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omments2.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comments3.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omments4.xml" ContentType="application/vnd.openxmlformats-officedocument.spreadsheetml.comment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xml"/>
  <Override PartName="/xl/comments5.xml" ContentType="application/vnd.openxmlformats-officedocument.spreadsheetml.comment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xml"/>
  <Override PartName="/xl/comments6.xml" ContentType="application/vnd.openxmlformats-officedocument.spreadsheetml.comment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comments7.xml" ContentType="application/vnd.openxmlformats-officedocument.spreadsheetml.comment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8.xml" ContentType="application/vnd.openxmlformats-officedocument.drawing+xml"/>
  <Override PartName="/xl/comments8.xml" ContentType="application/vnd.openxmlformats-officedocument.spreadsheetml.comments+xml"/>
  <Override PartName="/xl/charts/chart9.xml" ContentType="application/vnd.openxmlformats-officedocument.drawingml.chart+xml"/>
  <Override PartName="/xl/drawings/drawing9.xml" ContentType="application/vnd.openxmlformats-officedocument.drawing+xml"/>
  <Override PartName="/xl/comments9.xml" ContentType="application/vnd.openxmlformats-officedocument.spreadsheetml.comments+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0.xml" ContentType="application/vnd.openxmlformats-officedocument.drawing+xml"/>
  <Override PartName="/xl/comments10.xml" ContentType="application/vnd.openxmlformats-officedocument.spreadsheetml.comments+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1.xml" ContentType="application/vnd.openxmlformats-officedocument.drawing+xml"/>
  <Override PartName="/xl/comments11.xml" ContentType="application/vnd.openxmlformats-officedocument.spreadsheetml.comments+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2.xml" ContentType="application/vnd.openxmlformats-officedocument.drawing+xml"/>
  <Override PartName="/xl/comments12.xml" ContentType="application/vnd.openxmlformats-officedocument.spreadsheetml.comments+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harts/chart17.xml" ContentType="application/vnd.openxmlformats-officedocument.drawingml.chart+xml"/>
  <Override PartName="/xl/drawings/drawing13.xml" ContentType="application/vnd.openxmlformats-officedocument.drawing+xml"/>
  <Override PartName="/xl/comments13.xml" ContentType="application/vnd.openxmlformats-officedocument.spreadsheetml.comments+xml"/>
  <Override PartName="/xl/charts/chart18.xml" ContentType="application/vnd.openxmlformats-officedocument.drawingml.chart+xml"/>
  <Override PartName="/xl/drawings/drawing14.xml" ContentType="application/vnd.openxmlformats-officedocument.drawing+xml"/>
  <Override PartName="/xl/comments14.xml" ContentType="application/vnd.openxmlformats-officedocument.spreadsheetml.comments+xml"/>
  <Override PartName="/xl/charts/chart19.xml" ContentType="application/vnd.openxmlformats-officedocument.drawingml.chart+xml"/>
  <Override PartName="/xl/drawings/drawing15.xml" ContentType="application/vnd.openxmlformats-officedocument.drawing+xml"/>
  <Override PartName="/xl/comments15.xml" ContentType="application/vnd.openxmlformats-officedocument.spreadsheetml.comments+xml"/>
  <Override PartName="/xl/charts/chart20.xml" ContentType="application/vnd.openxmlformats-officedocument.drawingml.chart+xml"/>
  <Override PartName="/xl/drawings/drawing16.xml" ContentType="application/vnd.openxmlformats-officedocument.drawing+xml"/>
  <Override PartName="/xl/comments16.xml" ContentType="application/vnd.openxmlformats-officedocument.spreadsheetml.comments+xml"/>
  <Override PartName="/xl/charts/chart21.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7.xml" ContentType="application/vnd.openxmlformats-officedocument.drawing+xml"/>
  <Override PartName="/xl/comments17.xml" ContentType="application/vnd.openxmlformats-officedocument.spreadsheetml.comments+xml"/>
  <Override PartName="/xl/charts/chart22.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8.xml" ContentType="application/vnd.openxmlformats-officedocument.drawing+xml"/>
  <Override PartName="/xl/comments18.xml" ContentType="application/vnd.openxmlformats-officedocument.spreadsheetml.comments+xml"/>
  <Override PartName="/xl/charts/chart23.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9.xml" ContentType="application/vnd.openxmlformats-officedocument.drawing+xml"/>
  <Override PartName="/xl/comments19.xml" ContentType="application/vnd.openxmlformats-officedocument.spreadsheetml.comments+xml"/>
  <Override PartName="/xl/drawings/drawing20.xml" ContentType="application/vnd.openxmlformats-officedocument.drawing+xml"/>
  <Override PartName="/xl/comments20.xml" ContentType="application/vnd.openxmlformats-officedocument.spreadsheetml.comments+xml"/>
  <Override PartName="/xl/charts/chart24.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1.xml" ContentType="application/vnd.openxmlformats-officedocument.drawing+xml"/>
  <Override PartName="/xl/comments21.xml" ContentType="application/vnd.openxmlformats-officedocument.spreadsheetml.comments+xml"/>
  <Override PartName="/xl/charts/chart25.xml" ContentType="application/vnd.openxmlformats-officedocument.drawingml.chart+xml"/>
  <Override PartName="/xl/charts/style20.xml" ContentType="application/vnd.ms-office.chartstyle+xml"/>
  <Override PartName="/xl/charts/colors20.xml" ContentType="application/vnd.ms-office.chartcolorstyle+xml"/>
  <Override PartName="/xl/charts/chart26.xml" ContentType="application/vnd.openxmlformats-officedocument.drawingml.chart+xml"/>
  <Override PartName="/xl/charts/style21.xml" ContentType="application/vnd.ms-office.chartstyle+xml"/>
  <Override PartName="/xl/charts/colors21.xml" ContentType="application/vnd.ms-office.chartcolorstyle+xml"/>
  <Override PartName="/xl/charts/chart27.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2.xml" ContentType="application/vnd.openxmlformats-officedocument.drawing+xml"/>
  <Override PartName="/xl/comments22.xml" ContentType="application/vnd.openxmlformats-officedocument.spreadsheetml.comments+xml"/>
  <Override PartName="/xl/charts/chart28.xml" ContentType="application/vnd.openxmlformats-officedocument.drawingml.chart+xml"/>
  <Override PartName="/xl/charts/style23.xml" ContentType="application/vnd.ms-office.chartstyle+xml"/>
  <Override PartName="/xl/charts/colors23.xml" ContentType="application/vnd.ms-office.chartcolorstyle+xml"/>
  <Override PartName="/xl/charts/chart29.xml" ContentType="application/vnd.openxmlformats-officedocument.drawingml.chart+xml"/>
  <Override PartName="/xl/charts/style24.xml" ContentType="application/vnd.ms-office.chartstyle+xml"/>
  <Override PartName="/xl/charts/colors24.xml" ContentType="application/vnd.ms-office.chartcolorstyle+xml"/>
  <Override PartName="/xl/charts/chart30.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3.xml" ContentType="application/vnd.openxmlformats-officedocument.drawing+xml"/>
  <Override PartName="/xl/comments23.xml" ContentType="application/vnd.openxmlformats-officedocument.spreadsheetml.comments+xml"/>
  <Override PartName="/xl/charts/chart31.xml" ContentType="application/vnd.openxmlformats-officedocument.drawingml.chart+xml"/>
  <Override PartName="/xl/charts/style26.xml" ContentType="application/vnd.ms-office.chartstyle+xml"/>
  <Override PartName="/xl/charts/colors26.xml" ContentType="application/vnd.ms-office.chartcolorstyle+xml"/>
  <Override PartName="/xl/charts/chart32.xml" ContentType="application/vnd.openxmlformats-officedocument.drawingml.chart+xml"/>
  <Override PartName="/xl/charts/style27.xml" ContentType="application/vnd.ms-office.chartstyle+xml"/>
  <Override PartName="/xl/charts/colors27.xml" ContentType="application/vnd.ms-office.chartcolorstyle+xml"/>
  <Override PartName="/xl/charts/chart33.xml" ContentType="application/vnd.openxmlformats-officedocument.drawingml.chart+xml"/>
  <Override PartName="/xl/charts/style28.xml" ContentType="application/vnd.ms-office.chartstyle+xml"/>
  <Override PartName="/xl/charts/colors28.xml" ContentType="application/vnd.ms-office.chartcolorstyle+xml"/>
  <Override PartName="/xl/charts/chart34.xml" ContentType="application/vnd.openxmlformats-officedocument.drawingml.chart+xml"/>
  <Override PartName="/xl/charts/style29.xml" ContentType="application/vnd.ms-office.chartstyle+xml"/>
  <Override PartName="/xl/charts/colors29.xml" ContentType="application/vnd.ms-office.chartcolorstyle+xml"/>
  <Override PartName="/xl/charts/chart35.xml" ContentType="application/vnd.openxmlformats-officedocument.drawingml.chart+xml"/>
  <Override PartName="/xl/charts/style30.xml" ContentType="application/vnd.ms-office.chartstyle+xml"/>
  <Override PartName="/xl/charts/colors30.xml" ContentType="application/vnd.ms-office.chartcolorstyle+xml"/>
  <Override PartName="/xl/charts/chart36.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24.xml" ContentType="application/vnd.openxmlformats-officedocument.drawing+xml"/>
  <Override PartName="/xl/comments24.xml" ContentType="application/vnd.openxmlformats-officedocument.spreadsheetml.comments+xml"/>
  <Override PartName="/xl/charts/chart37.xml" ContentType="application/vnd.openxmlformats-officedocument.drawingml.chart+xml"/>
  <Override PartName="/xl/charts/style32.xml" ContentType="application/vnd.ms-office.chartstyle+xml"/>
  <Override PartName="/xl/charts/colors32.xml" ContentType="application/vnd.ms-office.chartcolorstyle+xml"/>
  <Override PartName="/xl/charts/chart38.xml" ContentType="application/vnd.openxmlformats-officedocument.drawingml.chart+xml"/>
  <Override PartName="/xl/charts/style33.xml" ContentType="application/vnd.ms-office.chartstyle+xml"/>
  <Override PartName="/xl/charts/colors33.xml" ContentType="application/vnd.ms-office.chartcolorstyle+xml"/>
  <Override PartName="/xl/charts/chart39.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25.xml" ContentType="application/vnd.openxmlformats-officedocument.drawing+xml"/>
  <Override PartName="/xl/comments25.xml" ContentType="application/vnd.openxmlformats-officedocument.spreadsheetml.comments+xml"/>
  <Override PartName="/xl/charts/chart40.xml" ContentType="application/vnd.openxmlformats-officedocument.drawingml.chart+xml"/>
  <Override PartName="/xl/charts/style35.xml" ContentType="application/vnd.ms-office.chartstyle+xml"/>
  <Override PartName="/xl/charts/colors35.xml" ContentType="application/vnd.ms-office.chartcolorstyle+xml"/>
  <Override PartName="/xl/charts/chart41.xml" ContentType="application/vnd.openxmlformats-officedocument.drawingml.chart+xml"/>
  <Override PartName="/xl/charts/style36.xml" ContentType="application/vnd.ms-office.chartstyle+xml"/>
  <Override PartName="/xl/charts/colors36.xml" ContentType="application/vnd.ms-office.chartcolorstyle+xml"/>
  <Override PartName="/xl/charts/chart42.xml" ContentType="application/vnd.openxmlformats-officedocument.drawingml.chart+xml"/>
  <Override PartName="/xl/charts/style37.xml" ContentType="application/vnd.ms-office.chartstyle+xml"/>
  <Override PartName="/xl/charts/colors37.xml" ContentType="application/vnd.ms-office.chartcolorstyle+xml"/>
  <Override PartName="/xl/charts/chart43.xml" ContentType="application/vnd.openxmlformats-officedocument.drawingml.chart+xml"/>
  <Override PartName="/xl/charts/style38.xml" ContentType="application/vnd.ms-office.chartstyle+xml"/>
  <Override PartName="/xl/charts/colors38.xml" ContentType="application/vnd.ms-office.chartcolorstyle+xml"/>
  <Override PartName="/xl/charts/chart44.xml" ContentType="application/vnd.openxmlformats-officedocument.drawingml.chart+xml"/>
  <Override PartName="/xl/charts/style39.xml" ContentType="application/vnd.ms-office.chartstyle+xml"/>
  <Override PartName="/xl/charts/colors39.xml" ContentType="application/vnd.ms-office.chartcolorstyle+xml"/>
  <Override PartName="/xl/charts/chart45.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26.xml" ContentType="application/vnd.openxmlformats-officedocument.drawing+xml"/>
  <Override PartName="/xl/comments26.xml" ContentType="application/vnd.openxmlformats-officedocument.spreadsheetml.comments+xml"/>
  <Override PartName="/xl/charts/chart46.xml" ContentType="application/vnd.openxmlformats-officedocument.drawingml.chart+xml"/>
  <Override PartName="/xl/charts/style41.xml" ContentType="application/vnd.ms-office.chartstyle+xml"/>
  <Override PartName="/xl/charts/colors41.xml" ContentType="application/vnd.ms-office.chartcolorstyle+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drawings/drawing27.xml" ContentType="application/vnd.openxmlformats-officedocument.drawing+xml"/>
  <Override PartName="/xl/comments27.xml" ContentType="application/vnd.openxmlformats-officedocument.spreadsheetml.comments+xml"/>
  <Override PartName="/xl/charts/chart50.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28.xml" ContentType="application/vnd.openxmlformats-officedocument.drawing+xml"/>
  <Override PartName="/xl/comments28.xml" ContentType="application/vnd.openxmlformats-officedocument.spreadsheetml.comments+xml"/>
  <Override PartName="/xl/drawings/drawing29.xml" ContentType="application/vnd.openxmlformats-officedocument.drawing+xml"/>
  <Override PartName="/xl/comments29.xml" ContentType="application/vnd.openxmlformats-officedocument.spreadsheetml.comments+xml"/>
  <Override PartName="/xl/charts/chart51.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30.xml" ContentType="application/vnd.openxmlformats-officedocument.drawing+xml"/>
  <Override PartName="/xl/comments30.xml" ContentType="application/vnd.openxmlformats-officedocument.spreadsheetml.comments+xml"/>
  <Override PartName="/xl/charts/chart52.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31.xml" ContentType="application/vnd.openxmlformats-officedocument.drawing+xml"/>
  <Override PartName="/xl/comments31.xml" ContentType="application/vnd.openxmlformats-officedocument.spreadsheetml.comments+xml"/>
  <Override PartName="/xl/charts/chart53.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32.xml" ContentType="application/vnd.openxmlformats-officedocument.drawing+xml"/>
  <Override PartName="/xl/comments32.xml" ContentType="application/vnd.openxmlformats-officedocument.spreadsheetml.comments+xml"/>
  <Override PartName="/xl/charts/chart54.xml" ContentType="application/vnd.openxmlformats-officedocument.drawingml.chart+xml"/>
  <Override PartName="/xl/charts/style46.xml" ContentType="application/vnd.ms-office.chartstyle+xml"/>
  <Override PartName="/xl/charts/colors46.xml" ContentType="application/vnd.ms-office.chartcolorstyle+xml"/>
  <Override PartName="/xl/charts/chart55.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33.xml" ContentType="application/vnd.openxmlformats-officedocument.drawing+xml"/>
  <Override PartName="/xl/comments33.xml" ContentType="application/vnd.openxmlformats-officedocument.spreadsheetml.comments+xml"/>
  <Override PartName="/xl/charts/chart56.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34.xml" ContentType="application/vnd.openxmlformats-officedocument.drawing+xml"/>
  <Override PartName="/xl/comments34.xml" ContentType="application/vnd.openxmlformats-officedocument.spreadsheetml.comments+xml"/>
  <Override PartName="/xl/charts/chart57.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35.xml" ContentType="application/vnd.openxmlformats-officedocument.drawing+xml"/>
  <Override PartName="/xl/comments35.xml" ContentType="application/vnd.openxmlformats-officedocument.spreadsheetml.comments+xml"/>
  <Override PartName="/xl/charts/chart58.xml" ContentType="application/vnd.openxmlformats-officedocument.drawingml.chart+xml"/>
  <Override PartName="/xl/charts/style50.xml" ContentType="application/vnd.ms-office.chartstyle+xml"/>
  <Override PartName="/xl/charts/colors50.xml" ContentType="application/vnd.ms-office.chartcolorstyle+xml"/>
  <Override PartName="/xl/charts/chart59.xml" ContentType="application/vnd.openxmlformats-officedocument.drawingml.chart+xml"/>
  <Override PartName="/xl/charts/style51.xml" ContentType="application/vnd.ms-office.chartstyle+xml"/>
  <Override PartName="/xl/charts/colors51.xml" ContentType="application/vnd.ms-office.chartcolorstyle+xml"/>
  <Override PartName="/xl/charts/chart60.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36.xml" ContentType="application/vnd.openxmlformats-officedocument.drawing+xml"/>
  <Override PartName="/xl/comments36.xml" ContentType="application/vnd.openxmlformats-officedocument.spreadsheetml.comments+xml"/>
  <Override PartName="/xl/charts/chart61.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37.xml" ContentType="application/vnd.openxmlformats-officedocument.drawing+xml"/>
  <Override PartName="/xl/comments37.xml" ContentType="application/vnd.openxmlformats-officedocument.spreadsheetml.comments+xml"/>
  <Override PartName="/xl/charts/chart62.xml" ContentType="application/vnd.openxmlformats-officedocument.drawingml.chart+xml"/>
  <Override PartName="/xl/charts/style54.xml" ContentType="application/vnd.ms-office.chartstyle+xml"/>
  <Override PartName="/xl/charts/colors54.xml" ContentType="application/vnd.ms-office.chartcolorstyle+xml"/>
  <Override PartName="/xl/charts/chart63.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38.xml" ContentType="application/vnd.openxmlformats-officedocument.drawing+xml"/>
  <Override PartName="/xl/comments38.xml" ContentType="application/vnd.openxmlformats-officedocument.spreadsheetml.comments+xml"/>
  <Override PartName="/xl/charts/chart64.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39.xml" ContentType="application/vnd.openxmlformats-officedocument.drawing+xml"/>
  <Override PartName="/xl/comments39.xml" ContentType="application/vnd.openxmlformats-officedocument.spreadsheetml.comments+xml"/>
  <Override PartName="/xl/charts/chart65.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40.xml" ContentType="application/vnd.openxmlformats-officedocument.drawing+xml"/>
  <Override PartName="/xl/comments40.xml" ContentType="application/vnd.openxmlformats-officedocument.spreadsheetml.comments+xml"/>
  <Override PartName="/xl/charts/chart66.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41.xml" ContentType="application/vnd.openxmlformats-officedocument.drawing+xml"/>
  <Override PartName="/xl/comments41.xml" ContentType="application/vnd.openxmlformats-officedocument.spreadsheetml.comments+xml"/>
  <Override PartName="/xl/charts/chart67.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42.xml" ContentType="application/vnd.openxmlformats-officedocument.drawing+xml"/>
  <Override PartName="/xl/comments42.xml" ContentType="application/vnd.openxmlformats-officedocument.spreadsheetml.comments+xml"/>
  <Override PartName="/xl/charts/chart68.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43.xml" ContentType="application/vnd.openxmlformats-officedocument.drawing+xml"/>
  <Override PartName="/xl/comments43.xml" ContentType="application/vnd.openxmlformats-officedocument.spreadsheetml.comments+xml"/>
  <Override PartName="/xl/charts/chart69.xml" ContentType="application/vnd.openxmlformats-officedocument.drawingml.chart+xml"/>
  <Override PartName="/xl/charts/style61.xml" ContentType="application/vnd.ms-office.chartstyle+xml"/>
  <Override PartName="/xl/charts/colors61.xml" ContentType="application/vnd.ms-office.chartcolorstyle+xml"/>
  <Override PartName="/xl/charts/chart70.xml" ContentType="application/vnd.openxmlformats-officedocument.drawingml.chart+xml"/>
  <Override PartName="/xl/charts/style62.xml" ContentType="application/vnd.ms-office.chartstyle+xml"/>
  <Override PartName="/xl/charts/colors62.xml" ContentType="application/vnd.ms-office.chartcolorstyle+xml"/>
  <Override PartName="/xl/charts/chart71.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44.xml" ContentType="application/vnd.openxmlformats-officedocument.drawing+xml"/>
  <Override PartName="/xl/comments44.xml" ContentType="application/vnd.openxmlformats-officedocument.spreadsheetml.comments+xml"/>
  <Override PartName="/xl/charts/chart72.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45.xml" ContentType="application/vnd.openxmlformats-officedocument.drawing+xml"/>
  <Override PartName="/xl/comments45.xml" ContentType="application/vnd.openxmlformats-officedocument.spreadsheetml.comments+xml"/>
  <Override PartName="/xl/charts/chart73.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46.xml" ContentType="application/vnd.openxmlformats-officedocument.drawing+xml"/>
  <Override PartName="/xl/comments46.xml" ContentType="application/vnd.openxmlformats-officedocument.spreadsheetml.comments+xml"/>
  <Override PartName="/xl/charts/chart74.xml" ContentType="application/vnd.openxmlformats-officedocument.drawingml.chart+xml"/>
  <Override PartName="/xl/charts/style66.xml" ContentType="application/vnd.ms-office.chartstyle+xml"/>
  <Override PartName="/xl/charts/colors66.xml" ContentType="application/vnd.ms-office.chartcolorstyle+xml"/>
  <Override PartName="/xl/charts/chart75.xml" ContentType="application/vnd.openxmlformats-officedocument.drawingml.chart+xml"/>
  <Override PartName="/xl/charts/style67.xml" ContentType="application/vnd.ms-office.chartstyle+xml"/>
  <Override PartName="/xl/charts/colors67.xml" ContentType="application/vnd.ms-office.chartcolorstyle+xml"/>
  <Override PartName="/xl/charts/chart76.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47.xml" ContentType="application/vnd.openxmlformats-officedocument.drawing+xml"/>
  <Override PartName="/xl/comments47.xml" ContentType="application/vnd.openxmlformats-officedocument.spreadsheetml.comments+xml"/>
  <Override PartName="/xl/charts/chart77.xml" ContentType="application/vnd.openxmlformats-officedocument.drawingml.chart+xml"/>
  <Override PartName="/xl/charts/style69.xml" ContentType="application/vnd.ms-office.chartstyle+xml"/>
  <Override PartName="/xl/charts/colors69.xml" ContentType="application/vnd.ms-office.chartcolorstyle+xml"/>
  <Override PartName="/xl/charts/chart78.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48.xml" ContentType="application/vnd.openxmlformats-officedocument.drawing+xml"/>
  <Override PartName="/xl/comments48.xml" ContentType="application/vnd.openxmlformats-officedocument.spreadsheetml.comments+xml"/>
  <Override PartName="/xl/charts/chart79.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49.xml" ContentType="application/vnd.openxmlformats-officedocument.drawingml.chartshapes+xml"/>
  <Override PartName="/xl/charts/chart80.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50.xml" ContentType="application/vnd.openxmlformats-officedocument.drawingml.chartshapes+xml"/>
  <Override PartName="/xl/charts/chart81.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51.xml" ContentType="application/vnd.openxmlformats-officedocument.drawingml.chartshapes+xml"/>
  <Override PartName="/xl/drawings/drawing52.xml" ContentType="application/vnd.openxmlformats-officedocument.drawing+xml"/>
  <Override PartName="/xl/comments49.xml" ContentType="application/vnd.openxmlformats-officedocument.spreadsheetml.comments+xml"/>
  <Override PartName="/xl/charts/chart82.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53.xml" ContentType="application/vnd.openxmlformats-officedocument.drawing+xml"/>
  <Override PartName="/xl/comments50.xml" ContentType="application/vnd.openxmlformats-officedocument.spreadsheetml.comments+xml"/>
  <Override PartName="/xl/charts/chart83.xml" ContentType="application/vnd.openxmlformats-officedocument.drawingml.chart+xml"/>
  <Override PartName="/xl/charts/style75.xml" ContentType="application/vnd.ms-office.chartstyle+xml"/>
  <Override PartName="/xl/charts/colors75.xml" ContentType="application/vnd.ms-office.chartcolorstyle+xml"/>
  <Override PartName="/xl/charts/chart84.xml" ContentType="application/vnd.openxmlformats-officedocument.drawingml.chart+xml"/>
  <Override PartName="/xl/charts/style76.xml" ContentType="application/vnd.ms-office.chartstyle+xml"/>
  <Override PartName="/xl/charts/colors76.xml" ContentType="application/vnd.ms-office.chartcolorstyle+xml"/>
  <Override PartName="/xl/charts/chart85.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54.xml" ContentType="application/vnd.openxmlformats-officedocument.drawing+xml"/>
  <Override PartName="/xl/comments51.xml" ContentType="application/vnd.openxmlformats-officedocument.spreadsheetml.comments+xml"/>
  <Override PartName="/xl/charts/chart86.xml" ContentType="application/vnd.openxmlformats-officedocument.drawingml.chart+xml"/>
  <Override PartName="/xl/charts/style78.xml" ContentType="application/vnd.ms-office.chartstyle+xml"/>
  <Override PartName="/xl/charts/colors78.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OneDrive - uaermv\Escritorio\OAP 2025\Indicadores\Tercer trimestre\"/>
    </mc:Choice>
  </mc:AlternateContent>
  <bookViews>
    <workbookView xWindow="0" yWindow="0" windowWidth="19200" windowHeight="6350" firstSheet="41" activeTab="43"/>
  </bookViews>
  <sheets>
    <sheet name="DES-IND-001" sheetId="109" r:id="rId1"/>
    <sheet name="COM-IND-001" sheetId="92" state="hidden" r:id="rId2"/>
    <sheet name="SRPI-IND-001" sheetId="111" r:id="rId3"/>
    <sheet name="SRPI-IND-002" sheetId="112" r:id="rId4"/>
    <sheet name="SRPI-IND-003" sheetId="113" r:id="rId5"/>
    <sheet name="SRPI-IND-004" sheetId="110" r:id="rId6"/>
    <sheet name="SRPI-IND-005" sheetId="96" state="hidden" r:id="rId7"/>
    <sheet name="SRPI-IND-006" sheetId="97" state="hidden" r:id="rId8"/>
    <sheet name="EGTI-IND-001" sheetId="5" r:id="rId9"/>
    <sheet name="EGTI-IND-003" sheetId="67" r:id="rId10"/>
    <sheet name="PCI-IND-001" sheetId="114" r:id="rId11"/>
    <sheet name="PCI-IND-002" sheetId="115" r:id="rId12"/>
    <sheet name="PCI-IND-004" sheetId="116" r:id="rId13"/>
    <sheet name="PCI-IND-005" sheetId="117" r:id="rId14"/>
    <sheet name="PCI-IND-007" sheetId="118" r:id="rId15"/>
    <sheet name="GLAB-IND-001" sheetId="119" r:id="rId16"/>
    <sheet name="GLAB-IND-002" sheetId="120" r:id="rId17"/>
    <sheet name="GLAB-IND-005" sheetId="121" r:id="rId18"/>
    <sheet name="PRO-IND-001" sheetId="128" r:id="rId19"/>
    <sheet name="PRO-IND-002" sheetId="52" r:id="rId20"/>
    <sheet name="LMME-IND-001" sheetId="78" r:id="rId21"/>
    <sheet name="LMME-IND-002" sheetId="54" r:id="rId22"/>
    <sheet name="INFRA-IND-001" sheetId="10" r:id="rId23"/>
    <sheet name="INFRA-IND-003" sheetId="48" r:id="rId24"/>
    <sheet name="INFRA-IND-004" sheetId="47" r:id="rId25"/>
    <sheet name="INFRA-IND-005" sheetId="50" r:id="rId26"/>
    <sheet name="DMIC-IND-001" sheetId="129" r:id="rId27"/>
    <sheet name="GJUR-IND-001" sheetId="12" r:id="rId28"/>
    <sheet name="GJUR-IND-002" sheetId="102" state="hidden" r:id="rId29"/>
    <sheet name="GEFI-IND-003" sheetId="122" r:id="rId30"/>
    <sheet name="GEFI-IND-007" sheetId="123" r:id="rId31"/>
    <sheet name="GREF-IND-001" sheetId="130" r:id="rId32"/>
    <sheet name="GAM-IND-001" sheetId="131" r:id="rId33"/>
    <sheet name="GAM-IND-002" sheetId="101" r:id="rId34"/>
    <sheet name="GAM-IND-003" sheetId="25" r:id="rId35"/>
    <sheet name="GAM-IND-004" sheetId="100" r:id="rId36"/>
    <sheet name="GAM-IND-005" sheetId="99" r:id="rId37"/>
    <sheet name="GAM-IND-006" sheetId="98" r:id="rId38"/>
    <sheet name="GCON-IND-002" sheetId="93" r:id="rId39"/>
    <sheet name="GCON-IND-001" sheetId="34" r:id="rId40"/>
    <sheet name="GDOC-IND-001" sheetId="125" r:id="rId41"/>
    <sheet name="GDOC-IND-002" sheetId="126" r:id="rId42"/>
    <sheet name="GDOC-IND-003" sheetId="127" r:id="rId43"/>
    <sheet name="GTHU-IND-003" sheetId="124" r:id="rId44"/>
    <sheet name="GTHU-IND-004" sheetId="105" state="hidden" r:id="rId45"/>
    <sheet name="GTHU-IND-010" sheetId="86" state="hidden" r:id="rId46"/>
    <sheet name="GTHU-IND-011" sheetId="87" state="hidden" r:id="rId47"/>
    <sheet name="GTHU-IND-012" sheetId="88" state="hidden" r:id="rId48"/>
    <sheet name="CODI-IND-001" sheetId="19" r:id="rId49"/>
    <sheet name="CEI-IND-001" sheetId="63" r:id="rId50"/>
    <sheet name="CEI-IND-002" sheetId="64" r:id="rId51"/>
    <sheet name="Hoja7" sheetId="133" r:id="rId52"/>
    <sheet name="SMCT-IND-001" sheetId="132" r:id="rId53"/>
    <sheet name="SMCT-IND-002" sheetId="95" r:id="rId54"/>
    <sheet name="tabla" sheetId="57" r:id="rId55"/>
    <sheet name="Hoja1" sheetId="108" r:id="rId56"/>
  </sheets>
  <externalReferences>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s>
  <definedNames>
    <definedName name="_xlnm._FilterDatabase" localSheetId="54" hidden="1">tabla!$A$1:$Y$56</definedName>
  </definedNames>
  <calcPr calcId="162913"/>
  <fileRecoveryPr repairLoad="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71" i="57" l="1"/>
  <c r="F72" i="57" s="1"/>
  <c r="F73" i="57" s="1"/>
  <c r="D4" i="108"/>
  <c r="C4" i="108"/>
  <c r="L44" i="57"/>
  <c r="L41" i="57"/>
  <c r="E36" i="57"/>
  <c r="L34" i="57"/>
  <c r="L33" i="57"/>
  <c r="L31" i="57"/>
  <c r="L30" i="57"/>
  <c r="K25" i="57"/>
  <c r="J25" i="57"/>
  <c r="L22" i="57"/>
  <c r="E13" i="57"/>
  <c r="AC4" i="57"/>
  <c r="AC6" i="57" s="1"/>
  <c r="J39" i="5"/>
  <c r="J38" i="5"/>
  <c r="J37" i="5"/>
  <c r="J36" i="5"/>
  <c r="B69" i="133" l="1"/>
  <c r="B68" i="133"/>
  <c r="B67" i="133"/>
  <c r="I49" i="133"/>
  <c r="H49" i="133"/>
  <c r="J49" i="133" s="1"/>
  <c r="B79" i="133" s="1"/>
  <c r="J48" i="133"/>
  <c r="J47" i="133"/>
  <c r="J46" i="133"/>
  <c r="J45" i="133"/>
  <c r="J44" i="133"/>
  <c r="J43" i="133"/>
  <c r="J42" i="133"/>
  <c r="J41" i="133"/>
  <c r="J40" i="133"/>
  <c r="J67" i="133" s="1"/>
  <c r="J39" i="133"/>
  <c r="J38" i="133"/>
  <c r="J37" i="133"/>
  <c r="B75" i="95" l="1"/>
  <c r="B74" i="95"/>
  <c r="B73" i="95"/>
  <c r="B72" i="95"/>
  <c r="J71" i="95"/>
  <c r="B71" i="95"/>
  <c r="J70" i="95"/>
  <c r="B70" i="95"/>
  <c r="I49" i="95"/>
  <c r="J49" i="95" s="1"/>
  <c r="B79" i="95" s="1"/>
  <c r="H49" i="95"/>
  <c r="J48" i="95"/>
  <c r="J47" i="95"/>
  <c r="J46" i="95"/>
  <c r="J45" i="95"/>
  <c r="J72" i="95" s="1"/>
  <c r="J44" i="95"/>
  <c r="J43" i="95"/>
  <c r="J42" i="95"/>
  <c r="J41" i="95"/>
  <c r="J40" i="95"/>
  <c r="J39" i="95"/>
  <c r="J38" i="95"/>
  <c r="J37" i="95"/>
  <c r="I40" i="19" l="1"/>
  <c r="H40" i="19"/>
  <c r="J39" i="19"/>
  <c r="J38" i="19"/>
  <c r="J37" i="19"/>
  <c r="J36" i="19"/>
  <c r="I41" i="98" l="1"/>
  <c r="J41" i="98" s="1"/>
  <c r="B63" i="98" s="1"/>
  <c r="H41" i="98"/>
  <c r="J40" i="98"/>
  <c r="J39" i="98"/>
  <c r="J38" i="98"/>
  <c r="J37" i="98"/>
  <c r="B67" i="129" l="1"/>
  <c r="B66" i="129"/>
  <c r="B65" i="129"/>
  <c r="B64" i="129"/>
  <c r="I49" i="129"/>
  <c r="H49" i="129"/>
  <c r="J49" i="129" s="1"/>
  <c r="B79" i="129" s="1"/>
  <c r="J48" i="129"/>
  <c r="J47" i="129"/>
  <c r="J46" i="129"/>
  <c r="J45" i="129"/>
  <c r="J44" i="129"/>
  <c r="J43" i="129"/>
  <c r="J42" i="129"/>
  <c r="J41" i="129"/>
  <c r="J40" i="129"/>
  <c r="J67" i="129" s="1"/>
  <c r="J39" i="129"/>
  <c r="J66" i="129" s="1"/>
  <c r="J38" i="129"/>
  <c r="J65" i="129" s="1"/>
  <c r="J37" i="129"/>
  <c r="J64" i="129" s="1"/>
  <c r="K44" i="50" l="1"/>
  <c r="K43" i="50"/>
  <c r="K42" i="50"/>
  <c r="K42" i="10"/>
  <c r="J75" i="50"/>
  <c r="N75" i="50" s="1"/>
  <c r="J74" i="50"/>
  <c r="N74" i="50" s="1"/>
  <c r="J73" i="50"/>
  <c r="N73" i="50" s="1"/>
  <c r="H72" i="50"/>
  <c r="J70" i="50"/>
  <c r="N70" i="50" s="1"/>
  <c r="J69" i="50"/>
  <c r="N69" i="50" s="1"/>
  <c r="H68" i="50"/>
  <c r="J67" i="50"/>
  <c r="N67" i="50" s="1"/>
  <c r="J66" i="50"/>
  <c r="N66" i="50" s="1"/>
  <c r="J65" i="50"/>
  <c r="H64" i="50"/>
  <c r="J63" i="50"/>
  <c r="N63" i="50" s="1"/>
  <c r="J62" i="50"/>
  <c r="N62" i="50" s="1"/>
  <c r="J61" i="50"/>
  <c r="N61" i="50" s="1"/>
  <c r="I48" i="50"/>
  <c r="H48" i="50"/>
  <c r="J47" i="50"/>
  <c r="J46" i="50"/>
  <c r="J45" i="50"/>
  <c r="H44" i="50"/>
  <c r="J71" i="50" s="1"/>
  <c r="J43" i="50"/>
  <c r="J42" i="50"/>
  <c r="K41" i="50"/>
  <c r="J41" i="50"/>
  <c r="K40" i="50"/>
  <c r="J40" i="50"/>
  <c r="K39" i="50"/>
  <c r="J39" i="50"/>
  <c r="K38" i="50"/>
  <c r="J38" i="50"/>
  <c r="K37" i="50"/>
  <c r="J37" i="50"/>
  <c r="K36" i="50"/>
  <c r="J36" i="50"/>
  <c r="J72" i="50" l="1"/>
  <c r="N72" i="50" s="1"/>
  <c r="N71" i="50"/>
  <c r="J68" i="50"/>
  <c r="N68" i="50" s="1"/>
  <c r="J64" i="50"/>
  <c r="N64" i="50" s="1"/>
  <c r="J76" i="50"/>
  <c r="N76" i="50" s="1"/>
  <c r="J44" i="50"/>
  <c r="K45" i="50"/>
  <c r="K46" i="50"/>
  <c r="K47" i="50"/>
  <c r="J75" i="47" l="1"/>
  <c r="N75" i="47" s="1"/>
  <c r="N74" i="47"/>
  <c r="J74" i="47"/>
  <c r="J73" i="47"/>
  <c r="J72" i="47"/>
  <c r="N72" i="47" s="1"/>
  <c r="H71" i="47"/>
  <c r="J70" i="47"/>
  <c r="N70" i="47" s="1"/>
  <c r="J69" i="47"/>
  <c r="J71" i="47" s="1"/>
  <c r="N71" i="47" s="1"/>
  <c r="N68" i="47"/>
  <c r="J68" i="47"/>
  <c r="H67" i="47"/>
  <c r="J66" i="47"/>
  <c r="N66" i="47" s="1"/>
  <c r="J65" i="47"/>
  <c r="N65" i="47" s="1"/>
  <c r="J64" i="47"/>
  <c r="J67" i="47" s="1"/>
  <c r="N67" i="47" s="1"/>
  <c r="J63" i="47"/>
  <c r="N63" i="47" s="1"/>
  <c r="H63" i="47"/>
  <c r="J62" i="47"/>
  <c r="N62" i="47" s="1"/>
  <c r="J61" i="47"/>
  <c r="N61" i="47" s="1"/>
  <c r="J60" i="47"/>
  <c r="N60" i="47" s="1"/>
  <c r="I48" i="47"/>
  <c r="H48" i="47"/>
  <c r="K47" i="47"/>
  <c r="J47" i="47"/>
  <c r="K46" i="47"/>
  <c r="J46" i="47"/>
  <c r="K45" i="47"/>
  <c r="J45" i="47"/>
  <c r="K44" i="47"/>
  <c r="J44" i="47"/>
  <c r="K43" i="47"/>
  <c r="J43" i="47"/>
  <c r="K42" i="47"/>
  <c r="J42" i="47"/>
  <c r="K41" i="47"/>
  <c r="J41" i="47"/>
  <c r="K40" i="47"/>
  <c r="J40" i="47"/>
  <c r="K39" i="47"/>
  <c r="J39" i="47"/>
  <c r="K38" i="47"/>
  <c r="K37" i="47"/>
  <c r="K36" i="47"/>
  <c r="J36" i="47"/>
  <c r="N69" i="47" l="1"/>
  <c r="N64" i="47"/>
  <c r="J42" i="48" l="1"/>
  <c r="I42" i="48"/>
  <c r="H42" i="48"/>
  <c r="J75" i="10" l="1"/>
  <c r="N75" i="10" s="1"/>
  <c r="J74" i="10"/>
  <c r="N74" i="10" s="1"/>
  <c r="J73" i="10"/>
  <c r="J76" i="10" s="1"/>
  <c r="N76" i="10" s="1"/>
  <c r="J72" i="10"/>
  <c r="N72" i="10" s="1"/>
  <c r="H72" i="10"/>
  <c r="N71" i="10"/>
  <c r="J71" i="10"/>
  <c r="J70" i="10"/>
  <c r="N70" i="10" s="1"/>
  <c r="J69" i="10"/>
  <c r="N69" i="10" s="1"/>
  <c r="H68" i="10"/>
  <c r="H64" i="10"/>
  <c r="J62" i="10"/>
  <c r="N62" i="10" s="1"/>
  <c r="J61" i="10"/>
  <c r="I48" i="10"/>
  <c r="J47" i="10"/>
  <c r="J46" i="10"/>
  <c r="J45" i="10"/>
  <c r="J44" i="10"/>
  <c r="J43" i="10"/>
  <c r="J42" i="10"/>
  <c r="AG38" i="10"/>
  <c r="H37" i="10"/>
  <c r="K36" i="10"/>
  <c r="J36" i="10"/>
  <c r="N61" i="10" l="1"/>
  <c r="N73" i="10"/>
  <c r="J37" i="10"/>
  <c r="K37" i="10"/>
  <c r="H38" i="10"/>
  <c r="J38" i="10" l="1"/>
  <c r="J63" i="10"/>
  <c r="H40" i="10"/>
  <c r="H39" i="10"/>
  <c r="K38" i="10"/>
  <c r="K41" i="10" l="1"/>
  <c r="J40" i="10"/>
  <c r="J66" i="10"/>
  <c r="N66" i="10" s="1"/>
  <c r="H41" i="10"/>
  <c r="J65" i="10"/>
  <c r="K40" i="10"/>
  <c r="J39" i="10"/>
  <c r="K39" i="10"/>
  <c r="N63" i="10"/>
  <c r="J64" i="10"/>
  <c r="N64" i="10" s="1"/>
  <c r="N65" i="10" l="1"/>
  <c r="J68" i="10"/>
  <c r="N68" i="10" s="1"/>
  <c r="K47" i="10"/>
  <c r="J41" i="10"/>
  <c r="K46" i="10"/>
  <c r="K45" i="10"/>
  <c r="K44" i="10"/>
  <c r="J67" i="10"/>
  <c r="N67" i="10" s="1"/>
  <c r="K43" i="10"/>
  <c r="H48" i="10"/>
  <c r="I39" i="54" l="1"/>
  <c r="H39" i="54"/>
  <c r="J39" i="54" s="1"/>
  <c r="I38" i="54"/>
  <c r="H38" i="54"/>
  <c r="J38" i="54" s="1"/>
  <c r="I37" i="54"/>
  <c r="I41" i="54" s="1"/>
  <c r="H37" i="54"/>
  <c r="H41" i="54" s="1"/>
  <c r="J37" i="54" l="1"/>
  <c r="AE51" i="78"/>
  <c r="AD54" i="78" s="1"/>
  <c r="H40" i="78"/>
  <c r="J40" i="78" s="1"/>
  <c r="AG39" i="78"/>
  <c r="AF39" i="78"/>
  <c r="AE39" i="78"/>
  <c r="AD39" i="78"/>
  <c r="H39" i="78" s="1"/>
  <c r="J39" i="78" s="1"/>
  <c r="J59" i="78" s="1"/>
  <c r="AG38" i="78"/>
  <c r="AF38" i="78"/>
  <c r="AE38" i="78"/>
  <c r="AD38" i="78"/>
  <c r="H38" i="78"/>
  <c r="J38" i="78" s="1"/>
  <c r="J58" i="78" s="1"/>
  <c r="AG37" i="78"/>
  <c r="AF37" i="78"/>
  <c r="AE37" i="78"/>
  <c r="AD37" i="78"/>
  <c r="H37" i="78" s="1"/>
  <c r="J37" i="78" s="1"/>
  <c r="J57" i="78" s="1"/>
  <c r="I39" i="128" l="1"/>
  <c r="I38" i="128"/>
  <c r="I37" i="128"/>
  <c r="I36" i="128"/>
  <c r="I40" i="128" s="1"/>
  <c r="A16" i="128"/>
  <c r="J43" i="52" l="1"/>
  <c r="J61" i="88" l="1"/>
  <c r="J37" i="88"/>
  <c r="J36" i="88"/>
  <c r="J38" i="88" s="1"/>
  <c r="J37" i="87"/>
  <c r="J36" i="87"/>
  <c r="J38" i="87" s="1"/>
  <c r="J36" i="86"/>
  <c r="J62" i="86" s="1"/>
  <c r="J38" i="105"/>
  <c r="I38" i="105"/>
  <c r="H38" i="105"/>
  <c r="J37" i="105"/>
  <c r="J36" i="105"/>
  <c r="I49" i="124"/>
  <c r="H49" i="124"/>
  <c r="J49" i="124" s="1"/>
  <c r="B79" i="124" s="1"/>
  <c r="J48" i="124"/>
  <c r="J47" i="124"/>
  <c r="J46" i="124"/>
  <c r="J45" i="124"/>
  <c r="J44" i="124"/>
  <c r="J43" i="124"/>
  <c r="J42" i="124"/>
  <c r="J41" i="124"/>
  <c r="J40" i="124"/>
  <c r="J39" i="124"/>
  <c r="J38" i="124"/>
  <c r="J37" i="124"/>
  <c r="I49" i="127"/>
  <c r="H49" i="127"/>
  <c r="J49" i="127" s="1"/>
  <c r="B79" i="127" s="1"/>
  <c r="J48" i="127"/>
  <c r="J47" i="127"/>
  <c r="J46" i="127"/>
  <c r="J45" i="127"/>
  <c r="J44" i="127"/>
  <c r="J43" i="127"/>
  <c r="J42" i="127"/>
  <c r="J41" i="127"/>
  <c r="J40" i="127"/>
  <c r="J39" i="127"/>
  <c r="J38" i="127"/>
  <c r="J37" i="127"/>
  <c r="J49" i="126"/>
  <c r="B79" i="126" s="1"/>
  <c r="I49" i="126"/>
  <c r="H49" i="126"/>
  <c r="J48" i="126"/>
  <c r="J47" i="126"/>
  <c r="J46" i="126"/>
  <c r="J45" i="126"/>
  <c r="J44" i="126"/>
  <c r="J43" i="126"/>
  <c r="J42" i="126"/>
  <c r="J41" i="126"/>
  <c r="J40" i="126"/>
  <c r="J39" i="126"/>
  <c r="J38" i="126"/>
  <c r="J37" i="126"/>
  <c r="I49" i="125"/>
  <c r="H49" i="125"/>
  <c r="J49" i="125" s="1"/>
  <c r="B79" i="125" s="1"/>
  <c r="J48" i="125"/>
  <c r="J47" i="125"/>
  <c r="J46" i="125"/>
  <c r="J45" i="125"/>
  <c r="J44" i="125"/>
  <c r="J43" i="125"/>
  <c r="J42" i="125"/>
  <c r="J41" i="125"/>
  <c r="J39" i="125"/>
  <c r="J38" i="125"/>
  <c r="J37" i="125"/>
  <c r="I40" i="34"/>
  <c r="H40" i="34"/>
  <c r="J40" i="34" s="1"/>
  <c r="J37" i="34"/>
  <c r="J36" i="34"/>
  <c r="I40" i="99"/>
  <c r="H40" i="99"/>
  <c r="J40" i="99" s="1"/>
  <c r="J38" i="99"/>
  <c r="I39" i="100"/>
  <c r="H39" i="100"/>
  <c r="J39" i="100" s="1"/>
  <c r="J37" i="100"/>
  <c r="J60" i="100" s="1"/>
  <c r="I40" i="101"/>
  <c r="J40" i="101" s="1"/>
  <c r="H40" i="101"/>
  <c r="J38" i="101"/>
  <c r="I49" i="123"/>
  <c r="H49" i="123"/>
  <c r="J49" i="123" s="1"/>
  <c r="B79" i="123" s="1"/>
  <c r="J48" i="123"/>
  <c r="J47" i="123"/>
  <c r="J46" i="123"/>
  <c r="J45" i="123"/>
  <c r="J44" i="123"/>
  <c r="J43" i="123"/>
  <c r="J42" i="123"/>
  <c r="J41" i="123"/>
  <c r="J40" i="123"/>
  <c r="J39" i="123"/>
  <c r="J38" i="123"/>
  <c r="J37" i="123"/>
  <c r="I49" i="122"/>
  <c r="H49" i="122"/>
  <c r="J49" i="122" s="1"/>
  <c r="B79" i="122" s="1"/>
  <c r="J48" i="122"/>
  <c r="J47" i="122"/>
  <c r="J46" i="122"/>
  <c r="J45" i="122"/>
  <c r="J44" i="122"/>
  <c r="J43" i="122"/>
  <c r="J42" i="122"/>
  <c r="J41" i="122"/>
  <c r="J40" i="122"/>
  <c r="J39" i="122"/>
  <c r="J38" i="122"/>
  <c r="J37" i="122"/>
  <c r="J64" i="121"/>
  <c r="J63" i="121"/>
  <c r="J62" i="121"/>
  <c r="J61" i="121"/>
  <c r="J60" i="121"/>
  <c r="J59" i="121"/>
  <c r="J40" i="121"/>
  <c r="J39" i="121"/>
  <c r="J58" i="121" s="1"/>
  <c r="J38" i="121"/>
  <c r="J57" i="121" s="1"/>
  <c r="H37" i="121"/>
  <c r="H41" i="121" s="1"/>
  <c r="J72" i="120"/>
  <c r="I49" i="120"/>
  <c r="H49" i="120"/>
  <c r="J49" i="120" s="1"/>
  <c r="B79" i="120" s="1"/>
  <c r="J48" i="120"/>
  <c r="J47" i="120"/>
  <c r="J46" i="120"/>
  <c r="J45" i="120"/>
  <c r="J44" i="120"/>
  <c r="J71" i="120" s="1"/>
  <c r="J43" i="120"/>
  <c r="J70" i="120" s="1"/>
  <c r="J42" i="120"/>
  <c r="J69" i="120" s="1"/>
  <c r="J41" i="120"/>
  <c r="J68" i="120" s="1"/>
  <c r="J40" i="120"/>
  <c r="J67" i="120" s="1"/>
  <c r="J39" i="120"/>
  <c r="J66" i="120" s="1"/>
  <c r="J38" i="120"/>
  <c r="J65" i="120" s="1"/>
  <c r="J37" i="120"/>
  <c r="J64" i="120" s="1"/>
  <c r="J67" i="119"/>
  <c r="I49" i="119"/>
  <c r="H49" i="119"/>
  <c r="J49" i="119" s="1"/>
  <c r="B79" i="119" s="1"/>
  <c r="J48" i="119"/>
  <c r="J47" i="119"/>
  <c r="J46" i="119"/>
  <c r="J45" i="119"/>
  <c r="J72" i="119" s="1"/>
  <c r="J44" i="119"/>
  <c r="J71" i="119" s="1"/>
  <c r="J43" i="119"/>
  <c r="J70" i="119" s="1"/>
  <c r="J42" i="119"/>
  <c r="J69" i="119" s="1"/>
  <c r="J41" i="119"/>
  <c r="J68" i="119" s="1"/>
  <c r="J40" i="119"/>
  <c r="J39" i="119"/>
  <c r="J66" i="119" s="1"/>
  <c r="J38" i="119"/>
  <c r="J65" i="119" s="1"/>
  <c r="J37" i="119"/>
  <c r="J64" i="119" s="1"/>
  <c r="AP50" i="118"/>
  <c r="AN50" i="118"/>
  <c r="AO50" i="118" s="1"/>
  <c r="AO46" i="118"/>
  <c r="AO47" i="118" s="1"/>
  <c r="AO48" i="118" s="1"/>
  <c r="AO49" i="118" s="1"/>
  <c r="J41" i="118"/>
  <c r="I41" i="118"/>
  <c r="H41" i="118"/>
  <c r="J39" i="118"/>
  <c r="J38" i="118"/>
  <c r="J37" i="118"/>
  <c r="AP50" i="117"/>
  <c r="AN50" i="117"/>
  <c r="AO50" i="117" s="1"/>
  <c r="AO46" i="117"/>
  <c r="AO47" i="117" s="1"/>
  <c r="AO48" i="117" s="1"/>
  <c r="AO49" i="117" s="1"/>
  <c r="J41" i="117"/>
  <c r="H41" i="117"/>
  <c r="J39" i="117"/>
  <c r="J38" i="117"/>
  <c r="J37" i="117"/>
  <c r="AP50" i="116"/>
  <c r="AN50" i="116"/>
  <c r="AO50" i="116" s="1"/>
  <c r="AO46" i="116"/>
  <c r="AO47" i="116" s="1"/>
  <c r="AO48" i="116" s="1"/>
  <c r="AO49" i="116" s="1"/>
  <c r="I41" i="116"/>
  <c r="J41" i="116" s="1"/>
  <c r="H41" i="116"/>
  <c r="J39" i="116"/>
  <c r="J38" i="116"/>
  <c r="J37" i="116"/>
  <c r="J59" i="115"/>
  <c r="AP50" i="115"/>
  <c r="AN50" i="115"/>
  <c r="AO50" i="115" s="1"/>
  <c r="AO46" i="115"/>
  <c r="AO47" i="115" s="1"/>
  <c r="AO48" i="115" s="1"/>
  <c r="AO49" i="115" s="1"/>
  <c r="H41" i="115"/>
  <c r="J41" i="115" s="1"/>
  <c r="J40" i="115"/>
  <c r="J39" i="115"/>
  <c r="J38" i="115"/>
  <c r="J37" i="115"/>
  <c r="B71" i="114"/>
  <c r="J59" i="114"/>
  <c r="AP50" i="114"/>
  <c r="AN50" i="114"/>
  <c r="AO50" i="114" s="1"/>
  <c r="AO47" i="114"/>
  <c r="AO48" i="114" s="1"/>
  <c r="AO49" i="114" s="1"/>
  <c r="AO46" i="114"/>
  <c r="I41" i="114"/>
  <c r="H41" i="114"/>
  <c r="J41" i="114" s="1"/>
  <c r="J40" i="114"/>
  <c r="J39" i="114"/>
  <c r="J38" i="114"/>
  <c r="J47" i="97"/>
  <c r="J46" i="97"/>
  <c r="J45" i="97"/>
  <c r="J44" i="97"/>
  <c r="J43" i="97"/>
  <c r="J42" i="97"/>
  <c r="J41" i="97"/>
  <c r="J40" i="97"/>
  <c r="J39" i="97"/>
  <c r="J38" i="97"/>
  <c r="J37" i="97"/>
  <c r="J36" i="97"/>
  <c r="I39" i="96"/>
  <c r="J37" i="96"/>
  <c r="I37" i="96"/>
  <c r="H37" i="96"/>
  <c r="H39" i="96" s="1"/>
  <c r="I41" i="110"/>
  <c r="H41" i="110"/>
  <c r="J41" i="110" s="1"/>
  <c r="B63" i="110" s="1"/>
  <c r="J40" i="110"/>
  <c r="J39" i="110"/>
  <c r="J38" i="110"/>
  <c r="J37" i="110"/>
  <c r="J41" i="113"/>
  <c r="B63" i="113" s="1"/>
  <c r="I41" i="113"/>
  <c r="H41" i="113"/>
  <c r="J40" i="113"/>
  <c r="J41" i="112"/>
  <c r="B63" i="112" s="1"/>
  <c r="I41" i="112"/>
  <c r="H41" i="112"/>
  <c r="J40" i="112"/>
  <c r="J41" i="111"/>
  <c r="B63" i="111" s="1"/>
  <c r="I41" i="111"/>
  <c r="H41" i="111"/>
  <c r="J40" i="111"/>
  <c r="J39" i="111"/>
  <c r="J38" i="111"/>
  <c r="J37" i="111"/>
  <c r="J37" i="92"/>
  <c r="J36" i="92"/>
  <c r="I49" i="109"/>
  <c r="H49" i="109"/>
  <c r="J49" i="109" s="1"/>
  <c r="B79" i="109" s="1"/>
  <c r="J48" i="109"/>
  <c r="J47" i="109"/>
  <c r="J46" i="109"/>
  <c r="J45" i="109"/>
  <c r="J44" i="109"/>
  <c r="J43" i="109"/>
  <c r="J42" i="109"/>
  <c r="J41" i="109"/>
  <c r="J40" i="109"/>
  <c r="J39" i="109"/>
  <c r="J38" i="109"/>
  <c r="J37" i="109"/>
  <c r="J38" i="86" l="1"/>
  <c r="I37" i="121"/>
  <c r="I41" i="121" l="1"/>
  <c r="J41" i="121" s="1"/>
  <c r="B71" i="121" s="1"/>
  <c r="J37" i="121"/>
  <c r="J56" i="121" s="1"/>
</calcChain>
</file>

<file path=xl/comments1.xml><?xml version="1.0" encoding="utf-8"?>
<comments xmlns="http://schemas.openxmlformats.org/spreadsheetml/2006/main">
  <authors>
    <author>Alexander Perea Mena</author>
    <author>Carolina Duque P.</author>
    <author>Erika Andrea Munoz Orjuela</author>
  </authors>
  <commentList>
    <comment ref="K21"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K31"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1"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1"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H36"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6"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6" authorId="0" shapeId="0">
      <text>
        <r>
          <rPr>
            <b/>
            <sz val="9"/>
            <color indexed="81"/>
            <rFont val="Tahoma"/>
            <family val="2"/>
          </rPr>
          <t>Reultado:</t>
        </r>
        <r>
          <rPr>
            <sz val="9"/>
            <color indexed="81"/>
            <rFont val="Tahoma"/>
            <family val="2"/>
          </rPr>
          <t xml:space="preserve">
 Producto de la operación </t>
        </r>
      </text>
    </comment>
    <comment ref="K36"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H63" authorId="2" shapeId="0">
      <text>
        <r>
          <rPr>
            <b/>
            <sz val="9"/>
            <color indexed="81"/>
            <rFont val="Tahoma"/>
            <family val="2"/>
          </rPr>
          <t>Erika Andrea Munoz Orjuela:</t>
        </r>
        <r>
          <rPr>
            <sz val="9"/>
            <color indexed="81"/>
            <rFont val="Tahoma"/>
            <family val="2"/>
          </rPr>
          <t xml:space="preserve">
Resgistrar el valor correspondiente al resultado del periodo del año anterior (trimestre/semestre)</t>
        </r>
      </text>
    </comment>
    <comment ref="V63"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 ref="H77" authorId="2" shapeId="0">
      <text>
        <r>
          <rPr>
            <b/>
            <sz val="9"/>
            <color indexed="81"/>
            <rFont val="Tahoma"/>
            <family val="2"/>
          </rPr>
          <t>Erika Andrea Munoz Orjuela:</t>
        </r>
        <r>
          <rPr>
            <sz val="9"/>
            <color indexed="81"/>
            <rFont val="Tahoma"/>
            <family val="2"/>
          </rPr>
          <t xml:space="preserve">
(Registre el análisis del resultado del indicador con corte a 31 de diciembre de cada vigencia.  El análisis deberá partir de la diferencia entre el resultado final y la meta formulada para el indicador o del cumplimiento total de la misma)|</t>
        </r>
      </text>
    </comment>
  </commentList>
</comments>
</file>

<file path=xl/comments10.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semestral: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text>
        <r>
          <rPr>
            <b/>
            <sz val="9"/>
            <color indexed="81"/>
            <rFont val="Tahoma"/>
            <family val="2"/>
          </rPr>
          <t>Resultado: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54"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1.xml><?xml version="1.0" encoding="utf-8"?>
<comments xmlns="http://schemas.openxmlformats.org/spreadsheetml/2006/main">
  <authors>
    <author>Alexander Perea Mena</author>
    <author>Carolina Duque P.</author>
    <author>Erika Andrea Munoz Orjuela</author>
  </authors>
  <commentList>
    <comment ref="K21"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K31"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1"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1"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H36"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6"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6" authorId="0" shapeId="0">
      <text>
        <r>
          <rPr>
            <b/>
            <sz val="9"/>
            <color indexed="81"/>
            <rFont val="Tahoma"/>
            <family val="2"/>
          </rPr>
          <t>Reultado:</t>
        </r>
        <r>
          <rPr>
            <sz val="9"/>
            <color indexed="81"/>
            <rFont val="Tahoma"/>
            <family val="2"/>
          </rPr>
          <t xml:space="preserve">
 Producto de la operación </t>
        </r>
      </text>
    </comment>
    <comment ref="K36"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H55" authorId="2" shapeId="0">
      <text>
        <r>
          <rPr>
            <b/>
            <sz val="9"/>
            <color indexed="81"/>
            <rFont val="Tahoma"/>
            <family val="2"/>
          </rPr>
          <t>Erika Andrea Munoz Orjuela:</t>
        </r>
        <r>
          <rPr>
            <sz val="9"/>
            <color indexed="81"/>
            <rFont val="Tahoma"/>
            <family val="2"/>
          </rPr>
          <t xml:space="preserve">
Resgistrar el valor correspondiente al resultado del periodo del año anterior (trimestre/semestre)</t>
        </r>
      </text>
    </comment>
    <comment ref="V55"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 ref="H69" authorId="2" shapeId="0">
      <text>
        <r>
          <rPr>
            <b/>
            <sz val="9"/>
            <color indexed="81"/>
            <rFont val="Tahoma"/>
            <family val="2"/>
          </rPr>
          <t>Erika Andrea Munoz Orjuela:</t>
        </r>
        <r>
          <rPr>
            <sz val="9"/>
            <color indexed="81"/>
            <rFont val="Tahoma"/>
            <family val="2"/>
          </rPr>
          <t xml:space="preserve">
(Registre el análisis del resultado del indicador con corte a 31 de diciembre de cada vigencia.  El análisis deberá partir de la diferencia entre el resultado final y la meta formulada para el indicador o del cumplimiento total de la misma)</t>
        </r>
      </text>
    </comment>
  </commentList>
</comments>
</file>

<file path=xl/comments12.xml><?xml version="1.0" encoding="utf-8"?>
<comments xmlns="http://schemas.openxmlformats.org/spreadsheetml/2006/main">
  <authors>
    <author>Alexander Perea Mena</author>
    <author>Carolina Duque P.</author>
    <author>Erika Andrea Munoz Orjuela</author>
  </authors>
  <commentList>
    <comment ref="K21"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K31"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1"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1"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H36"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6"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6" authorId="0" shapeId="0">
      <text>
        <r>
          <rPr>
            <b/>
            <sz val="9"/>
            <color indexed="81"/>
            <rFont val="Tahoma"/>
            <family val="2"/>
          </rPr>
          <t>Reultado:</t>
        </r>
        <r>
          <rPr>
            <sz val="9"/>
            <color indexed="81"/>
            <rFont val="Tahoma"/>
            <family val="2"/>
          </rPr>
          <t xml:space="preserve">
 Producto de la operación </t>
        </r>
      </text>
    </comment>
    <comment ref="K36"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H55" authorId="2" shapeId="0">
      <text>
        <r>
          <rPr>
            <b/>
            <sz val="9"/>
            <color indexed="81"/>
            <rFont val="Tahoma"/>
            <family val="2"/>
          </rPr>
          <t>Erika Andrea Munoz Orjuela:</t>
        </r>
        <r>
          <rPr>
            <sz val="9"/>
            <color indexed="81"/>
            <rFont val="Tahoma"/>
            <family val="2"/>
          </rPr>
          <t xml:space="preserve">
Resgistrar el valor correspondiente al resultado del periodo del año anterior (trimestre/semestre)</t>
        </r>
      </text>
    </comment>
    <comment ref="V55"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 ref="H69" authorId="2" shapeId="0">
      <text>
        <r>
          <rPr>
            <b/>
            <sz val="9"/>
            <color indexed="81"/>
            <rFont val="Tahoma"/>
            <family val="2"/>
          </rPr>
          <t>Erika Andrea Munoz Orjuela:</t>
        </r>
        <r>
          <rPr>
            <sz val="9"/>
            <color indexed="81"/>
            <rFont val="Tahoma"/>
            <family val="2"/>
          </rPr>
          <t xml:space="preserve">
(Registre el análisis del resultado del indicador con corte a 31 de diciembre de cada vigencia.  El análisis deberá partir de la diferencia entre el resultado final y la meta formulada para el indicador o del cumplimiento total de la misma)</t>
        </r>
      </text>
    </comment>
  </commentList>
</comments>
</file>

<file path=xl/comments13.xml><?xml version="1.0" encoding="utf-8"?>
<comments xmlns="http://schemas.openxmlformats.org/spreadsheetml/2006/main">
  <authors>
    <author>Alexander Perea Mena</author>
    <author>Carolina Duque P.</author>
    <author>Erika Andrea Munoz Orjuela</author>
  </authors>
  <commentList>
    <comment ref="K21"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K31"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1"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1"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H36"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6"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6" authorId="0" shapeId="0">
      <text>
        <r>
          <rPr>
            <b/>
            <sz val="9"/>
            <color indexed="81"/>
            <rFont val="Tahoma"/>
            <family val="2"/>
          </rPr>
          <t>Reultado:</t>
        </r>
        <r>
          <rPr>
            <sz val="9"/>
            <color indexed="81"/>
            <rFont val="Tahoma"/>
            <family val="2"/>
          </rPr>
          <t xml:space="preserve">
 Producto de la operación </t>
        </r>
      </text>
    </comment>
    <comment ref="K36"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H55" authorId="2" shapeId="0">
      <text>
        <r>
          <rPr>
            <b/>
            <sz val="9"/>
            <color indexed="81"/>
            <rFont val="Tahoma"/>
            <family val="2"/>
          </rPr>
          <t>Erika Andrea Munoz Orjuela:</t>
        </r>
        <r>
          <rPr>
            <sz val="9"/>
            <color indexed="81"/>
            <rFont val="Tahoma"/>
            <family val="2"/>
          </rPr>
          <t xml:space="preserve">
Resgistrar el valor correspondiente al resultado del periodo del año anterior (trimestre/semestre)</t>
        </r>
      </text>
    </comment>
    <comment ref="V55"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 ref="H69" authorId="2" shapeId="0">
      <text>
        <r>
          <rPr>
            <b/>
            <sz val="9"/>
            <color indexed="81"/>
            <rFont val="Tahoma"/>
            <family val="2"/>
          </rPr>
          <t>Erika Andrea Munoz Orjuela:</t>
        </r>
        <r>
          <rPr>
            <sz val="9"/>
            <color indexed="81"/>
            <rFont val="Tahoma"/>
            <family val="2"/>
          </rPr>
          <t xml:space="preserve">
(Registre el análisis del resultado del indicador con corte a 31 de diciembre de cada vigencia.  El análisis deberá partir de la diferencia entre el resultado final y la meta formulada para el indicador o del cumplimiento total de la misma)</t>
        </r>
      </text>
    </comment>
  </commentList>
</comments>
</file>

<file path=xl/comments14.xml><?xml version="1.0" encoding="utf-8"?>
<comments xmlns="http://schemas.openxmlformats.org/spreadsheetml/2006/main">
  <authors>
    <author>Alexander Perea Mena</author>
    <author>Carolina Duque P.</author>
    <author>Erika Andrea Munoz Orjuela</author>
  </authors>
  <commentList>
    <comment ref="K21"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K31"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1"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1"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H36"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I36"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6" authorId="0" shapeId="0">
      <text>
        <r>
          <rPr>
            <b/>
            <sz val="9"/>
            <color indexed="81"/>
            <rFont val="Tahoma"/>
            <family val="2"/>
          </rPr>
          <t>Reultado:</t>
        </r>
        <r>
          <rPr>
            <sz val="9"/>
            <color indexed="81"/>
            <rFont val="Tahoma"/>
            <family val="2"/>
          </rPr>
          <t xml:space="preserve">
 Producto de la operación </t>
        </r>
      </text>
    </comment>
    <comment ref="K36"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H55" authorId="2" shapeId="0">
      <text>
        <r>
          <rPr>
            <b/>
            <sz val="9"/>
            <color indexed="81"/>
            <rFont val="Tahoma"/>
            <family val="2"/>
          </rPr>
          <t>Erika Andrea Munoz Orjuela:</t>
        </r>
        <r>
          <rPr>
            <sz val="9"/>
            <color indexed="81"/>
            <rFont val="Tahoma"/>
            <family val="2"/>
          </rPr>
          <t xml:space="preserve">
Resgistrar el valor correspondiente al resultado del periodo del año anterior (trimestre/semestre)</t>
        </r>
      </text>
    </comment>
    <comment ref="V55"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 ref="H69" authorId="2" shapeId="0">
      <text>
        <r>
          <rPr>
            <b/>
            <sz val="9"/>
            <color indexed="81"/>
            <rFont val="Tahoma"/>
            <family val="2"/>
          </rPr>
          <t>Erika Andrea Munoz Orjuela:</t>
        </r>
        <r>
          <rPr>
            <sz val="9"/>
            <color indexed="81"/>
            <rFont val="Tahoma"/>
            <family val="2"/>
          </rPr>
          <t xml:space="preserve">
(Registre el análisis del resultado del indicador con corte a 31 de diciembre de cada vigencia.  El análisis deberá partir de la diferencia entre el resultado final y la meta formulada para el indicador o del cumplimiento total de la misma)</t>
        </r>
      </text>
    </comment>
  </commentList>
</comments>
</file>

<file path=xl/comments15.xml><?xml version="1.0" encoding="utf-8"?>
<comments xmlns="http://schemas.openxmlformats.org/spreadsheetml/2006/main">
  <authors>
    <author>Alexander Perea Mena</author>
    <author>Carolina Duque P.</author>
    <author>Erika Andrea Munoz Orjuela</author>
  </authors>
  <commentList>
    <comment ref="K21"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K31"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1"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1"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H36"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6"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6" authorId="0" shapeId="0">
      <text>
        <r>
          <rPr>
            <b/>
            <sz val="9"/>
            <color indexed="81"/>
            <rFont val="Tahoma"/>
            <family val="2"/>
          </rPr>
          <t>Reultado:</t>
        </r>
        <r>
          <rPr>
            <sz val="9"/>
            <color indexed="81"/>
            <rFont val="Tahoma"/>
            <family val="2"/>
          </rPr>
          <t xml:space="preserve">
 Producto de la operación </t>
        </r>
      </text>
    </comment>
    <comment ref="K36"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H55" authorId="2" shapeId="0">
      <text>
        <r>
          <rPr>
            <b/>
            <sz val="9"/>
            <color indexed="81"/>
            <rFont val="Tahoma"/>
            <family val="2"/>
          </rPr>
          <t>Erika Andrea Munoz Orjuela:</t>
        </r>
        <r>
          <rPr>
            <sz val="9"/>
            <color indexed="81"/>
            <rFont val="Tahoma"/>
            <family val="2"/>
          </rPr>
          <t xml:space="preserve">
Resgistrar el valor correspondiente al resultado del periodo del año anterior (trimestre/semestre)</t>
        </r>
      </text>
    </comment>
    <comment ref="V55"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 ref="H69" authorId="2" shapeId="0">
      <text>
        <r>
          <rPr>
            <b/>
            <sz val="9"/>
            <color indexed="81"/>
            <rFont val="Tahoma"/>
            <family val="2"/>
          </rPr>
          <t>Erika Andrea Munoz Orjuela:</t>
        </r>
        <r>
          <rPr>
            <sz val="9"/>
            <color indexed="81"/>
            <rFont val="Tahoma"/>
            <family val="2"/>
          </rPr>
          <t xml:space="preserve">
(Registre el análisis del resultado del indicador con corte a 31 de diciembre de cada vigencia.  El análisis deberá partir de la diferencia entre el resultado final y la meta formulada para el indicador o del cumplimiento total de la misma)</t>
        </r>
      </text>
    </comment>
  </commentList>
</comments>
</file>

<file path=xl/comments16.xml><?xml version="1.0" encoding="utf-8"?>
<comments xmlns="http://schemas.openxmlformats.org/spreadsheetml/2006/main">
  <authors>
    <author>Alexander Perea Mena</author>
    <author>Carolina Duque P.</author>
    <author>Erika Andrea Munoz Orjuela</author>
  </authors>
  <commentList>
    <comment ref="K21"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K31"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1"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1"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H36"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6"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6" authorId="0" shapeId="0">
      <text>
        <r>
          <rPr>
            <b/>
            <sz val="9"/>
            <color indexed="81"/>
            <rFont val="Tahoma"/>
            <family val="2"/>
          </rPr>
          <t>Reultado:</t>
        </r>
        <r>
          <rPr>
            <sz val="9"/>
            <color indexed="81"/>
            <rFont val="Tahoma"/>
            <family val="2"/>
          </rPr>
          <t xml:space="preserve">
 Producto de la operación </t>
        </r>
      </text>
    </comment>
    <comment ref="K36"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H63" authorId="2" shapeId="0">
      <text>
        <r>
          <rPr>
            <b/>
            <sz val="9"/>
            <color indexed="81"/>
            <rFont val="Tahoma"/>
            <family val="2"/>
          </rPr>
          <t>Erika Andrea Munoz Orjuela:</t>
        </r>
        <r>
          <rPr>
            <sz val="9"/>
            <color indexed="81"/>
            <rFont val="Tahoma"/>
            <family val="2"/>
          </rPr>
          <t xml:space="preserve">
Resgistrar el valor correspondiente al resultado del periodo del año anterior (trimestre/semestre)</t>
        </r>
      </text>
    </comment>
    <comment ref="V63"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 ref="H77" authorId="2" shapeId="0">
      <text>
        <r>
          <rPr>
            <b/>
            <sz val="9"/>
            <color indexed="81"/>
            <rFont val="Tahoma"/>
            <family val="2"/>
          </rPr>
          <t>Erika Andrea Munoz Orjuela:</t>
        </r>
        <r>
          <rPr>
            <sz val="9"/>
            <color indexed="81"/>
            <rFont val="Tahoma"/>
            <family val="2"/>
          </rPr>
          <t xml:space="preserve">
(Registre el análisis del resultado del indicador con corte a 31 de diciembre de cada vigencia.  El análisis deberá partir de la diferencia entre el resultado final y la meta formulada para el indicador o del cumplimiento total de la misma)</t>
        </r>
      </text>
    </comment>
  </commentList>
</comments>
</file>

<file path=xl/comments17.xml><?xml version="1.0" encoding="utf-8"?>
<comments xmlns="http://schemas.openxmlformats.org/spreadsheetml/2006/main">
  <authors>
    <author>Alexander Perea Mena</author>
    <author>Carolina Duque P.</author>
    <author>Erika Andrea Munoz Orjuela</author>
  </authors>
  <commentList>
    <comment ref="K21"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K31"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1"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1"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H36"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6"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6" authorId="0" shapeId="0">
      <text>
        <r>
          <rPr>
            <b/>
            <sz val="9"/>
            <color indexed="81"/>
            <rFont val="Tahoma"/>
            <family val="2"/>
          </rPr>
          <t>Reultado:</t>
        </r>
        <r>
          <rPr>
            <sz val="9"/>
            <color indexed="81"/>
            <rFont val="Tahoma"/>
            <family val="2"/>
          </rPr>
          <t xml:space="preserve">
 Producto de la operación </t>
        </r>
      </text>
    </comment>
    <comment ref="K36"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H63" authorId="2" shapeId="0">
      <text>
        <r>
          <rPr>
            <b/>
            <sz val="9"/>
            <color indexed="81"/>
            <rFont val="Tahoma"/>
            <family val="2"/>
          </rPr>
          <t>Erika Andrea Munoz Orjuela:</t>
        </r>
        <r>
          <rPr>
            <sz val="9"/>
            <color indexed="81"/>
            <rFont val="Tahoma"/>
            <family val="2"/>
          </rPr>
          <t xml:space="preserve">
Resgistrar el valor correspondiente al resultado del periodo del año anterior (trimestre/semestre)</t>
        </r>
      </text>
    </comment>
    <comment ref="V63"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 ref="H77" authorId="2" shapeId="0">
      <text>
        <r>
          <rPr>
            <b/>
            <sz val="9"/>
            <color indexed="81"/>
            <rFont val="Tahoma"/>
            <family val="2"/>
          </rPr>
          <t>Erika Andrea Munoz Orjuela:</t>
        </r>
        <r>
          <rPr>
            <sz val="9"/>
            <color indexed="81"/>
            <rFont val="Tahoma"/>
            <family val="2"/>
          </rPr>
          <t xml:space="preserve">
(Registre el análisis del resultado del indicador con corte a 31 de diciembre de cada vigencia.  El análisis deberá partir de la diferencia entre el resultado final y la meta formulada para el indicador o del cumplimiento total de la misma)</t>
        </r>
      </text>
    </comment>
  </commentList>
</comments>
</file>

<file path=xl/comments18.xml><?xml version="1.0" encoding="utf-8"?>
<comments xmlns="http://schemas.openxmlformats.org/spreadsheetml/2006/main">
  <authors>
    <author>Alexander Perea Mena</author>
    <author>Carolina Duque P.</author>
    <author>Erika Andrea Munoz Orjuela</author>
  </authors>
  <commentList>
    <comment ref="K21"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K31"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1"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1"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H36"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6"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6" authorId="0" shapeId="0">
      <text>
        <r>
          <rPr>
            <b/>
            <sz val="9"/>
            <color indexed="81"/>
            <rFont val="Tahoma"/>
            <family val="2"/>
          </rPr>
          <t>Reultado:</t>
        </r>
        <r>
          <rPr>
            <sz val="9"/>
            <color indexed="81"/>
            <rFont val="Tahoma"/>
            <family val="2"/>
          </rPr>
          <t xml:space="preserve">
 Producto de la operación </t>
        </r>
      </text>
    </comment>
    <comment ref="K36"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H55" authorId="2" shapeId="0">
      <text>
        <r>
          <rPr>
            <b/>
            <sz val="9"/>
            <color indexed="81"/>
            <rFont val="Tahoma"/>
            <family val="2"/>
          </rPr>
          <t>Erika Andrea Munoz Orjuela:</t>
        </r>
        <r>
          <rPr>
            <sz val="9"/>
            <color indexed="81"/>
            <rFont val="Tahoma"/>
            <family val="2"/>
          </rPr>
          <t xml:space="preserve">
Resgistrar el valor correspondiente al resultado del periodo del año anterior (trimestre/semestre)</t>
        </r>
      </text>
    </comment>
    <comment ref="V55"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 ref="H69" authorId="2" shapeId="0">
      <text>
        <r>
          <rPr>
            <b/>
            <sz val="9"/>
            <color indexed="81"/>
            <rFont val="Tahoma"/>
            <family val="2"/>
          </rPr>
          <t>Erika Andrea Munoz Orjuela:</t>
        </r>
        <r>
          <rPr>
            <sz val="9"/>
            <color indexed="81"/>
            <rFont val="Tahoma"/>
            <family val="2"/>
          </rPr>
          <t xml:space="preserve">
(Registre el análisis del resultado del indicador con corte a 31 de diciembre de cada vigencia.  El análisis deberá partir de la diferencia entre el resultado final y la meta formulada para el indicador o del cumplimiento total de la misma)</t>
        </r>
      </text>
    </comment>
  </commentList>
</comments>
</file>

<file path=xl/comments19.xml><?xml version="1.0" encoding="utf-8"?>
<comments xmlns="http://schemas.openxmlformats.org/spreadsheetml/2006/main">
  <authors>
    <author/>
  </authors>
  <commentList>
    <comment ref="B9" authorId="0" shapeId="0">
      <text>
        <r>
          <rPr>
            <sz val="11"/>
            <color theme="1"/>
            <rFont val="Arial"/>
            <family val="2"/>
          </rPr>
          <t>======
ID#AAAAJjBBTBM
Nombre del Indicador    (2020-05-14 21:59:45)
Debe coincidir con el indicador,  Es importante que el nombre del indicador sea claro, conciso y corto.</t>
        </r>
      </text>
    </comment>
    <comment ref="B12" authorId="0" shapeId="0">
      <text>
        <r>
          <rPr>
            <sz val="11"/>
            <color theme="1"/>
            <rFont val="Arial"/>
            <family val="2"/>
          </rPr>
          <t>======
ID#AAAAJjBBS8E
Alexander Perea Mena    (2020-05-14 21:59:44)
Meta: Cantidad programada o valor objetivo que espera alcanzar un indicador en un periodo específico</t>
        </r>
      </text>
    </comment>
    <comment ref="S12" authorId="0" shapeId="0">
      <text>
        <r>
          <rPr>
            <sz val="11"/>
            <color theme="1"/>
            <rFont val="Arial"/>
            <family val="2"/>
          </rPr>
          <t>======
ID#AAAAJjBBTCQ
Alexander Perea Mena    (2020-05-14 21:59:45)
Tipo de indicador: De acuerdo a la tipología de los indicadores: Eficacia, Eficiencia, Efectividad.</t>
        </r>
      </text>
    </comment>
    <comment ref="B15" authorId="0" shapeId="0">
      <text>
        <r>
          <rPr>
            <sz val="11"/>
            <color theme="1"/>
            <rFont val="Arial"/>
            <family val="2"/>
          </rPr>
          <t>======
ID#AAAAJjBBS6w
Alexander Perea Mena    (2020-05-14 21:59:44)
Objetivo: Señala el para qué se establece el indicador y qué mide.</t>
        </r>
      </text>
    </comment>
    <comment ref="B17" authorId="0" shapeId="0">
      <text>
        <r>
          <rPr>
            <sz val="11"/>
            <color theme="1"/>
            <rFont val="Arial"/>
            <family val="2"/>
          </rPr>
          <t>======
ID#AAAAJjBBS-Y
Alexander Perea Mena    (2020-05-14 21:59:44)
Descripción:  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t>
        </r>
      </text>
    </comment>
    <comment ref="B19" authorId="0" shapeId="0">
      <text>
        <r>
          <rPr>
            <sz val="11"/>
            <color theme="1"/>
            <rFont val="Arial"/>
            <family val="2"/>
          </rPr>
          <t>======
ID#AAAAJjBBTBo
Alexander Perea Mena    (2020-05-14 21:59:45)
Fecha de actualización: Corresponde a la fecha en la cual se realizan modificaciones a la ficha técnica del indicador, las cuales son validadas y aprobadas por el gerente de meta. (solo Mes y Año)</t>
        </r>
      </text>
    </comment>
    <comment ref="L19" authorId="0" shapeId="0">
      <text>
        <r>
          <rPr>
            <sz val="11"/>
            <color theme="1"/>
            <rFont val="Arial"/>
            <family val="2"/>
          </rPr>
          <t>======
ID#AAAAJjBBTCU
Alexander Perea Mena    (2020-05-14 21:59:45)
Frecuencia: Frecuencia con la cual se recolecta la información de avances y a partir de la cual se realiza el reporte de avance</t>
        </r>
      </text>
    </comment>
    <comment ref="S19" authorId="0" shapeId="0">
      <text>
        <r>
          <rPr>
            <sz val="11"/>
            <color theme="1"/>
            <rFont val="Arial"/>
            <family val="2"/>
          </rPr>
          <t>======
ID#AAAAJjBBTCE
Alexander Perea Mena    (2020-05-14 21:59:45)
Unidad de Medida: Corresponde al parámetro o unidad de referencia para determinar la magnitud de medición del indicador</t>
        </r>
      </text>
    </comment>
    <comment ref="B22" authorId="0" shapeId="0">
      <text>
        <r>
          <rPr>
            <sz val="11"/>
            <color theme="1"/>
            <rFont val="Arial"/>
            <family val="2"/>
          </rPr>
          <t>======
ID#AAAAJjBBS84
Alexander Perea Mena    (2020-05-14 21:59:44)
Fuente de Información: es la deominación de los insumos de información que se requieren a fin de dar cumplimiento a los requerimientos del indicador</t>
        </r>
      </text>
    </comment>
    <comment ref="I22" authorId="0" shapeId="0">
      <text>
        <r>
          <rPr>
            <sz val="11"/>
            <color theme="1"/>
            <rFont val="Arial"/>
            <family val="2"/>
          </rPr>
          <t>======
ID#AAAAJjBBS_M
Alexander Perea Mena    (2020-05-14 21:59:44)
Proceso Generador de la Información:  Nombre del proceso (s) encargado (s) de la producción y/o suministro de la información que se utiliza para la construcción y reporte del indicador.</t>
        </r>
      </text>
    </comment>
    <comment ref="P22" authorId="0" shapeId="0">
      <text>
        <r>
          <rPr>
            <sz val="11"/>
            <color theme="1"/>
            <rFont val="Arial"/>
            <family val="2"/>
          </rPr>
          <t>======
ID#AAAAJjBBS9g
Alexander Perea Mena    (2020-05-14 21:59:44)
Responsable del Indicador: dependencias y personas que tendrán a su cargo la gerencia del indicador (que deben velar por que se cumplan las metas definidas), así como la elaboración del mismo y el reporte periódico de la información de avance de este indicador</t>
        </r>
      </text>
    </comment>
    <comment ref="B25" authorId="0" shapeId="0">
      <text>
        <r>
          <rPr>
            <sz val="11"/>
            <color theme="1"/>
            <rFont val="Arial"/>
            <family val="2"/>
          </rPr>
          <t>======
ID#AAAAJjBBS8I
Alexander Perea Mena    (2020-05-14 21:59:44)
Forma de Calculo: Identificación de la expresión o fórmula matemática para obtener el valor cuantitativo del indicador.</t>
        </r>
      </text>
    </comment>
    <comment ref="B27" authorId="0" shapeId="0">
      <text>
        <r>
          <rPr>
            <sz val="11"/>
            <color theme="1"/>
            <rFont val="Arial"/>
            <family val="2"/>
          </rPr>
          <t>======
ID#AAAAJjBBTA0
Alexander Perea Mena    (2020-05-14 21:59:45)
Linea Base:  Información que describe la situación previa a una intervención y con la cual es posible hacer seguimiento a una política, programa o proyecto o efectuar comparaciones relacionadas. En otras palabras, corresponde a la valoración del diagnóstico inicial del indicador.</t>
        </r>
      </text>
    </comment>
    <comment ref="J27" authorId="0" shapeId="0">
      <text>
        <r>
          <rPr>
            <sz val="11"/>
            <color theme="1"/>
            <rFont val="Arial"/>
            <family val="2"/>
          </rPr>
          <t>======
ID#AAAAJjBBTB8
Alexander Perea Mena    (2020-05-14 21:59:45)
Sentido del Indicador : Aquí se debe precisar cómo se espera que se comporte el indicador frente a la meta prevista. Para ello, existen dos alternativas: (1) que aumente (p.ej. Aumentar el número de kilómetros de vías secundarias construidos), o (3) que se reduzca (p.ej. Reducir la tasa de homicidios).</t>
        </r>
      </text>
    </comment>
    <comment ref="B29" authorId="0" shapeId="0">
      <text>
        <r>
          <rPr>
            <sz val="11"/>
            <color theme="1"/>
            <rFont val="Arial"/>
            <family val="2"/>
          </rPr>
          <t>======
ID#AAAAJjBBS70
Carolina Duque P.    (2020-05-14 21:59:44)
Rangos de gestión: 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J29" authorId="0" shapeId="0">
      <text>
        <r>
          <rPr>
            <sz val="11"/>
            <color theme="1"/>
            <rFont val="Arial"/>
            <family val="2"/>
          </rPr>
          <t>======
ID#AAAAJjBBS7c
Carolina Duque P.    (2020-05-14 21:59:44)
Deficiente: Rojo como deficiente cunado la diferencia entre el resultado registrado y lo programado o establecido como meta sugiere generar una alerta de incumplimiento.</t>
        </r>
      </text>
    </comment>
    <comment ref="R29" authorId="0" shapeId="0">
      <text>
        <r>
          <rPr>
            <sz val="11"/>
            <color theme="1"/>
            <rFont val="Arial"/>
            <family val="2"/>
          </rPr>
          <t>======
ID#AAAAJjBBS_4
Carolina Duque P.    (2020-05-14 21:59:44)
Mejorable: Amarillo como mejorable cuando se presenta un leve rezago en el alcance de la meta</t>
        </r>
      </text>
    </comment>
    <comment ref="W29" authorId="0" shapeId="0">
      <text>
        <r>
          <rPr>
            <sz val="11"/>
            <color theme="1"/>
            <rFont val="Arial"/>
            <family val="2"/>
          </rPr>
          <t>======
ID#AAAAJjBBS-E
Carolina Duque P.    (2020-05-14 21:59:44)
Apropiado: Verde como apropiado cuando el resultado del indicador es igual o superior la meta establecida</t>
        </r>
      </text>
    </comment>
    <comment ref="B34" authorId="0" shapeId="0">
      <text>
        <r>
          <rPr>
            <sz val="11"/>
            <color theme="1"/>
            <rFont val="Arial"/>
            <family val="2"/>
          </rPr>
          <t>======
ID#AAAAJjBBS94
Natalia Norato Mora    (2020-05-14 21:59:44)
Mensual
trimestral
semetral:</t>
        </r>
      </text>
    </comment>
    <comment ref="G34" authorId="0" shapeId="0">
      <text>
        <r>
          <rPr>
            <sz val="11"/>
            <color theme="1"/>
            <rFont val="Arial"/>
            <family val="2"/>
          </rPr>
          <t>======
ID#AAAAJjBBTBs
Alexander Perea Mena    (2020-05-14 21:59:45)
Variable 1: Numerador, registrar el nombre del numerador de la formula del indicador.</t>
        </r>
      </text>
    </comment>
    <comment ref="H34" authorId="0" shapeId="0">
      <text>
        <r>
          <rPr>
            <sz val="11"/>
            <color theme="1"/>
            <rFont val="Arial"/>
            <family val="2"/>
          </rPr>
          <t>======
ID#AAAAJjBBS9s
Alexander Perea Mena    (2020-05-14 21:59:44)
Variable 1: Numerador, registrar el nombre del numerador de la formula del indicador.</t>
        </r>
      </text>
    </comment>
    <comment ref="I34" authorId="0" shapeId="0">
      <text>
        <r>
          <rPr>
            <sz val="11"/>
            <color theme="1"/>
            <rFont val="Arial"/>
            <family val="2"/>
          </rPr>
          <t>======
ID#AAAAJjBBS_A
Reultado    (2020-05-14 21:59:44)
Producto de la operación</t>
        </r>
      </text>
    </comment>
    <comment ref="J34" authorId="0" shapeId="0">
      <text>
        <r>
          <rPr>
            <sz val="11"/>
            <color theme="1"/>
            <rFont val="Arial"/>
            <family val="2"/>
          </rPr>
          <t>======
ID#AAAAJjBBS7E
Alexander Perea Mena    (2020-05-14 21:59:44)
Evaluación Cualitativa: Comentarios que deban tenerse en cuenta sobre el resultado del indicador, que se consideran pertinentes y que no se pueden expresar a traves de la simple 
operación matemática</t>
        </r>
      </text>
    </comment>
    <comment ref="U54" authorId="0" shapeId="0">
      <text>
        <r>
          <rPr>
            <sz val="11"/>
            <color theme="1"/>
            <rFont val="Arial"/>
            <family val="2"/>
          </rPr>
          <t>======
ID#AAAAJjBBTCo
Acción de mejora    (2020-05-14 21:59:45)
Identificar las acciones de mejora a aplicar encaminadas a subsanar los eventos que impidan la consecución del objetivo del indicador o el cumplimiento de las metas establecidas</t>
        </r>
      </text>
    </comment>
  </commentList>
</comments>
</file>

<file path=xl/comments2.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rgb="FF000000"/>
            <rFont val="Tahoma"/>
            <family val="2"/>
          </rPr>
          <t xml:space="preserve">Responsable del Indicador: </t>
        </r>
        <r>
          <rPr>
            <sz val="9"/>
            <color rgb="FF000000"/>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Aquí se debe precisar cómo se espera que se comporte el indicador frente a la meta prevista. Para ello, existen dos alternativas: (1) que aumente (p.ej. Aumentar el número de kilómetros de vías secundarias construidos), o (3) que se reduzca (p.ej. Reducir la tasa de homicidios).</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cuando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Amarillo como mejorable cuando se presenta un leve rezago en el alcance de la meta.</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text>
    </comment>
    <comment ref="H35" authorId="0" shapeId="0">
      <text>
        <r>
          <rPr>
            <b/>
            <sz val="9"/>
            <color indexed="81"/>
            <rFont val="Tahoma"/>
            <family val="2"/>
          </rPr>
          <t xml:space="preserve">Variable 1: Numerador, </t>
        </r>
        <r>
          <rPr>
            <sz val="9"/>
            <color indexed="81"/>
            <rFont val="Tahoma"/>
            <family val="2"/>
          </rPr>
          <t>regitrar el nombre del numerador de la formula del indicador.</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Comentarios que deban tenerse en cuenta sobre el resultado del indicador, que se consideran pertinentes y que no se pueden expresar a traves de la simple operación matemática</t>
        </r>
      </text>
    </comment>
    <comment ref="V52"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t>
        </r>
      </text>
    </comment>
  </commentList>
</comments>
</file>

<file path=xl/comments20.xml><?xml version="1.0" encoding="utf-8"?>
<comments xmlns="http://schemas.openxmlformats.org/spreadsheetml/2006/main">
  <authors>
    <author/>
  </authors>
  <commentList>
    <comment ref="C10" authorId="0" shapeId="0">
      <text>
        <r>
          <rPr>
            <sz val="11"/>
            <color theme="1"/>
            <rFont val="Arial"/>
            <family val="2"/>
          </rPr>
          <t>======
ID#AAAAJjBBS74
Nombre del Indicador    (2020-05-14 21:59:44)
Debe coincidir con el indicador,  Es importante que el nombre del indicador sea claro, conciso y corto.</t>
        </r>
      </text>
    </comment>
    <comment ref="C13" authorId="0" shapeId="0">
      <text>
        <r>
          <rPr>
            <sz val="11"/>
            <color theme="1"/>
            <rFont val="Arial"/>
            <family val="2"/>
          </rPr>
          <t>======
ID#AAAAJjBBS7Y
Alexander Perea Mena    (2020-05-14 21:59:44)
Meta: Cantidad programada o valor objetivo que espera alcanzar un indicador en un periodo específico</t>
        </r>
      </text>
    </comment>
    <comment ref="T13" authorId="0" shapeId="0">
      <text>
        <r>
          <rPr>
            <sz val="11"/>
            <color theme="1"/>
            <rFont val="Arial"/>
            <family val="2"/>
          </rPr>
          <t>======
ID#AAAAJjBBTCQ
Alexander Perea Mena    (2020-05-14 21:59:45)
Tipo de indicador: De acuerdo a la tipología de los indicadores: Eficacia, Eficiencia, Efectividad.</t>
        </r>
      </text>
    </comment>
    <comment ref="C16" authorId="0" shapeId="0">
      <text>
        <r>
          <rPr>
            <sz val="11"/>
            <color theme="1"/>
            <rFont val="Arial"/>
            <family val="2"/>
          </rPr>
          <t>======
ID#AAAAJjBBTBQ
Alexander Perea Mena    (2020-05-14 21:59:45)
Objetivo: Señala el para qué se establece el indicador y qué mide.</t>
        </r>
      </text>
    </comment>
    <comment ref="C18" authorId="0" shapeId="0">
      <text>
        <r>
          <rPr>
            <sz val="11"/>
            <color theme="1"/>
            <rFont val="Arial"/>
            <family val="2"/>
          </rPr>
          <t>======
ID#AAAAJjBBS-w
Alexander Perea Mena    (2020-05-14 21:59:44)
Descripción:  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t>
        </r>
      </text>
    </comment>
    <comment ref="C20" authorId="0" shapeId="0">
      <text>
        <r>
          <rPr>
            <sz val="11"/>
            <color theme="1"/>
            <rFont val="Arial"/>
            <family val="2"/>
          </rPr>
          <t>======
ID#AAAAJjBBS9c
Alexander Perea Mena    (2020-05-14 21:59:44)
Fecha de actualización: Corresponde a la fecha en la cual se realizan modificaciones a la ficha técnica del indicador, las cuales son validadas y aprobadas por el gerente de meta. (solo Mes y Año)</t>
        </r>
      </text>
    </comment>
    <comment ref="M20" authorId="0" shapeId="0">
      <text>
        <r>
          <rPr>
            <sz val="11"/>
            <color theme="1"/>
            <rFont val="Arial"/>
            <family val="2"/>
          </rPr>
          <t>======
ID#AAAAJjBBS7k
Alexander Perea Mena    (2020-05-14 21:59:44)
Frecuencia: Frecuencia con la cual se recolecta la información de avances y a partir de la cual se realiza el reporte de avance</t>
        </r>
      </text>
    </comment>
    <comment ref="T20" authorId="0" shapeId="0">
      <text>
        <r>
          <rPr>
            <sz val="11"/>
            <color theme="1"/>
            <rFont val="Arial"/>
            <family val="2"/>
          </rPr>
          <t>======
ID#AAAAJjBBS7w
Alexander Perea Mena    (2020-05-14 21:59:44)
Unidad de Medida: Corresponde al parámetro o unidad de referencia para determinar la magnitud de medición del indicador</t>
        </r>
      </text>
    </comment>
    <comment ref="C23" authorId="0" shapeId="0">
      <text>
        <r>
          <rPr>
            <sz val="11"/>
            <color theme="1"/>
            <rFont val="Arial"/>
            <family val="2"/>
          </rPr>
          <t>======
ID#AAAAJjBBS6k
Alexander Perea Mena    (2020-05-14 21:59:44)
Fuente de Información: es la deominación de los insumos de información que se requieren a fin de dar cumplimiento a los requerimientos del indicador</t>
        </r>
      </text>
    </comment>
    <comment ref="J23" authorId="0" shapeId="0">
      <text>
        <r>
          <rPr>
            <sz val="11"/>
            <color theme="1"/>
            <rFont val="Arial"/>
            <family val="2"/>
          </rPr>
          <t>======
ID#AAAAJjBBTAE
Alexander Perea Mena    (2020-05-14 21:59:44)
Proceso Generador de la Información:  Nombre del proceso (s) encargado (s) de la producción y/o suministro de la información que se utiliza para la construcción y reporte del indicador.</t>
        </r>
      </text>
    </comment>
    <comment ref="Q23" authorId="0" shapeId="0">
      <text>
        <r>
          <rPr>
            <sz val="11"/>
            <color theme="1"/>
            <rFont val="Arial"/>
            <family val="2"/>
          </rPr>
          <t>======
ID#AAAAJjBBTCI
Alexander Perea Mena    (2020-05-14 21:59:45)
Responsable del Indicador: dependencias y personas que tendrán a su cargo la gerencia del indicador (que deben velar por que se cumplan las metas definidas), así como la elaboración del mismo y el reporte periódico de la información de avance de este indicador</t>
        </r>
      </text>
    </comment>
    <comment ref="C26" authorId="0" shapeId="0">
      <text>
        <r>
          <rPr>
            <sz val="11"/>
            <color theme="1"/>
            <rFont val="Arial"/>
            <family val="2"/>
          </rPr>
          <t>======
ID#AAAAJjBBTAs
Alexander Perea Mena    (2020-05-14 21:59:44)
Forma de Calculo: Identificación de la expresión o fórmula matemática para obtener el valor cuantitativo del indicador.</t>
        </r>
      </text>
    </comment>
    <comment ref="C28" authorId="0" shapeId="0">
      <text>
        <r>
          <rPr>
            <sz val="11"/>
            <color theme="1"/>
            <rFont val="Arial"/>
            <family val="2"/>
          </rPr>
          <t>======
ID#AAAAJjBBTCk
Alexander Perea Mena    (2020-05-14 21:59:45)
Linea Base:  Información que describe la situación previa a una intervención y con la cual es posible hacer seguimiento a una política, programa o proyecto o efectuar comparaciones relacionadas. En otras palabras, corresponde a la valoración del diagnóstico inicial del indicador.</t>
        </r>
      </text>
    </comment>
    <comment ref="K28" authorId="0" shapeId="0">
      <text>
        <r>
          <rPr>
            <sz val="11"/>
            <color theme="1"/>
            <rFont val="Arial"/>
            <family val="2"/>
          </rPr>
          <t>======
ID#AAAAJjBBTCA
Alexander Perea Mena    (2020-05-14 21:59:45)
Sentido del Indicador : Aquí se debe precisar cómo se espera que se comporte el indicador frente a la meta prevista. Para ello, existen dos alternativas: (1) que aumente (p.ej. Aumentar el número de kilómetros de vías secundarias construidos), o (3) que se reduzca (p.ej. Reducir la tasa de homicidios).</t>
        </r>
      </text>
    </comment>
    <comment ref="C30" authorId="0" shapeId="0">
      <text>
        <r>
          <rPr>
            <sz val="11"/>
            <color theme="1"/>
            <rFont val="Arial"/>
            <family val="2"/>
          </rPr>
          <t>======
ID#AAAAJjBBS7Q
Carolina Duque P.    (2020-05-14 21:59:44)
Rangos de gestión: 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0" shapeId="0">
      <text>
        <r>
          <rPr>
            <sz val="11"/>
            <color theme="1"/>
            <rFont val="Arial"/>
            <family val="2"/>
          </rPr>
          <t>======
ID#AAAAJjBBS8c
Carolina Duque P.    (2020-05-14 21:59:44)
Deficiente: Rojo como deficiente cunado la diferencia entre el resultado registrado y lo programado o establecido como meta sugiere generar una alerta de incumplimiento.</t>
        </r>
      </text>
    </comment>
    <comment ref="S30" authorId="0" shapeId="0">
      <text>
        <r>
          <rPr>
            <sz val="11"/>
            <color theme="1"/>
            <rFont val="Arial"/>
            <family val="2"/>
          </rPr>
          <t>======
ID#AAAAJjBBS9o
Carolina Duque P.    (2020-05-14 21:59:44)
Mejorable: Amarillo como mejorable cuando se presenta un leve rezago en el alcance de la meta</t>
        </r>
      </text>
    </comment>
    <comment ref="X30" authorId="0" shapeId="0">
      <text>
        <r>
          <rPr>
            <sz val="11"/>
            <color theme="1"/>
            <rFont val="Arial"/>
            <family val="2"/>
          </rPr>
          <t>======
ID#AAAAJjBBTCY
Carolina Duque P.    (2020-05-14 21:59:45)
Apropiado: Verde como apropiado cuando el resultado del indicador es igual o superior la meta establecida</t>
        </r>
      </text>
    </comment>
    <comment ref="C35" authorId="0" shapeId="0">
      <text>
        <r>
          <rPr>
            <sz val="11"/>
            <color theme="1"/>
            <rFont val="Arial"/>
            <family val="2"/>
          </rPr>
          <t>======
ID#AAAAJjBBTBA
Natalia Norato Mora    (2020-05-14 21:59:45)
Mensual
trimestral
semetral:</t>
        </r>
      </text>
    </comment>
    <comment ref="H35" authorId="0" shapeId="0">
      <text>
        <r>
          <rPr>
            <sz val="11"/>
            <color theme="1"/>
            <rFont val="Arial"/>
            <family val="2"/>
          </rPr>
          <t>======
ID#AAAAJjBBTAk
Alexander Perea Mena    (2020-05-14 21:59:44)
Variable 1: Numerador, regitrar el nombre del numerador de la formula del indicador.</t>
        </r>
      </text>
    </comment>
    <comment ref="I35" authorId="0" shapeId="0">
      <text>
        <r>
          <rPr>
            <sz val="11"/>
            <color theme="1"/>
            <rFont val="Arial"/>
            <family val="2"/>
          </rPr>
          <t>======
ID#AAAAJjBBS6s
Alexander Perea Mena    (2020-05-14 21:59:44)
Variable 2: Denominador
regitrar el nombre del denominador de la formula del indicador.</t>
        </r>
      </text>
    </comment>
    <comment ref="J35" authorId="0" shapeId="0">
      <text>
        <r>
          <rPr>
            <sz val="11"/>
            <color theme="1"/>
            <rFont val="Arial"/>
            <family val="2"/>
          </rPr>
          <t>======
ID#AAAAJjBBS6o
Reultado    (2020-05-14 21:59:44)
Producto de la operación</t>
        </r>
      </text>
    </comment>
    <comment ref="K35" authorId="0" shapeId="0">
      <text>
        <r>
          <rPr>
            <sz val="11"/>
            <color theme="1"/>
            <rFont val="Arial"/>
            <family val="2"/>
          </rPr>
          <t>======
ID#AAAAJjBBS8o
Alexander Perea Mena    (2020-05-14 21:59:44)
Evaluación Cualitativa: Comentarios que deban tenerse en cuenta sobre el resultado del indicador, que se consideran pertinentes y que no se pueden expresar a traves de la simple 
operación matemática</t>
        </r>
      </text>
    </comment>
    <comment ref="V61" authorId="0" shapeId="0">
      <text>
        <r>
          <rPr>
            <sz val="11"/>
            <color theme="1"/>
            <rFont val="Arial"/>
            <family val="2"/>
          </rPr>
          <t>======
ID#AAAAJjBBTCM
Acción de mejora    (2020-05-14 21:59:45)
Identificar las acciones de mejora a aplicar encaminadas a subsanar los eventos que impidan la consecución del objetivo del indicador o el cumplimiento de las metas establecidas</t>
        </r>
      </text>
    </comment>
  </commentList>
</comments>
</file>

<file path=xl/comments21.xml><?xml version="1.0" encoding="utf-8"?>
<comments xmlns="http://schemas.openxmlformats.org/spreadsheetml/2006/main">
  <authors>
    <author/>
  </authors>
  <commentList>
    <comment ref="C10" authorId="0" shapeId="0">
      <text>
        <r>
          <rPr>
            <sz val="11"/>
            <color theme="1"/>
            <rFont val="Arial"/>
            <family val="2"/>
          </rPr>
          <t>======
ID#AAAAJjBBS_Q
Nombre del Indicador    (2020-05-14 21:59:44)
Debe coincidir con el indicador,  Es importante que el nombre del indicador sea claro, conciso y corto.</t>
        </r>
      </text>
    </comment>
    <comment ref="C13" authorId="0" shapeId="0">
      <text>
        <r>
          <rPr>
            <sz val="11"/>
            <color theme="1"/>
            <rFont val="Arial"/>
            <family val="2"/>
          </rPr>
          <t>======
ID#AAAAJjBBTAI
Alexander Perea Mena    (2020-05-14 21:59:44)
Meta: Cantidad programada o valor objetivo que espera alcanzar un indicador en un periodo específico</t>
        </r>
      </text>
    </comment>
    <comment ref="T13" authorId="0" shapeId="0">
      <text>
        <r>
          <rPr>
            <sz val="11"/>
            <color theme="1"/>
            <rFont val="Arial"/>
            <family val="2"/>
          </rPr>
          <t>======
ID#AAAAJjBBS9A
Alexander Perea Mena    (2020-05-14 21:59:44)
Tipo de indicador: De acuerdo a la tipología de los indicadores: Eficacia, Eficiencia, Efectividad.</t>
        </r>
      </text>
    </comment>
    <comment ref="C16" authorId="0" shapeId="0">
      <text>
        <r>
          <rPr>
            <sz val="11"/>
            <color theme="1"/>
            <rFont val="Arial"/>
            <family val="2"/>
          </rPr>
          <t>======
ID#AAAAJjBBS6I
Alexander Perea Mena    (2020-05-14 21:59:44)
Objetivo: Señala el para qué se establece el indicador y qué mide.</t>
        </r>
      </text>
    </comment>
    <comment ref="C18" authorId="0" shapeId="0">
      <text>
        <r>
          <rPr>
            <sz val="11"/>
            <color theme="1"/>
            <rFont val="Arial"/>
            <family val="2"/>
          </rPr>
          <t>======
ID#AAAAJjBBS-Y
Alexander Perea Mena    (2020-05-14 21:59:44)
Descripción:  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t>
        </r>
      </text>
    </comment>
    <comment ref="C20" authorId="0" shapeId="0">
      <text>
        <r>
          <rPr>
            <sz val="11"/>
            <color theme="1"/>
            <rFont val="Arial"/>
            <family val="2"/>
          </rPr>
          <t>======
ID#AAAAJjBBS8U
Alexander Perea Mena    (2020-05-14 21:59:44)
Fecha de actualización: Corresponde a la fecha en la cual se realizan modificaciones a la ficha técnica del indicador, las cuales son validadas y aprobadas por el gerente de meta. (solo Mes y Año)</t>
        </r>
      </text>
    </comment>
    <comment ref="M20" authorId="0" shapeId="0">
      <text>
        <r>
          <rPr>
            <sz val="11"/>
            <color theme="1"/>
            <rFont val="Arial"/>
            <family val="2"/>
          </rPr>
          <t>======
ID#AAAAJjBBS6Q
Alexander Perea Mena    (2020-05-14 21:59:44)
Frecuencia: Frecuencia con la cual se recolecta la información de avances y a partir de la cual se realiza el reporte de avance</t>
        </r>
      </text>
    </comment>
    <comment ref="T20" authorId="0" shapeId="0">
      <text>
        <r>
          <rPr>
            <sz val="11"/>
            <color theme="1"/>
            <rFont val="Arial"/>
            <family val="2"/>
          </rPr>
          <t>======
ID#AAAAJjBBS78
Alexander Perea Mena    (2020-05-14 21:59:44)
Unidad de Medida: Corresponde al parámetro o unidad de referencia para determinar la magnitud de medición del indicador</t>
        </r>
      </text>
    </comment>
    <comment ref="C23" authorId="0" shapeId="0">
      <text>
        <r>
          <rPr>
            <sz val="11"/>
            <color theme="1"/>
            <rFont val="Arial"/>
            <family val="2"/>
          </rPr>
          <t>======
ID#AAAAJjBBS64
Alexander Perea Mena    (2020-05-14 21:59:44)
Fuente de Información: es la deominación de los insumos de información que se requieren a fin de dar cumplimiento a los requerimientos del indicador</t>
        </r>
      </text>
    </comment>
    <comment ref="J23" authorId="0" shapeId="0">
      <text>
        <r>
          <rPr>
            <sz val="11"/>
            <color theme="1"/>
            <rFont val="Arial"/>
            <family val="2"/>
          </rPr>
          <t>======
ID#AAAAJjBBS-s
Alexander Perea Mena    (2020-05-14 21:59:44)
Proceso Generador de la Información:  Nombre del proceso (s) encargado (s) de la producción y/o suministro de la información que se utiliza para la construcción y reporte del indicador.</t>
        </r>
      </text>
    </comment>
    <comment ref="Q23" authorId="0" shapeId="0">
      <text>
        <r>
          <rPr>
            <sz val="11"/>
            <color theme="1"/>
            <rFont val="Arial"/>
            <family val="2"/>
          </rPr>
          <t>======
ID#AAAAJjBBTAg
Alexander Perea Mena    (2020-05-14 21:59:44)
Responsable del Indicador: dependencias y personas que tendrán a su cargo la gerencia del indicador (que deben velar por que se cumplan las metas definidas), así como la elaboración del mismo y el reporte periódico de la información de avance de este indicador</t>
        </r>
      </text>
    </comment>
    <comment ref="C26" authorId="0" shapeId="0">
      <text>
        <r>
          <rPr>
            <sz val="11"/>
            <color theme="1"/>
            <rFont val="Arial"/>
            <family val="2"/>
          </rPr>
          <t>======
ID#AAAAJjBBTCs
Alexander Perea Mena    (2020-05-14 21:59:45)
Forma de Calculo: Identificación de la expresión o fórmula matemática para obtener el valor cuantitativo del indicador.</t>
        </r>
      </text>
    </comment>
    <comment ref="C28" authorId="0" shapeId="0">
      <text>
        <r>
          <rPr>
            <sz val="11"/>
            <color theme="1"/>
            <rFont val="Arial"/>
            <family val="2"/>
          </rPr>
          <t>======
ID#AAAAJjBBTAA
Alexander Perea Mena    (2020-05-14 21:59:44)
Linea Base:  Información que describe la situación previa a una intervención y con la cual es posible hacer seguimiento a una política, programa o proyecto o efectuar comparaciones relacionadas. En otras palabras, corresponde a la valoración del diagnóstico inicial del indicador.</t>
        </r>
      </text>
    </comment>
    <comment ref="K28" authorId="0" shapeId="0">
      <text>
        <r>
          <rPr>
            <sz val="11"/>
            <color theme="1"/>
            <rFont val="Arial"/>
            <family val="2"/>
          </rPr>
          <t>======
ID#AAAAJjBBS98
Alexander Perea Mena    (2020-05-14 21:59:44)
Sentido del Indicador : Aquí se debe precisar cómo se espera que se comporte el indicador frente a la meta prevista. Para ello, existen dos alternativas: (1) que aumente (p.ej. Aumentar el número de kilómetros de vías secundarias construidos), o (3) que se reduzca (p.ej. Reducir la tasa de homicidios).</t>
        </r>
      </text>
    </comment>
    <comment ref="C30" authorId="0" shapeId="0">
      <text>
        <r>
          <rPr>
            <sz val="11"/>
            <color theme="1"/>
            <rFont val="Arial"/>
            <family val="2"/>
          </rPr>
          <t>======
ID#AAAAJjBBTBY
Carolina Duque P.    (2020-05-14 21:59:45)
Rangos de gestión: 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0" shapeId="0">
      <text>
        <r>
          <rPr>
            <sz val="11"/>
            <color theme="1"/>
            <rFont val="Arial"/>
            <family val="2"/>
          </rPr>
          <t>======
ID#AAAAJjBBS8Y
Carolina Duque P.    (2020-05-14 21:59:44)
Deficiente: Rojo como deficiente cunado la diferencia entre el resultado registrado y lo programado o establecido como meta sugiere generar una alerta de incumplimiento.</t>
        </r>
      </text>
    </comment>
    <comment ref="S30" authorId="0" shapeId="0">
      <text>
        <r>
          <rPr>
            <sz val="11"/>
            <color theme="1"/>
            <rFont val="Arial"/>
            <family val="2"/>
          </rPr>
          <t>======
ID#AAAAJjBBS_c
Carolina Duque P.    (2020-05-14 21:59:44)
Mejorable: Amarillo como mejorable cuando se presenta un leve rezago en el alcance de la meta</t>
        </r>
      </text>
    </comment>
    <comment ref="X30" authorId="0" shapeId="0">
      <text>
        <r>
          <rPr>
            <sz val="11"/>
            <color theme="1"/>
            <rFont val="Arial"/>
            <family val="2"/>
          </rPr>
          <t>======
ID#AAAAJjBBTCc
Carolina Duque P.    (2020-05-14 21:59:45)
Apropiado: Verde como apropiado cuando el resultado del indicador es igual o superior la meta establecida</t>
        </r>
      </text>
    </comment>
    <comment ref="C35" authorId="0" shapeId="0">
      <text>
        <r>
          <rPr>
            <sz val="11"/>
            <color theme="1"/>
            <rFont val="Arial"/>
            <family val="2"/>
          </rPr>
          <t>======
ID#AAAAJjBBS9w
Natalia Norato Mora    (2020-05-14 21:59:44)
Mensual
trimestral
semetral:</t>
        </r>
      </text>
    </comment>
    <comment ref="H35" authorId="0" shapeId="0">
      <text>
        <r>
          <rPr>
            <sz val="11"/>
            <color theme="1"/>
            <rFont val="Arial"/>
            <family val="2"/>
          </rPr>
          <t>======
ID#AAAAJjBBS-A
Alexander Perea Mena    (2020-05-14 21:59:44)
Variable 1: Numerador, regitrar el nombre del numerador de la formula del indicador.</t>
        </r>
      </text>
    </comment>
    <comment ref="I35" authorId="0" shapeId="0">
      <text>
        <r>
          <rPr>
            <sz val="11"/>
            <color theme="1"/>
            <rFont val="Arial"/>
            <family val="2"/>
          </rPr>
          <t>======
ID#AAAAJjBBS7s
Alexander Perea Mena    (2020-05-14 21:59:44)
Variable 2: Denominador
regitrar el nombre del denominador de la formula del indicador.</t>
        </r>
      </text>
    </comment>
    <comment ref="J35" authorId="0" shapeId="0">
      <text>
        <r>
          <rPr>
            <sz val="11"/>
            <color theme="1"/>
            <rFont val="Arial"/>
            <family val="2"/>
          </rPr>
          <t>======
ID#AAAAJjBBS90
Reultado    (2020-05-14 21:59:44)
Producto de la operación</t>
        </r>
      </text>
    </comment>
    <comment ref="K35" authorId="0" shapeId="0">
      <text>
        <r>
          <rPr>
            <sz val="11"/>
            <color theme="1"/>
            <rFont val="Arial"/>
            <family val="2"/>
          </rPr>
          <t>======
ID#AAAAJjBBS_U
Alexander Perea Mena    (2020-05-14 21:59:44)
Evaluación Cualitativa: Comentarios que deban tenerse en cuenta sobre el resultado del indicador, que se consideran pertinentes y que no se pueden expresar a traves de la simple 
operación matemática</t>
        </r>
      </text>
    </comment>
    <comment ref="V54" authorId="0" shapeId="0">
      <text>
        <r>
          <rPr>
            <sz val="11"/>
            <color theme="1"/>
            <rFont val="Arial"/>
            <family val="2"/>
          </rPr>
          <t>======
ID#AAAAJjBBTAM
Acción de mejora    (2020-05-14 21:59:44)
Identificar las acciones de mejora a aplicar encaminadas a subsanar los eventos que impidan la consecución del objetivo del indicador o el cumplimiento de las metas establecidas</t>
        </r>
      </text>
    </comment>
  </commentList>
</comments>
</file>

<file path=xl/comments22.xml><?xml version="1.0" encoding="utf-8"?>
<comments xmlns="http://schemas.openxmlformats.org/spreadsheetml/2006/main">
  <authors>
    <author/>
  </authors>
  <commentList>
    <comment ref="C10" authorId="0" shapeId="0">
      <text>
        <r>
          <rPr>
            <sz val="11"/>
            <color theme="1"/>
            <rFont val="Arial"/>
            <family val="2"/>
          </rPr>
          <t>======
ID#AAAAJxeFSOI
Nombre del Indicador    (2020-05-14 21:59:44)
Debe coincidir con el indicador,  Es importante que el nombre del indicador sea claro, conciso y corto.</t>
        </r>
      </text>
    </comment>
    <comment ref="C13" authorId="0" shapeId="0">
      <text>
        <r>
          <rPr>
            <sz val="11"/>
            <color theme="1"/>
            <rFont val="Arial"/>
            <family val="2"/>
          </rPr>
          <t>======
ID#AAAAJxeFSO8
Alexander Perea Mena    (2020-05-14 21:59:44)
Meta: Cantidad programada o valor objetivo que espera alcanzar un indicador en un periodo específico</t>
        </r>
      </text>
    </comment>
    <comment ref="T13" authorId="0" shapeId="0">
      <text>
        <r>
          <rPr>
            <sz val="11"/>
            <color theme="1"/>
            <rFont val="Arial"/>
            <family val="2"/>
          </rPr>
          <t>======
ID#AAAAJxeFSOQ
Alexander Perea Mena    (2020-05-14 21:59:44)
Tipo de indicador: De acuerdo a la tipología de los indicadores: Eficacia, Eficiencia, Efectividad.</t>
        </r>
      </text>
    </comment>
    <comment ref="C16" authorId="0" shapeId="0">
      <text>
        <r>
          <rPr>
            <sz val="11"/>
            <color theme="1"/>
            <rFont val="Arial"/>
            <family val="2"/>
          </rPr>
          <t>======
ID#AAAAJxeFSO4
Alexander Perea Mena    (2020-05-14 21:59:44)
Objetivo: Señala el para qué se establece el indicador y qué mide.</t>
        </r>
      </text>
    </comment>
    <comment ref="C18" authorId="0" shapeId="0">
      <text>
        <r>
          <rPr>
            <sz val="11"/>
            <color theme="1"/>
            <rFont val="Arial"/>
            <family val="2"/>
          </rPr>
          <t>======
ID#AAAAJjBBS-Y
Alexander Perea Mena    (2020-05-14 21:59:44)
Descripción:  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t>
        </r>
      </text>
    </comment>
    <comment ref="C20" authorId="0" shapeId="0">
      <text>
        <r>
          <rPr>
            <sz val="11"/>
            <color theme="1"/>
            <rFont val="Arial"/>
            <family val="2"/>
          </rPr>
          <t>======
ID#AAAAJxeFSOY
Alexander Perea Mena    (2020-05-14 21:59:44)
Fecha de actualización: Corresponde a la fecha en la cual se realizan modificaciones a la ficha técnica del indicador, las cuales son validadas y aprobadas por el gerente de meta. (solo Mes y Año)</t>
        </r>
      </text>
    </comment>
    <comment ref="M20" authorId="0" shapeId="0">
      <text>
        <r>
          <rPr>
            <sz val="11"/>
            <color theme="1"/>
            <rFont val="Arial"/>
            <family val="2"/>
          </rPr>
          <t>======
ID#AAAAJxeFSPI
Alexander Perea Mena    (2020-05-14 21:59:44)
Frecuencia: Frecuencia con la cual se recolecta la información de avances y a partir de la cual se realiza el reporte de avance</t>
        </r>
      </text>
    </comment>
    <comment ref="T20" authorId="0" shapeId="0">
      <text>
        <r>
          <rPr>
            <sz val="11"/>
            <color theme="1"/>
            <rFont val="Arial"/>
            <family val="2"/>
          </rPr>
          <t>======
ID#AAAAJxeFSPA
Alexander Perea Mena    (2020-05-14 21:59:44)
Unidad de Medida: Corresponde al parámetro o unidad de referencia para determinar la magnitud de medición del indicador</t>
        </r>
      </text>
    </comment>
    <comment ref="C23" authorId="0" shapeId="0">
      <text>
        <r>
          <rPr>
            <sz val="11"/>
            <color theme="1"/>
            <rFont val="Arial"/>
            <family val="2"/>
          </rPr>
          <t>======
ID#AAAAJxeFSPE
Alexander Perea Mena    (2020-05-14 21:59:44)
Fuente de Información: es la deominación de los insumos de información que se requieren a fin de dar cumplimiento a los requerimientos del indicador</t>
        </r>
      </text>
    </comment>
    <comment ref="J23" authorId="0" shapeId="0">
      <text>
        <r>
          <rPr>
            <sz val="11"/>
            <color theme="1"/>
            <rFont val="Arial"/>
            <family val="2"/>
          </rPr>
          <t>======
ID#AAAAJxeFSOc
Alexander Perea Mena    (2020-05-14 21:59:44)
Proceso Generador de la Información:  Nombre del proceso (s) encargado (s) de la producción y/o suministro de la información que se utiliza para la construcción y reporte del indicador.</t>
        </r>
      </text>
    </comment>
    <comment ref="Q23" authorId="0" shapeId="0">
      <text>
        <r>
          <rPr>
            <sz val="11"/>
            <color theme="1"/>
            <rFont val="Arial"/>
            <family val="2"/>
          </rPr>
          <t>======
ID#AAAAJxeFSN4
Alexander Perea Mena    (2020-05-14 21:59:44)
Responsable del Indicador: dependencias y personas que tendrán a su cargo la gerencia del indicador (que deben velar por que se cumplan las metas definidas), así como la elaboración del mismo y el reporte periódico de la información de avance de este indicador</t>
        </r>
      </text>
    </comment>
    <comment ref="C26" authorId="0" shapeId="0">
      <text>
        <r>
          <rPr>
            <sz val="11"/>
            <color theme="1"/>
            <rFont val="Arial"/>
            <family val="2"/>
          </rPr>
          <t>======
ID#AAAAJxeFSOo
Alexander Perea Mena    (2020-05-14 21:59:45)
Forma de Calculo: Identificación de la expresión o fórmula matemática para obtener el valor cuantitativo del indicador.</t>
        </r>
      </text>
    </comment>
    <comment ref="C28" authorId="0" shapeId="0">
      <text>
        <r>
          <rPr>
            <sz val="11"/>
            <color theme="1"/>
            <rFont val="Arial"/>
            <family val="2"/>
          </rPr>
          <t>======
ID#AAAAJxeFSOk
Alexander Perea Mena    (2020-05-14 21:59:44)
Linea Base:  Información que describe la situación previa a una intervención y con la cual es posible hacer seguimiento a una política, programa o proyecto o efectuar comparaciones relacionadas. En otras palabras, corresponde a la valoración del diagnóstico inicial del indicador.</t>
        </r>
      </text>
    </comment>
    <comment ref="K28" authorId="0" shapeId="0">
      <text>
        <r>
          <rPr>
            <sz val="11"/>
            <color theme="1"/>
            <rFont val="Arial"/>
            <family val="2"/>
          </rPr>
          <t>======
ID#AAAAJxeFSOs
Alexander Perea Mena    (2020-05-14 21:59:44)
Sentido del Indicador : Aquí se debe precisar cómo se espera que se comporte el indicador frente a la meta prevista. Para ello, existen dos alternativas: (1) que aumente (p.ej. Aumentar el número de kilómetros de vías secundarias construidos), o (3) que se reduzca (p.ej. Reducir la tasa de homicidios).</t>
        </r>
      </text>
    </comment>
    <comment ref="C30" authorId="0" shapeId="0">
      <text>
        <r>
          <rPr>
            <sz val="11"/>
            <color theme="1"/>
            <rFont val="Arial"/>
            <family val="2"/>
          </rPr>
          <t>======
ID#AAAAJxeFSOE
Carolina Duque P.    (2020-05-14 21:59:45)
Rangos de gestión: 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0" shapeId="0">
      <text>
        <r>
          <rPr>
            <sz val="11"/>
            <color theme="1"/>
            <rFont val="Arial"/>
            <family val="2"/>
          </rPr>
          <t>======
ID#AAAAJxeFSOU
Carolina Duque P.    (2020-05-14 21:59:44)
Deficiente: Rojo como deficiente cunado la diferencia entre el resultado registrado y lo programado o establecido como meta sugiere generar una alerta de incumplimiento.</t>
        </r>
      </text>
    </comment>
    <comment ref="S30" authorId="0" shapeId="0">
      <text>
        <r>
          <rPr>
            <sz val="11"/>
            <color theme="1"/>
            <rFont val="Arial"/>
            <family val="2"/>
          </rPr>
          <t>======
ID#AAAAJxeFSOM
Carolina Duque P.    (2020-05-14 21:59:44)
Mejorable: Amarillo como mejorable cuando se presenta un leve rezago en el alcance de la meta</t>
        </r>
      </text>
    </comment>
    <comment ref="X30" authorId="0" shapeId="0">
      <text>
        <r>
          <rPr>
            <sz val="11"/>
            <color theme="1"/>
            <rFont val="Arial"/>
            <family val="2"/>
          </rPr>
          <t>======
ID#AAAAJxeFSNs
Carolina Duque P.    (2020-05-14 21:59:45)
Apropiado: Verde como apropiado cuando el resultado del indicador es igual o superior la meta establecida</t>
        </r>
      </text>
    </comment>
    <comment ref="C35" authorId="0" shapeId="0">
      <text>
        <r>
          <rPr>
            <sz val="11"/>
            <color theme="1"/>
            <rFont val="Arial"/>
            <family val="2"/>
          </rPr>
          <t>======
ID#AAAAJxeFSOA
Natalia Norato Mora    (2020-05-14 21:59:44)
Mensual
trimestral
semetral:</t>
        </r>
      </text>
    </comment>
    <comment ref="H35" authorId="0" shapeId="0">
      <text>
        <r>
          <rPr>
            <sz val="11"/>
            <color theme="1"/>
            <rFont val="Arial"/>
            <family val="2"/>
          </rPr>
          <t>======
ID#AAAAJxeFSN8
Alexander Perea Mena    (2020-05-14 21:59:44)
Variable 1: Numerador, regitrar el nombre del numerador de la formula del indicador.</t>
        </r>
      </text>
    </comment>
    <comment ref="I35" authorId="0" shapeId="0">
      <text>
        <r>
          <rPr>
            <sz val="11"/>
            <color theme="1"/>
            <rFont val="Arial"/>
            <family val="2"/>
          </rPr>
          <t>======
ID#AAAAJxeFSOg
Alexander Perea Mena    (2020-05-14 21:59:44)
Variable 2: Denominador
regitrar el nombre del denominador de la formula del indicador.</t>
        </r>
      </text>
    </comment>
    <comment ref="J35" authorId="0" shapeId="0">
      <text>
        <r>
          <rPr>
            <sz val="11"/>
            <color theme="1"/>
            <rFont val="Arial"/>
            <family val="2"/>
          </rPr>
          <t>======
ID#AAAAJxeFSO0
Reultado    (2020-05-14 21:59:44)
Producto de la operación</t>
        </r>
      </text>
    </comment>
    <comment ref="K35" authorId="0" shapeId="0">
      <text>
        <r>
          <rPr>
            <sz val="11"/>
            <color theme="1"/>
            <rFont val="Arial"/>
            <family val="2"/>
          </rPr>
          <t>======
ID#AAAAJxeFSOw
Alexander Perea Mena    (2020-05-14 21:59:44)
Evaluación Cualitativa: Comentarios que deban tenerse en cuenta sobre el resultado del indicador, que se consideran pertinentes y que no se pueden expresar a traves de la simple 
operación matemática</t>
        </r>
      </text>
    </comment>
    <comment ref="V55" authorId="0" shapeId="0">
      <text>
        <r>
          <rPr>
            <sz val="11"/>
            <color theme="1"/>
            <rFont val="Arial"/>
            <family val="2"/>
          </rPr>
          <t>======
ID#AAAAJxeFSN0
Acción de mejora    (2020-05-14 21:59:44)
Identificar las acciones de mejora a aplicar encaminadas a subsanar los eventos que impidan la consecución del objetivo del indicador o el cumplimiento de las metas establecidas</t>
        </r>
      </text>
    </comment>
  </commentList>
</comments>
</file>

<file path=xl/comments23.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Q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9"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4.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J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O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C36" authorId="2" shapeId="0">
      <text>
        <r>
          <rPr>
            <b/>
            <sz val="9"/>
            <color indexed="81"/>
            <rFont val="Tahoma"/>
            <family val="2"/>
          </rPr>
          <t>Mensual
trimestral
semetral:</t>
        </r>
        <r>
          <rPr>
            <sz val="9"/>
            <color indexed="81"/>
            <rFont val="Tahoma"/>
            <family val="2"/>
          </rPr>
          <t xml:space="preserve">
</t>
        </r>
      </text>
    </comment>
    <comment ref="K36"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62"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5.xml><?xml version="1.0" encoding="utf-8"?>
<comments xmlns="http://schemas.openxmlformats.org/spreadsheetml/2006/main">
  <authors>
    <author>Alexander Perea Mena</author>
    <author>Carolina Duque P.</author>
    <author>Natalia Norato Mora</author>
  </authors>
  <commentLis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Q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6.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Q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9"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7.xml><?xml version="1.0" encoding="utf-8"?>
<comments xmlns="http://schemas.openxmlformats.org/spreadsheetml/2006/main">
  <authors>
    <author>Alexander Perea Mena</author>
    <author>Carolina Duque P.</author>
    <author>Erika Andrea Munoz Orjuela</author>
  </authors>
  <commentList>
    <comment ref="K21"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K31"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1"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1"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H36"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6"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6" authorId="0" shapeId="0">
      <text>
        <r>
          <rPr>
            <b/>
            <sz val="9"/>
            <color indexed="81"/>
            <rFont val="Tahoma"/>
            <family val="2"/>
          </rPr>
          <t>Reultado:</t>
        </r>
        <r>
          <rPr>
            <sz val="9"/>
            <color indexed="81"/>
            <rFont val="Tahoma"/>
            <family val="2"/>
          </rPr>
          <t xml:space="preserve">
 Producto de la operación </t>
        </r>
      </text>
    </comment>
    <comment ref="K36"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H63" authorId="2" shapeId="0">
      <text>
        <r>
          <rPr>
            <b/>
            <sz val="9"/>
            <color indexed="81"/>
            <rFont val="Tahoma"/>
            <family val="2"/>
          </rPr>
          <t>Erika Andrea Munoz Orjuela:</t>
        </r>
        <r>
          <rPr>
            <sz val="9"/>
            <color indexed="81"/>
            <rFont val="Tahoma"/>
            <family val="2"/>
          </rPr>
          <t xml:space="preserve">
Resgistrar el valor correspondiente al resultado del periodo del año anterior (trimestre/semestre)</t>
        </r>
      </text>
    </comment>
    <comment ref="V63"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 ref="H77" authorId="2" shapeId="0">
      <text>
        <r>
          <rPr>
            <b/>
            <sz val="9"/>
            <color indexed="81"/>
            <rFont val="Tahoma"/>
            <family val="2"/>
          </rPr>
          <t>Erika Andrea Munoz Orjuela:</t>
        </r>
        <r>
          <rPr>
            <sz val="9"/>
            <color indexed="81"/>
            <rFont val="Tahoma"/>
            <family val="2"/>
          </rPr>
          <t xml:space="preserve">
(Registre el análisis del resultado del indicador con corte a 31 de diciembre de cada vigencia.  El análisis deberá partir de la diferencia entre el resultado final y la meta formulada para el indicador o del cumplimiento total de la misma)</t>
        </r>
      </text>
    </comment>
  </commentList>
</comments>
</file>

<file path=xl/comments28.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4"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9.xml><?xml version="1.0" encoding="utf-8"?>
<comments xmlns="http://schemas.openxmlformats.org/spreadsheetml/2006/main">
  <authors>
    <author>Alexander Perea Mena</author>
    <author>Carolina Duque P.</author>
    <author>Erika Andrea Munoz Orjuela</author>
  </authors>
  <commentList>
    <comment ref="K21"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K31"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1"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1"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H36"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6"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6" authorId="0" shapeId="0">
      <text>
        <r>
          <rPr>
            <b/>
            <sz val="9"/>
            <color indexed="81"/>
            <rFont val="Tahoma"/>
            <family val="2"/>
          </rPr>
          <t>Resultado:</t>
        </r>
        <r>
          <rPr>
            <sz val="9"/>
            <color indexed="81"/>
            <rFont val="Tahoma"/>
            <family val="2"/>
          </rPr>
          <t xml:space="preserve">
 Producto de la operación </t>
        </r>
      </text>
    </comment>
    <comment ref="K36"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H63" authorId="2" shapeId="0">
      <text>
        <r>
          <rPr>
            <b/>
            <sz val="9"/>
            <color indexed="81"/>
            <rFont val="Tahoma"/>
            <family val="2"/>
          </rPr>
          <t>Erika Andrea Muñoz Orjuela:</t>
        </r>
        <r>
          <rPr>
            <sz val="9"/>
            <color indexed="81"/>
            <rFont val="Tahoma"/>
            <family val="2"/>
          </rPr>
          <t xml:space="preserve">
Registrar el valor correspondiente al resultado del periodo del año anterior (trimestre/semestre)</t>
        </r>
      </text>
    </comment>
    <comment ref="V63"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 ref="H77" authorId="2" shapeId="0">
      <text>
        <r>
          <rPr>
            <b/>
            <sz val="9"/>
            <color indexed="81"/>
            <rFont val="Tahoma"/>
            <family val="2"/>
          </rPr>
          <t>Erika Andrea Muñoz Orjuela:</t>
        </r>
        <r>
          <rPr>
            <sz val="9"/>
            <color indexed="81"/>
            <rFont val="Tahoma"/>
            <family val="2"/>
          </rPr>
          <t xml:space="preserve">
(Registre el análisis del resultado del indicador con corte a 31 de diciembre de cada vigencia.  El análisis deberá partir de la diferencia entre el resultado final y la meta formulada para el indicador o del cumplimiento total de la misma)</t>
        </r>
      </text>
    </comment>
  </commentList>
</comments>
</file>

<file path=xl/comments3.xml><?xml version="1.0" encoding="utf-8"?>
<comments xmlns="http://schemas.openxmlformats.org/spreadsheetml/2006/main">
  <authors>
    <author>Alexander Perea Mena</author>
    <author>Carolina Duque P.</author>
    <author>Erika Andrea Munoz Orjuela</author>
  </authors>
  <commentList>
    <comment ref="K21"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K31"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1"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1"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H36"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6"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6" authorId="0" shapeId="0">
      <text>
        <r>
          <rPr>
            <b/>
            <sz val="9"/>
            <color indexed="81"/>
            <rFont val="Tahoma"/>
            <family val="2"/>
          </rPr>
          <t>Reultado:</t>
        </r>
        <r>
          <rPr>
            <sz val="9"/>
            <color indexed="81"/>
            <rFont val="Tahoma"/>
            <family val="2"/>
          </rPr>
          <t xml:space="preserve">
 Producto de la operación </t>
        </r>
      </text>
    </comment>
    <comment ref="K36"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H55" authorId="2" shapeId="0">
      <text>
        <r>
          <rPr>
            <b/>
            <sz val="9"/>
            <color indexed="81"/>
            <rFont val="Tahoma"/>
            <family val="2"/>
          </rPr>
          <t>Erika Andrea Munoz Orjuela:</t>
        </r>
        <r>
          <rPr>
            <sz val="9"/>
            <color indexed="81"/>
            <rFont val="Tahoma"/>
            <family val="2"/>
          </rPr>
          <t xml:space="preserve">
Resgistrar el valor correspondiente al resultado del periodo del año anterior (trimestre/semestre)</t>
        </r>
      </text>
    </comment>
    <comment ref="V55"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 ref="H61" authorId="2" shapeId="0">
      <text>
        <r>
          <rPr>
            <b/>
            <sz val="9"/>
            <color indexed="81"/>
            <rFont val="Tahoma"/>
            <family val="2"/>
          </rPr>
          <t>Erika Andrea Munoz Orjuela:</t>
        </r>
        <r>
          <rPr>
            <sz val="9"/>
            <color indexed="81"/>
            <rFont val="Tahoma"/>
            <family val="2"/>
          </rPr>
          <t xml:space="preserve">
(Registre el análisis del resultado del indicador con corte a 31 de diciembre de cada vigencia.  El análisis deberá partir de la diferencia entre el resultado final y la meta formulada para el indicador o del cumplimiento total de la misma)</t>
        </r>
      </text>
    </comment>
  </commentList>
</comments>
</file>

<file path=xl/comments30.xml><?xml version="1.0" encoding="utf-8"?>
<comments xmlns="http://schemas.openxmlformats.org/spreadsheetml/2006/main">
  <authors>
    <author>Alexander Perea Mena</author>
    <author>Carolina Duque P.</author>
    <author>Erika Andrea Munoz Orjuela</author>
  </authors>
  <commentList>
    <comment ref="K21"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K31"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1"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1"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H36"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6"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6" authorId="0" shapeId="0">
      <text>
        <r>
          <rPr>
            <b/>
            <sz val="9"/>
            <color indexed="81"/>
            <rFont val="Tahoma"/>
            <family val="2"/>
          </rPr>
          <t>Resultado:</t>
        </r>
        <r>
          <rPr>
            <sz val="9"/>
            <color indexed="81"/>
            <rFont val="Tahoma"/>
            <family val="2"/>
          </rPr>
          <t xml:space="preserve">
 Producto de la operación </t>
        </r>
      </text>
    </comment>
    <comment ref="K36"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H63" authorId="2" shapeId="0">
      <text>
        <r>
          <rPr>
            <b/>
            <sz val="9"/>
            <color indexed="81"/>
            <rFont val="Tahoma"/>
            <family val="2"/>
          </rPr>
          <t>Erika Andrea Muñoz Orjuela:</t>
        </r>
        <r>
          <rPr>
            <sz val="9"/>
            <color indexed="81"/>
            <rFont val="Tahoma"/>
            <family val="2"/>
          </rPr>
          <t xml:space="preserve">
Registrar el valor correspondiente al resultado del periodo del año anterior (trimestre/semestre)</t>
        </r>
      </text>
    </comment>
    <comment ref="V63"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 ref="H77" authorId="2" shapeId="0">
      <text>
        <r>
          <rPr>
            <b/>
            <sz val="9"/>
            <color indexed="81"/>
            <rFont val="Tahoma"/>
            <family val="2"/>
          </rPr>
          <t>Erika Andrea Muñoz Orjuela:</t>
        </r>
        <r>
          <rPr>
            <sz val="9"/>
            <color indexed="81"/>
            <rFont val="Tahoma"/>
            <family val="2"/>
          </rPr>
          <t xml:space="preserve">
(Registre el análisis del resultado del indicador con corte a 31 de diciembre de cada vigencia.  El análisis deberá partir de la diferencia entre el resultado final y la meta formulada para el indicador o del cumplimiento total de la misma)</t>
        </r>
      </text>
    </comment>
  </commentList>
</comments>
</file>

<file path=xl/comments31.xml><?xml version="1.0" encoding="utf-8"?>
<comments xmlns="http://schemas.openxmlformats.org/spreadsheetml/2006/main">
  <authors>
    <author>Alexander Perea Mena</author>
    <author>Manuela Valencia J</author>
    <author>Carolina Duque P.</author>
    <author>Natalia Norato Mora</author>
  </authors>
  <commentList>
    <comment ref="C11"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4"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4"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7" authorId="0" shapeId="0">
      <text>
        <r>
          <rPr>
            <b/>
            <sz val="9"/>
            <color indexed="81"/>
            <rFont val="Tahoma"/>
            <family val="2"/>
          </rPr>
          <t>Objetivo:</t>
        </r>
        <r>
          <rPr>
            <sz val="9"/>
            <color indexed="81"/>
            <rFont val="Tahoma"/>
            <family val="2"/>
          </rPr>
          <t xml:space="preserve"> Señala el para qué se establece el indicador y qué mide.
</t>
        </r>
      </text>
    </comment>
    <comment ref="C19"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1"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1"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1"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4"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4"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4"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7"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9"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I29" authorId="1" shapeId="0">
      <text>
        <r>
          <rPr>
            <b/>
            <sz val="9"/>
            <color indexed="81"/>
            <rFont val="Tahoma"/>
            <family val="2"/>
          </rPr>
          <t>Manuela Valencia J:</t>
        </r>
        <r>
          <rPr>
            <sz val="9"/>
            <color indexed="81"/>
            <rFont val="Tahoma"/>
            <family val="2"/>
          </rPr>
          <t xml:space="preserve">
PROMEDIO ULTIMO CUATRIENIO</t>
        </r>
      </text>
    </comment>
    <comment ref="K29"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1" authorId="2"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1" authorId="2"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1" authorId="2"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1" authorId="2"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6" authorId="3" shapeId="0">
      <text>
        <r>
          <rPr>
            <b/>
            <sz val="9"/>
            <color indexed="81"/>
            <rFont val="Tahoma"/>
            <family val="2"/>
          </rPr>
          <t>Mensual
trimestral
semestral:</t>
        </r>
        <r>
          <rPr>
            <sz val="9"/>
            <color indexed="81"/>
            <rFont val="Tahoma"/>
            <family val="2"/>
          </rPr>
          <t xml:space="preserve">
</t>
        </r>
      </text>
    </comment>
    <comment ref="H36"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6"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6" authorId="0" shapeId="0">
      <text>
        <r>
          <rPr>
            <b/>
            <sz val="9"/>
            <color indexed="81"/>
            <rFont val="Tahoma"/>
            <family val="2"/>
          </rPr>
          <t>Resultado:</t>
        </r>
        <r>
          <rPr>
            <sz val="9"/>
            <color indexed="81"/>
            <rFont val="Tahoma"/>
            <family val="2"/>
          </rPr>
          <t xml:space="preserve">
 Producto de la operación </t>
        </r>
      </text>
    </comment>
    <comment ref="K36"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59"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2.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semestral: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text>
        <r>
          <rPr>
            <b/>
            <sz val="9"/>
            <color indexed="81"/>
            <rFont val="Tahoma"/>
            <family val="2"/>
          </rPr>
          <t>Resultado: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59"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3.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semestral:</t>
        </r>
        <r>
          <rPr>
            <sz val="9"/>
            <color indexed="81"/>
            <rFont val="Tahoma"/>
            <family val="2"/>
          </rPr>
          <t xml:space="preserve">
</t>
        </r>
      </text>
    </comment>
    <comment ref="H35"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I35"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text>
        <r>
          <rPr>
            <b/>
            <sz val="9"/>
            <color indexed="81"/>
            <rFont val="Tahoma"/>
            <family val="2"/>
          </rPr>
          <t>Resultado: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5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4.xml><?xml version="1.0" encoding="utf-8"?>
<comments xmlns="http://schemas.openxmlformats.org/spreadsheetml/2006/main">
  <authors>
    <author>Alexander Perea Mena</author>
    <author>Manuela Valencia J</author>
    <author>Carolina Duque P.</author>
    <author>Natalia Norato Mora</author>
  </authors>
  <commentList>
    <comment ref="C11"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4"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4"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7" authorId="0" shapeId="0">
      <text>
        <r>
          <rPr>
            <b/>
            <sz val="9"/>
            <color indexed="81"/>
            <rFont val="Tahoma"/>
            <family val="2"/>
          </rPr>
          <t>Objetivo:</t>
        </r>
        <r>
          <rPr>
            <sz val="9"/>
            <color indexed="81"/>
            <rFont val="Tahoma"/>
            <family val="2"/>
          </rPr>
          <t xml:space="preserve"> Señala el para qué se establece el indicador y qué mide.
</t>
        </r>
      </text>
    </comment>
    <comment ref="C19"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1"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1"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1"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4"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4"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4"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7"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9"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I29" authorId="1" shapeId="0">
      <text>
        <r>
          <rPr>
            <b/>
            <sz val="9"/>
            <color indexed="81"/>
            <rFont val="Tahoma"/>
            <family val="2"/>
          </rPr>
          <t>Manuela Valencia J:</t>
        </r>
        <r>
          <rPr>
            <sz val="9"/>
            <color indexed="81"/>
            <rFont val="Tahoma"/>
            <family val="2"/>
          </rPr>
          <t xml:space="preserve">
PROMEDIO ULTIMO CUATRIENIO</t>
        </r>
      </text>
    </comment>
    <comment ref="K29"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1" authorId="2"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1" authorId="2"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1" authorId="2"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1" authorId="2"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6" authorId="3" shapeId="0">
      <text>
        <r>
          <rPr>
            <b/>
            <sz val="9"/>
            <color indexed="81"/>
            <rFont val="Tahoma"/>
            <family val="2"/>
          </rPr>
          <t>Mensual
trimestral
semestral:</t>
        </r>
        <r>
          <rPr>
            <sz val="9"/>
            <color indexed="81"/>
            <rFont val="Tahoma"/>
            <family val="2"/>
          </rPr>
          <t xml:space="preserve">
</t>
        </r>
      </text>
    </comment>
    <comment ref="H36"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6"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6" authorId="0" shapeId="0">
      <text>
        <r>
          <rPr>
            <b/>
            <sz val="9"/>
            <color indexed="81"/>
            <rFont val="Tahoma"/>
            <family val="2"/>
          </rPr>
          <t>Resultado:</t>
        </r>
        <r>
          <rPr>
            <sz val="9"/>
            <color indexed="81"/>
            <rFont val="Tahoma"/>
            <family val="2"/>
          </rPr>
          <t xml:space="preserve">
 Producto de la operación </t>
        </r>
      </text>
    </comment>
    <comment ref="K36"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59"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5.xml><?xml version="1.0" encoding="utf-8"?>
<comments xmlns="http://schemas.openxmlformats.org/spreadsheetml/2006/main">
  <authors>
    <author>Alexander Perea Mena</author>
    <author>Carolina Duque P.</author>
    <author>Erika Andrea Munoz Orjuela</author>
  </authors>
  <commentList>
    <comment ref="K21"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K31"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1"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1"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H36"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6"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6" authorId="0" shapeId="0">
      <text>
        <r>
          <rPr>
            <b/>
            <sz val="9"/>
            <color indexed="81"/>
            <rFont val="Tahoma"/>
            <family val="2"/>
          </rPr>
          <t>Reultado:</t>
        </r>
        <r>
          <rPr>
            <sz val="9"/>
            <color indexed="81"/>
            <rFont val="Tahoma"/>
            <family val="2"/>
          </rPr>
          <t xml:space="preserve">
 Producto de la operación </t>
        </r>
      </text>
    </comment>
    <comment ref="K36"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H55" authorId="2" shapeId="0">
      <text>
        <r>
          <rPr>
            <b/>
            <sz val="9"/>
            <color indexed="81"/>
            <rFont val="Tahoma"/>
            <family val="2"/>
          </rPr>
          <t>Erika Andrea Munoz Orjuela:</t>
        </r>
        <r>
          <rPr>
            <sz val="9"/>
            <color indexed="81"/>
            <rFont val="Tahoma"/>
            <family val="2"/>
          </rPr>
          <t xml:space="preserve">
Resgistrar el valor correspondiente al resultado del periodo del año anterior (trimestre/semestre)</t>
        </r>
      </text>
    </comment>
    <comment ref="V55"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 ref="H61" authorId="2" shapeId="0">
      <text>
        <r>
          <rPr>
            <b/>
            <sz val="9"/>
            <color indexed="81"/>
            <rFont val="Tahoma"/>
            <family val="2"/>
          </rPr>
          <t>Erika Andrea Munoz Orjuela:</t>
        </r>
        <r>
          <rPr>
            <sz val="9"/>
            <color indexed="81"/>
            <rFont val="Tahoma"/>
            <family val="2"/>
          </rPr>
          <t xml:space="preserve">
(Registre el análisis del resultado del indicador con corte a 31 de diciembre de cada vigencia.  El análisis deberá partir de la diferencia entre el resultado final y la meta formulada para el indicador o del cumplimiento total de la misma)</t>
        </r>
      </text>
    </comment>
  </commentList>
</comments>
</file>

<file path=xl/comments36.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semestral: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registrar el nombre del numerador de la formula del indicador.</t>
        </r>
      </text>
    </comment>
    <comment ref="I35" authorId="0" shapeId="0">
      <text>
        <r>
          <rPr>
            <b/>
            <sz val="9"/>
            <color indexed="81"/>
            <rFont val="Tahoma"/>
            <family val="2"/>
          </rPr>
          <t>Variable 2: Denominador</t>
        </r>
        <r>
          <rPr>
            <sz val="9"/>
            <color indexed="81"/>
            <rFont val="Tahoma"/>
            <family val="2"/>
          </rPr>
          <t xml:space="preserve">
registrar el nombre del denominador de la formula del indicador.</t>
        </r>
      </text>
    </comment>
    <comment ref="J35" authorId="0" shapeId="0">
      <text>
        <r>
          <rPr>
            <b/>
            <sz val="9"/>
            <color indexed="81"/>
            <rFont val="Tahoma"/>
            <family val="2"/>
          </rPr>
          <t>Resultado: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49"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7.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8.xml><?xml version="1.0" encoding="utf-8"?>
<comments xmlns="http://schemas.openxmlformats.org/spreadsheetml/2006/main">
  <authors>
    <author>Alexander Perea Mena</author>
    <author>Carolina Duque P.</author>
    <author>Erika Andrea Munoz Orjuela</author>
  </authors>
  <commentList>
    <comment ref="K21"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K31"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1"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1"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H36"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6"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6" authorId="0" shapeId="0">
      <text>
        <r>
          <rPr>
            <b/>
            <sz val="9"/>
            <color indexed="81"/>
            <rFont val="Tahoma"/>
            <family val="2"/>
          </rPr>
          <t>Reultado:</t>
        </r>
        <r>
          <rPr>
            <sz val="9"/>
            <color indexed="81"/>
            <rFont val="Tahoma"/>
            <family val="2"/>
          </rPr>
          <t xml:space="preserve">
 Producto de la operación </t>
        </r>
      </text>
    </comment>
    <comment ref="K36"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H63" authorId="2" shapeId="0">
      <text>
        <r>
          <rPr>
            <b/>
            <sz val="9"/>
            <color indexed="81"/>
            <rFont val="Tahoma"/>
            <family val="2"/>
          </rPr>
          <t>Erika Andrea Munoz Orjuela:</t>
        </r>
        <r>
          <rPr>
            <sz val="9"/>
            <color indexed="81"/>
            <rFont val="Tahoma"/>
            <family val="2"/>
          </rPr>
          <t xml:space="preserve">
Resgistrar el valor correspondiente al resultado del periodo del año anterior (trimestre/semestre)</t>
        </r>
      </text>
    </comment>
    <comment ref="V63"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 ref="H77" authorId="2" shapeId="0">
      <text>
        <r>
          <rPr>
            <b/>
            <sz val="9"/>
            <color indexed="81"/>
            <rFont val="Tahoma"/>
            <family val="2"/>
          </rPr>
          <t>Erika Andrea Munoz Orjuela:</t>
        </r>
        <r>
          <rPr>
            <sz val="9"/>
            <color indexed="81"/>
            <rFont val="Tahoma"/>
            <family val="2"/>
          </rPr>
          <t xml:space="preserve">
(Registre el análisis del resultado del indicador con corte a 31 de diciembre de cada vigencia.  El análisis deberá partir de la diferencia entre el resultado final y la meta formulada para el indicador o del cumplimiento total de la misma)</t>
        </r>
      </text>
    </comment>
  </commentList>
</comments>
</file>

<file path=xl/comments39.xml><?xml version="1.0" encoding="utf-8"?>
<comments xmlns="http://schemas.openxmlformats.org/spreadsheetml/2006/main">
  <authors>
    <author>Alexander Perea Mena</author>
    <author>Carolina Duque P.</author>
    <author>Erika Andrea Munoz Orjuela</author>
  </authors>
  <commentList>
    <comment ref="K21"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K31"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1"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1"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H36"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6"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6" authorId="0" shapeId="0">
      <text>
        <r>
          <rPr>
            <b/>
            <sz val="9"/>
            <color indexed="81"/>
            <rFont val="Tahoma"/>
            <family val="2"/>
          </rPr>
          <t>Reultado:</t>
        </r>
        <r>
          <rPr>
            <sz val="9"/>
            <color indexed="81"/>
            <rFont val="Tahoma"/>
            <family val="2"/>
          </rPr>
          <t xml:space="preserve">
 Producto de la operación </t>
        </r>
      </text>
    </comment>
    <comment ref="K36"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H63" authorId="2" shapeId="0">
      <text>
        <r>
          <rPr>
            <b/>
            <sz val="9"/>
            <color indexed="81"/>
            <rFont val="Tahoma"/>
            <family val="2"/>
          </rPr>
          <t>Erika Andrea Munoz Orjuela:</t>
        </r>
        <r>
          <rPr>
            <sz val="9"/>
            <color indexed="81"/>
            <rFont val="Tahoma"/>
            <family val="2"/>
          </rPr>
          <t xml:space="preserve">
Resgistrar el valor correspondiente al resultado del periodo del año anterior (trimestre/semestre)</t>
        </r>
      </text>
    </comment>
    <comment ref="V63"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 ref="H77" authorId="2" shapeId="0">
      <text>
        <r>
          <rPr>
            <b/>
            <sz val="9"/>
            <color indexed="81"/>
            <rFont val="Tahoma"/>
            <family val="2"/>
          </rPr>
          <t>Erika Andrea Munoz Orjuela:</t>
        </r>
        <r>
          <rPr>
            <sz val="9"/>
            <color indexed="81"/>
            <rFont val="Tahoma"/>
            <family val="2"/>
          </rPr>
          <t xml:space="preserve">
(Registre el análisis del resultado del indicador con corte a 31 de diciembre de cada vigencia.  El análisis deberá partir de la diferencia entre el resultado final y la meta formulada para el indicador o del cumplimiento total de la misma)</t>
        </r>
      </text>
    </comment>
  </commentList>
</comments>
</file>

<file path=xl/comments4.xml><?xml version="1.0" encoding="utf-8"?>
<comments xmlns="http://schemas.openxmlformats.org/spreadsheetml/2006/main">
  <authors>
    <author>Alexander Perea Mena</author>
    <author>Carolina Duque P.</author>
    <author>Autor</author>
    <author>Erika Andrea Munoz Orjuela</author>
  </authors>
  <commentList>
    <comment ref="K21"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K31"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1"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1"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I36" authorId="2"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6" authorId="0" shapeId="0">
      <text>
        <r>
          <rPr>
            <b/>
            <sz val="9"/>
            <color indexed="81"/>
            <rFont val="Tahoma"/>
            <family val="2"/>
          </rPr>
          <t>Reultado:</t>
        </r>
        <r>
          <rPr>
            <sz val="9"/>
            <color indexed="81"/>
            <rFont val="Tahoma"/>
            <family val="2"/>
          </rPr>
          <t xml:space="preserve">
 Producto de la operación </t>
        </r>
      </text>
    </comment>
    <comment ref="K36"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H55" authorId="3" shapeId="0">
      <text>
        <r>
          <rPr>
            <b/>
            <sz val="9"/>
            <color indexed="81"/>
            <rFont val="Tahoma"/>
            <family val="2"/>
          </rPr>
          <t>Erika Andrea Munoz Orjuela:</t>
        </r>
        <r>
          <rPr>
            <sz val="9"/>
            <color indexed="81"/>
            <rFont val="Tahoma"/>
            <family val="2"/>
          </rPr>
          <t xml:space="preserve">
Resgistrar el valor correspondiente al resultado del periodo del año anterior (trimestre/semestre)</t>
        </r>
      </text>
    </comment>
    <comment ref="V55"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 ref="H61" authorId="3" shapeId="0">
      <text>
        <r>
          <rPr>
            <b/>
            <sz val="9"/>
            <color indexed="81"/>
            <rFont val="Tahoma"/>
            <family val="2"/>
          </rPr>
          <t>Erika Andrea Munoz Orjuela:</t>
        </r>
        <r>
          <rPr>
            <sz val="9"/>
            <color indexed="81"/>
            <rFont val="Tahoma"/>
            <family val="2"/>
          </rPr>
          <t xml:space="preserve">
(Registre el análisis del resultado del indicador con corte a 31 de diciembre de cada vigencia.  El análisis deberá partir de la diferencia entre el resultado final y la meta formulada para el indicador o del cumplimiento total de la misma)</t>
        </r>
      </text>
    </comment>
  </commentList>
</comments>
</file>

<file path=xl/comments40.xml><?xml version="1.0" encoding="utf-8"?>
<comments xmlns="http://schemas.openxmlformats.org/spreadsheetml/2006/main">
  <authors>
    <author>Alexander Perea Mena</author>
    <author>Carolina Duque P.</author>
    <author>Erika Andrea Munoz Orjuela</author>
  </authors>
  <commentList>
    <comment ref="K21"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K31"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1"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1"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H36"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6"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6" authorId="0" shapeId="0">
      <text>
        <r>
          <rPr>
            <b/>
            <sz val="9"/>
            <color indexed="81"/>
            <rFont val="Tahoma"/>
            <family val="2"/>
          </rPr>
          <t>Reultado:</t>
        </r>
        <r>
          <rPr>
            <sz val="9"/>
            <color indexed="81"/>
            <rFont val="Tahoma"/>
            <family val="2"/>
          </rPr>
          <t xml:space="preserve">
 Producto de la operación </t>
        </r>
      </text>
    </comment>
    <comment ref="K36"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H63" authorId="2" shapeId="0">
      <text>
        <r>
          <rPr>
            <b/>
            <sz val="9"/>
            <color indexed="81"/>
            <rFont val="Tahoma"/>
            <family val="2"/>
          </rPr>
          <t>Erika Andrea Munoz Orjuela:</t>
        </r>
        <r>
          <rPr>
            <sz val="9"/>
            <color indexed="81"/>
            <rFont val="Tahoma"/>
            <family val="2"/>
          </rPr>
          <t xml:space="preserve">
Resgistrar el valor correspondiente al resultado del periodo del año anterior (trimestre/semestre)</t>
        </r>
      </text>
    </comment>
    <comment ref="V63"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 ref="H77" authorId="2" shapeId="0">
      <text>
        <r>
          <rPr>
            <b/>
            <sz val="9"/>
            <color indexed="81"/>
            <rFont val="Tahoma"/>
            <family val="2"/>
          </rPr>
          <t>Erika Andrea Munoz Orjuela:</t>
        </r>
        <r>
          <rPr>
            <sz val="9"/>
            <color indexed="81"/>
            <rFont val="Tahoma"/>
            <family val="2"/>
          </rPr>
          <t xml:space="preserve">
(Registre el análisis del resultado del indicador con corte a 31 de diciembre de cada vigencia.  El análisis deberá partir de la diferencia entre el resultado final y la meta formulada para el indicador o del cumplimiento total de la misma)</t>
        </r>
      </text>
    </comment>
  </commentList>
</comments>
</file>

<file path=xl/comments41.xml><?xml version="1.0" encoding="utf-8"?>
<comments xmlns="http://schemas.openxmlformats.org/spreadsheetml/2006/main">
  <authors>
    <author>Alexander Perea Mena</author>
    <author>Carolina Duque P.</author>
    <author>Erika Andrea Munoz Orjuela</author>
  </authors>
  <commentList>
    <comment ref="K21"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K31"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1"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1"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H36"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6"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6" authorId="0" shapeId="0">
      <text>
        <r>
          <rPr>
            <b/>
            <sz val="9"/>
            <color indexed="81"/>
            <rFont val="Tahoma"/>
            <family val="2"/>
          </rPr>
          <t>Reultado:</t>
        </r>
        <r>
          <rPr>
            <sz val="9"/>
            <color indexed="81"/>
            <rFont val="Tahoma"/>
            <family val="2"/>
          </rPr>
          <t xml:space="preserve">
 Producto de la operación </t>
        </r>
      </text>
    </comment>
    <comment ref="K36"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H63" authorId="2" shapeId="0">
      <text>
        <r>
          <rPr>
            <b/>
            <sz val="9"/>
            <color indexed="81"/>
            <rFont val="Tahoma"/>
            <family val="2"/>
          </rPr>
          <t>Erika Andrea Munoz Orjuela:</t>
        </r>
        <r>
          <rPr>
            <sz val="9"/>
            <color indexed="81"/>
            <rFont val="Tahoma"/>
            <family val="2"/>
          </rPr>
          <t xml:space="preserve">
Resgistrar el valor correspondiente al resultado del periodo del año anterior (trimestre/semestre)</t>
        </r>
      </text>
    </comment>
    <comment ref="V63"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 ref="H77" authorId="2" shapeId="0">
      <text>
        <r>
          <rPr>
            <b/>
            <sz val="9"/>
            <color indexed="81"/>
            <rFont val="Tahoma"/>
            <family val="2"/>
          </rPr>
          <t>Erika Andrea Munoz Orjuela:</t>
        </r>
        <r>
          <rPr>
            <sz val="9"/>
            <color indexed="81"/>
            <rFont val="Tahoma"/>
            <family val="2"/>
          </rPr>
          <t xml:space="preserve">
(Registre el análisis del resultado del indicador con corte a 31 de diciembre de cada vigencia.  El análisis deberá partir de la diferencia entre el resultado final y la meta formulada para el indicador o del cumplimiento total de la misma)</t>
        </r>
      </text>
    </comment>
  </commentList>
</comments>
</file>

<file path=xl/comments42.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semestral: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3.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9"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4.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9"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5.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6.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7.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4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8.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46"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9.xml><?xml version="1.0" encoding="utf-8"?>
<comments xmlns="http://schemas.openxmlformats.org/spreadsheetml/2006/main">
  <authors>
    <author>Alexander Perea Mena</author>
    <author>Carolina Duque P.</author>
    <author>Erika Andrea Munoz Orjuela</author>
  </authors>
  <commentList>
    <comment ref="K21"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K31"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1"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1"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H36"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6"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6" authorId="0" shapeId="0">
      <text>
        <r>
          <rPr>
            <b/>
            <sz val="9"/>
            <color indexed="81"/>
            <rFont val="Tahoma"/>
            <family val="2"/>
          </rPr>
          <t>Reultado:</t>
        </r>
        <r>
          <rPr>
            <sz val="9"/>
            <color indexed="81"/>
            <rFont val="Tahoma"/>
            <family val="2"/>
          </rPr>
          <t xml:space="preserve">
 Producto de la operación </t>
        </r>
      </text>
    </comment>
    <comment ref="K36"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H63" authorId="2" shapeId="0">
      <text>
        <r>
          <rPr>
            <b/>
            <sz val="9"/>
            <color indexed="81"/>
            <rFont val="Tahoma"/>
            <family val="2"/>
          </rPr>
          <t>Erika Andrea Munoz Orjuela:</t>
        </r>
        <r>
          <rPr>
            <sz val="9"/>
            <color indexed="81"/>
            <rFont val="Tahoma"/>
            <family val="2"/>
          </rPr>
          <t xml:space="preserve">
Resgistrar el valor correspondiente al resultado del periodo del año anterior (trimestre/semestre)</t>
        </r>
      </text>
    </comment>
    <comment ref="V63"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 ref="H77" authorId="2" shapeId="0">
      <text>
        <r>
          <rPr>
            <b/>
            <sz val="9"/>
            <color indexed="81"/>
            <rFont val="Tahoma"/>
            <family val="2"/>
          </rPr>
          <t>Erika Andrea Munoz Orjuela:</t>
        </r>
        <r>
          <rPr>
            <sz val="9"/>
            <color indexed="81"/>
            <rFont val="Tahoma"/>
            <family val="2"/>
          </rPr>
          <t xml:space="preserve">
(Registre el análisis del resultado del indicador con corte a 31 de diciembre de cada vigencia.  El análisis deberá partir de la diferencia entre el resultado final y la meta formulada para el indicador o del cumplimiento total de la misma)</t>
        </r>
      </text>
    </comment>
  </commentList>
</comments>
</file>

<file path=xl/comments5.xml><?xml version="1.0" encoding="utf-8"?>
<comments xmlns="http://schemas.openxmlformats.org/spreadsheetml/2006/main">
  <authors>
    <author>Alexander Perea Mena</author>
    <author>Carolina Duque P.</author>
    <author>Autor</author>
    <author>Erika Andrea Munoz Orjuela</author>
  </authors>
  <commentList>
    <comment ref="K21"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K31"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1"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1"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I36" authorId="2"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6" authorId="2" shapeId="0">
      <text>
        <r>
          <rPr>
            <b/>
            <sz val="9"/>
            <color indexed="81"/>
            <rFont val="Tahoma"/>
            <family val="2"/>
          </rPr>
          <t>Reultado:</t>
        </r>
        <r>
          <rPr>
            <sz val="9"/>
            <color indexed="81"/>
            <rFont val="Tahoma"/>
            <family val="2"/>
          </rPr>
          <t xml:space="preserve">
 Producto de la operación </t>
        </r>
      </text>
    </comment>
    <comment ref="K36"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H55" authorId="3" shapeId="0">
      <text>
        <r>
          <rPr>
            <b/>
            <sz val="9"/>
            <color indexed="81"/>
            <rFont val="Tahoma"/>
            <family val="2"/>
          </rPr>
          <t>Erika Andrea Munoz Orjuela:</t>
        </r>
        <r>
          <rPr>
            <sz val="9"/>
            <color indexed="81"/>
            <rFont val="Tahoma"/>
            <family val="2"/>
          </rPr>
          <t xml:space="preserve">
Resgistrar el valor correspondiente al resultado del periodo del año anterior (trimestre/semestre)</t>
        </r>
      </text>
    </comment>
    <comment ref="V55"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 ref="H61" authorId="3" shapeId="0">
      <text>
        <r>
          <rPr>
            <b/>
            <sz val="9"/>
            <color indexed="81"/>
            <rFont val="Tahoma"/>
            <family val="2"/>
          </rPr>
          <t>Erika Andrea Munoz Orjuela:</t>
        </r>
        <r>
          <rPr>
            <sz val="9"/>
            <color indexed="81"/>
            <rFont val="Tahoma"/>
            <family val="2"/>
          </rPr>
          <t xml:space="preserve">
(Registre el análisis del resultado del indicador con corte a 31 de diciembre de cada vigencia.  El análisis deberá partir de la diferencia entre el resultado final y la meta formulada para el indicador o del cumplimiento total de la misma)</t>
        </r>
      </text>
    </comment>
  </commentList>
</comments>
</file>

<file path=xl/comments50.xml><?xml version="1.0" encoding="utf-8"?>
<comments xmlns="http://schemas.openxmlformats.org/spreadsheetml/2006/main">
  <authors>
    <author>Alexander Perea Mena</author>
    <author>Carolina Duque P.</author>
    <author>Erika Andrea Munoz Orjuela</author>
  </authors>
  <commentList>
    <comment ref="K21"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K31"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1"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1"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H36"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6"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6" authorId="0" shapeId="0">
      <text>
        <r>
          <rPr>
            <b/>
            <sz val="9"/>
            <color indexed="81"/>
            <rFont val="Tahoma"/>
            <family val="2"/>
          </rPr>
          <t>Reultado:</t>
        </r>
        <r>
          <rPr>
            <sz val="9"/>
            <color indexed="81"/>
            <rFont val="Tahoma"/>
            <family val="2"/>
          </rPr>
          <t xml:space="preserve">
 Producto de la operación </t>
        </r>
      </text>
    </comment>
    <comment ref="K36"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H63" authorId="2" shapeId="0">
      <text>
        <r>
          <rPr>
            <b/>
            <sz val="9"/>
            <color indexed="81"/>
            <rFont val="Tahoma"/>
            <family val="2"/>
          </rPr>
          <t>Erika Andrea Munoz Orjuela:</t>
        </r>
        <r>
          <rPr>
            <sz val="9"/>
            <color indexed="81"/>
            <rFont val="Tahoma"/>
            <family val="2"/>
          </rPr>
          <t xml:space="preserve">
Resgistrar el valor correspondiente al resultado del periodo del año anterior (trimestre/semestre)</t>
        </r>
      </text>
    </comment>
    <comment ref="V63"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 ref="H77" authorId="2" shapeId="0">
      <text>
        <r>
          <rPr>
            <b/>
            <sz val="9"/>
            <color indexed="81"/>
            <rFont val="Tahoma"/>
            <family val="2"/>
          </rPr>
          <t>Erika Andrea Munoz Orjuela:</t>
        </r>
        <r>
          <rPr>
            <sz val="9"/>
            <color indexed="81"/>
            <rFont val="Tahoma"/>
            <family val="2"/>
          </rPr>
          <t xml:space="preserve">
(Registre el análisis del resultado del indicador con corte a 31 de diciembre de cada vigencia.  El análisis deberá partir de la diferencia entre el resultado final y la meta formulada para el indicador o del cumplimiento total de la misma)</t>
        </r>
      </text>
    </comment>
  </commentList>
</comments>
</file>

<file path=xl/comments51.xml><?xml version="1.0" encoding="utf-8"?>
<comments xmlns="http://schemas.openxmlformats.org/spreadsheetml/2006/main">
  <authors>
    <author>Carolina Duque P.</author>
  </authors>
  <commentList>
    <comment ref="N1" authorId="0" shapeId="0">
      <text>
        <r>
          <rPr>
            <b/>
            <sz val="9"/>
            <color rgb="FF000000"/>
            <rFont val="Tahoma"/>
            <family val="2"/>
          </rPr>
          <t xml:space="preserve">Rangos de gestión: </t>
        </r>
        <r>
          <rPr>
            <sz val="9"/>
            <color rgb="FF000000"/>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N2" authorId="0"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P2" authorId="0"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R2" authorId="0"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List>
</comments>
</file>

<file path=xl/comments6.xml><?xml version="1.0" encoding="utf-8"?>
<comments xmlns="http://schemas.openxmlformats.org/spreadsheetml/2006/main">
  <authors>
    <author>Alexander Perea Mena</author>
    <author>Carolina Duque P.</author>
    <author>Erika Andrea Munoz Orjuela</author>
  </authors>
  <commentList>
    <comment ref="K21"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K31"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1"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1"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H36"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6"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6" authorId="0" shapeId="0">
      <text>
        <r>
          <rPr>
            <b/>
            <sz val="9"/>
            <color indexed="81"/>
            <rFont val="Tahoma"/>
            <family val="2"/>
          </rPr>
          <t>Reultado:</t>
        </r>
        <r>
          <rPr>
            <sz val="9"/>
            <color indexed="81"/>
            <rFont val="Tahoma"/>
            <family val="2"/>
          </rPr>
          <t xml:space="preserve">
 Producto de la operación </t>
        </r>
      </text>
    </comment>
    <comment ref="K36"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H55" authorId="2" shapeId="0">
      <text>
        <r>
          <rPr>
            <b/>
            <sz val="9"/>
            <color indexed="81"/>
            <rFont val="Tahoma"/>
            <family val="2"/>
          </rPr>
          <t>Erika Andrea Munoz Orjuela:</t>
        </r>
        <r>
          <rPr>
            <sz val="9"/>
            <color indexed="81"/>
            <rFont val="Tahoma"/>
            <family val="2"/>
          </rPr>
          <t xml:space="preserve">
Resgistrar el valor correspondiente al resultado del periodo del año anterior (trimestre/semestre)</t>
        </r>
      </text>
    </comment>
    <comment ref="V55"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 ref="H61" authorId="2" shapeId="0">
      <text>
        <r>
          <rPr>
            <b/>
            <sz val="9"/>
            <color indexed="81"/>
            <rFont val="Tahoma"/>
            <family val="2"/>
          </rPr>
          <t>Erika Andrea Munoz Orjuela:</t>
        </r>
        <r>
          <rPr>
            <sz val="9"/>
            <color indexed="81"/>
            <rFont val="Tahoma"/>
            <family val="2"/>
          </rPr>
          <t xml:space="preserve">
(Registre el análisis del resultado del indicador con corte a 31 de diciembre de cada vigencia.  El análisis deberá partir de la diferencia entre el resultado final y la meta formulada para el indicador o del cumplimiento total de la misma)</t>
        </r>
      </text>
    </comment>
  </commentList>
</comments>
</file>

<file path=xl/comments7.xml><?xml version="1.0" encoding="utf-8"?>
<comments xmlns="http://schemas.openxmlformats.org/spreadsheetml/2006/main">
  <authors>
    <author>Alexander Perea Mena</author>
    <author>Natalia Norato Mora</author>
  </authors>
  <commentList>
    <comment ref="C9"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2"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AF12"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5" authorId="0" shapeId="0">
      <text>
        <r>
          <rPr>
            <b/>
            <sz val="9"/>
            <color indexed="81"/>
            <rFont val="Tahoma"/>
            <family val="2"/>
          </rPr>
          <t>Objetivo:</t>
        </r>
        <r>
          <rPr>
            <sz val="9"/>
            <color indexed="81"/>
            <rFont val="Tahoma"/>
            <family val="2"/>
          </rPr>
          <t xml:space="preserve"> Señala el para qué se establece el indicador y qué mide.
</t>
        </r>
      </text>
    </comment>
    <comment ref="C17"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19"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19"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AF19"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2"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2"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AC22"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5"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7"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7"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5" authorId="1"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Z54"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8.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9.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semestral: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text>
        <r>
          <rPr>
            <b/>
            <sz val="9"/>
            <color indexed="81"/>
            <rFont val="Tahoma"/>
            <family val="2"/>
          </rPr>
          <t>Resultado: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sharedStrings.xml><?xml version="1.0" encoding="utf-8"?>
<sst xmlns="http://schemas.openxmlformats.org/spreadsheetml/2006/main" count="4835" uniqueCount="1244">
  <si>
    <t>FORMATO INDICADOR DE GESTIÓN</t>
  </si>
  <si>
    <t>CÓDIGO: DESI-FM-007</t>
  </si>
  <si>
    <t>VERSIÓN: 8</t>
  </si>
  <si>
    <t>FECHA DE APLICACIÓN: MAYO 2020</t>
  </si>
  <si>
    <t>PROCESO:</t>
  </si>
  <si>
    <t>NOMBRE DEL INDICADOR:</t>
  </si>
  <si>
    <t xml:space="preserve">PRODUCTOS DE DIRECCIONAMIENTO ESTRATÉGICO CUMPLIDOS </t>
  </si>
  <si>
    <t xml:space="preserve">CÓDIGO </t>
  </si>
  <si>
    <t xml:space="preserve"> VERSIÓN:</t>
  </si>
  <si>
    <t>DES-IND-001</t>
  </si>
  <si>
    <t>META:</t>
  </si>
  <si>
    <t xml:space="preserve">TIPO DE INDICADOR: </t>
  </si>
  <si>
    <t>EFICIENCIA</t>
  </si>
  <si>
    <t xml:space="preserve">OBJETIVO: </t>
  </si>
  <si>
    <t>Realizar seguimiento al nivel porcentual de cumplimiento en la elaboración de los productos de Direccionamiento Estratégico que sean competencia de la Oficina Asesora de Planeación durante el periodo y en los tiempos establecidos.</t>
  </si>
  <si>
    <t xml:space="preserve">DESCRICIÓN </t>
  </si>
  <si>
    <t xml:space="preserve">El indicador pretende medir el porcentaje de cumplimiento en la entrega de los productos de Direccionamiento Estratégico, teniendo en cuenta las principales temáticas identificadas por los responsables del proceso. Este seguimiento permite realizar control a la elaboración de los productos de los temas estratégicos de la OAP, evitando el incumplimiento de las fechas establecidas; comienza con la identificación de los productos para el periodo y las fechas de entrega establecida y termina en la elaboración de los productos, la generación de la evidencias y el reporte de la información. </t>
  </si>
  <si>
    <r>
      <rPr>
        <b/>
        <sz val="11"/>
        <rFont val="Arial"/>
        <family val="2"/>
      </rPr>
      <t>Fecha de Actualización:</t>
    </r>
    <r>
      <rPr>
        <sz val="11"/>
        <rFont val="Arial"/>
        <family val="2"/>
      </rPr>
      <t xml:space="preserve"> </t>
    </r>
  </si>
  <si>
    <t>Frecuencia:</t>
  </si>
  <si>
    <t>Unidad de Medida:</t>
  </si>
  <si>
    <t>Trimestral</t>
  </si>
  <si>
    <t>Porcentaje</t>
  </si>
  <si>
    <t>Fuente de Información:</t>
  </si>
  <si>
    <t>Proceso(s) generador(es)  de la información:</t>
  </si>
  <si>
    <t xml:space="preserve">Responsable del Indicador: </t>
  </si>
  <si>
    <t>Jefe Oficina Asesora de Planeación</t>
  </si>
  <si>
    <t xml:space="preserve">Forma de Cálculo: </t>
  </si>
  <si>
    <t>(Número de productos entregados en los términos de tiempos establecidos / Número de productos definidos para el periodo)*100</t>
  </si>
  <si>
    <t>LINEA BASE</t>
  </si>
  <si>
    <t>SENTIDO DEL INDICADOR</t>
  </si>
  <si>
    <t>Ascendente</t>
  </si>
  <si>
    <t>constante o Independiente</t>
  </si>
  <si>
    <t>X</t>
  </si>
  <si>
    <t xml:space="preserve"> Descendente</t>
  </si>
  <si>
    <t>Rangos de gestión</t>
  </si>
  <si>
    <t>Deficiente</t>
  </si>
  <si>
    <t>Mejorable</t>
  </si>
  <si>
    <t>Apropiado</t>
  </si>
  <si>
    <t>Min</t>
  </si>
  <si>
    <t>Max</t>
  </si>
  <si>
    <t>CUADRO DE SEGUIMIENTO</t>
  </si>
  <si>
    <t>PERIODO DE MEDICIÓN</t>
  </si>
  <si>
    <t>RESULTADO</t>
  </si>
  <si>
    <t xml:space="preserve">EVALUACIÓN CUALITATIVA </t>
  </si>
  <si>
    <t>Segundo trimestre 2025</t>
  </si>
  <si>
    <t>Tercer Trimestre 2025</t>
  </si>
  <si>
    <t>TOTAL</t>
  </si>
  <si>
    <t>REPRESENTACIÓN GRÁFICA</t>
  </si>
  <si>
    <t xml:space="preserve">RESULTADOS 
VIGENCIA ACTUAL </t>
  </si>
  <si>
    <t>ANÁLISIS DE LA DESVIACIÓN</t>
  </si>
  <si>
    <t>ACCIÓN DE MEJORA</t>
  </si>
  <si>
    <t>N/A</t>
  </si>
  <si>
    <t>COMUNICACIONES ESTRATÉGICAS</t>
  </si>
  <si>
    <t>PERCEPCIÓN  DE LOS CONTENIDOS PUBLICADOS EN CANALES DE COMUNICACIÓN DE LA ENTIDAD</t>
  </si>
  <si>
    <t>COM-IND-001</t>
  </si>
  <si>
    <t>LOGRAR EL 80% DE PERCEPCION POSITIVA DE LOS CONTENIDOS DIVULGADOS POR LOS CANALES DE COMUNICACIÓN DE LA ENTIDAD</t>
  </si>
  <si>
    <t>EFECTIVIDAD</t>
  </si>
  <si>
    <t xml:space="preserve">MEDIR LA PERCEPCIÓN DE LOS COLABORADORES DE LA ENTIDAD SOBRE LOS CONTENIDOS DIVULGADOS A TRAVÉS DE LOS CANALES DE COMUNICACIÓN DE LA ENTIDAD. </t>
  </si>
  <si>
    <t>DESCRIPCIÓN:</t>
  </si>
  <si>
    <t>EL INDICADOR BUSCA MEDIR EL PORCENTAJE DE COLABORADORES CON PERCEPCIÓN POSITIVA SOBRE LA INFORMACIÓN QUE SE PUBLICA A TRAVÉS DE LOS CANALES DE COMUNICACIÓN DE LA ENTIDAD</t>
  </si>
  <si>
    <t>SEMESTRAL</t>
  </si>
  <si>
    <t>PORCENTAJE</t>
  </si>
  <si>
    <t>ENCUESTA SEMESTRAL DE COMUNICACIONES</t>
  </si>
  <si>
    <t>DIRECCIÓN GENERAL</t>
  </si>
  <si>
    <t>(NÚMERO DE RESPUESTAS POSITIVAS (PREGUNTA 3-ENCUESTA)/NÚMERO DE ENCUESTADOS)*100</t>
  </si>
  <si>
    <t>Constante o Independiente</t>
  </si>
  <si>
    <t>NÚMERO DE RESPUESTAS POSITIVAS</t>
  </si>
  <si>
    <t>NÚMERO DE ENCUESTADOS</t>
  </si>
  <si>
    <t>RESULTADOS
VIGENCIA ANTERIOR</t>
  </si>
  <si>
    <t>PORCENTAJE DE DESATENCIÓN DE PQRSFD CIUDADANAS CON TÉRMINOS DE 10 DÍAS HÁBILES</t>
  </si>
  <si>
    <t>SRPI-IND-001</t>
  </si>
  <si>
    <t>VERSIÓN: 1</t>
  </si>
  <si>
    <t>MANTENER EN UN 0% LAS PQRSFD CIUDADANAS CON TÉRMINOS DE 10 DÍAS HÁBILES RESPONDIDAS FUERA DE TÉRMINOS LEGALES</t>
  </si>
  <si>
    <t>EFICACIA</t>
  </si>
  <si>
    <t>Garantizar la oportunidad en la atención de las PQRSFD con término de atención de 10 días hábiles.</t>
  </si>
  <si>
    <t xml:space="preserve">DESCRIPCIÓN </t>
  </si>
  <si>
    <t>Este indicador mide el número de PQRSFD atendidas fuera de los términos legales acorde con los tiempos establecidos en la Ley y las tipologías de los Derechos de petición, con respecto al total de peticiones atendidas por la entidad. Para la medición del indicador se tienen en cuenta las PQRSFD con términos de respuesta de Ley de máximo 10 días hábiles.</t>
  </si>
  <si>
    <t>Sistema Bogotá Te Escucha - SDQS
Sistema de Gestión Documental Orfeo
Base de datos PQRSFD</t>
  </si>
  <si>
    <t>Servicio a la Ciudadanía y Relacionamiento con Partes Interesadas</t>
  </si>
  <si>
    <t>Oficina de Servicio a la Ciudadania y Sostenibilidad</t>
  </si>
  <si>
    <t>(N. de peticiones con término de respuesta de 10 días hábiles respondidas fuera de términos/ No. de PQRSFD con término de respuesta de 10 días hábiles en el periodo) * 100</t>
  </si>
  <si>
    <t xml:space="preserve">Incluir la gráfica de barra acorde con el indicador que contenga minimo las variables propias de la medicón y el resultado  </t>
  </si>
  <si>
    <t>TIEMPO  PROMEDIO DE ESPERA PARA  LA ATENCIÓN EN EL CHAT VIRTUAL</t>
  </si>
  <si>
    <t>SRPI-IND-002</t>
  </si>
  <si>
    <t>Minutos</t>
  </si>
  <si>
    <t>Reporte trimestral chat virtual</t>
  </si>
  <si>
    <t>0:4:01 min</t>
  </si>
  <si>
    <t>0:4:00 min</t>
  </si>
  <si>
    <t>0:00:00 min</t>
  </si>
  <si>
    <t>3:00 min</t>
  </si>
  <si>
    <t>SERVICIO A LA CIUDADANIA Y RELACIONAMIENTO CON PARTES INTERESADAS</t>
  </si>
  <si>
    <t>TIEMPO PROMEDIO DE ATENCIÓN CHAT VIRTUAL</t>
  </si>
  <si>
    <t>SRPI-IND-003</t>
  </si>
  <si>
    <t>Medir el tiempo promedio de atención en el chat virtual que permita definir acciones encaminadas a majorar los tiempos de respuesta</t>
  </si>
  <si>
    <t>Este indicador busca medir el tiempo promedio empleado por el operador(a) del chat virtual para la atención de la ciudadanía.  Con este indicador se analiza la capacidad operativa del proceso para la atención de los ciudadanos, que de acuerdo con el volumen, permita ser eficaces en la respuesta a la ciudadanía en tiempo real.</t>
  </si>
  <si>
    <t>Servicio a la Ciudadania y Relacionamiento con Partes Interesadas</t>
  </si>
  <si>
    <t>Sumatoria de tiempo de atención del total de atenciones / total de atenciones realizadas en chat virtual</t>
  </si>
  <si>
    <t>x</t>
  </si>
  <si>
    <t>20:01 min</t>
  </si>
  <si>
    <t>30 min</t>
  </si>
  <si>
    <t>15:01 min</t>
  </si>
  <si>
    <t>20 min</t>
  </si>
  <si>
    <t>15 min</t>
  </si>
  <si>
    <t>Sumatoria de tiempo de atención del total de atenciones</t>
  </si>
  <si>
    <t>total de atenciones realizadas en chat virtual</t>
  </si>
  <si>
    <t>9 minutos con 
37 segundos</t>
  </si>
  <si>
    <t>8 minutos con 09 segundos</t>
  </si>
  <si>
    <t>Se evidencia que con respecto al primer trimestre de la vigencia anterior, hay una disminución de 1 minuto 28 segundos en el tiempo promedio de atención en el chat virtual.</t>
  </si>
  <si>
    <t>PORCENTAJE DE DESATENCIÓN DE PQRSFD CIUDADANAS CON TÉRMINOS DE 15 DÍAS HÁBILES</t>
  </si>
  <si>
    <t>SRPI-IND-004</t>
  </si>
  <si>
    <t>MANTENER EN UN 0% LAS PQRSFD CIUDADANAS CON TÉRMINOS DE 15 DÍAS HÁBILES RESPONDIDAS FUERA DE TÉRMINOS LEGALES</t>
  </si>
  <si>
    <t>Garantizar la oportunidad en la atención de las PQRSFD con término de atención de 15 días hábiles.</t>
  </si>
  <si>
    <t>Este indicador mide el número de PQRSFD atendidas fuera de los términos legales acorde con los tiempos establecidos en la Ley y las tipologías de los Derechos de petición, con respecto al total de peticiones atendidas por la entidad. Para la medición del indicador se tienen en cuenta las PQRSFD con términos de respuesta de Ley de máximo 15 días hábiles.</t>
  </si>
  <si>
    <t>Oficina de Servicio a la Ciudadanía y Sostenibilidad</t>
  </si>
  <si>
    <t>(N. de peticiones con término de respuesta de 15 días hábiles respondidas fuera de términos/ No. de PQRSFD con término de respuesta de 15 días hábiles en el periodo) * 100</t>
  </si>
  <si>
    <t>(N. de peticiones con término de respuesta de 15 días hábiles respondidas fuera de términos</t>
  </si>
  <si>
    <t>No. de PQRSFD con término de respuesta de 15 días hábiles en el periodo</t>
  </si>
  <si>
    <t>Respecto al total de las peticiones respondidas fuera de términos se encuentra que para este trimestre se reportaron 4, lo que permite evidenciar que el indicador se encuentra en el rango apropiado con un 0% para las PQRSFD con términos de respuesta de 15 días  hábiles. 
Por otra parte se realizó revisión con corte a 01/04/2025 encontrando que estas 4 peticiones ya se encuentran respondidas, de las cuales dos presentan acuse de recibo extemporáneo bajo los siguientes radicados: 20251120006832, 20251120012152, 20251120031432, 20251120031942. Es pertinente tener en cuenta que el componente de Servicio al Ciudadano durante el período realizó seguimiento a través de los correos de alerta preventiva para evitar el vencimiento de las peticiones.</t>
  </si>
  <si>
    <t>Continuar realizando el monitoreo  permanente  de correos de alerta preventiva, para el cumplimiento de las respuestas a los requerimientos dentro de los términos de ley.
Durante el primer trimestre de 2025 el componente de Servicio al Ciudadano en articulación con el área de comunicaciones de la Entidad, realizó campaña del ranking de respuestas oportunas a las PQRSFD II Semestre 2024, resultado que fue publicado  a través de la intranet, pantallas de tv de la entidad y correo laumvteinforma, destacando a las dependencias que respondieron las peticiones con oportunidad, e invitando a las demás dependencias a hacer parte del podium de respuestas oportunas. 
Adicionalmente, el 20/02/2025 el componente de Servicio al Ciudadano realizó sensibilización sobre el tramite y gestión de los derechos de petición, dirigida al personal de las dependencias responsables de administrar y generar la respuesta a los requerimientos.</t>
  </si>
  <si>
    <t xml:space="preserve">NOMBRE DEL INDICADOR: </t>
  </si>
  <si>
    <t>Satisfacción de actividades de responsabilidad social en la entidad.</t>
  </si>
  <si>
    <t>SRPI-IND-005</t>
  </si>
  <si>
    <t>Alcanzar el 4.2 de calificaciones de las personas que participan en las actividades de responsabilidad social en la entidad.</t>
  </si>
  <si>
    <t>Evaluar la satisfacción que tienen las personas en temas de Responsabilidad Social, de acuerdo al desarrollo de la actividades ejecutadas.</t>
  </si>
  <si>
    <t>El indicador prentende medir  la satisfacción que tienen las personas en los temas de Responsabilidad Social. Se entenederá como calificación positiva aquella que supere los tres (3) puntos en una escala de 1 a 5.</t>
  </si>
  <si>
    <t>Noviembre 2023</t>
  </si>
  <si>
    <t>PROMEDIO</t>
  </si>
  <si>
    <t>Formato de Satisfacción de Actividades de Responsabilidad Social SRPI-FM-013</t>
  </si>
  <si>
    <t>OFICINA DE SERVICIO A LA CIUDADANIA Y SOSTENBILIDAD</t>
  </si>
  <si>
    <t xml:space="preserve">Sumatoria de las calificaciones obtenidas / Número de evaluaciones realizadas </t>
  </si>
  <si>
    <t>4.0%</t>
  </si>
  <si>
    <t>2.99</t>
  </si>
  <si>
    <t>3.0</t>
  </si>
  <si>
    <t>4.19</t>
  </si>
  <si>
    <t>4.2</t>
  </si>
  <si>
    <t xml:space="preserve">Sumatoria de Calificaciones obtenidas </t>
  </si>
  <si>
    <t xml:space="preserve">Número de evaluaciones realizadas </t>
  </si>
  <si>
    <t>Semestre 1</t>
  </si>
  <si>
    <t>Semestre  2</t>
  </si>
  <si>
    <t>Incluir la gráfica acorde con el indicador</t>
  </si>
  <si>
    <t>Semestre  1</t>
  </si>
  <si>
    <t>Satisfacción de espacios de participación ciudadana</t>
  </si>
  <si>
    <t>SRPI-IND-006</t>
  </si>
  <si>
    <t>Mantener en un 95% de satisfacción los espacios de participación ciudadana</t>
  </si>
  <si>
    <t>Calidad</t>
  </si>
  <si>
    <t>Medir el porcentaje de grupos de valor de la UAERMV que se encuentra satisfechos con los espacios de participación ciudadana</t>
  </si>
  <si>
    <t>Este indicador permite identificar el porcentaje de los ciudadanos o grupos de valor que se encuentran satisfechos con los espacios de participación ciudadana que realiza la UAERMV; el indicador se establece a partir de la aplicación de las encuestas a través del Formato (encuesta de evaluación de espacios de participación SRPI-FM-012), en la cual se plantea la pregunta de si el ciudadano se encuentra SI o NO satisfecho con el espacio de participación ciudadana realizado</t>
  </si>
  <si>
    <t>Semestral</t>
  </si>
  <si>
    <t>Encuestas de evaluación de espacios de participación ciudadana</t>
  </si>
  <si>
    <t>Jefe Oficina de Servicio a la Ciudadania y Sostenibilidad</t>
  </si>
  <si>
    <t>Número de personas satisfechas con el espacio de participación realizado/Número total de personas encuestadas * 100</t>
  </si>
  <si>
    <t># de personas satisfechas</t>
  </si>
  <si>
    <t xml:space="preserve"># Personas encuestadas </t>
  </si>
  <si>
    <t>% de personas satisfecha</t>
  </si>
  <si>
    <t>ESTRATEGIA Y GOBIERNO DE TI</t>
  </si>
  <si>
    <t>Nivel de ejecución del Plan Estratégico de Tecnologías de la Información</t>
  </si>
  <si>
    <t>EGTI-IND-001</t>
  </si>
  <si>
    <t>Cumplir con el 80% de los proyectos y actividades propuestas en el Plan Estratégico de Tecnologías de la Información</t>
  </si>
  <si>
    <t>Eficiencia</t>
  </si>
  <si>
    <t>Realizar seguimiento al cumplimiento de los proyectos y actividades propuestas en el Plan Estratégico de Tecnologías de la Información.</t>
  </si>
  <si>
    <t>Mide el nivel de avance en la ejecución de los proyectos y actividades del Plan Estratégico de Tecnologías de la Información de la Unidad Administrativa Especial De Rehabilitación y Mantenimiento Vial.</t>
  </si>
  <si>
    <t>Septiembre del 2023</t>
  </si>
  <si>
    <t xml:space="preserve">Porcentaje </t>
  </si>
  <si>
    <t>Seguimientos al Plan Estratégico de Tecnologías de la Información</t>
  </si>
  <si>
    <t>Estrategia y Gobierno de TI</t>
  </si>
  <si>
    <t xml:space="preserve">Oficina de Tecnologías de información </t>
  </si>
  <si>
    <t>(Número de actividades ejecutadas / Número de actividades programadas ) *100</t>
  </si>
  <si>
    <t>ACTIVIDADES EJECUTADAS</t>
  </si>
  <si>
    <t>ACTIVIDADES PROGRAMADAS</t>
  </si>
  <si>
    <t>Primer Trimestre</t>
  </si>
  <si>
    <t>Durante el primer trimestre, los proyectos tecnológicos PROY_SIS_02 (ORFEO), PROY_SIS_15 (SIGMA – Programación general de producción) y PROY_SIS_20 (SIGMA – Evolución maquinaria y equipo) presentan un avance del 14%, correspondiente al 0,82% del avance total del Plan Estratégico de Tecnologías de la Información (PETI), los cuales estaban planificados iniciar en este trimestre. Todos iniciaron con actividades estructurales clave como definición de alcance, acta de constitución, kickoff, cronograma, EDT, matrices de riesgo, RACI y plan de comunicaciones, así como el levantamiento de requerimientos del primer paquete y el inicio de desarrollos funcionales específicos. No se reportan retrasos ni alertas técnicas, pero un riesgo común a los tres proyectos es la terminación de contratos del equipo en febrero, lo cual podría comprometer la continuidad y el cumplimiento de metas en los siguientes trimestres.</t>
  </si>
  <si>
    <t>Segundo Trimestre</t>
  </si>
  <si>
    <t>Tercer Trimestre</t>
  </si>
  <si>
    <t>Cuarto Trimestre</t>
  </si>
  <si>
    <t xml:space="preserve">Incluir la gráfica de barra acorde con el indicador que contenga mínimo las variables propias de la medición y el resultado  </t>
  </si>
  <si>
    <t>OPORTUNIDAD EN LA ATENCIÓN DE LA MESA DE AYUDA PARA PROCESOS INTERNOS</t>
  </si>
  <si>
    <t>EGTI-IND-003</t>
  </si>
  <si>
    <t>ALCANZAR COMO MÍNIMO UN 60% DE CUMPLIMIENTO EN LA ATENCIÓN DE LOS REQUERIMIENTOS E INCIDENCIAS REPORTADOS A TRAVÉS DE MESA DE AYUDA, DE ACUERDO CON LOS NÍVELES DE SERVICIOS DEFINIDOS PARA LOS PROCESOS INTERNOS.</t>
  </si>
  <si>
    <t>Visualizar el nivel de cumplimiento a los acuerdos de niveles de servicio establecidos para la mesa de ayuda con el ánimo de mejorar los tiempos de atención e incrementar la satisfacción de los usuarios de TI.</t>
  </si>
  <si>
    <t>El presente indicador mide los tiempos de respuesta de las incidencias y requerimientos reportados mediante la mesa de ayuda con respecto a los acuerdos de niveles de servicio asociados. La importancia de dicha medición radica en la detección de puntos a mejorar y la satisfacción al usuario como base del servicio prestado.</t>
  </si>
  <si>
    <t>Septiembre 2023</t>
  </si>
  <si>
    <t>Reportes sistema Aranda Proporcionado por la mesa de ayuda</t>
  </si>
  <si>
    <t>Gestión de servicios de infraestructura tecnológica</t>
  </si>
  <si>
    <t>CIRI: Cantidad de incidentes y/o requerimientos atendidos por la UMV que dieron cumplimiento a los Acuerdos de Niveles de Servicio (ANS) para procesos internos.
TIRI: Total de incidentes y/o requerimientos reportados mediante la mesa de ayuda y asignados al personal de la UMV.
Fórmula: (CIRI/TIRI)*100</t>
  </si>
  <si>
    <t>CIRI</t>
  </si>
  <si>
    <t>TIRI</t>
  </si>
  <si>
    <t>Primer trimestre</t>
  </si>
  <si>
    <t xml:space="preserve">Durante el primer trimestre de 2025, se resolvieron un total de 4450 casos. De estos, el 93,24% (4149 casos) se atendieron dentro de los tiempos establecidos en los Acuerdos de Niveles de Servicio (ANS).
De los 301 casos que fueron atendidos fuera de los tiempos de ANS, el 1,49% (4 casos) fueron incidentes que requerían atención inmediata, mientras que el 98,51% correspondieron a requerimientos como solicitudes de desarrollo en diferentes sistemas o ajustes que no afectaron la operación de la Entidad. </t>
  </si>
  <si>
    <t>Segundo trimestre</t>
  </si>
  <si>
    <t>No Aplica</t>
  </si>
  <si>
    <t>No aplica</t>
  </si>
  <si>
    <t xml:space="preserve">PRIORIZACIÓN DE MALLA VIAL LOCAL, INTERMEDIA Y RURAL DE BOGOTA </t>
  </si>
  <si>
    <t>PCI-IND-001</t>
  </si>
  <si>
    <t>Teniendo en cuenta las funciones asignadas a la Subdirección de Planificación y de Conservación (SPC) y con el fin de dar cumplimiento a la meta de intervención anual definida por la Entidad, se generó por parte de esta Subdirección un indicador para medir trimestralmente el avance de la priorización en Kilómetros Carril, lo cual garantiza que la SPAL y la SII cuenten con las vías suficientes para programar las intervenciones. Cabe mencionar que a los segmentos con tipo de intervención de Rehabilitación y Cambio de Carpeta se les realiza la evaluación y diseño estructural de pavimento la cual va adjunta en la priorización.</t>
  </si>
  <si>
    <t>TRIMESTRAL</t>
  </si>
  <si>
    <t>SIGMA</t>
  </si>
  <si>
    <t>Planificación de la Conservación de la Infraestructura (PCI).</t>
  </si>
  <si>
    <t>((Kilómetros Carril Priorizados / Kilómetros Carril de la Meta  Anual Programada) *100)</t>
  </si>
  <si>
    <t>km/carril priorizados</t>
  </si>
  <si>
    <t>% de Meta  programada anual para priorización</t>
  </si>
  <si>
    <t>TRIM 1</t>
  </si>
  <si>
    <t>TRIM 2</t>
  </si>
  <si>
    <t>TRIM 3</t>
  </si>
  <si>
    <t>TRIM 4</t>
  </si>
  <si>
    <t>TRIMESTRE</t>
  </si>
  <si>
    <t>AVANCE DEL TRIM (km-carril)</t>
  </si>
  <si>
    <t>ACUMULADO (km-carril)</t>
  </si>
  <si>
    <t>META (km-carril)</t>
  </si>
  <si>
    <t>TRIM1</t>
  </si>
  <si>
    <t>TRIM2</t>
  </si>
  <si>
    <t>TRIM3</t>
  </si>
  <si>
    <t>TRIM4</t>
  </si>
  <si>
    <t>TRIMESTRE 1</t>
  </si>
  <si>
    <t>Se avanza en la priorización, conforme a la planificación</t>
  </si>
  <si>
    <t>TRIMESTRE 2</t>
  </si>
  <si>
    <t>TRIMESTRE 3</t>
  </si>
  <si>
    <t>TRIMESTRE 4</t>
  </si>
  <si>
    <t>SEGUIMIENTO A INTERVENCIONES  EJECUTADAS</t>
  </si>
  <si>
    <t>PCI-IND-002</t>
  </si>
  <si>
    <t xml:space="preserve">REALIZAR 100% DE VISITAS A LAS VÍAS PROGRAMADAS PARA SEGUIMIENTO (INTERVENCION DE CAMBIO DE CARPETA Y REHABILITACION) EN LA VIGENCIA. </t>
  </si>
  <si>
    <t>REALIZAR SEGUIMIENTO A LOS SEGMENTOS VIALES EJECUTADOS POR LA UAERMV CON ACTIVIDADES DE CAMBIO DE CARPETA Y REHABILITACIÓN CON EL FIN DE VERIFICAR SU COMPORTAMIENTO EN EL TIEMPO.</t>
  </si>
  <si>
    <t>COMO PARTE DE LA IMPLEMENTACIÓN DE UN SISTEMA DE GESTIÓN DE PAVIMENTOS, SE DEBE REALIZAR EL SEGUIMIENTO A LAS INTERVENCIONES REALIZADAS POR LA UAERMV QUE FUERON EJECUTADAS CON INTERVENCIÓN DE REHABILITACIÓN Y/O CAMBIO DE CARPETA.</t>
  </si>
  <si>
    <t>Reporte de Km/Carril priorizados de la Subdirección de Planificación y de Conservación (SPC) ejecutados con cambio de carpeta y rehabilitación</t>
  </si>
  <si>
    <t xml:space="preserve">(# Elementos PK_ID con visita de  seguimiento (CC y RH)/# Elementos PK_ID programados para seguimiento) *100 </t>
  </si>
  <si>
    <t>Se realizaron visitas de seguimiento a 803 elementos viales que corresponden al 37% de la meta anual programada y al 100% de la meta trimestral programada. El indicador se considera apropiado de acuerdo a la cantidad prevista en la etapa de planeación y los rangos de gestión establecidos.</t>
  </si>
  <si>
    <t>ACUMULADO</t>
  </si>
  <si>
    <t>META</t>
  </si>
  <si>
    <t>Las visitas de seguimiento se programan y se ejecutan teniendo en cuenta la fecha de ejecución de los segmentos viales, por tanto no existe una relación entre vigencias para analizar una desviación.</t>
  </si>
  <si>
    <t xml:space="preserve">PRIORIZACIÓN DE LA CICLOINFRAESTRUCTURA DE BOGOTA  </t>
  </si>
  <si>
    <t>PCI-IND-004</t>
  </si>
  <si>
    <t>PRIORIZAR  100% DE LA META ANUAL PROGRAMADA EN LA CICLOINFRAESTRUCTURA</t>
  </si>
  <si>
    <t xml:space="preserve">Medir el avance de la priorización en la Cicloinfraestructura con el fin de garantizar que la UAERMV, a través de la Subdirección de Producción y Apoyo Logístico (SPAL) y la Subdirección de Intervención de la Infraestructura (SII), cuente con segmentos para ejecutar y dé cumplimiento a la meta de Intervención de la Entidad. </t>
  </si>
  <si>
    <t>Teniendo en cuenta las funciones asignadas a la Subdirección de Planificación y de Conservación (SPC) y con el fin de dar cumplimiento a la meta de intervención anual definida por la Entidad, se generó por parte de esta Subdirección un indicador para medir trimestralmente el avance de la priorización en Kilómetros Lineales de Cicloinfraestructura, lo cual garantiza que la SPAL y la SII cuenten con los segmentos suficientes para programar las intervenciones. Cabe mencionar que a los segmentos con tipo de intervención de Rehabilitación y Cambio de Carpeta se les realiza la evaluación y diseño estructural de pavimento la cual va adjunta en la priorización.</t>
  </si>
  <si>
    <t>((Kilómetros Lineales Priorizados / Kilómetros Lineales de la Meta  Anual Programada) *100)</t>
  </si>
  <si>
    <t>Km priorizados</t>
  </si>
  <si>
    <t>Meta  programada anual para priorización</t>
  </si>
  <si>
    <t>Trimestre 1</t>
  </si>
  <si>
    <t>Debido a la finalización de los contratos OPS de varios de los integrantes de la Subdirección de Conservación y de Mantenimiento (SPC), se vio una reducción en los segmentos priorizados en el mes de marzo.</t>
  </si>
  <si>
    <t>Con la nueva contratación de personal en el mes de abril, se espera aumentar la cifra de segmentos priorizados para el segundo trimestre.</t>
  </si>
  <si>
    <t>Trimestre 2</t>
  </si>
  <si>
    <t>Trimestre 3</t>
  </si>
  <si>
    <t>Trimestre 4</t>
  </si>
  <si>
    <t>ASISTENCIA TÉCNICA A LOCALIDADES</t>
  </si>
  <si>
    <t>PCI-IND-005</t>
  </si>
  <si>
    <t>REALIZAR 100% DE LAS MESAS PROPUESTAS DE ASISTENCIA TÉCNICA Y COORDINACIÓN INTERINSTITUCIONAL CON LAS ALCALDÍAS LOCALES EN LA VIGENCIA.</t>
  </si>
  <si>
    <t xml:space="preserve">Medir el avance en las reuniones de asistencia técnica a localidades y coordinación interinstitucional llevadas a cabo con las alcaldías locales, con el fin de garantizar que la UAERMV a través de la Subdirección de Planificación de la Conservación (SPC) dé cumplimiento a lo establecido en el numeral 4 del artículo 7 del acuerdo 011 de 2010  y en concordancia con el objetivo establecido en la caracterización del proceso. </t>
  </si>
  <si>
    <t>Teniendo en cuenta las funciones asignadas a la Subdirección de Planificación de la Conservación (SPC), se generó por parte de esta Subdirección un indicador que midiera el avance de lo anteriormente descrito. En ese orden de ideas se estableció medir trimestralmente el número de mesas de asistencia técnica a localidades y coordinación interinstitucional llevadas a cabo con representantes de las alcaldias locales.</t>
  </si>
  <si>
    <t>Actas de las reuniones de asistencia técnica a localidades y coordinación interinstitucional.</t>
  </si>
  <si>
    <t>((Mesas de trabajo ejecutadas / Mesas de trabajo programadas) *100)</t>
  </si>
  <si>
    <t>MESAS DE EJECUTADAS</t>
  </si>
  <si>
    <t>MESAS DE TRABAJO PROGRAMADAS</t>
  </si>
  <si>
    <t>Se realizaron (05) reuniones de Asistencia Tcnica a Localidades con Profesionales y Funcionarios de las Alcaldías Locales y FDL que representan el 100% de las reuniones programadas para el 1er Trimestre de 2025 y el 25% de lo programado para la vigencia 2025.</t>
  </si>
  <si>
    <t>No se presentó desviación</t>
  </si>
  <si>
    <t>DIAGNÓSTICOS REALIZADOS</t>
  </si>
  <si>
    <t>PCI-IND-007</t>
  </si>
  <si>
    <t xml:space="preserve">REALIZAR 100% DE LA META DE DIAGNÓSTICO PROPUESTA A TRAVÉS DEL APLICATIVO SIGMA A ELEMENTOS (PK_ID) EN LA VIGENCIA. </t>
  </si>
  <si>
    <t>Medir el avance en el desarrollo de la actividad de diagnóstico que realiza la Subdirección de Planificación de la Conservación (SPC) con el fin de asegurar el cumplimiento de la meta de diagnóstico propuesta para la vigencia.</t>
  </si>
  <si>
    <t>Teniendo en cuenta las actividades realizadas por la Subdirección de Planificación de la Conservación (SPC), se generó por parte de esta Subdirección un indicador que midiera el avance de lo anteriormente descrito. En ese orden de ideas se estableció medir trimestralmente el avance en la actividad de diagnóstico realizada por la UAERMV a través de la Subdirección de Planificación de la Conservación (SPC) en atención a su misionalidad, el apoyo interinstitucional y otros.</t>
  </si>
  <si>
    <t>((Elementos PK_ID diagnosticados /Elementos PK_ID programados en la Vigencia) *100)</t>
  </si>
  <si>
    <t>ELEMENTOS PK_ID DIAGNOSTICADOS</t>
  </si>
  <si>
    <t>ELEMENTOS PK_ID PROGRAMADOS</t>
  </si>
  <si>
    <t>Se avanza en el diagnóstico, conforme a la planificación.</t>
  </si>
  <si>
    <t>SEGUIMIENTO A LAS SOLICITUDES DE LOS ENSAYOS</t>
  </si>
  <si>
    <t>GLAB-IND-001</t>
  </si>
  <si>
    <t>CUMPLIR EN UN 95% LAS SOLICITUDES DE ENSAYOS</t>
  </si>
  <si>
    <t>Hacer seguimiento a la ejecución de los ensayos solicitados por los clientes (gerencia de producción, Subdirección de intervencion de la infraestructura y la subdirección de planificación y de conservación), como lo son:
1. La exploración geotécnica, cuyos resultados son utilizados como insumo para la realización de la evaluación y diseños de las estructuras de pavimento de los segmentos viales.
2. Los ensayos para el control de calidad de las materias primas utilizadas en la producción de mezcla asfáltica y de concreto hidráulica y para la conformación de las capas de la estructura de pavimento durante el proceso constructivo.
3. Para las mezclas producidas (en frio, caliente e hidráulica), y el producto terminado (densidades de campo y núcleos).
Con el fin de medir el grado de cumplimiento de la solicitudes recibidas en el laboratorio.</t>
  </si>
  <si>
    <t>El indicador mide el grado de cumplimiento de las solicitudes recibidas en el laboratorio, cuyos resultados son utilizados como herramienta para:
1. La realización de la evaluación y diseños de las estructuras de pavimento de los segmentos viales.
2. El control de calidad de las intervenciones realizadas por la UAERMV.</t>
  </si>
  <si>
    <t>Consolidado de ensayos del mes
Trazabilidad de los servicios del laboratorio</t>
  </si>
  <si>
    <t>Gestión de laboratorio</t>
  </si>
  <si>
    <t>N° TOTAL DE ENSAYOS REALIZADOS</t>
  </si>
  <si>
    <t>N° TOTAL DE ENSAYOS SOLICITADOS</t>
  </si>
  <si>
    <t>% DE ENSAYOS REALIZADOS DE ACUERDO A LAS SOLICITUDES DE LOS SERVICIOS</t>
  </si>
  <si>
    <t>MES 1</t>
  </si>
  <si>
    <t>MES 2</t>
  </si>
  <si>
    <t>En el mes de febrero se ensayaron 359 muestras de las materias primas recibidas para la ejecución de las intervenciones, las mezclas producidas, las capas de la estructura de pavimento y de la exploración geotécnica (apiques), a las cuales se le realizaron 1489 ensayos de los 1489 solicitados, obteniendo un porcentaje de cumplimiento del 100% de los servicios solicitados.</t>
  </si>
  <si>
    <t>MES 3</t>
  </si>
  <si>
    <t>En el mes de marzo se ensayaron 555 muestras de las materias primas recibidas para la ejecución de las intervenciones, las mezclas producidas, las capas de la estructura de pavimento y de la exploración geotécnica (apiques), a las cuales se le realizaron 1917 ensayos de los 1917 solicitados, obteniendo un porcentaje de cumplimiento del 100% de los servicios solicitados.</t>
  </si>
  <si>
    <t>MES 4</t>
  </si>
  <si>
    <t>MES 5</t>
  </si>
  <si>
    <t>MES 6</t>
  </si>
  <si>
    <t>MES 7</t>
  </si>
  <si>
    <t>MES 8</t>
  </si>
  <si>
    <t>MES 9</t>
  </si>
  <si>
    <t>MES 10</t>
  </si>
  <si>
    <t>MES 11</t>
  </si>
  <si>
    <t>MES 12</t>
  </si>
  <si>
    <t>No se encuentra desviaciones en la obtención de resultados de este indicador</t>
  </si>
  <si>
    <t>No se proponen acciones de mejora, para este mes, debido a que la medición del indicador esta dentro del rango apropiado para este.</t>
  </si>
  <si>
    <t>VERIFICACIÓN DE LA CALIDAD DE LOS SERVICIOS DE ENSAYOS DEL LABORATORIO</t>
  </si>
  <si>
    <t>GLAB-IND-002</t>
  </si>
  <si>
    <t xml:space="preserve"> CUMPLIR CON EL 95% DE LA CALIDAD DE LOS SERVICIOS DE ENSAYOS DEL LABORATORIO</t>
  </si>
  <si>
    <t>JULIO 2024</t>
  </si>
  <si>
    <t>Trazabilidad de los servicios del laboratorio</t>
  </si>
  <si>
    <t>Descendente</t>
  </si>
  <si>
    <t>NÚMERO TOTAL DE INFORMES EMITIDOS CON CORRECCIONES</t>
  </si>
  <si>
    <t>NÚMERO TOTAL DE INFORMES EMITIDOS</t>
  </si>
  <si>
    <t xml:space="preserve">% DE INFORMES DE ENSAYOS EMITIDOS SIN CORRECIONES </t>
  </si>
  <si>
    <t>En los meses de octubre, noviembre y diciembre del 2024 se entregaron un total de 1387 informes de ensayo de los cuales 1354 se entregaron sin necesidad de correcciones lo que da un porcentaje de cumplimiento del 97,6 %.</t>
  </si>
  <si>
    <t>Las desviaciones encontradas respecto al año 2024 no son significativas.</t>
  </si>
  <si>
    <t>No se proponen acciones de mejora, para este trimestre, debido a que la medición del indicador esta dentro del rango apropiado para este.</t>
  </si>
  <si>
    <t>SEGUIMIENTO A LA ENTREGA OPORTUNA DE INFORMES DE ENSAYO</t>
  </si>
  <si>
    <t>GLAB-IND-005</t>
  </si>
  <si>
    <t>CUMPLIR CON EL 90% DE LA ENTREGA OPORTUNA DE LOS INFORMES DE ENSAYO</t>
  </si>
  <si>
    <t>Hacer seguimiento a la entrega oportuna de los informes de ensayo con el fin de que los clientes (gerencia de producción, Subdirección de intervención de la infraestructura y la subdirección de planificación y de conservación), puedan realizar las acciones correctivas, preventivas y de mejora para garantizar el control de calidad de la intervenciones realizadas por la UAERMV.</t>
  </si>
  <si>
    <t>N° TOTAL  DE INFORMES ENTREGADOS</t>
  </si>
  <si>
    <t>En los meses de enero, febrero y marzo se entregaron un total de 1327 informes de ensayo de los cuales 1327 se entregaron oportunamente lo que da un porcentaje de cumplimiento del 100 %.</t>
  </si>
  <si>
    <t xml:space="preserve">PRODUCCIÓN DE MEZCLA </t>
  </si>
  <si>
    <t>CUMPLIMIENTO DE ENTREGAS DE MEZCLAS AUTORIZADAS</t>
  </si>
  <si>
    <t>PRO-IND-001</t>
  </si>
  <si>
    <t>CUMPLIR CON EL 80% DE LOS REQUERIMIENTOS ENTREGAS DE MEZCLAS AUTORIZADAS</t>
  </si>
  <si>
    <t>Eficacia</t>
  </si>
  <si>
    <t>Medir el cumplimiento de las necesidades de mezcla asfaltica en frio, caliente y concreto hidraulico suministradas por la Gerencia de Producción a las intervenciones de la UMV.</t>
  </si>
  <si>
    <t>El indicador mide las entregas de lo producido y despachado de  mezcla asfaltica en frio, caliente y concreto hidraulico de la sede de producción, buscando generar el control del cumplimiento a las solicitudes realizadas al proceso de producción.</t>
  </si>
  <si>
    <t>Enero 2025</t>
  </si>
  <si>
    <t>Proceso(s) generador(es) de la información:</t>
  </si>
  <si>
    <t>Bitacora produccion.</t>
  </si>
  <si>
    <t>PRO</t>
  </si>
  <si>
    <t>Gerencia Producción</t>
  </si>
  <si>
    <t>((% cumplimiento mezcla fria+% cumplimiento mezcla caliente+% cumplimiento concreto hidraulico) /3) /porcentaje de cumplimiento esperado</t>
  </si>
  <si>
    <t>sumatoria de cumplimientos productos solicitados/3</t>
  </si>
  <si>
    <t>porcentaje cumplimiento esperado</t>
  </si>
  <si>
    <t xml:space="preserve">Durante el primer trimestre del año 2025 se brindó un cumplimiento satisfactorio para mezcla hidraulica y aslfatica en caliente  
Por otra parte un factor determinante  y de reiteradas novedades para el despacho de material hace referencia a la baja disponibilidad de vehiculos en sede produccion para respectivos cumplimientos en las programaciones de fresado estabilizada y RAP  lo que repercute de manera directa en el cumplimiento global del indicador. </t>
  </si>
  <si>
    <t>(Grafica con una sola barra trimestral)</t>
  </si>
  <si>
    <t xml:space="preserve">Se presenta una menor  desviación en los resultados obtenidos en la mezcla en caliente y mezcla en concreto ya que los valores de lo programado y lo despachado presentan un porcentaje de cumplimiento alto; sin embargo la desviacion se alta se presenta en los resultados obtenidos para el cumplimiento de  despacho de fresado estabilizado alejandose lo programado de los despachado. </t>
  </si>
  <si>
    <t>Contar la disponibilidad de la maquinaria en frentes de obra y  de vehiculos para el despacho del fresado estabilizado.</t>
  </si>
  <si>
    <t>CUMPLIMIENTO DE PARAMETROS DE PRODUCCIÓN  DE MEZCLA ASFALTICA Y CONCRETOS.</t>
  </si>
  <si>
    <t>PRO-IND-002</t>
  </si>
  <si>
    <t>VERSIÓN: 1.0</t>
  </si>
  <si>
    <t>CUMPLIR CON EL 80% DE LOS PARAMETROS DE LA PRODUCCIÓN DE MEZCLA ASFALTICA Y CONCRETO  PARA LAS INTERVENCIONES DE LA UAERMV.</t>
  </si>
  <si>
    <t>Medir el cumplimiento de los parametros, obtenidos mediante resultados de los ensayos de laboratorio, realizados a la producción de la mezcla asfáltica y concreto para las intervenciones de la UAERMV.</t>
  </si>
  <si>
    <t>El indicador mide los porcentajes de cumplimiento de los parametros de los productos mezcla asfáltica y concreto para identificar la calidad de estos.especificamente procentaje de asfalto (comparativo con la formula de trabajo), el porcentaje de cumplimento de la granulometria y el porcentaje de cumplimiento del asentamiento del concreto hidráulico</t>
  </si>
  <si>
    <t>Formato de control de produccion.</t>
  </si>
  <si>
    <r>
      <rPr>
        <b/>
        <sz val="10"/>
        <color rgb="FF000000"/>
        <rFont val="Arial"/>
        <family val="2"/>
      </rPr>
      <t>Variable 1</t>
    </r>
    <r>
      <rPr>
        <sz val="10"/>
        <color rgb="FF000000"/>
        <rFont val="Arial"/>
        <family val="2"/>
      </rPr>
      <t xml:space="preserve">: (Porcentaje de cumplimiento porcentaje Asfalto+Porcentaje de cumplimiento Granulometria+ Porcentaje de cumplimiento asentamiento)/ 3                                                                                                                                        
</t>
    </r>
    <r>
      <rPr>
        <b/>
        <sz val="10"/>
        <color rgb="FF000000"/>
        <rFont val="Arial"/>
        <family val="2"/>
      </rPr>
      <t xml:space="preserve">Variable 2: </t>
    </r>
    <r>
      <rPr>
        <sz val="10"/>
        <color rgb="FF000000"/>
        <rFont val="Arial"/>
        <family val="2"/>
      </rPr>
      <t>Porcentaje esperado de cumplimiento
Para el indicador se tiene en cuenta tres (3) parámetros (Granulometria, contenido de asfalto y asentamiento concreto).</t>
    </r>
  </si>
  <si>
    <t>Sumatoria de porcentaje de cumplimiento de indicador 1 y 2</t>
  </si>
  <si>
    <t>Porcentaje esperado de cumplimiento</t>
  </si>
  <si>
    <t xml:space="preserve">Trimestre 1 </t>
  </si>
  <si>
    <t>El indicador de cumplimiento se ve afectado por la fracción fina en la granulometría, al evaluar los resultados individuales de la gradación se evidencia falta de finos en la mezcla, por ello, la Gerencia de producción inició pruebas con la inclusión del filler, el cual es un material fino que la misma planta en caliente retira del proceso. Sin embargo, en dado caso que la prueba arroje resultados positivos, se necesitará una adecuación en la planta para volverlos a incluir en el proceso. 
Por otro lado, también se evidenció un porcentaje de cumplimiento bajo en el cumplimiento de los asentamientos del concreto hidráulico, se identificó que esto fue debido a las pruebas industriales llevadas a cabo para la inclusión y cambio de los nuevos aditivos suministrados por el contrato 224 de 2024, por lo cual ya con las fórmulas de trabajo, este indicador se estabilizará.</t>
  </si>
  <si>
    <t>Se evidencia una falta de finosen los tamices No. 80 y No. 200, por otra parte, debido a las pruebas industriales llevadas a cabo para  la inclusión de los nuevos aditivos suministrados por el contrato 224 de 2025</t>
  </si>
  <si>
    <t>Se está evaluando la posibilidad de incluir filler al proceso con el fin de mitigar la falta de finos en la mezcla. Por otro lado, con las verificaciones de las fórmulas de trabajose espera estabilizar la manejabilidad de los concretos hidráulicos</t>
  </si>
  <si>
    <t>LOGISTICA Y MANEJO DE MAQUINARIA Y EQUIPO</t>
  </si>
  <si>
    <t>DISPONIBILIDAD DE LOS VEHÍCULOS , MAQUINARIA, EQUIPOS Y PLANTA DE PRODUCCIÓN DE LA UMV</t>
  </si>
  <si>
    <r>
      <t xml:space="preserve">TENER DISPONIBILIDAD MÍNIMA DE UN </t>
    </r>
    <r>
      <rPr>
        <b/>
        <sz val="10"/>
        <color rgb="FF000000"/>
        <rFont val="Arial"/>
        <family val="2"/>
      </rPr>
      <t>50%</t>
    </r>
    <r>
      <rPr>
        <sz val="10"/>
        <color rgb="FF000000"/>
        <rFont val="Arial"/>
        <family val="2"/>
      </rPr>
      <t xml:space="preserve"> DE VEHÍCULOS, MAQUINARIA, EQUIPOS Y PLANTA DE PRODUCCIÓN DE LA UMV</t>
    </r>
  </si>
  <si>
    <t>Identificar el estado real de los vehiculos, maquinaria, equipos y planta de producción de la UMV (Disponible - En mantenimiento).</t>
  </si>
  <si>
    <t>Se medirá el numero de vehículos, maquinaria, equipos y planta de producción con que se cuentan para el uso de las actividades a realizar en la misionalidad de la UAERMV, con el objetivo de obtener un control de cuales, cuantas y que porcentaje de disponibilidad cuenta la unidad.</t>
  </si>
  <si>
    <t xml:space="preserve">LMME-DI-004 Consolidado Maquinaria, vehiculos y equipos </t>
  </si>
  <si>
    <t>LMME</t>
  </si>
  <si>
    <t>Gerencia de maquinaria y equipos</t>
  </si>
  <si>
    <t>((Disponibilidad vehículos*0.2)+ (Disponibilidad maquinaria*0.2) + ((Disponibilidad equipos*0.2) + (Disponibilidad de plantas producción*0.4)) / Porcentaje Disponiblilidad esperada</t>
  </si>
  <si>
    <t>Sumatoria de disponibilidades</t>
  </si>
  <si>
    <t>porcentaje disponibilidad esperada</t>
  </si>
  <si>
    <t>LIVIANOS Y PESADOS</t>
  </si>
  <si>
    <t>MAQUINARIA</t>
  </si>
  <si>
    <t>EQUIPOS</t>
  </si>
  <si>
    <t>PLANTAS</t>
  </si>
  <si>
    <t>apropiado</t>
  </si>
  <si>
    <t>Se continua con el seguiento a los planes de mantenimiento en la mesa de trabajo de parque automotor.</t>
  </si>
  <si>
    <t>FECHA DE APLICACIÓN: MAYO  2020</t>
  </si>
  <si>
    <t>LOGISTICA Y MANEJO DE MAQUINARIA Y EQUIPOS</t>
  </si>
  <si>
    <t>PORCENTAJE DE CUMPLIMIENTO DE ENTREGAS DE VEHÍCULOS , MAQUINARIA Y EQUIPOS DE LA UMV</t>
  </si>
  <si>
    <t>LMME-IND-002</t>
  </si>
  <si>
    <t xml:space="preserve">CUMPLIR CON EL 90% DE LOS REQUERIMIENTOS DE VEHÍCULOS, MAQUINARIA, EQUIPOS  EN LA UMV </t>
  </si>
  <si>
    <t>Identificar el porcentaje de cumplimiento en las entregas de vehiculos, maquinaria, equipos de la UMV.</t>
  </si>
  <si>
    <t>Se medirá el numero de vehículos, maquinaria y equipos suministradas para el uso de las actividades a realizar en la misionalidad de la UAERMV, con el objetivo de obtener un control del porcentaje de solicitudes que son atendidas.</t>
  </si>
  <si>
    <t xml:space="preserve">bitacora de asignacion de equipos </t>
  </si>
  <si>
    <t>Gerencia de Maquinaria y Equipos</t>
  </si>
  <si>
    <t xml:space="preserve">Entregas vehículos+ maquinaria + equipos/ Total solicitudes recibidas </t>
  </si>
  <si>
    <t xml:space="preserve"> </t>
  </si>
  <si>
    <t>Sumatoria solicitudes con entregas</t>
  </si>
  <si>
    <t>total solicitudes recibidas</t>
  </si>
  <si>
    <t xml:space="preserve">En enero del año 2025, se recibieron 53 solicitudes que requerían un total de 53 vehículos. Con éxito, logramos cumplir con la entrega de 47 de estos vehículos, lo que se traduce en un índice de cumplimiento del 88.68% en las actividades relacionadas con las solicitudes realizadas. Las que no se pudieron cumplir fueron por falta de disponibilidad presentada durante el periodo revisado fueron 4 peticiones, adicionalmente de 2 solicitudes que fueron canceladas por el solicitante.                                                                                                                          En febrero del año 2025, se recibieron 53 solicitudes que requerían un total de 54 vehículos. Con éxito, logramos cumplir con la entrega de 47 de estos vehículos, lo que se traduce en un índice de cumplimiento del 88.04% en las actividades relacionadas con las solicitudes realizadas. Las que no se pudieron cumplir fueron por falta de disponibilidad presentada durante el periodo revisado fueron 4 peticiones, adicionalmente de 2 solicitudes que fueron canceladas por el solicitante.                                                                                                                   En marzo del año 2025, se recibieron 16 solicitudes que requerían un total de 16 vehículos. Con éxito, logramos cumplir con la entrega de 14 de estos vehículos, lo que se traduce en un índice de cumplimiento del 87.50% en las actividades relacionadas con las solicitudes realizadas. Las que no se pudieron cumplir fueron por falta de disponibilidad presentada durante el periodo revisado fueron 2 peticiones.                                                                                                                 </t>
  </si>
  <si>
    <t xml:space="preserve">disminución del comportamiento								</t>
  </si>
  <si>
    <t>La disponibilidad disminuyo en el periodo. Se cuenta  que con la compra de maquinaria mejore el porcentaje de cumplimiento.</t>
  </si>
  <si>
    <t>INTERVENCIÓN DE LA INFRAESTRUCTURA</t>
  </si>
  <si>
    <t>CUMPLIMIENTO DE METAS DE INTERVENCIÓN DE VIAS</t>
  </si>
  <si>
    <t>INFRA-IND-001</t>
  </si>
  <si>
    <t>CUMPLIR CON EL 100% DE INTERVENCIÓN DE KILOMETROS CARRIL PROGRAMADOS POR LA SUBDIRECCIÓN DE INTERVENCIÓN DE LA INFRAESTRUCTURA PARA EL CUMPLIMIENTO DE LA META DISTRITAL DE LA VIGENCIA</t>
  </si>
  <si>
    <t>Verificar el cumplimiento de la meta de intervenciones de la malla vial programada por la Subdirección de Intervención de la Infraestructura en el periodo de análisis.</t>
  </si>
  <si>
    <t xml:space="preserve"> El indicador permite revisar el avance periodico de las intervenciones que realiza la UAERMV,  con el fin de dar cumplimiento a las metas establecidas para la Misionalidad de la Entidad y establecer si se requieren ajustes</t>
  </si>
  <si>
    <t>Mensual</t>
  </si>
  <si>
    <t>Plataforma SIGMA</t>
  </si>
  <si>
    <t>Intervención de la Infraestructura</t>
  </si>
  <si>
    <t>Subdirección de Intervención de la Infraestructura</t>
  </si>
  <si>
    <t>(Km carril de impacto intervenido en rehabilitación+ Km carril de impacto intervenido en mantenimiento) / (km carril de impacto programadas) * 100</t>
  </si>
  <si>
    <t xml:space="preserve">98% Cumplimiento </t>
  </si>
  <si>
    <t># Km carril de impacto intervenido</t>
  </si>
  <si>
    <t># Km carril de impacto programados</t>
  </si>
  <si>
    <t>% de intervención mensual para el cumplimiento</t>
  </si>
  <si>
    <t>% de intervención acumulado para el cumplimiento</t>
  </si>
  <si>
    <t>Enero</t>
  </si>
  <si>
    <r>
      <t xml:space="preserve">El avance de ejecución en el </t>
    </r>
    <r>
      <rPr>
        <b/>
        <sz val="10"/>
        <color theme="1"/>
        <rFont val="Arial"/>
        <family val="2"/>
      </rPr>
      <t>primer trimestre</t>
    </r>
    <r>
      <rPr>
        <sz val="10"/>
        <color theme="1"/>
        <rFont val="Arial"/>
        <family val="2"/>
      </rPr>
      <t xml:space="preserve"> con corte al 31 de marzo del 2025, fue de 43,47 Km/Carril de los 49,78 Km/Carril programados; lo que representa un avance del 87,32% en el primer trimestre de lo proyectado, para un acumulado del 43,47 Km/carril  de los 300,62 Km/carril de la meta misional de la Entidad para el año 2025 representado en un avance del 14,46%.
Con respecto a la ejecución de meta por tipo de intervención, se tiene el siguiente avance en el trimestre:
• Km/carril ejecutado PA:  9,72 de 12,00                 81% de lo proyectado
• Km/carril ejecutado CC: 2,13 de 2,50                   85% de lo proyectado
• Km/carril ejecutado RHF: 0,00 de 0,00                   0% de lo proyectado
• Km/carril ejecutado RHR: 0,24 de 0,20               120% de lo proyectado
• Km/carril ejecutado CL: 0,06 de 0,10                   60% de lo proyectado
• Km/carril ejecutado FE: 3,38 de 4,48                   75% de lo proyectado   
• Km/carril ejecutado SF: 26,20 de 30,50               86% de lo proyectado
• Km/carril ejecutado MR: 0,00 de 0,00                     0% de lo proyectado
• Km/carril ejecutado AD: 1,74 de 0,00                      0% de lo proyectado
                                                                                                                                                                                                                                                                                                                                                                                                                                                                                                                                                                                        </t>
    </r>
  </si>
  <si>
    <t>Febrero</t>
  </si>
  <si>
    <t>Marzo</t>
  </si>
  <si>
    <t>Abril</t>
  </si>
  <si>
    <t>Mayo</t>
  </si>
  <si>
    <t>Junio</t>
  </si>
  <si>
    <t>Julio</t>
  </si>
  <si>
    <t>Agosto</t>
  </si>
  <si>
    <t>Septiembre</t>
  </si>
  <si>
    <t>Octubre</t>
  </si>
  <si>
    <t>Noviembre</t>
  </si>
  <si>
    <t>Diciembre</t>
  </si>
  <si>
    <t>Meta Misional de la Entidad</t>
  </si>
  <si>
    <t xml:space="preserve">En el primer trimestre no se conto con la maquinaria requerida para dar cumplimiento con la programación que se tenia proyectada, generando restrasos en las actividades de parcheo, sello de fisuras fresados estabilizados y rehabilitaciones. </t>
  </si>
  <si>
    <t xml:space="preserve">Febrero </t>
  </si>
  <si>
    <t>I Trimestre</t>
  </si>
  <si>
    <t>II Trmiestre</t>
  </si>
  <si>
    <t>IIITrmiestre</t>
  </si>
  <si>
    <t>IVTrmiestre</t>
  </si>
  <si>
    <t>NIVEL PROMEDIO DE SATISFACCIÓN (BENEFICIARIOS DIRECTOS)</t>
  </si>
  <si>
    <t>INFRA-IND-003</t>
  </si>
  <si>
    <t xml:space="preserve">LOGRAR QUE EL NIVEL PROMEDIO DE SATISFACCION  DE LOS BENEFICIARIOS DIRECTOS DE LAS INTERVENCIONES SEA MAYOR O IGUAL A 4.25 </t>
  </si>
  <si>
    <t xml:space="preserve">CALIDAD </t>
  </si>
  <si>
    <t xml:space="preserve">Medir la calificación del nivel de satisfacción de los usuarios beneficarios directos, respecto a las intervenciones que realiza la UAERMV. </t>
  </si>
  <si>
    <t xml:space="preserve">Este indicador permite identificar la calificación del nivel de satisfacción que dan los usuarios beneficiarios directos, respecto a las intervenciones que realiza la Entidad; el indicador se establece a partir de la aplicación de las encuestas a través del  formato (INFRA-FM-018 Encuesta de satisfacción a grupos de valor) en la medicion del nivel de satisfaccion, donde la calificación se presenta en una escala de 1 a 5, siendo 5 la calificación máxima posible de excelencia y satisfacción.  </t>
  </si>
  <si>
    <t>SEPTIEMBRE DE 2023</t>
  </si>
  <si>
    <t xml:space="preserve">PROMEDIO </t>
  </si>
  <si>
    <t>Registro: Gestión Social  - Formato Encuesta de satisfacción a grupos de valor</t>
  </si>
  <si>
    <t xml:space="preserve">Oficina de servicio a la ciudadania y sostenibilidad
Oficina Asesora de Planeación </t>
  </si>
  <si>
    <t xml:space="preserve">∑ Calificaciones de los encuestados
# Total de encuestados </t>
  </si>
  <si>
    <t>1.00</t>
  </si>
  <si>
    <t>3.00</t>
  </si>
  <si>
    <t>4.24</t>
  </si>
  <si>
    <t>4.25</t>
  </si>
  <si>
    <t>5.00</t>
  </si>
  <si>
    <t>∑ Calificaciones de los encuestados</t>
  </si>
  <si>
    <t xml:space="preserve"># Total de encuestados </t>
  </si>
  <si>
    <t xml:space="preserve">Nivel promedio de satisfaccion </t>
  </si>
  <si>
    <t>Trimestre I</t>
  </si>
  <si>
    <t>Trimestre II</t>
  </si>
  <si>
    <t>Trimestre III</t>
  </si>
  <si>
    <t>Trimestre IV</t>
  </si>
  <si>
    <t xml:space="preserve">ANÁLISIS DE LA DESVIACIÓN </t>
  </si>
  <si>
    <t>Primer Trimestre 2024
4.4</t>
  </si>
  <si>
    <t>Primer Trimestre 2025
4.3</t>
  </si>
  <si>
    <t xml:space="preserve">De la vigencia 2024 a la vigencia 2025 para el periodo de medicion , el indicador  descendio 1 decimal. </t>
  </si>
  <si>
    <t xml:space="preserve">El indicador continua cumpliendo el rango de gestion, para el presente periodo de medicion de la vigencia cumpliendo con la meta del mismo; sin embargo se deben serguir buscando oprotunidades de mejora para elevar la calificación. </t>
  </si>
  <si>
    <t>Trimestre VI</t>
  </si>
  <si>
    <t xml:space="preserve">INTERVENCIÓN DE LA INFRAESTRUCTURA </t>
  </si>
  <si>
    <t>CUMPLIMIENTO DE METAS DE CICLORUTAS</t>
  </si>
  <si>
    <t>INFRA-IND-004</t>
  </si>
  <si>
    <t>CUMPLIR CON EL 100% DE INTERVENCIÓN DE KILOMETROS CARRIL LINEAL PROGRAMADOS DE CICLORUTAS POR LA SUBDIRECCIÓN DE INTERVENCIÓN DE LA INFRAESTRUCTURA  PARA EL CUMPLIMIENTO DE LA META DISTRITAL DE LA VIGENCIA</t>
  </si>
  <si>
    <t>Verificar el cumplimiento de la meta de intervenciones de cicloinfraestructura programada por la Subdirección de intervención de la Infraestructura en el periodo de análisis.</t>
  </si>
  <si>
    <t xml:space="preserve"> El indicador permite revisar el avance periodico de las intervenciones de ciclorutas que realiza la UAERMV,  con el fin de dar cumplimiento a las metas establecidas para la Cicloinfraestructura de la Entidad y establecer si se requieren ajustes</t>
  </si>
  <si>
    <t xml:space="preserve">Plataforma SIGMA </t>
  </si>
  <si>
    <t>Subdirección de Intervención de la Infraestrutura</t>
  </si>
  <si>
    <t>(Km carril lineal intervenido en ciclorutas) / (km carril de lineal programado en ciclorutas) * 100</t>
  </si>
  <si>
    <t xml:space="preserve">95% Cumplimiento </t>
  </si>
  <si>
    <t># Km carril lineal intervenidos</t>
  </si>
  <si>
    <t># Km carril lineal programados</t>
  </si>
  <si>
    <t>II Trimestre</t>
  </si>
  <si>
    <t>CUMPLIMIENTO DE METAS DE ESPACIO PÚBLICO</t>
  </si>
  <si>
    <t>INFRA-IND-005</t>
  </si>
  <si>
    <t>CUMPLIR CON EL 100% DE INTERVENCIÓN DE METROS CUADRADOS PROGRAMADOS DE ESPACIO PÚBLICO POR LA SUBDIRECCIÓN DE INTERVENCIÓN DE LA INFRAESTRUCTURA PARA EL CUMPLIMIENTO DE LA META DISTRITAL DE LA VIGENCIA</t>
  </si>
  <si>
    <t>Verificar el cumplimiento de la meta de intervenciones de espacio público programado por la Subdirección de intervención de la Infraestructura en el periodo de análisis.</t>
  </si>
  <si>
    <t xml:space="preserve"> El indicador permite revisar el avance periodico de las intervenciones de espacio público que realiza la UAERMV,  con el fin de dar cumplimiento a las metas establecidas para la Entidad y establecer si se requieren ajustes</t>
  </si>
  <si>
    <t>(Metros cuadrados intervenidos en espacio público) / (Metros cuadrados programados en espacio público) * 100</t>
  </si>
  <si>
    <t># Metros cuadrados intervenidos</t>
  </si>
  <si>
    <t># Metros cuadrados programados</t>
  </si>
  <si>
    <t>Aunque se avanzo en la programación del primer trimestre, no se llego al cumplimiento del 100% por falta de maquinaria solicitada y por la atención de emergencias con las unidades ejecutoras asignadas en Espacio Público. 
Se continuan con las ejecuciones y solicitudes del PMT, de acuerdo a priorizaciones.</t>
  </si>
  <si>
    <t>-</t>
  </si>
  <si>
    <t>SEGUIMIENTO A LOS PROYECTOS DE INNOVACIÓN</t>
  </si>
  <si>
    <t>DMIC-IND-001</t>
  </si>
  <si>
    <t>LOGRAR EL AVANCE DE 220 PUNTOS EN PROYECTOS DE INNOVACIÓN MISIONALES EN EJECUCIÓN EN EL AÑO</t>
  </si>
  <si>
    <t>Realizar seguimiento a los proyectos de innovación para la misionalidad de la entidad.</t>
  </si>
  <si>
    <t>PORCENTAJE DE AVANCE DE ACUERDO A LOS PUNTOS PLANEADOS</t>
  </si>
  <si>
    <t>Acta de constitución de proyecto
Resultados experimentales de los proyectos                                                 Informe final por proyecto
Divulgación y socialización de los proyectos</t>
  </si>
  <si>
    <t>Desarrollo Misional y Comercialización</t>
  </si>
  <si>
    <t>SUMATORIA DE PUNTOS DE AVANCE EN LAS DIFERENTES ETAPAS DE LOS PROYECTOS EN EJECUCIÓN</t>
  </si>
  <si>
    <t>PUNTOS DE AVANCE PLANEADOS PARA EL TRIMESTRE</t>
  </si>
  <si>
    <t>Se realizo el informe final, la divulgación y la socialización del proyecto de prefabricados de concreto + fresado, la socializacion y divulgacion del proyecto de bases no erodables, y las actas de constitución de los proyectos de mapeo movil, mejoradores de adherencia para MDC, mezclas tibias y optimización de MF + fresado, opteniendo 75 puntos en total que indican un cumplimiento de un 100% de acuerdo a lo planeado para este trimestre.</t>
  </si>
  <si>
    <t>GESTIÓN JURÍDICA</t>
  </si>
  <si>
    <t xml:space="preserve">SENTENCIAS  FALLADAS A FAVOR DE LA ENTIDAD </t>
  </si>
  <si>
    <t>GJUR-IND-001</t>
  </si>
  <si>
    <t>LOGRAR QUE EL 70% DEL TOTAL DE LAS SENTENCIAS EN LA VIGENCIA SEAN FAVORABLES PARA LA ENTIDAD</t>
  </si>
  <si>
    <t>Medir el porcentaje de favorabilidad de las sentencias proferidas en primera, segunda o única instancia de la UAERMV por los despachos judiciales en procesos Administrativos, Laborales, Civiles y acciones constitucionales.</t>
  </si>
  <si>
    <t>Conocer el porcentaje de éxito que tuvo la entidad en los procesos judiciales de los que hace parte.</t>
  </si>
  <si>
    <t>Registro: Sistema de Información de Procesos Judiciales del D.C. (SIPROJ)</t>
  </si>
  <si>
    <t>Gestón Jurídica</t>
  </si>
  <si>
    <t>Oficina Jurídica</t>
  </si>
  <si>
    <t>Número de sentencias decididas a favor de la entidad en el periodo /Número total de sentencias proferidas en el periodo.</t>
  </si>
  <si>
    <t>Número total de sentencias proferidas en el periodo</t>
  </si>
  <si>
    <t>1er trimestre</t>
  </si>
  <si>
    <t xml:space="preserve">Una sentencia judicial no es favorable para la entidad, corresponde a la proferida por el Tribunal Administrativo de Cundinamarca, dentro del proceso judicial con radicado 2021-00212. La providencia en mención se produce como consecuencia de un recurso de apelación en el marco de una acción popular. </t>
  </si>
  <si>
    <t>2do trimestre</t>
  </si>
  <si>
    <t>3er trimestre</t>
  </si>
  <si>
    <t>4to trimestre</t>
  </si>
  <si>
    <t>01-01-2025 a 31-03-2025</t>
  </si>
  <si>
    <t>100% Favorables</t>
  </si>
  <si>
    <t>No es necesaria acción de mejora porque el porcentaje está dentro del rango de favorabilidad  apropiado</t>
  </si>
  <si>
    <t>01-04-2025 a 30-06-2025</t>
  </si>
  <si>
    <t>GESTIÓN FINANCIERA</t>
  </si>
  <si>
    <t>EJECUCIÓN DEL PROGRAMA ANUAL MENSUALIZADO DE CAJA - PAC VIGENCIA</t>
  </si>
  <si>
    <t>GEFI-IND-003</t>
  </si>
  <si>
    <t>REALIZAR EL PAGO DE POR LO MENOS EL 80% DE LAS OBLIGACIONES PROGRAMADAS EN EL PAC</t>
  </si>
  <si>
    <t xml:space="preserve">Este indicador mide el porcentaje de ejecución del PAC de la vigencia, es decir el porcentaje de cumplimiento en la programación a realizar en los pagos contra los realmente efectuados en el período establecido, incluyendo la información correspondiente a la constitución de las cuentas por pagar a 31 de diciembre de cada periodo. La fuente de información para el calculo del indicador es el sistema de información financiera utilizado por la Tesorería Distrital. </t>
  </si>
  <si>
    <t>Sistema de información financiera utilizado por la Tesorería Distrital</t>
  </si>
  <si>
    <t>SECRETARÍA GENERAL</t>
  </si>
  <si>
    <t>(Ejecución de pagos en el periodo / Presupuesto programado para el periodo)*100</t>
  </si>
  <si>
    <t>PAC EJECUTADO</t>
  </si>
  <si>
    <t>PAC PROGRAMADO</t>
  </si>
  <si>
    <t>PRIMER TRIMESTRE</t>
  </si>
  <si>
    <t>Respecto al resultado de la vigencia actual contra la anterior, se presenta un incremento de 19.698 % en la ejecución de la programación de 2025 con relación a 2024, es decir que en la actual vigencia el cumplimiento fue más eficiente que la ejecución de la programación del PAC en la anterior vigencia, dado que la diferencia entre lo programado y lo ejecutado fue de 32,32%, en cambio para la anterior vigencia se presentó una diferencia de 52.00%, es decir que cerca del 48% de los pagos programados no se efectuaron.</t>
  </si>
  <si>
    <t>En esta vigencia se están estableciendo las alertas y compromisos en reuniones conjuntas de Tesorería con las dependencias que habiendo programado pagos, no los realizaron, informando las implicaciones que se originan al no haber efectuado estos pagos, resaltando la importancia del cumplimiento de los cronogramas para la radicación de cuentas y de la programación, en especial de los pagos que conformaban el 32,32% de la programación que no fue ejecutada, es decir, los equivalentes a los $ 5.993.169.526 pendientes por ejecutar del PAC.</t>
  </si>
  <si>
    <t>EJECUCIÓN DEL PROGRAMA ANUAL MENSUALIZADO DE CAJA - PAC RESERVA</t>
  </si>
  <si>
    <t>GEFI-IND-007</t>
  </si>
  <si>
    <t xml:space="preserve">Este indicador mide el porcentaje de ejecución del PAC de la reserva, es decir el porcentaje de cumplimiento en la programación de los pagos a realizar en el período contra los realmente efectuados en el período establecido, incluyendo la información correspondiente a la constitución de las cuentas por pagar a 31 de diciembre de cada periodo. La fuente de información para la medición del indicador es el sistema de información financiera utilizado por la Tesorería Distrital.   </t>
  </si>
  <si>
    <t>(Ejecución de pagos en el periodo reserva / Presupuesto programado para el periodo reserva)*100</t>
  </si>
  <si>
    <t xml:space="preserve">Para la vigencia actual se presentó un incremento en la ejecución del PAC de reserva de 1.18 % que la medición registrada en 2024, comparando podemos decir, que en el primer trimestre de la vigencia anterior no se ejecutaron el 19.16% de lo programado, para 2025 la desviación equivale al 17.98% con respecto a lo inicialmente programado, obteniendo así un mejor comportamiento en la medición de esta variable en los primeros tres meses de esta anualidad. </t>
  </si>
  <si>
    <t>En esta vigencia se están adelantando reuniones entre Tesorería y las dependencias para evidenciar las razones por las que no se ejecutaron los pagos con reservas e informar las afectaciones que se ocasionan por el incumplimiento de la programación e invitándolos a dar cumplimiento de los cronogramas para evitar inconvenientes o penalizaciones, en especial para las dependencias con cuentas programadas no pagadas en el trimestre, que conforman el 17.98%→ $ 8.005.915.090 pendientes por ejecutar del PAC programado en el primer trimestre de 2025.</t>
  </si>
  <si>
    <t xml:space="preserve">TIEMPO PROMEDIO DE SOLICITUDES ATENDIDAS DE BIENES DE CONSUMO </t>
  </si>
  <si>
    <t>GREF-IND-001</t>
  </si>
  <si>
    <t>Mantener el indicador igual o menor a 3 días hábiles del tiempo de entrega de bienes de consumo por parte del proceso de recursos físicos a las diferentes áreas de la Entidad siempre y cuando las existencias de los bienes o elementos solicitados estén confirmadas en el Almacén.</t>
  </si>
  <si>
    <t>Medir la oportunidad en la atención de solicitudes de entrega de recursos físicos a las diferentes áreas de la entidad.</t>
  </si>
  <si>
    <t>El presente indicador busca medir la oportunidad en la atención de las solicitudes de entrega de bienes de consumo por parte del proceso de recursos físicos realizadas por el Almacén General de la Entidad, siempre y cuando se cuente con existencias confirmadas de los elementos solicitados.</t>
  </si>
  <si>
    <t>Gestión de Recursos Físicos</t>
  </si>
  <si>
    <t>Promedio tiempo de servicio = Suma días hábiles de cada solicitud atendida mendiante el formato GREF-FM-001 / número de egresos efectivos en el mes</t>
  </si>
  <si>
    <t>Se realizará mesa de trabajo en la cual se solicitará erl apoyo de la Oficina Aasesora de Planeación, con el fin de revisar  la metodología  que pemita un efectivo cálculo de las variables del indicador</t>
  </si>
  <si>
    <t>PROCESO</t>
  </si>
  <si>
    <t>GESTIÓN AMBIENTAL</t>
  </si>
  <si>
    <t>NOMBRE DEL INDICADOR</t>
  </si>
  <si>
    <t xml:space="preserve">Aprovechamiento de residuos no peligrosos generados </t>
  </si>
  <si>
    <t xml:space="preserve"> VERSIÓN</t>
  </si>
  <si>
    <t>GAM-IND-001</t>
  </si>
  <si>
    <t xml:space="preserve">Aprovechar minimo el 60% del total de residuos no peligrosos generados por la Entidad </t>
  </si>
  <si>
    <t>TIPO DE INDICADOR</t>
  </si>
  <si>
    <t>OBJETIVO</t>
  </si>
  <si>
    <t>Controlar el impacto ambiental negativo producto de la generación de residuos no peligrosos.</t>
  </si>
  <si>
    <t>Dentro de los residuos generados por la Entidad se encuentran los que por sus materiales de fabricacion pueden ser devueltos a la cadena de valor para aprovecharse o convertirse en nuevos productos; por este motivo es importante medir la eficacia de la gestión realizada por la entidad para controlar el impacto ambiental que se pudiera generar al no realizar una adecuada gestión de estos.</t>
  </si>
  <si>
    <t>FECHA DE ACTUALIZACIÓN</t>
  </si>
  <si>
    <t>Febrero 2025</t>
  </si>
  <si>
    <t>UNIDAD DE MEDIDA</t>
  </si>
  <si>
    <t>FUENTE DE INFORMACIÓN</t>
  </si>
  <si>
    <t>RESPONSABLE DEL INDICADOR</t>
  </si>
  <si>
    <t>Gestión ambiental -GAM</t>
  </si>
  <si>
    <t>FORMULA DE CÁLCULO</t>
  </si>
  <si>
    <t>(kg de residuos aprovechabales gestionados /kg de residuos no peligrosos generados) *100</t>
  </si>
  <si>
    <t>NA</t>
  </si>
  <si>
    <t>RANGOS DE GESTIÓN</t>
  </si>
  <si>
    <t>I TRIMESTRE</t>
  </si>
  <si>
    <t>Durante el primer trimestre de 2025, la gestión del indicador de aprovechamiento de residuos generados arrojó un rango de gestión apropiado.</t>
  </si>
  <si>
    <t>II TRIMESTRE</t>
  </si>
  <si>
    <t>III TRIMESTRE</t>
  </si>
  <si>
    <t>Durante el primer trimestre de 2025, el rango de gestión del indicador de aprovechamiento de residuos generados obtuvo un resultado apropiado.</t>
  </si>
  <si>
    <t>El grupo de gestión ambiental llevará a cabo un seguimiento periódico del indicador de aprovechamiento de residuos generados, con el objetivo de asegurar que se mantenga dentro del rango de gestión apropiado.</t>
  </si>
  <si>
    <t>Eficiencia en el consumo de energia - Otras Unidades de trabajo</t>
  </si>
  <si>
    <t>GAM-IND-003</t>
  </si>
  <si>
    <t>Disminuir el consumo en un 1% en comparación con el mismo periodo del año inmediatamente anterior</t>
  </si>
  <si>
    <t>Este indicador se establece con el fin de controlar el impacto ambiental negativo que se pudiera generar por el consumo de energía en las diferentes actividades realizadas en la UMV</t>
  </si>
  <si>
    <t>El consumo de energía eléctrica se considera un  aspecto ambiental significativo, el cual puede generar impacto negativo de alta importancia,  por lo cual, es necesario medir su consumo en las actividades de la Entidad, establecer metas para seguimiento y vigilar su comportamiento para tomar medidas de control.</t>
  </si>
  <si>
    <t>Octubre 2024</t>
  </si>
  <si>
    <t>FRECUENCIA</t>
  </si>
  <si>
    <t>Kw/PK</t>
  </si>
  <si>
    <t>Consumo de energía Kw total / No. de PK total</t>
  </si>
  <si>
    <t>336 Kw/PK</t>
  </si>
  <si>
    <t>332.64</t>
  </si>
  <si>
    <t>332.65</t>
  </si>
  <si>
    <t>339.36</t>
  </si>
  <si>
    <t>339.37</t>
  </si>
  <si>
    <t>474.46</t>
  </si>
  <si>
    <t>PK</t>
  </si>
  <si>
    <t>Durante el I trimestre de 2025 el indicador Eficiencia en el consumo de energia presento un rango de gestion deficiente.</t>
  </si>
  <si>
    <t>Convocar una mesa de trabajo con las áreas involucradas para optimizar el uso eficiente del recurso energético en la sede de producción y la sede operativa, con el propósito de mejorar el desempeño del indicador, medido en función de los puntos kilométricos (PK) intervenidos durante el trimestre.</t>
  </si>
  <si>
    <t>Contratos suscritos mediante proceso de selección con cláusulas de sostenibilidad</t>
  </si>
  <si>
    <t>GAM-IND-004</t>
  </si>
  <si>
    <t xml:space="preserve">Incluir cláusulas de sostenibilidad mínimo al 60% de los contratos suscritos mediante procesos de selección para la Adquisición de bienes y servicios </t>
  </si>
  <si>
    <t>Este indicador se establece con el fin de controlar impactos ambientales negativos generados por las adquisiciones de bienes o servicios en la Entidad.</t>
  </si>
  <si>
    <r>
      <t>De conformidad al objetivo No.12 de los Objetivos de Desarrollo Sostenible "</t>
    </r>
    <r>
      <rPr>
        <i/>
        <sz val="11"/>
        <rFont val="Arial"/>
        <family val="2"/>
      </rPr>
      <t>Producción y Consumo Responsable" el consumo y la producción sostenible consisten en fomentar el uso eficiente de los recursos y la energía, la construcción de infraestructuras que no dañen el medio ambiente, la mejora del acceso a los servicios básicos y la creación de empleos ecológicos, justamente remunerados y con buenas condiciones laborales</t>
    </r>
    <r>
      <rPr>
        <sz val="11"/>
        <rFont val="Arial"/>
        <family val="2"/>
      </rPr>
      <t>.  Es por ello que se requiere medir el grado de compromiso con las normas y requisitos ambientales de nuestras partes interesadas (proveedores de bienes y servicios) que redunden en beneficios no solo para la Entidad si no para la Ciudad-Región.</t>
    </r>
  </si>
  <si>
    <t>Marzo 2024</t>
  </si>
  <si>
    <t>FECUENCIA</t>
  </si>
  <si>
    <t>PROCESO(S) GENERADOR(ES) DE LA INFORMACIÓN</t>
  </si>
  <si>
    <r>
      <rPr>
        <b/>
        <sz val="11"/>
        <rFont val="Arial"/>
        <family val="2"/>
      </rPr>
      <t>1.</t>
    </r>
    <r>
      <rPr>
        <sz val="11"/>
        <rFont val="Arial"/>
        <family val="2"/>
      </rPr>
      <t xml:space="preserve">Matriz de contratación 
</t>
    </r>
    <r>
      <rPr>
        <b/>
        <sz val="11"/>
        <rFont val="Arial"/>
        <family val="2"/>
      </rPr>
      <t>2.</t>
    </r>
    <r>
      <rPr>
        <sz val="11"/>
        <rFont val="Arial"/>
        <family val="2"/>
      </rPr>
      <t>SECOP</t>
    </r>
  </si>
  <si>
    <t>Gestión Ambiental -GAM
Gerencia de Contratación</t>
  </si>
  <si>
    <t>(No. total de Contratos suscritos mediante proceso de selección con cláusulas de sostenibilidad / No. total de contratos suscritos para adquisición de bienes y servicios)  *100</t>
  </si>
  <si>
    <t xml:space="preserve">NA </t>
  </si>
  <si>
    <t>No. TOTAL CONTRATOS CON CLAUSULA DE SOSTENIBILIDAD</t>
  </si>
  <si>
    <t>No. TOTAL CONTRATOS</t>
  </si>
  <si>
    <t>I SEMESTRE</t>
  </si>
  <si>
    <t>II SEMESTRE</t>
  </si>
  <si>
    <t>Eficiencia en el consumo de agua - Sede Administrativa</t>
  </si>
  <si>
    <t>GAM-IND-005</t>
  </si>
  <si>
    <t>Disminuir en 1% el consumo de agua en comparación con el mismo semestre del año inmediatamente anterior.</t>
  </si>
  <si>
    <t>Este indicador se establece con el fin de controlar el impacto ambiental negativo que se pudiera generar  por el consumo de agua en las diferentes actividades realizadas en la UAERMV</t>
  </si>
  <si>
    <t>El consumo de agua se considera un  aspecto de  ambiental significativo, el cual puede generar impacto negativo de alta importancia,  por lo cual, es necesario medir su consumo en las actividades de la Entidad, establecer metas para realizar seguimientos y vigilar su comportamiento para tomar medidas de control.</t>
  </si>
  <si>
    <t>m3/No. personas</t>
  </si>
  <si>
    <r>
      <rPr>
        <b/>
        <sz val="11"/>
        <rFont val="Arial"/>
        <family val="2"/>
      </rPr>
      <t>1-</t>
    </r>
    <r>
      <rPr>
        <sz val="11"/>
        <rFont val="Arial"/>
        <family val="2"/>
      </rPr>
      <t>Facturación por la prestación del servicio</t>
    </r>
  </si>
  <si>
    <t>0,19 m3/No total personas</t>
  </si>
  <si>
    <t>CONSUMO DE AGUA M3</t>
  </si>
  <si>
    <t>No TOTAL PERSONAS</t>
  </si>
  <si>
    <t>Eficiencia en el consumo de energia - Sede Administrativa</t>
  </si>
  <si>
    <t>GAM-IND-006</t>
  </si>
  <si>
    <t>Consumo de energía Kw total / No.total de personal en la sede</t>
  </si>
  <si>
    <t>108,34 Kw/No. total de personas</t>
  </si>
  <si>
    <t>Durante el primer trimestre de 2025, el indicador de eficiencia en el consumo de energía se mantuvo dentro de un rango de gestión apropiado.</t>
  </si>
  <si>
    <t>El grupo de gestión ambiental continuará con el seguimiento periódico del indicador de eficiencia en el consumo de energía para verificar que se mantenga dentro del rango de gestión apropiado.</t>
  </si>
  <si>
    <t>GESTION CONTRACTUAL</t>
  </si>
  <si>
    <t>CUMPLIMIENTO DEL PLAN ANUAL DE ADQUISICIONES</t>
  </si>
  <si>
    <t>GCON-IND-002</t>
  </si>
  <si>
    <t>VERIFICAR QUE EL PLAN ANUAL DE ADQUISICIONES (PAA) SE CUMPLA EN EL 95%</t>
  </si>
  <si>
    <t>Verificar el cumplimiento del Plan Anual de Adquisiciones (PAA) con el inicio de los procesos de contratación publicados en el SECOP y TVEC</t>
  </si>
  <si>
    <t>Consiste en el número de procesos contractuales iniciados que son publicados en el portal de contratación SECOP- Sistema Electrónica para la Contratación Pública o en la TVEC-Tienda Virtual del Estado "Colombia Compra Eficiente", en cada periodo programado del PAA (incluidas las modificaciones aprobadas).</t>
  </si>
  <si>
    <t>Proceso(s) generador(es)  
de la información:</t>
  </si>
  <si>
    <t>Plan Anual de Adquisiciones
Base de datos contratación, propia del proceso GCON (que contiene los procesos contratuales en el SECOP y TVEC)</t>
  </si>
  <si>
    <t>Gestión Contractual</t>
  </si>
  <si>
    <t>Secretaría General</t>
  </si>
  <si>
    <t>(Número de procesos de contratación iniciados publicados en el SECOP o TVEC en el trimestre / Número de procesos contractuales programados en el PAA para el trimestre) * 100</t>
  </si>
  <si>
    <r>
      <t xml:space="preserve"># procesos de contratación </t>
    </r>
    <r>
      <rPr>
        <b/>
        <u/>
        <sz val="10"/>
        <rFont val="Arial"/>
        <family val="2"/>
      </rPr>
      <t xml:space="preserve">iniciados </t>
    </r>
    <r>
      <rPr>
        <b/>
        <sz val="10"/>
        <rFont val="Arial"/>
        <family val="2"/>
      </rPr>
      <t>publicados en el SECOP o TVEC</t>
    </r>
  </si>
  <si>
    <t># procesos contractuales programados en el PAA</t>
  </si>
  <si>
    <t>RESULTADO TRIMESTRAL</t>
  </si>
  <si>
    <t xml:space="preserve">Para el primer trimestre de 2025, se programaron 20 procesos, los cuales fueron publicados en su totalidad; por otra parte, se presentaron dos (2) procesos declarados desiertos, quedando siete (7) procesos en estado de publicación en cumplimiento a los respectivos cronogramas. Finalmente se suscribieron once (11) procesos incluyendo las 6 líneas correspondientes a las Bolsas de los contratos de prestación de servicios profesionales y de apoyo a la gestión previstos en los proyectos de inversión, regalías y funcionamiento. </t>
  </si>
  <si>
    <t>INICIADOS/PROG PAA</t>
  </si>
  <si>
    <t>1er Trimestre</t>
  </si>
  <si>
    <t>La evolución del indicador para el primer trimestre de 2025, es apropiado, por lo cual se continuará con el seguimiento costante por parte de la Gerencia de Contración,mediante comunicación constante con las diferentes dependencias por medio de mesas interdiciplinarias, correos electrónicos y reuniones, permitiendo alcanzar el porcentaje de avance en este período.</t>
  </si>
  <si>
    <t>2o. Trimestre</t>
  </si>
  <si>
    <t>3o. Trimestre</t>
  </si>
  <si>
    <t>4o. Trimestre</t>
  </si>
  <si>
    <t>FINALIZACIÓN DE LOS TRÁMITES EN EL SGDEA - APLICATIVO ORFEO</t>
  </si>
  <si>
    <t>GDOC-IND-001</t>
  </si>
  <si>
    <t>Lograr el cumplimiento del 90% de la finalización de los trámites en el Sistema de Gestión de Documentos Electrónicos de Archivo (ORFEO) durante el periodo establecido</t>
  </si>
  <si>
    <t>Medir el cumplimiento de los trámites finalizados en el Sistema de Gestión de Documentos Electrónicos de Archivo (ORFEO), con el fin de identificar las posibles inconsistencias que se puedan presentar en el manejo de la herramienta por parte de los usuarios.</t>
  </si>
  <si>
    <t>Con este indicador se pretende medir el cumplimiento de los trámites que deben realizar todos los usuarios de la Entidad en el aplicativo ORFEO desde el desarrollo de sus funciones. Por ser un proceso transversal y que no depende del manejo solo del proceso de Gestión Documental se pretende realizar el seguimiento con el fin de buscar las acciones de mejora en beneficio del Sistema de Gestión de Documentos Electrónicos de Archivo SGDEA (ORFEO)</t>
  </si>
  <si>
    <t>Reporte Estadisticas realizadas en el Sistema de Gestión de Documentos Electrónicos de Archivo (ORFEO)</t>
  </si>
  <si>
    <t>(No de  radicados  finalizados en el periodo/ Total de radicados  en el periodo)*100</t>
  </si>
  <si>
    <t>El indicador se encuentra en un rango de gestión apropiado, cumpliendo con la meta establecida, es importante mencionar que el trámite de finalización de radicados en orfeo depende de cada usuario. Asi las cosas, desde el proceso de Gestión Documental, se realiza el seguimiento mensual por dependencias y/o procesos con el objetivo de emitir alertas a los usuarios que tienen mayor número de radicados sin finalizar, asi mismo, se presta el acompañamiento focal para lograr el cierre de los mismos, con el fin de mantener el indicador en niveles óptimos.</t>
  </si>
  <si>
    <t>SegundoTrimestre</t>
  </si>
  <si>
    <t>Tercer trimestre</t>
  </si>
  <si>
    <t>De acuerdo a los resultados de la vigencia anterior, se denota que el indicador mejoro pasando de un rango de gestión mejorable a apropiado , cumpliendo con la meta establecida en relación a la finalización de trámites en Orfeo, como acciones de mejora se continua con el proceso de seguimiento a la finalización de trámites en orfeo por dependencias y los acompañamientos a todas las dependencias en el manejo funcional de Orfeo en especial en la finalización de los tramites en el aplicativo.</t>
  </si>
  <si>
    <t xml:space="preserve">Por parte del proceso de Gestión Documental se seguira brindando el acompañamiento y la capacitación necesaria para el buen funcionamiento de la herramienta, asi como los reportes mensuales de los radicados sin finalizar  que se envían a los usuarios y jefes de dependencias </t>
  </si>
  <si>
    <t>ATENCIÓN DE CONSULTAS DEL ARCHIVO CENTRAL Y DE GESTIÓN</t>
  </si>
  <si>
    <t>GDOC-IND-002</t>
  </si>
  <si>
    <t>Atender todas las consultas de los documentos del Archivo Central y el Archivo de Gestión  en un tiempo promedio no mayor a dos (2) días hábiles</t>
  </si>
  <si>
    <t>Realizar seguimiento a la atención de consultas documentales del archivo central y archivo de gestión a cargo del proceso de Gestión Documental.</t>
  </si>
  <si>
    <t>El indicador busca medir el tiempo promedio de atención de consultas documentales del proceso  frente al total de consultas realizadas en el periodo de medición.</t>
  </si>
  <si>
    <t>Dias</t>
  </si>
  <si>
    <t xml:space="preserve">Base de datos de consultas </t>
  </si>
  <si>
    <t>(Σ del tiempo empleado en la atención de consultas documentales del archivo central / Total de consultas documentales del archivo central realizadas)</t>
  </si>
  <si>
    <t>5 días</t>
  </si>
  <si>
    <t>6 días</t>
  </si>
  <si>
    <t>3 días</t>
  </si>
  <si>
    <t>4 días</t>
  </si>
  <si>
    <t>1 día</t>
  </si>
  <si>
    <t>2 días</t>
  </si>
  <si>
    <t>El indicador se mantiene en un rango de gestión apropiado atendiendo y gestionando  la solicitud de prestamos documentales en máximo 1 día.</t>
  </si>
  <si>
    <t>En comparación con los resultados de la vigencia anterior, el indicador permanece en un rango de gestión apropiado con un tiempo de respuesta a las solicitudes de máximo de 1 a 2 días hábiles para realizar el prestamo documental.</t>
  </si>
  <si>
    <t>Acorde a los resultados del indicador para este periodo, no se requiere adelantar acciones de mejora.</t>
  </si>
  <si>
    <t>CUMPLIMIENTO DE LOS TRÁMITES EN EL SGDEA - APLICATIVO ORFEO</t>
  </si>
  <si>
    <t>GDOC-IND-003</t>
  </si>
  <si>
    <t>Tener un porcentaje de desviación menor al 1% entre los Sistema de Gestión de Documentos Electrónicos de Archivo (ORFEO) durante el periodo.</t>
  </si>
  <si>
    <t xml:space="preserve">Disminuir el numero de radicados anulados  en el Sistema de Gestión de Documentos Electrónicos de Archivo (ORFEO), con el fin de optimizar el uso de la herramienta e identificar las posibles inconsistencias que se puedan presentar en el manejo por parte de los usuarios </t>
  </si>
  <si>
    <t>Con este indicador se pretende conocer el numero de radicados anulados durante el periodo establecido en relación con los radicados generados, con el fin de identificar las  causas mas  frecuentes por las cuales los usuarios solicitan la anulación de radicados y establecer las acciones de mejora necesarias para el buen uso del Sistema de Gestión de Documentos Electrónicos de Archivo (ORFEO).</t>
  </si>
  <si>
    <t>Reporte Estadisticas realizadas en el aplicativo ORFEO</t>
  </si>
  <si>
    <t>100%- (No de  radicados anulados en el periodo/ Total de radicados  en el periodo)</t>
  </si>
  <si>
    <t xml:space="preserve">El indicador se mantiene en un rango de gestión  apropiado, se destaca que desde el proceso de Gestión Documental se realizan periodicamente sensibilizaciones dirigidas a todos los colaboradores de la entidad sobre las buenas practicas de Orfeo con el fin de evitar la anulación de radicados y que estos se lleven a cabo unicamente cuando es estrictamente necesario, lo cual se refleja en los resultados del presente indicador para el periodo. </t>
  </si>
  <si>
    <t>0.5%</t>
  </si>
  <si>
    <t xml:space="preserve">El indicador se mantiene en un rango de gestión apropiado, por lo cual no es necesario establecer una acción de mejora durante este periodo </t>
  </si>
  <si>
    <t>CUMPLIMIENTO PLAN ESTRATÉGICO DE TALENTO HUMANO - PETH</t>
  </si>
  <si>
    <t>GTHU-IND-003</t>
  </si>
  <si>
    <t>EJECUTAR AL 100% EL PLAN ESTRATÉGICO DE TALENTO HUMANO - PETH</t>
  </si>
  <si>
    <t>Lograr el desarrollo de la totalidad las actividades programadas en el Plan Estratégico de Talento Humano - PETH</t>
  </si>
  <si>
    <t xml:space="preserve">El indicador tiene la finalidad de medir el porcentaje de implementación presentado en el periodo, de las actividades que conforman el Plan estratégico de talento humano de la UAERMV con relación al porcentaje de avance programado para el mismo periodo. </t>
  </si>
  <si>
    <t>GESTIÓN DEL TALENTO HUMANO - SST</t>
  </si>
  <si>
    <t>(Porcentaje de avance del PETH implementado en el periodo / Porcentaje de avance del PETH programado en el periodo) * 100</t>
  </si>
  <si>
    <t xml:space="preserve">El plan Estratégico de talento humano para el primer trimestre de la vigencia 2025 presento la siguiente programación y avance de acuerdo a los siguientes planes o temas (obteniendo en el periodo un 100% de cumplimiento en el trimestre):
- Plan Acción actividades en el año programado 1T (0,33), Ejecutado (0,33); 
- Plan Anual de Seguridad y Salud en el Trabajo - PASST actividades en el año programado 1T  (0,18), Ejecutado  0,18; 
- Matriz Gestión Estratégica de Talento Humano - MGETH actividades en el año Programado 1T (0,14), Ejecutado 0,14; 
- Plan Anual de Estímulos e Incentivos - PAEI actividades en el año Programado 1T (0,00), Ejecutado 0,01 
- Plan Institucional de Capacitación – PIC actividades en el año Programado 1T (0,00), Ejecutado 0,00. 
</t>
  </si>
  <si>
    <t>PROCESO DE GESTIÓN DE TALENTO HUMANO</t>
  </si>
  <si>
    <t xml:space="preserve"> SEGUIMIENTO EVALUACIÓN DEL DESEMPEÑO Y EVALUACIÓN DE LA GESTIÓN DE EMPLEADOS PÚBLICOS - E.P. - UAERMV</t>
  </si>
  <si>
    <t>GTHU-IND-004</t>
  </si>
  <si>
    <t>Realizar el seguimiento al reporte de la evaluación del desempeño y evaluación de la gestión del 100% de los Empleados Públicos  - E.P. de la UAERMV.</t>
  </si>
  <si>
    <t>El objetivo de este indicador es conocer el cumplimiento por parte de los Empleados Públicos -E.P. escalafonados en carrera administrativa y vinculados en provisionalidad, acorde a los tiempos establecidos, de la concertación y evaluación de compromisos, para los Empleados Públicos de carrera administrativa mediante el aplicativo EDL-APP y para los Empleados Públicos vinculados en provisionalidad mediante el procedimiento interno adoptado en la UAERMV.</t>
  </si>
  <si>
    <t>Con este indicador se realizará el seguimiento de las fechas de la concertación y calificación de los Empleados  Públicos -E.P, relacionados con la Gestión del rendimiento en la UAERMV, el seguimiento se efectuará, durante el mes siguiente del vencimiento de los términos de Ley vigentes.</t>
  </si>
  <si>
    <t>diciembre de 2022</t>
  </si>
  <si>
    <t>Formato de seguimiento gestión del rendimiento Empleados Públicos E.P - UAERMV. - GTHU-FM-057.</t>
  </si>
  <si>
    <t>GESTIÓN DE TALENTO HUMANO</t>
  </si>
  <si>
    <r>
      <rPr>
        <u/>
        <sz val="8.5"/>
        <rFont val="Arial"/>
        <family val="2"/>
      </rPr>
      <t xml:space="preserve">(E.P. de carrera administrativa y E.P provisionales que presentaron oportunamente la evaluación del desempeño y evaluación de la gestión) </t>
    </r>
    <r>
      <rPr>
        <sz val="8.5"/>
        <rFont val="Arial"/>
        <family val="2"/>
      </rPr>
      <t>* 100
                              Número total cargos de carrera administrativa</t>
    </r>
  </si>
  <si>
    <t>E.P. de carrera administrativa y E.P provisionales que presentaron oportunamente la evaluación del desempeño y evaluación de la gestión</t>
  </si>
  <si>
    <t xml:space="preserve"> Número total cargos de carrera administrativa</t>
  </si>
  <si>
    <t>Semestre I</t>
  </si>
  <si>
    <t>Semestre II</t>
  </si>
  <si>
    <t>En este periodo se reporta el número de servidores públicos a corte de primer semestre que realizaron evaluaciones de acuerdo al tipo de vinculación</t>
  </si>
  <si>
    <t>Se realizarán acciones y seguimiento oportuno a las evaluaciones mantener el nivel de cumplimiento</t>
  </si>
  <si>
    <t>Nivel de Satisfacción Plan Formación y Capacitación – PIFC.</t>
  </si>
  <si>
    <t>GTHU-IND-010</t>
  </si>
  <si>
    <t>Mantener en una constante igual o superior a 4 puntos en la calificación del nivel de satisfacción de las actividades desarrolladas en el marco del Plan de Formación y Capacitación – PIFC.</t>
  </si>
  <si>
    <t>Este indicador tiene la finalidad de medir el nivel de satisfacción de los Servidores Públicos de la UAERMV frente a las actividades desarrolladas en el  Plan Formación y Capacitación – PIFC.</t>
  </si>
  <si>
    <t>El presente indicador mide la percepción de los Servidores Públicos de la UAERMV, sobre el nivel de satisfacción de las actividades desarrolladas en el marco del Plan Formación y Capacitación – PIFC. La importancia de esta medición corresponde a que servirá de insumo en la elaboración de los planes de vigencia futuras, fortaleciendo el proceso de mejora continua.</t>
  </si>
  <si>
    <t>PUNTOS</t>
  </si>
  <si>
    <t>Encuesta de satisfacción sobre la ejecución de las actividades desarrolladas en el marco del Plan de Formación y Capacitación – PIFC.</t>
  </si>
  <si>
    <t>Proceso de Gestion de Talento Humano - GTHU</t>
  </si>
  <si>
    <t>Secretaria General  - GTHU</t>
  </si>
  <si>
    <r>
      <rPr>
        <b/>
        <sz val="10"/>
        <rFont val="Arial"/>
        <family val="2"/>
      </rPr>
      <t>Para cada Actividad:</t>
    </r>
    <r>
      <rPr>
        <sz val="10"/>
        <rFont val="Arial"/>
        <family val="2"/>
      </rPr>
      <t xml:space="preserve">
</t>
    </r>
    <r>
      <rPr>
        <b/>
        <sz val="10"/>
        <rFont val="Arial"/>
        <family val="2"/>
      </rPr>
      <t>X</t>
    </r>
    <r>
      <rPr>
        <sz val="10"/>
        <rFont val="Arial"/>
        <family val="2"/>
      </rPr>
      <t xml:space="preserve">: Nivel de satisfacción de cada actividad  
</t>
    </r>
    <r>
      <rPr>
        <b/>
        <sz val="10"/>
        <rFont val="Arial"/>
        <family val="2"/>
      </rPr>
      <t>SR</t>
    </r>
    <r>
      <rPr>
        <sz val="10"/>
        <rFont val="Arial"/>
        <family val="2"/>
      </rPr>
      <t xml:space="preserve">: Sumatoria de respuestas en escala Likert (1=Muy insatisfecho, 2 = Insatisfecho, 3=Neutral, 4= Satisfecho y 5=Muy Satisfecho.)
</t>
    </r>
    <r>
      <rPr>
        <b/>
        <sz val="10"/>
        <rFont val="Arial"/>
        <family val="2"/>
      </rPr>
      <t>N:</t>
    </r>
    <r>
      <rPr>
        <sz val="10"/>
        <rFont val="Arial"/>
        <family val="2"/>
      </rPr>
      <t xml:space="preserve"> Número de Servidores Públicos que respondieron la encuesta.
Formula: (</t>
    </r>
    <r>
      <rPr>
        <b/>
        <sz val="10"/>
        <rFont val="Arial"/>
        <family val="2"/>
      </rPr>
      <t>X = SR/N</t>
    </r>
    <r>
      <rPr>
        <sz val="10"/>
        <rFont val="Arial"/>
        <family val="2"/>
      </rPr>
      <t xml:space="preserve">)
</t>
    </r>
    <r>
      <rPr>
        <b/>
        <sz val="10"/>
        <rFont val="Arial"/>
        <family val="2"/>
      </rPr>
      <t>* Formula para el indicador general :</t>
    </r>
    <r>
      <rPr>
        <sz val="10"/>
        <rFont val="Arial"/>
        <family val="2"/>
      </rPr>
      <t>_</t>
    </r>
    <r>
      <rPr>
        <u/>
        <sz val="10"/>
        <rFont val="Arial"/>
        <family val="2"/>
      </rPr>
      <t xml:space="preserve">(Sumatoria nivel satisfacción de todas las actividades </t>
    </r>
    <r>
      <rPr>
        <b/>
        <u/>
        <sz val="10"/>
        <rFont val="Arial"/>
        <family val="2"/>
      </rPr>
      <t xml:space="preserve">ΣX </t>
    </r>
    <r>
      <rPr>
        <u/>
        <sz val="10"/>
        <rFont val="Arial"/>
        <family val="2"/>
      </rPr>
      <t xml:space="preserve"> )</t>
    </r>
    <r>
      <rPr>
        <sz val="10"/>
        <rFont val="Arial"/>
        <family val="2"/>
      </rPr>
      <t xml:space="preserve">
                                           ( Número de actividades </t>
    </r>
    <r>
      <rPr>
        <b/>
        <sz val="10"/>
        <rFont val="Arial"/>
        <family val="2"/>
      </rPr>
      <t>N2</t>
    </r>
    <r>
      <rPr>
        <sz val="10"/>
        <rFont val="Arial"/>
        <family val="2"/>
      </rPr>
      <t>)</t>
    </r>
  </si>
  <si>
    <t>Σ</t>
  </si>
  <si>
    <t xml:space="preserve">     </t>
  </si>
  <si>
    <t>3.9</t>
  </si>
  <si>
    <t xml:space="preserve">Sumatoria nivel satisfacción de todas las actividades ΣX </t>
  </si>
  <si>
    <t>Número de actividades N2</t>
  </si>
  <si>
    <t>n/a</t>
  </si>
  <si>
    <t>Realizar la medición oportunamente, después de el desarrollo de las actividades.</t>
  </si>
  <si>
    <t>Nivel de Satisfacción Plan Anual de Estímulos e Incentivos.</t>
  </si>
  <si>
    <t>GTHU-IND-011</t>
  </si>
  <si>
    <t>Mantener en una constante igual o superior a 4 puntos en la calificación del nivel de satisfacción de las actividades desarrolladas en el marco del Plan Anual de Estímulos e Incentivos.</t>
  </si>
  <si>
    <t>Este indicador tiene la finalidad de medir el nivel de satisfacción de los Servidores Públicos de la UAERMV frente a las actividades desarrolladas en el Plan Anual de Estímulos e Incentivos.</t>
  </si>
  <si>
    <t>El presente indicador mide la percepción de los Servidores Públicos de la UAERMV, sobre el nivel de satisfacción de las actividades desarrolladas en el marco del Plan Anual de Estímulos e Incentivos. La importancia de esta medición corresponde a que servirá de insumo en la elaboración de los planes de vigencia futuras, fortaleciendo el proceso de mejora continua.</t>
  </si>
  <si>
    <t>Encuesta de satisfacción sobre la ejecución de las actividades desarrolladas en el marco del Plan Anual de Estímulos e Incentivos.</t>
  </si>
  <si>
    <t>Número de actividades  N2</t>
  </si>
  <si>
    <t>PROCESO GESTIÓN DE TALENTO HUMANO</t>
  </si>
  <si>
    <t>Impacto actividades del Plan Institucional de Capacitación - PIC</t>
  </si>
  <si>
    <t>GTHU-IND-012</t>
  </si>
  <si>
    <t>Tener una diferencia positiva (de incremento) entre el Pre test  y Post test superior al 20%.</t>
  </si>
  <si>
    <t>Efectividad</t>
  </si>
  <si>
    <t>Este indicador tiene la finalidad de medir el impacto sobre las actividades que realizan los Servidores Públicos de la UAERMV en un determinado tema como efecto resultante de las capacitaciones realizadas en el marco del Plan de Capacitación – PIC.</t>
  </si>
  <si>
    <t xml:space="preserve">El presente indicador mide el conocimiento adquirido de los Servidores Públicos de la UAERMV, sobre un determinado tema, desarrollado en el marco del Plan de Capacitación – PIC. La importancia de esta medición radica en que permitirá al Proceso de Gestión de Talento humano conocer el nivel de conocimiento en diferentes temas vitales para la entidad y así priorizar la capacitación en las siguientes vigencias. </t>
  </si>
  <si>
    <t>Plan Institucional de Formación y Capacitación – PIC.</t>
  </si>
  <si>
    <t>PC_PreTest</t>
  </si>
  <si>
    <t>PC_PostTest</t>
  </si>
  <si>
    <t>*</t>
  </si>
  <si>
    <t>Continuar adelantando actividades de medición para determinar el impacto de las capacitaciones recibidas por parte de los servidores públicos, en el marco del Plan Institucional de Capacitación-  PIC de la UAERMV.</t>
  </si>
  <si>
    <t>CONTROL DISCIPLINARIO INTERNO</t>
  </si>
  <si>
    <t>CUMPLIMIENTO DE LOS TÉRMINOS PROCESALES</t>
  </si>
  <si>
    <t>CODI-IND-001</t>
  </si>
  <si>
    <t>SUSTANCIAR (LLEVAR A CABO) EL 80% DE LOS EXPEDIENTES DISCIPLINARIOS, CON FECHAS DE VENCIMIENTO PROYECTADAS SEGÚN PERIODO A REPORTAR, BUSCANDO EL CUMPLIMIENTO DE LOS TÉRMINOS PROCESALES ESTABLECIDOS POR LA LEY</t>
  </si>
  <si>
    <t>Realizar seguimiento al número de expedientes trámitados dentro de los términos establecidos por la Ley.</t>
  </si>
  <si>
    <t>El indicador tiene como fin gestionar los expedientes que se encuentran con fechas de vencimiento proyectadas según el periodo a reportar, dentro los términos establecidos por ley buscando que el total de los expediente activos se tramiten conforme a los término de ley.</t>
  </si>
  <si>
    <t xml:space="preserve">Trimestral </t>
  </si>
  <si>
    <t>Expedientes Disciplinarios</t>
  </si>
  <si>
    <t>OFICINA CONTROL DISCIPLINARIO INTERNO</t>
  </si>
  <si>
    <t xml:space="preserve">(N° de expedientes tramitados con fecha de vencimiento en el trimestre a reportar) / (N° total de expedientes con fecha de vencimiento en el trimestre a reportar)*100   (activos)
</t>
  </si>
  <si>
    <t>N° de expedientes tramitados con fecha de vencimiento en el trimestre a reportar</t>
  </si>
  <si>
    <t>N° total de expedientes con fecha de vencimiento en el trimestre a reportar</t>
  </si>
  <si>
    <t xml:space="preserve">1er Trimestre </t>
  </si>
  <si>
    <t xml:space="preserve">Se tramitaron los procesos disciplinarios conforme la planeación mensual y el vencimiento de la etapa procesal, asi como tambien se evaluarón  las quejas e informes que ingresaron en el periodo reportado y se adoptó dentro del término,  la decisión que en derecho correspondía.  </t>
  </si>
  <si>
    <t xml:space="preserve">2do Trimestre </t>
  </si>
  <si>
    <t xml:space="preserve">3er Trimestre </t>
  </si>
  <si>
    <t xml:space="preserve">4to Trimestre </t>
  </si>
  <si>
    <t xml:space="preserve">Se tramitaron los procesos que se programaron de forma mensual, los cuales tenian fecha de vencimiento en el trimestre reportado y se evaluaron las quejas e informes que ingresaron durante el trimestre dentro del tèrmino procesal, adoptando la decisiòn que en derecho correspondìa. </t>
  </si>
  <si>
    <t xml:space="preserve"> Continuar tramitando los expedientes dentro de los términos legales.</t>
  </si>
  <si>
    <t>FECHA DE APLICACIÓN: ABRIL 2024</t>
  </si>
  <si>
    <t>CONTROL, EVALUACIÓN Y MEJORA DE LA GESTIÓN</t>
  </si>
  <si>
    <t>CUMPLIMIENTO 
DEL PLAN ANUAL DE AUDITORÍAS</t>
  </si>
  <si>
    <t>CEI-IND-001</t>
  </si>
  <si>
    <t>90%  de cumplimiento del PAA-Plan Anual de Auditorías, al final de la vigencia</t>
  </si>
  <si>
    <t>Determinar el nivel de cumplimiento del Plan Anual de Auditorías en la vigencia, a la fecha de medición.</t>
  </si>
  <si>
    <t>El resultado del indicador permite conocer cada trimestre el avance acumulado del cumplimiento en la ejecución del plan anual de auditorías aprobado por el CICCI -Comité Institucional de Coordinación de Control Interno</t>
  </si>
  <si>
    <t>JUNIO  DE 2024</t>
  </si>
  <si>
    <t>(CEM-FM-001) Plan Anual de Auditoria, aprobado por el CICCI</t>
  </si>
  <si>
    <t>CEI -Control y Evaluación Instituacional</t>
  </si>
  <si>
    <t>Jefe Oficina de Control Interno 006-01</t>
  </si>
  <si>
    <t>(Sumatoria de actividades del PAA ejecutadas / Sumatoria de actividades del PAA programadas) x 100</t>
  </si>
  <si>
    <t>Sumatoria de actividades del PAA ejecutadas</t>
  </si>
  <si>
    <t>Sumatoria de actividades del PAA programadas</t>
  </si>
  <si>
    <t>% cumplimiento</t>
  </si>
  <si>
    <t xml:space="preserve">Trimestre 3 </t>
  </si>
  <si>
    <t>SUMATORIA</t>
  </si>
  <si>
    <t xml:space="preserve">FECHA DE APLICACIÓN: ABRIL 2024 </t>
  </si>
  <si>
    <t>CUMPLIMIENTO DE LAS ACCIONES CORRECTIVAS</t>
  </si>
  <si>
    <t>CEI-IND-002</t>
  </si>
  <si>
    <t>90%  de cumplimiento de las acciones correctivas en planes de mejoramiento que fueron ejecutadas por los procesos</t>
  </si>
  <si>
    <t>Determinar el nivel de cumplimiento ejecución de las acciones correctivas formuladas por los procesos en los planes de mejoramiento derivados de las auditorías internas efectuadas por la OCI, a la fecha de medición.</t>
  </si>
  <si>
    <t>El resultado del indicador permite conocer cada trimestre el avance de cumplimiento en la ejecución de las acciones correctivas en planes de mejoramiento, con fecha de cierre dentro del corte del seguimiento efectuado por la OCI.</t>
  </si>
  <si>
    <t xml:space="preserve">Abril 2025 </t>
  </si>
  <si>
    <t>Seguimiento a las acciones correctivas en los planes de mejoramiento de auditorías internas</t>
  </si>
  <si>
    <t>CEM-Control, Evaluación y Mejora de la Gestión</t>
  </si>
  <si>
    <t>(Sumatoria de acciones correctivas cerradas en el trimestre / sumatoria de acciones correctivas
con fecha de cierre dentro del corte trimestral) x 100</t>
  </si>
  <si>
    <t>sumatoria de acciones correctivas cerradas en el trimestre</t>
  </si>
  <si>
    <t>sumatoria de acciones correctivas con fecha de cierre dentro del corte trimestral</t>
  </si>
  <si>
    <t>Para la actual vigencia se programaron 33 acciones y se cumplieron 28 situación que explica la diferencia</t>
  </si>
  <si>
    <t xml:space="preserve">1,Continuar con el avance oportuno por parte de las areas en las acciones propuestas 
2.Continuar retroalimentando a los enlaces de los procesosel seguimiento producto del análisis realizado por la OCI. </t>
  </si>
  <si>
    <t xml:space="preserve">MONITOREO A LOS INFORMES DE ENSAYOS </t>
  </si>
  <si>
    <t>SMCT-IND-001</t>
  </si>
  <si>
    <t>VERIFICAR EL 95% DE LOS INFORMES</t>
  </si>
  <si>
    <t>Hacer seguimiento a los informes de ensayo para realizar el monitoreo de la calidad técnica de las intervenciones misionales.</t>
  </si>
  <si>
    <t>Porcentaje (%)</t>
  </si>
  <si>
    <t xml:space="preserve">Consolidado de informes realizados 
Informes de resultados </t>
  </si>
  <si>
    <t>N° TOTAL DE INFORMES VERIFICADOS</t>
  </si>
  <si>
    <t>N° TOTAL DE INFORMES A VERIFICAR</t>
  </si>
  <si>
    <t>% DE INFORMES VERIFICADOS  DE ACUERDO A LOS REQUERIMIENTOS EN LAS ESPECIFICACIONES TECNICAS</t>
  </si>
  <si>
    <t>BIMESTRE 1</t>
  </si>
  <si>
    <t>BIMESTRE 2</t>
  </si>
  <si>
    <t>BIMESTRE 3</t>
  </si>
  <si>
    <t>BIMESTRE 4</t>
  </si>
  <si>
    <t>BIMESTRE 5</t>
  </si>
  <si>
    <t>BIMESTRE 6</t>
  </si>
  <si>
    <t>No se presentan desviasiones</t>
  </si>
  <si>
    <t>No se requiere acción de mejora debido a que el resultado cumple la meta del indicador.</t>
  </si>
  <si>
    <t>SEGUIMIENTO A LA CALIDAD TÉCNICA</t>
  </si>
  <si>
    <t>SMCT-IND-002</t>
  </si>
  <si>
    <t>VERIFICAR EL 98% DE LAS INTERVENCIONES PROGRAMADAS</t>
  </si>
  <si>
    <t>Hacer seguimiento  a la calidad técnica de las intervenciones ejecutadas.</t>
  </si>
  <si>
    <t>El indicador mide el porcentaje de visitas realizadas según el tipo de intervenciones,  con el  fin de evaluar el cumplimiento  de la calidad técnica en las actividades de acuerdo a las especificaciones técnicas aplicables y  protocolos de inspección de la  calidad técnica.
Tipos de intervención:
* Rehabilitación rígidos
* Rehabilitación flexible
* Cambio de carpeta
* Cambio de losas
* MBR estabilizado
* Parcheo y bacheos</t>
  </si>
  <si>
    <t xml:space="preserve">Intervención de la infraestructura 
Monitoreo y seguimiento de la calidad técnica </t>
  </si>
  <si>
    <t>Se evidencia una mejora de un 1% respecto a el año 2024</t>
  </si>
  <si>
    <r>
      <t>CÓD.</t>
    </r>
    <r>
      <rPr>
        <sz val="8"/>
        <rFont val="Arial"/>
        <family val="2"/>
      </rPr>
      <t> </t>
    </r>
  </si>
  <si>
    <r>
      <t>INDICADOR </t>
    </r>
    <r>
      <rPr>
        <sz val="8"/>
        <rFont val="Arial"/>
        <family val="2"/>
      </rPr>
      <t> </t>
    </r>
  </si>
  <si>
    <r>
      <t>Resultado I trimestre 2025</t>
    </r>
    <r>
      <rPr>
        <sz val="8"/>
        <rFont val="Arial"/>
        <family val="2"/>
      </rPr>
      <t> </t>
    </r>
  </si>
  <si>
    <t>Resultado acumulado</t>
  </si>
  <si>
    <r>
      <t>Variable 1</t>
    </r>
    <r>
      <rPr>
        <sz val="8"/>
        <rFont val="Arial"/>
        <family val="2"/>
      </rPr>
      <t> </t>
    </r>
  </si>
  <si>
    <r>
      <t>Variable 2</t>
    </r>
    <r>
      <rPr>
        <sz val="8"/>
        <rFont val="Arial"/>
        <family val="2"/>
      </rPr>
      <t> </t>
    </r>
  </si>
  <si>
    <t>Resultado I trimestre 2025</t>
  </si>
  <si>
    <t>Resultado</t>
  </si>
  <si>
    <r>
      <t>acumulado</t>
    </r>
    <r>
      <rPr>
        <sz val="8"/>
        <rFont val="Arial"/>
        <family val="2"/>
      </rPr>
      <t> </t>
    </r>
    <r>
      <rPr>
        <b/>
        <sz val="8"/>
        <rFont val="Arial"/>
        <family val="2"/>
      </rPr>
      <t>semestre I</t>
    </r>
  </si>
  <si>
    <t>EFICIENCIA EN EL CONSUMO DE ENERGIA- OTRAS UNIDADES DE TRABAJO</t>
  </si>
  <si>
    <t xml:space="preserve"> 0:5:00 min</t>
  </si>
  <si>
    <t>0:3:01 min</t>
  </si>
  <si>
    <t>CUMPLIMIENTO DEL PLAN ANUAL DE AUDITORÍAS</t>
  </si>
  <si>
    <t>EGTI-IND-001  </t>
  </si>
  <si>
    <t>NIVEL DE EJECUCIÓN DEL PLAN ESTRATÉGICO DE TECNOLOGÍAS DE LA INFORMACIÓN</t>
  </si>
  <si>
    <t>GLAB-IND-005 </t>
  </si>
  <si>
    <t>PORCENTAJE DE CUMPLIMIENTO DE ENTREGAS DE MEZCLAS AUTORIZADAS</t>
  </si>
  <si>
    <t>LMME-IND-001</t>
  </si>
  <si>
    <t>4.3</t>
  </si>
  <si>
    <t>DCIM-IND-001</t>
  </si>
  <si>
    <t>5.01</t>
  </si>
  <si>
    <t>7.00</t>
  </si>
  <si>
    <t>0.01</t>
  </si>
  <si>
    <t>APROVECHAMIENTO DE RESIDUOS GENERADOS EN LA ENTIDAD</t>
  </si>
  <si>
    <t>0.00</t>
  </si>
  <si>
    <t>EFICIENCIA EN EL CONSUMO DE ENERGIA-SEDE ADMINISTRATIVA</t>
  </si>
  <si>
    <t>104.01</t>
  </si>
  <si>
    <t>104.02</t>
  </si>
  <si>
    <t>114.85</t>
  </si>
  <si>
    <t>114.86</t>
  </si>
  <si>
    <t>136.53</t>
  </si>
  <si>
    <t>Indicador general Procesos Estratégicos</t>
  </si>
  <si>
    <t>mejorable</t>
  </si>
  <si>
    <t>deficiente</t>
  </si>
  <si>
    <t>segundo trimestre  2025</t>
  </si>
  <si>
    <t xml:space="preserve">Se realizaron 8 de los 8 productos programados para el segundo trimestre de la vigencia 2025, Dentro de los productos cumplidos por el proceso DES se encuentran evidencias consolidadas en :
https://uaermv.sharepoint.com/:f:/s/ProcesoDESI/EqC9Gjf5vvhNombIYs77KHMB5Dx5CYeU8RsCLmkObUikPg?e=7FnEHg 
1.Se elaboró y público el informe consolidado de la batería de indicadores UAERMV para el periodo del primer trimestre 2025.
https://www.umv.gov.co/portal/wp-content/uploads/2025/04/Informe-Indicadores-de-Gestion-1er-Trimestre-2025.docx
2. Se elaboró Informe plan de acción Institucional -PAI  primer trimestre 2025  publicado para su consulta en la página web de la Entidad.
https://www.umv.gov.co/portal/wp-content/uploads/2025/05/20250430_Informe_Seguimiento_PAI_Primer_Trimestre_V2.pdf
3.Informe de monitoreo a Riesgos Cuatrimestral -Primer cuatrimestre 2025 Se realizó el Informe de Monitoreo de Mapas de Riesgo correspondiente al primer cuatrimestre del año 2025, con corte al 30 de abril de 2025.
Este informe presenta los resultados del análisis realizado al avance en la gestión del riesgo en los diferentes procesos de la entidad, e identifica oportunidades de mejora que contribuirán a fortalecer la planeación, prevención y mitigación de riesgos, en concordancia con los lineamientos del Modelo Integrado de Planeación y Gestión – MIPG. 
https://www.umv.gov.co/portal/wp-content/uploads/2025/06/Informe-Monitoreo-Mapas-de-Riesgo-1er-Cuatrimestre-2025-05-30.docx 
4- Se elaboró el 1er Informe de Avance de políticas de gestión MIPG 2025 con la información provista por los líderes de política y con la información del equipo de la OAP de acuerdo con la política que lideran 
https://uaermv.sharepoint.com/:w:/s/ProcesoDESI/Ef2HPv1Zg45JtWwp4FEapBsBePctgfJwmLT76U5ceXP1CA?e=iSSZMV 
5- Se realizó el seguimiento al Plan de Adecuación MIPG correspondiente al primer trimestre de 2025. Los resultados posteriormente, se remitieron a los líderes de política las observaciones detalladas derivadas de dicha revisión y se presento los resultados al CIGD
https://uaermv.sharepoint.com/:f:/s/ProcesoDESI/En_KwgtIK_5NlFJ0Js6e1i8BubNpUO9aAfa0KYEc1MEK5g?e=S3MuPa
6-Reportes oficial SEGPLAN  Se adelanta el proceso de actualización y seguimiento en la plataforma SEGPLAN 2.0, cargando la información en los modulos de ubicación de la inversión, tareas e indicadores.
https://uaermv.sharepoint.com/:f:/s/ProcesoDESI/EpUTQX1NhghIkkr1PvG9BIIBbNCHCCeNxNk7Kfblb3G64A?e=LxW30d
7-Reporte oficial Plataforma Integrada de Inversión Pública - PIIP  ,Se realizó la programación de los productos de cada uno de los proyectos, de acuerdo a los lineamientos del DNP y SDP. Asi mismo, verificación del reporte PIIP vigencia 2024.
https://uaermv.sharepoint.com/:f:/s/ProcesoDESI/EsBds1-NjENMgzLzGcBZSqsBdiennUYWwET4VNg_UNLj3Q?e=5463sp
8- Se presenta informe de seguimiento a proyectos de inversión con corte a marzo, abril y mayo de 2025. Este reporte consolida resultados de meta fisica y presupuestal y genera recomendaciones o alertas a los responsables de la ejecución.
https://uaermv.sharepoint.com/:f:/s/ProcesoDESI/EggsLuY5LgtCnPG8hAhgSLIBzJesB0eGkS_jIs984aDkhw?e=XecjjE
</t>
  </si>
  <si>
    <t>En el mes de junio se ensayaron 562 muestras de las materias primas recibidas para la ejecución de las intervenciones, las mezclas producidas, las capas de la estructura de pavimento y de la exploración geotécnica (apiques), a las cuales se le realizaron 2532 ensayos de los 2532 solicitados, obteniendo un porcentaje de cumplimiento del 100% de los servicios solicitados.</t>
  </si>
  <si>
    <t>En el mes de abril se ensayaron 404 muestras de las materias primas recibidas para la ejecución de las intervenciones, las mezclas producidas, las capas de la estructura de pavimento y de la exploración geotécnica (apiques), a las cuales se le realizaron 1472 ensayos de los 1472 solicitados, obteniendo un porcentaje de cumplimiento del 100% de los servicios solicitados.</t>
  </si>
  <si>
    <t>En el mes de mayo se ensayaron 508 muestras de las materias primas recibidas para la ejecución de las intervenciones, las mezclas producidas, las capas de la estructura de pavimento y de la exploración geotécnica (apiques), a las cuales se le realizaron 1802ensayos de los 1802 solicitados, obteniendo un porcentaje de cumplimiento del 100% de los servicios solicitados.</t>
  </si>
  <si>
    <t>En los meses de enero, febrero y marzo del 2025 se entregaron un total de 1327 informes de ensayo de los cuales 1327 se entregaron sin necesidad de correcciones lo que da un porcentaje de cumplimiento del 99,6 %.</t>
  </si>
  <si>
    <t>En los meses de abril, mayo y junio se entregaron un total de 1535 informes de ensayo de los cuales 1535 se entregaron oportunamente lo que da un porcentaje de cumplimiento del 100 %.</t>
  </si>
  <si>
    <t>Se realizo el informe final del proyecto, Evaluación del desempeño de mezclas densas en caliente producidas por la UMV, con incorporación de fresado proveniente del retiro de material existente en la malla vial de Bogotá MDC, la divulgación y la socialización del proyecto Diseño de mezcla de concreto asfaltico, con metodología SUPERPAVE, el plan experimental del proyecto Evaluación de emulsiones asfálticas modificadas que mejoren la calidad y eficiencia en las actividades de parcheo-bacheo y el acta de constitución del proyecto de Generación de un tablero de control acerca del uso de la maquinaria en la entidad mediante procesos de extracción, transformación y carga (ETL), opteniendo 55 puntos en total que indican un cumplimiento de un 122% de acuerdo a lo planeado para este trimestre.</t>
  </si>
  <si>
    <t>No plantean acciones de mejora debido a que el indicador cumple con la meta establecida para este trimestre.</t>
  </si>
  <si>
    <t>Durante este período se ejecutó el 67,68% de la programación de PAC, situándose en un rango de gestión mejorable, por lo que el comportamiento de la ejecución es baja debido a que en el primer trimestre se ejecuta en su gran mayoría el presupuesto de reserva, ya que en esta etapa se da inicio a la estructuración de los procesos contractuales para la contratación de los bienes, obras y servicios con cargo al presupuesto de vigencia.</t>
  </si>
  <si>
    <t xml:space="preserve">En el segundo trimestre se ejecutó el 94,49% de la programación de PAC, ubicándose en el rango de gestión Apropiado, dado por el alto nivel de pagos realizados frente a la programación inicial para desembolsos con el presupuesto de la vigencia, con una deviación menor al 6% de lo planeado. Se evidencia un incremento en la medición alcanzada contra la ejecución alcanzada en el primer trimestre, dado por la disminución en los pagos efectuados a cargo del presupuesto de reservas y el aumento en la utilización del presupuesto de la vigencia. </t>
  </si>
  <si>
    <t>SEGUNDO TRIMESTRE</t>
  </si>
  <si>
    <t>En el período en reuniones conjuntas realizadas entre Tesorería y las dependencias responsables de programar los pagos se definieron alertas y compromisos de los pagos que habiéndose programado no se realizaron, además de informar las implicaciones que se originan por no efectuar estos pagos, resaltando la importancia del cumplimiento de los cronogramas en la radicación de cuentas y de la programación, en especial de los pagos que conformaban el 5.514% de la programación que no fue ejecutada, es decir, los equivalentes a los $ 1.592.979.472 pendientes por ejecutar del PAC.</t>
  </si>
  <si>
    <t>Durante el primer trimestre de 2025 se ejecuto el 82,02%, la programación del PAC se ejecuto de manera uniforme, alcanzando un rango de gestión apropiado, ya que para el cierre del trimestre la ejecución total del presupuesto asciende al 50% con un comportamiento positivo, debido a que en esta etapa se alcanzó la ejecución de cerca de la mitad del presupuesto de la reserva para esta vigencia.</t>
  </si>
  <si>
    <t>En el segundo trimestre de 2025 con respecto a la reserva se ejecutó el 75,42%, logrando un rango de gestión Mejorable, presentando una disminución en el resultado aunque se debe decir que la utilización del presupuesto de reservas para pagos tiende a disminuir en número con el paso de la vigencia, relacionado con el inicio de la utilización del presupuesto de la vigencia.</t>
  </si>
  <si>
    <t xml:space="preserve">Para el segundo trimestre de 2025 se presentó una disminución en el cumplimiento de la ejecución del PAC de la reserva de 16,94% con relación a la medición de 2024, por lo que se puede decir que el cumplimiento en la presente vigencia fue inferior al presentado en el mismo de 2024, comparando podemos decir, que en 2025 no se ejecutaron el 24,58% de lo programado, en cambio para 2024 la desviación equivale al 7.64% con respecto a lo inicialmente programado, obteniendo un buen comportamiento aunque mejorable con relación a la medición alcanzada en la vigencia anterior. </t>
  </si>
  <si>
    <t>En reuniones entre Tesorería y las dependencias responsables de programar los pagos se presentan las afectaciones por la no ejecución de los pagos con reservas, informando sobre las consecuencias que se ocasionan por el incumplimiento de la programación e invitándolos al cumplimiento de los cronogramas para evitar inconvenientes o penalizaciones, en especial para las dependencias que habiendo programado cuentas para pago en el trimestre, no las presentaron, las cuales conforman el 247.58%→ $ 4.984.295.676 pendientes por ejecutar del PAC programado en el segundo trimestre de 2025.</t>
  </si>
  <si>
    <t>Se realizaron visitas de seguimiento a 459 elementos viales que corresponden al 21% de la meta anual programada y al 102% de la meta trimestral programada. El indicador se considera apropiado de acuerdo a la cantidad prevista en la etapa de planeación y los rangos de gestión establecidos.</t>
  </si>
  <si>
    <t>Se realiza una priorización más alta en el segundo trimestre para compensar el déficit que se presento en el primer trimestre, debido a la finalización de los contratos OPS.</t>
  </si>
  <si>
    <t>Con la nueva contratación de personal en el mes de abril, se aumento la cifra de segmentos priorizados en el segundo trimestre.</t>
  </si>
  <si>
    <t>Se realizaron (05) reuniones de Asistencia Tcnica a Localidades con Profesionales y Funcionarios de las Alcaldías Locales y FDL que representan el 100% de las reuniones programadas para el 2do Trimestre de 2025 y el 25% de lo programado para la vigencia 2025.</t>
  </si>
  <si>
    <t xml:space="preserve">El plan Estratégico de talento humano para el segundo trimestre de la vigencia 2025 presento la siguiente programación y avance de acuerdo a los siguientes planes o temas (obteniendo en el periodo un 91 % de cumplimiento en el trimestre en estado mejorable):
- Plan Acción actividades en el año programado 2T (0,14), Ejecutado (0,14) 
- Plan Anual de Seguridad y Salud en el Trabajo 2T (0,34), Ejecutado (0,34);
- MGETH actividades en el año Programado 2T (0,27), Ejecutado (0,27); 
- Plan Anual de Estímulos e Incentivos - PAEI actividades en el año Programado 1T (0,19), Ejecutado (0,09)
- Plan Institucional de Capacitación – PIC actividades en el año Programado 1T (0,22), Ejecutado (0,20). 
</t>
  </si>
  <si>
    <t xml:space="preserve">A corte del primer semestre de 2025 la entidad cuenta con 112 empleados públicos, distribuidos de la siguiente manera (38 en provisionalidad + 15 de libre nombramiento y remoción y 59 empleados de carrera administrativa),  los cuales realizaron la concertación de compromisos para el periodo anual de la siguiente forma: 38 Evaluación por Provisionalidad + 15 evaluación por acuerdo de gestión  y 59 evaluación por EDL.
El proceso de evaluación del primer semestre se realizara  el mes siguiente del vencimiento de los términos de Ley vigentes según el tipo de evaluación. 
</t>
  </si>
  <si>
    <t>septiembre de 2020</t>
  </si>
  <si>
    <r>
      <t xml:space="preserve">Para el primer semestre de 2025, se cuenta con la medición de satisfacción de las siguientes actividades:
</t>
    </r>
    <r>
      <rPr>
        <b/>
        <sz val="10"/>
        <rFont val="Arial"/>
        <family val="2"/>
      </rPr>
      <t>ACTIVIDAD PROMEDIO</t>
    </r>
    <r>
      <rPr>
        <sz val="10"/>
        <rFont val="Arial"/>
        <family val="2"/>
      </rPr>
      <t xml:space="preserve">
2025-01-16 - ORFEO Capacitación Funcional  (</t>
    </r>
    <r>
      <rPr>
        <b/>
        <sz val="10"/>
        <rFont val="Arial"/>
        <family val="2"/>
      </rPr>
      <t>4,23)</t>
    </r>
    <r>
      <rPr>
        <sz val="10"/>
        <rFont val="Arial"/>
        <family val="2"/>
      </rPr>
      <t xml:space="preserve">
Sensibilización Manual Código de Integridad- 11-06-2025/</t>
    </r>
    <r>
      <rPr>
        <b/>
        <sz val="10"/>
        <rFont val="Arial"/>
        <family val="2"/>
      </rPr>
      <t>(4,48)</t>
    </r>
    <r>
      <rPr>
        <sz val="10"/>
        <rFont val="Arial"/>
        <family val="2"/>
      </rPr>
      <t xml:space="preserve">
Socialización: Manual de funciones y procedimientos y sus actualizaciones y el cumplimiento de la Política de Seguridad de la Información- Junio/18/2025</t>
    </r>
    <r>
      <rPr>
        <b/>
        <sz val="10"/>
        <rFont val="Arial"/>
        <family val="2"/>
      </rPr>
      <t xml:space="preserve"> (4,20)</t>
    </r>
    <r>
      <rPr>
        <sz val="10"/>
        <rFont val="Arial"/>
        <family val="2"/>
      </rPr>
      <t xml:space="preserve">
Socialización: Procedimiento Expedición Actos Administrativos - Oficina Jurídica- Junio/19/2025 (</t>
    </r>
    <r>
      <rPr>
        <b/>
        <sz val="10"/>
        <rFont val="Arial"/>
        <family val="2"/>
      </rPr>
      <t>4,35)</t>
    </r>
    <r>
      <rPr>
        <sz val="10"/>
        <rFont val="Arial"/>
        <family val="2"/>
      </rPr>
      <t xml:space="preserve">
2025-01-16 Capacitación ORFEO Nuevos Desarrollos SGDEA;2025-02-25 Auditoría basada en Riesgos bajo el modelo MIPP;2025-03-05 Capacitación/Inducción Gestores de Integridad;2025-05-27 Orfeo - Capacitación Funcional Avanzada;2025-06-11 Socialización del Manual Código De Integridad Institucional;2025-06-27 Socialización de la Política de Prevención del Daño Antijuridico 2025; </t>
    </r>
    <r>
      <rPr>
        <b/>
        <sz val="10"/>
        <rFont val="Arial"/>
        <family val="2"/>
      </rPr>
      <t>(4,33)</t>
    </r>
    <r>
      <rPr>
        <sz val="10"/>
        <rFont val="Arial"/>
        <family val="2"/>
      </rPr>
      <t xml:space="preserve">
Curso de Auditoría - Normas Internacionales - Auditoría basada en Riesgos- bajo el modelo MIPP- Virtual sincrónico-20 horas- Martes y Jueves de 7:30 a 10.30 am Febrero 25 y 27, Marzo 4, 6 y 11 de 2025</t>
    </r>
    <r>
      <rPr>
        <b/>
        <sz val="10"/>
        <rFont val="Arial"/>
        <family val="2"/>
      </rPr>
      <t xml:space="preserve"> (4,54)</t>
    </r>
    <r>
      <rPr>
        <sz val="10"/>
        <rFont val="Arial"/>
        <family val="2"/>
      </rPr>
      <t xml:space="preserve">
</t>
    </r>
  </si>
  <si>
    <r>
      <rPr>
        <b/>
        <sz val="10"/>
        <rFont val="Arial"/>
        <family val="2"/>
      </rPr>
      <t>Para cada Actividad:</t>
    </r>
    <r>
      <rPr>
        <sz val="10"/>
        <rFont val="Arial"/>
        <family val="2"/>
      </rPr>
      <t xml:space="preserve">
</t>
    </r>
    <r>
      <rPr>
        <b/>
        <sz val="10"/>
        <rFont val="Arial"/>
        <family val="2"/>
      </rPr>
      <t>X</t>
    </r>
    <r>
      <rPr>
        <sz val="10"/>
        <rFont val="Arial"/>
        <family val="2"/>
      </rPr>
      <t xml:space="preserve">: Nivel de satisfacción de cada actividad  
</t>
    </r>
    <r>
      <rPr>
        <b/>
        <sz val="10"/>
        <rFont val="Arial"/>
        <family val="2"/>
      </rPr>
      <t>SR</t>
    </r>
    <r>
      <rPr>
        <sz val="10"/>
        <rFont val="Arial"/>
        <family val="2"/>
      </rPr>
      <t xml:space="preserve">: Sumatoria de respuestas en escala Likert (1=Muy insatisfecho, 2 = Insatisfecho, 3=Neutral, 4= Satisfecho y 5=Muy Satisfecho.)
</t>
    </r>
    <r>
      <rPr>
        <b/>
        <sz val="10"/>
        <rFont val="Arial"/>
        <family val="2"/>
      </rPr>
      <t>N:</t>
    </r>
    <r>
      <rPr>
        <sz val="10"/>
        <rFont val="Arial"/>
        <family val="2"/>
      </rPr>
      <t xml:space="preserve"> Número de Servidores Públicos que respondieron la encuesta.
Formula: (</t>
    </r>
    <r>
      <rPr>
        <b/>
        <sz val="10"/>
        <rFont val="Arial"/>
        <family val="2"/>
      </rPr>
      <t>X = SR/N</t>
    </r>
    <r>
      <rPr>
        <sz val="10"/>
        <rFont val="Arial"/>
        <family val="2"/>
      </rPr>
      <t xml:space="preserve">)
</t>
    </r>
    <r>
      <rPr>
        <b/>
        <sz val="10"/>
        <rFont val="Arial"/>
        <family val="2"/>
      </rPr>
      <t>* Formula para el indicador general :</t>
    </r>
    <r>
      <rPr>
        <u/>
        <sz val="10"/>
        <rFont val="Arial"/>
        <family val="2"/>
      </rPr>
      <t xml:space="preserve">_(Sumatoria nivel satisfacción de todas las actividades  </t>
    </r>
    <r>
      <rPr>
        <b/>
        <u/>
        <sz val="10"/>
        <rFont val="Arial"/>
        <family val="2"/>
      </rPr>
      <t>ΣX</t>
    </r>
    <r>
      <rPr>
        <u/>
        <sz val="10"/>
        <rFont val="Arial"/>
        <family val="2"/>
      </rPr>
      <t xml:space="preserve"> )</t>
    </r>
    <r>
      <rPr>
        <sz val="10"/>
        <rFont val="Arial"/>
        <family val="2"/>
      </rPr>
      <t xml:space="preserve">
                                           ( Número de actividades </t>
    </r>
    <r>
      <rPr>
        <b/>
        <sz val="10"/>
        <rFont val="Arial"/>
        <family val="2"/>
      </rPr>
      <t>N2</t>
    </r>
    <r>
      <rPr>
        <sz val="10"/>
        <rFont val="Arial"/>
        <family val="2"/>
      </rPr>
      <t>)</t>
    </r>
  </si>
  <si>
    <r>
      <t xml:space="preserve">
Para el primer semestre de 2025, se cuenta con la medición de satisfacción de las siguientes actividades:
• Actividad Cultural PASE TEATRO NACIONAL (Abril 2025) </t>
    </r>
    <r>
      <rPr>
        <b/>
        <sz val="10"/>
        <rFont val="Arial"/>
        <family val="2"/>
      </rPr>
      <t>(4,58)</t>
    </r>
    <r>
      <rPr>
        <sz val="10"/>
        <rFont val="Arial"/>
        <family val="2"/>
      </rPr>
      <t xml:space="preserve">
• Encuentro Prepensionados UMV - Abril 2025 </t>
    </r>
    <r>
      <rPr>
        <b/>
        <sz val="10"/>
        <rFont val="Arial"/>
        <family val="2"/>
      </rPr>
      <t>(4,58)</t>
    </r>
    <r>
      <rPr>
        <sz val="10"/>
        <rFont val="Arial"/>
        <family val="2"/>
      </rPr>
      <t xml:space="preserve">
• Dia de la Secretaria - Evento DASCD</t>
    </r>
    <r>
      <rPr>
        <b/>
        <sz val="10"/>
        <rFont val="Arial"/>
        <family val="2"/>
      </rPr>
      <t xml:space="preserve"> (5,00)</t>
    </r>
    <r>
      <rPr>
        <sz val="10"/>
        <rFont val="Arial"/>
        <family val="2"/>
      </rPr>
      <t xml:space="preserve">
• Mes Mujer : Si participaste en alguna de las siguientes actividades: (Partido Futbol - Mujeres con Ritmo y Sororidad - Charlas de Autoestima y Derechos Mujeres)
• Torneo Bolos - Abril 10 de 2025</t>
    </r>
    <r>
      <rPr>
        <b/>
        <sz val="10"/>
        <rFont val="Arial"/>
        <family val="2"/>
      </rPr>
      <t xml:space="preserve"> (4,33)</t>
    </r>
    <r>
      <rPr>
        <sz val="10"/>
        <rFont val="Arial"/>
        <family val="2"/>
      </rPr>
      <t xml:space="preserve">
•  - Pase Circuito Hídrico - Sauna - Turco - Masaje </t>
    </r>
    <r>
      <rPr>
        <b/>
        <sz val="10"/>
        <rFont val="Arial"/>
        <family val="2"/>
      </rPr>
      <t xml:space="preserve"> (4,72)</t>
    </r>
    <r>
      <rPr>
        <sz val="10"/>
        <rFont val="Arial"/>
        <family val="2"/>
      </rPr>
      <t xml:space="preserve">
</t>
    </r>
  </si>
  <si>
    <t>En la vigencia se adelanto  la medicion de satisfación para 6 actividades de capacitación programadas dentro del PAEI, con un resultado apropiado manteniendo el indicador de manera adecuada</t>
  </si>
  <si>
    <t>Marzo de 2022</t>
  </si>
  <si>
    <r>
      <t xml:space="preserve">Para cada Actividad:
</t>
    </r>
    <r>
      <rPr>
        <b/>
        <sz val="10"/>
        <rFont val="Arial"/>
        <family val="2"/>
      </rPr>
      <t>X</t>
    </r>
    <r>
      <rPr>
        <sz val="10"/>
        <rFont val="Arial"/>
        <family val="2"/>
      </rPr>
      <t xml:space="preserve">: Porcentaje de impacto de capacitación
</t>
    </r>
    <r>
      <rPr>
        <b/>
        <sz val="10"/>
        <rFont val="Arial"/>
        <family val="2"/>
      </rPr>
      <t xml:space="preserve">PC_PreTest </t>
    </r>
    <r>
      <rPr>
        <sz val="10"/>
        <rFont val="Arial"/>
        <family val="2"/>
      </rPr>
      <t xml:space="preserve">= PromedioΣ Promedio (Porcentaje Pre_Test) de cada actividad formativa desarrollada)
</t>
    </r>
    <r>
      <rPr>
        <b/>
        <sz val="10"/>
        <rFont val="Arial"/>
        <family val="2"/>
      </rPr>
      <t>PC_PostTest =</t>
    </r>
    <r>
      <rPr>
        <sz val="10"/>
        <rFont val="Arial"/>
        <family val="2"/>
      </rPr>
      <t xml:space="preserve"> PromedioΣ Promedio (Porcentaje Post_Test) de cada actividad formativa desarrollada)</t>
    </r>
    <r>
      <rPr>
        <b/>
        <sz val="10"/>
        <rFont val="Arial"/>
        <family val="2"/>
      </rPr>
      <t xml:space="preserve">
</t>
    </r>
    <r>
      <rPr>
        <sz val="10"/>
        <rFont val="Arial"/>
        <family val="2"/>
      </rPr>
      <t xml:space="preserve">
 Formula para el indicador general:
</t>
    </r>
    <r>
      <rPr>
        <b/>
        <sz val="10"/>
        <rFont val="Arial"/>
        <family val="2"/>
      </rPr>
      <t>X</t>
    </r>
    <r>
      <rPr>
        <sz val="10"/>
        <rFont val="Arial"/>
        <family val="2"/>
      </rPr>
      <t>:= (PC_PostTest)  - ( PC_PreTest )</t>
    </r>
  </si>
  <si>
    <t>Durante el primer  2025 se evaluó el impacto de la actividad de  formación: Gestión de Proyectos con enfoque PMI  cursos que se dictaron en el marco del contrato interadministrativo con la Universidad Militar, donde se evidencio un promedio pre test de las evaluaciones formativas realizadas de 84,68% y al finalizar la evaluación promedio 98,32% post test  tuvo un incremento porcentual de 13,64%, lo cual se encuentra en un rango de gestión mejorable</t>
  </si>
  <si>
    <t xml:space="preserve">"Se evidencio un promedio pre test de las evaluaciones formativas realizadas de 84,68% y al finalizar la evaluación promedio 89% post test  tuvo un incremento porcentual de 26%, lo cual se encuentra en un rango de gestión apropiado.      "       </t>
  </si>
  <si>
    <t>Durante el segundo trimestre se presentó la novedad de finalización del contrato de suminsitro de asfaltos (finales del mes abril) lo que influyó en la disminución de la producción de mezclas asfalticas Por otra parte un factor determinante  y de reiteradas novedades para el despacho de material hace referencia a la baja disponibilidad de vehiculos en sede produccion para respectivos cumplimientos en las programaciones de fresado estabilizada y RAP</t>
  </si>
  <si>
    <t>El desempeño del indicador de calidad de las mezclas asfálticas en caliente se ve afectado principalmente por la deficiencia en la fracción fina. El análisis de los resultados evidencia un bajo porcentaje de cumplimiento en esta fracción, atribuible a la carencia de finos en la mezcla. Este déficit probablemente se origina en las condiciones de acopio del material: al mantenerse al aire libre, el agregado sufre segregación por efecto de la manipulación y almacenamiento, además de pérdida de partículas finas por drenaje superficial. Este drenaje ocurre cuando las lluvias o la humedad ambiente generan escurrimientos sobre los acopios, arrastrando las partículas más ligeras y de menor tamaño debido a su baja cohesión y mayor susceptibilidad a ser removidas por el agua.
Para mitigar esta situación, la Gerencia de Producción ha implementado un plan de pruebas orientado a incorporar filler al proceso productivo. Inicialmente se evaluó la adición directa de filler en el mezclador durante la producción, obteniendo mejoras en los resultados de la fracción fina, aunque con limitaciones operativas significativas que afectan la eficiencia del proceso. Posteriormente, se ensayó una metodología consistente en la premezcla de arena triturada de río con filler antes de alimentar las tolvas. Esta alternativa arrojó resultados favorables según lo reportado en el informe de ensayos MA-25-06-360-V1, mostrando mejoras en todos los parámetros de calidad evaluados.
No obstante, cabe señalar que el porcentaje de filler empleado en esta prueba piloto fue relativamente alto, lo que limita su viabilidad, dado que no se obtiene suficiente filler para reincorporarlo en todas las producciones . Por tal motivo, actualmente se están desarrollando nuevas pruebas con diferentes dosificaciones de filler, con el objetivo de determinar un rango óptimo que permita asegurar la calidad de la mezcla sin comprometer la eficiencia ni la sostenibilidad del proceso productivo.
En el indicador de calidad concerniente a los asentamientos de las mezclas hidráulicas, se evidenció una desviación asociada a la variabilidad en la manejabilidad de las mezclas, atribuible al cambio de proveedor de cemento implementado desde el 5 de junio de 2025.  Para mitigar esta situación y restablecer el cumplimiento del indicador, la Gerencia de Producción, en conjunto con el laboratorio de la entidad, puso en marcha un plan de acciones correctivas y de ajuste, en donde incluimos la ejecución de pruebas controladas en el laboratorio para identificar las dosificaciones óptimas de cemento, agregados y aditivos. Una vez se establecieron las dosificaciones óptiomas, se pasó a las pruebas en planta, donde  se encontraron las dosificaciones que nos permiten cumplir con las resistencias requeridas y los asentamientos solicitados, asegurando la estabilidad y calidad de la mezcla durante su colocación.
Cabe resaltar que, como medida complementaria, previamente se había solicitado a la Gerencia de Intervención la definición formal de los rangos de asentamiento con los que se debía operar. En respuesta a esta gestión, se establecieron dos niveles estandarizados de asentamiento: 5 pulgadas y 7 pulgadas, los cuales son los actualmente exigidos para las intervenciones en campo.
Las acciones implementadas han permitido mitigar los efectos del cambio de proveedor sobre la manejabilidad de las mezclas, mejorando el desempeño del indicador de calidad y fortaleciendo los controles de proceso en la producción de concreto hidráulico.</t>
  </si>
  <si>
    <t>Se evidencia una desviación considerable en la fracción fina de la mezcla asfáltica en caliente, atribuible a una deficiencia en los finos</t>
  </si>
  <si>
    <t>Se están ejecutando pruebas sistemáticas con diferentes porcentajes de filler, con el objetivo de optimizar su incorporación en la producción de mezcla. En las pruebas piloto realizadas hasta el momento, los resultados han sido favorables, evidenciando una mejora significativa en la distribución de la fracción fina, lo que contribuye a una granulometría más equilibrada.</t>
  </si>
  <si>
    <t>En el segundo trimestre de la presente no se conto con los insumos requeridos en material de fresado estabilizado y de mezcla en caliente, adicional no se conto con los dos (2) equipos operativos de sello de fisuras. Lo que generó que se realizarán programaciones durante el trimestre para hacer una distribución mensual por tipo de intervención para llegar al cumplimiento de la meta.</t>
  </si>
  <si>
    <t>Se cumplio con la meta del primer trimestre proyectada en las actividades de cicloinfraestructura. Se seguiran con las solicitudes de PMT ante la SDM, de los segmentos que se tienen priorizados para avanzar con la meta de la misionalidad por parte de la entidad.</t>
  </si>
  <si>
    <t xml:space="preserve">Se cumplio con la meta del segundo trimestre proyectada en las actividades de cicloinfraestructura. Se continuan realizando los tramites previos a la ejecución en los segmentos que han sido priorizados bajo esta estrategia de Cicloinfraestructura. </t>
  </si>
  <si>
    <t>Meta Misional</t>
  </si>
  <si>
    <t>La meta en el segundo trimestre se cumplio la misionalidad con actividades de espacio publico.Se continua la planeación de la intervención de los segmentos que se encuentran priorizados.</t>
  </si>
  <si>
    <t>En el primer trimestre  de la vigencia  2025; se encuestaron en campo 295 ciudadanos usuarios/beneficiarios directos de las obras a través del formato INFRA-FM-018  "Formato de Encuesta de Satisfaccion a grupos de valor"en donde:
*La calificación máxima  es 5.
*Se obtuvo un promedio de calificación de 4,39  por lo cual se evidencia que se logro la meta propuesta para el indicador, respecto a la buena y excelente calificacion que le otorgan los ciudadanos a las intervenciones que ejecuta la Entidad.</t>
  </si>
  <si>
    <t>En el segundo trimestre  de la vigencia  2025; se encuestaron en campo 678 ciudadanos usuarios/beneficiarios directos de las obras a través del formato INFRA-FM-018  "Formato de Encuesta de Satisfaccion a grupos de valor"en donde:
*La calificación máxima  es 5.
*Se obtuvo un promedio de calificación de 4,33  por lo cual se evidencia que se logro la meta propuesta para el indicador, respecto a la buena y excelente calificacion que le otorgan los ciudadanos a las intervenciones que ejecuta la Entidad.</t>
  </si>
  <si>
    <t xml:space="preserve">Primer Trimestre 2024
4,2 </t>
  </si>
  <si>
    <t>Segundo Trimestre 2025
4.3</t>
  </si>
  <si>
    <t xml:space="preserve">De la vigencia 2024 a la vigencia 2025 para el periodo de medicion , el indicador  ascendio  1 decimal. </t>
  </si>
  <si>
    <t xml:space="preserve">El indicador continua estando en  el rango de gestion adecuado, para el presente periodo de medicion de la vigencia cumpliendo con la meta del mismo; teniendo en cuenta que la califificacion que se otorga a las intervenciones depende de factores especificos que se presentan en la cotidianidad de las obras. </t>
  </si>
  <si>
    <t>Como la disminucion es aceptable no requiere accion de mejora</t>
  </si>
  <si>
    <r>
      <t>Resultado II trimestre 2025</t>
    </r>
    <r>
      <rPr>
        <sz val="8"/>
        <rFont val="Arial"/>
        <family val="2"/>
      </rPr>
      <t> </t>
    </r>
  </si>
  <si>
    <t xml:space="preserve">El 99% de los colaboradores que respondieron la encuesta semestral de comunicaciones tienen una percepción positiva de los contenidos publicados en los canales de comunicación de la entidad, que se nutren de los insumos que las mismas dependencias suministran al proceso de Comunicaciones Estratégicas, con esto puede concluirse que las áreas están viendo  atendidas sus necesidades. </t>
  </si>
  <si>
    <t>Semestre 2</t>
  </si>
  <si>
    <t>Respecto al total de las peticiones respondidas fuera de términos, se encuentra que para este trimestre se reportaron 5 peticiones, lo que permite evidenciar que el indicador se encuentra en el rango de mejorable con un 7% para las PQRSFD con términos de 10 días hábiles.  Cabe mencionar que se aumentó el porcentaje de peticiones respondidas fuera de términos de 10 hábiles con respecto al I trimestre de 2025 que registró un 0%.
Por otra parte se realizó revisión con corte a 02/07/2025 encontrando que estas 5 peticiones ya se encuentran respondidas, pero cuatro de ellas presentan acuse de recibo extemporáneo bajo los siguientes radicados: 20251120046502, 20251120053282, 220251120074012, 20251120077882 y una se encuentra respondida fuera de términos bajo el radicado: 220251120071262. Es pertinente tener en cuenta que el componente de Servicio a la Ciudadanía durante el período realizó seguimiento a través de los correos de alerta preventiva para evitar el vencimiento de estas peticiones.</t>
  </si>
  <si>
    <t>Durante el segundo trimestre de 2025, la gestión del indicador de aprovechamiento de residuos generados arrojó un rango de gestión apropiado.</t>
  </si>
  <si>
    <t>Durante el segundo trimestre de 2025, el rango de gestión del indicador de aprovechamiento de residuos generados obtuvo un resultado apropiado.</t>
  </si>
  <si>
    <t>Eficiencia en el consumo de agua - Otras Unidades de Trabajo</t>
  </si>
  <si>
    <t>GAM-IND-002</t>
  </si>
  <si>
    <t>m3/No. PK</t>
  </si>
  <si>
    <r>
      <rPr>
        <b/>
        <sz val="11"/>
        <rFont val="Arial"/>
        <family val="2"/>
      </rPr>
      <t>1-</t>
    </r>
    <r>
      <rPr>
        <sz val="11"/>
        <rFont val="Arial"/>
        <family val="2"/>
      </rPr>
      <t xml:space="preserve">Facturación por la prestación del servicio
</t>
    </r>
    <r>
      <rPr>
        <b/>
        <sz val="11"/>
        <rFont val="Arial"/>
        <family val="2"/>
      </rPr>
      <t>2-</t>
    </r>
    <r>
      <rPr>
        <sz val="11"/>
        <rFont val="Arial"/>
        <family val="2"/>
      </rPr>
      <t xml:space="preserve"> No. de PK</t>
    </r>
  </si>
  <si>
    <t>Consumo de agua m3 / No. de PK total</t>
  </si>
  <si>
    <t>3,44 m3/PK</t>
  </si>
  <si>
    <t>Durante el primer semestre de 2025, el indicador de eficiencia en el consumo de agua se mantuvo dentro de un rango de gestión apropiado.</t>
  </si>
  <si>
    <t>El grupo de gestión ambiental continuará con el seguimiento periódico del indicador de eficiencia en el consumo de agua, con el propósito de corroborar su permanencia dentro de los parámetros establecidos como apropiados.</t>
  </si>
  <si>
    <t>Durante el II trimestre de 2025, el indicador de eficiencia en el consumo de energía presentó un desempeño dentro del rango de gestión deficiente.</t>
  </si>
  <si>
    <t>Realizar seguimiento al uso eficiente del recurso energético en la sede de producción y en la sede operativa y a las intervenciones ejecutadas, con el objetivo de fortalecer el desempeño del indicador.</t>
  </si>
  <si>
    <t>Durante el primer semestre de 2025, el indicador de contratos suscritos mediante procesos de selección que incluyen cláusulas de sostenibilidad se mantuvo dentro de un rango de gestión adecuado.</t>
  </si>
  <si>
    <t>El indicador presentó una mejora del 12.36%, al pasar de 70.97% en el primer semestre de 2024 a 83.33% en 2025. Este aumento refleja un avance en la incorporación de cláusulas de sostenibilidad en los contratos, resultado del fortalecimiento en la gestión ambiental y la articulación con las áreas contratantes.</t>
  </si>
  <si>
    <t>El grupo de gestión ambiental continuará realizando el seguimiento periódico al indicador de contratos suscritos mediante procesos de selección que incorporen cláusulas de sostenibilidad, con el fin de verificar que se mantenga dentro del rango de gestión adecuado.</t>
  </si>
  <si>
    <t>Consumo total de agua m3 / No.total de personal en la sede</t>
  </si>
  <si>
    <t>El grupo de gestión ambiental mantendrá el seguimiento periódico del indicador de eficiencia en el consumo de agua, con el propósito de asegurar que se conserve dentro del rango de gestión establecido como apropiado.</t>
  </si>
  <si>
    <t>Durante el segundo trimestre de 2025, el indicador de eficiencia en el consumo de energía se ubicó dentro del rango de gestión considerado apropiado.</t>
  </si>
  <si>
    <t>El grupo de gestión ambiental mantendrá el seguimiento sistemático del indicador de eficiencia en el consumo de energía, con el propósito de asegurar su comportamiento dentro del rango de gestión y fortalecer la sostenibilidad de la entidad.</t>
  </si>
  <si>
    <t>CONTRATOS O CONVENIOS LIQUIDADOS POR MUTUO ACUERDO</t>
  </si>
  <si>
    <t>Para el segundo trimestre de la vigencia, se programaron 42 procesos de contratación, de los cuales se publicaron 39 adjudicando 27 y quedando 12 en curso de acuerdo a los cronogramas establecido en Secop II. Los 3 procesos restantes quedaron en estructuración por presentar novedades en la misma, lo que genero que no se pudieran publicar en el mes establecido.</t>
  </si>
  <si>
    <t xml:space="preserve">Para el período de evaluación, no se logro el 100% teniendo en cuenta que tres de los procesos programados para el período quedaron en estructuración, por presentar novedades en la misma, lo que genero que no se pudieran publicar en el mes establecido. Sin embargo es importante precisar que el rango de gestión es 93% siendo este apropiado.
</t>
  </si>
  <si>
    <t xml:space="preserve">Fortalecer el seguimiento a las dependencias generadoras de la necesidad  frente al compromiso difinido en el PAA, con respecto a la publicación de los procesos contractuales. </t>
  </si>
  <si>
    <t>Se denota un decrecimiento en los resultados del presente indicador , pasando de un rango de gestión apropiado a deficiente.</t>
  </si>
  <si>
    <t>Por parte del proceso de Gestión Documental se seguira brindando el acompañamiento y la capacitación necesaria para el buen funcionamiento de la herramienta, asi como los reportes mensuales de los radicados sin finalizar  que se envían a los usuarios y jefes de dependencias . Se realizó socialización del ranking por dependencias de la finalización de los trámites con el fin de concientizar a los usuarios sobre el impacto que trae para toda  la entidad el no cierre oportuno de los radicados en Orfeo.</t>
  </si>
  <si>
    <t>Durante el segundo trimestre de 2025 se evidenció que algunos proyectos presentaron un avance adecuado respecto a lo planeado, mientras que otros se encuentran suspendidos por la ausencia de profesionales especializados, afectando el cumplimiento de los cronogramas y la entrega de resultados. En el caso del proyecto de continuidad de negocio, aunque se avanzó en la elaboración de documentos clave como el plan de trabajo, el gobierno del SGCN y la política institucional, persiste la falta de formalización del sistema. En el proyecto de arquitectura empresarial, el desarrollo avanza conforme al cronograma, pero se identificaron ajustes necesarios en el cronograma por actividades no previstas inicialmente. El proyecto de seguridad de la información presenta un buen ritmo de ejecución gracias a la incorporación del CISO. Varios proyectos de sistemas de información retomaron actividades tras superar demoras en la contratación del personal técnico, aunque algunos aún presentan rezagos o avances preliminares a la espera de la liberación de equipos de trabajo.</t>
  </si>
  <si>
    <t>El proyectos se encuentran suspendidos debido a la ausencia de los profesionales especializados responsables, lo que ha generado retrasos en el cumplimiento de cronogramas y en el desarrollo de los entregables previstos.</t>
  </si>
  <si>
    <t>Reactivar los proyectos suspendidos (Plan de Comunicaciones y Gobierno de Información) mediante la pronta vinculación de los profesionales especializados, y definir un plan de recuperación para minimizar el impacto en el cierre de la vigencia.</t>
  </si>
  <si>
    <t>Número de sentencias decididas a favor de la Entidad</t>
  </si>
  <si>
    <t>La gestión realizada durante el segundo trimestre correspondió al 100% de éxito procesal.</t>
  </si>
  <si>
    <t>01-07-2025 a 30-09-2025</t>
  </si>
  <si>
    <t xml:space="preserve">Se cumplieron todas las actividades programadas para el trimestre </t>
  </si>
  <si>
    <t xml:space="preserve">Seguir con la ejecución oportuna  de las actividades planeadas y reporte respectivo al CICCI de las modificaciones </t>
  </si>
  <si>
    <t>El indicador se mantiene en un rango de gestión apropiado atendiendo y gestionando  la solicitud de prestamos documentales en máximo 2 días.</t>
  </si>
  <si>
    <t>En comparación con los resultados de la vigencia anterior, el indicador permanece en un rango de gestión apropiado con un tiempo de respuesta a las solicitudes de máximo de  2 días hábiles para realizar el prestamo documental.</t>
  </si>
  <si>
    <t>En comparación  con la vigencia anterior el resultado del presente indicador se mantiene en un rango de gestión apropiado 0,5% , resaltando las sensibilizaciones y la divulgación de tips informativos para el buen manejo del SGDEA- Orfeo.</t>
  </si>
  <si>
    <t>ENERO 2024</t>
  </si>
  <si>
    <t>ENE-JUN 2025</t>
  </si>
  <si>
    <t>Aumento de la percepción positiva de los contenidos publicados en los canales de comunicación por parte de los colaboradores de la UAERMV</t>
  </si>
  <si>
    <t>LOGRAR QUE EL TIEMPO DE ESPERA PROMEDIO SEA MENOR O IGUAL A 3 MINUTOS PARA LA ATENCIÓN EN EL CHAT VIRTUAL</t>
  </si>
  <si>
    <t>Medir el tiempo promedio de espera para la atención en el chat virtual que permita definir acciones encaminadas a mejorar los tiempos de respuesta.</t>
  </si>
  <si>
    <t>Este indicador mide el tiempo promedio de espera para la atención en el  chat virtual para cada ciudadano(a). Este tiempo se mide desde el momento que ingresa el usuario hasta que recibe la primera respuesta por parte del operador(a).</t>
  </si>
  <si>
    <t>Sumatoria del tiempo de espera del total de personas atendidas en el periodo / total de personas atendidas en el periodo.</t>
  </si>
  <si>
    <t>sup 0:5:00 min</t>
  </si>
  <si>
    <t>Sumatoria del tiempo de espera del total de personas atendidas en el periodo</t>
  </si>
  <si>
    <t xml:space="preserve">
total de personas atendidas en el periodo.</t>
  </si>
  <si>
    <t>1 min, 21 segundos</t>
  </si>
  <si>
    <t>1 min,14 segundos</t>
  </si>
  <si>
    <t>1 min, 02 segundos</t>
  </si>
  <si>
    <t>1 min,11 segundos</t>
  </si>
  <si>
    <t xml:space="preserve">Se evidencia que con respecto al segundo trimestre de la vigencia anterior  el tiempo promedio de espera para la atención en el chat virtual  aumentó en 9 segundos </t>
  </si>
  <si>
    <t>8 minutos con 
30 segundos</t>
  </si>
  <si>
    <t>8 minutos con 14 segundos</t>
  </si>
  <si>
    <t>Respecto al total de las peticiones respondidas fuera de términos se encuentra que para este trimestre se reportaron 12, lo que permite evidenciar que el indicador se encuentra en el rango mejorable con un 1% para las PQRSFD con términos de respuesta de 15 días  hábiles. 
Por otra parte se realizó revisión con corte a 02/07/2025 encontrando que estas 12 peticiones ya se encuentran respondidas, de las cuales nueve presentan acuse de recibo extemporáneo bajo los siguientes radicados: 20251120051462, 20251120060902, 20251120064412, 20251120070582,   20251120072902, 20251120083362, 20251120084922, 20251120085332, 20251120087392 y tres se encuentran respondidas fuera de términos bajo los siguientes radicados:  20251120047282, 20251120047972 20251120083262.  Es pertinente tener en cuenta que el componente de Servicio a la Ciudadanía durante el período realizó seguimiento a través de los correos de alerta preventiva para evitar el vencimiento de las peticiones.</t>
  </si>
  <si>
    <t>Continuar realizando el monitoreo  permanente  de correos de alerta preventiva, para el cumplimiento de las respuestas a los requerimientos dentro de los términos de ley.
El  18/06/2025 el componente de Servicio a la Ciudadanía realizó sensibilización sobre el tramite y gestión de los derechos de petición, dirigida al personal de las siguientes dependencias responsables de administrar y generar la respuesta a los requerimientos: 
Subdirección de Planificación y Conservación, Subdirección de Intervención de la Infraestructura, Gerencia de Infraestructura Urbana, Gerencia Administrativa y Financiera, Gerencia de Maquinaria y Equipos, Gerencia de Producción, Secretaría General, Talento Humano, Gestión Documental y Servicio a la Ciudadanía. Se contó con la asistencia de 60 personas.
Por otra parte, durante el segundo trimestre de 2025 el componente de Servicio a la Ciudadanía, realizó entrega de mención de reconocimiento a las 5  primeras dependencias que respondieron las peticiones oportunamente en el II Semestre 2024.</t>
  </si>
  <si>
    <r>
      <t xml:space="preserve">*En el mes de junio se llevó acabo en el Colegio Evangélico Luterano Celco San Lucas, actividad sobre el Protocolo de Prevención, Atención y Sanción de Violencias contra las Mujeres en el Espacio Público en el macro de la Estrategia para la transversalización del Enfoque de Género UMV 2025-2027. En esta actividad participaron 58 personas y una muestra de 14 estudiantes respondieron la encuesta. Para el indicador se tuvo en cuenta la pregunta N° 12 que es la que permite evaluar de manera cuantitativa el ejercicio, las demas preguntas corresponden a respuestas cualitativas.
</t>
    </r>
    <r>
      <rPr>
        <b/>
        <sz val="10"/>
        <rFont val="Arial"/>
        <family val="2"/>
      </rPr>
      <t>De esta forma se evidenció una calificación de 4,50 / 5,00</t>
    </r>
    <r>
      <rPr>
        <sz val="10"/>
        <rFont val="Arial"/>
        <family val="2"/>
      </rPr>
      <t xml:space="preserve">
* En el mes de junio se llevó acabo en 10 frentes de Obra de la UMV,  actividad sobre acciones de prevención de violencias contra las mujeres en los frentes de obra, en el macro de la Estrategia para la transversalización del Enfoque de Género UMV 2025-2027. En esta actividad participaron 92  personas y una muestra de 47 colaboradores (as) respondieron la encuesta. Para el indicador se tuvo en cuenta la pregunta N° 12 que es la que permite evaluar de manera cuantitativa el ejercicio, las demas preguntas corresponden a respuestas cualitativas.
</t>
    </r>
    <r>
      <rPr>
        <b/>
        <sz val="10"/>
        <rFont val="Arial"/>
        <family val="2"/>
      </rPr>
      <t xml:space="preserve">De esta forma se evidenció una calificación de 4,80 / 5,00
</t>
    </r>
    <r>
      <rPr>
        <sz val="10"/>
        <rFont val="Arial"/>
        <family val="2"/>
      </rPr>
      <t xml:space="preserve">
De esta manera, la sumatoria de las dos actividades permite evidenciar un resultado de </t>
    </r>
    <r>
      <rPr>
        <b/>
        <sz val="10"/>
        <rFont val="Arial"/>
        <family val="2"/>
      </rPr>
      <t>4,7 del indicador para el primer semestre del 2025.</t>
    </r>
  </si>
  <si>
    <t>FECHA DE APLICACIÓN: SEPTIEMBRE 2020</t>
  </si>
  <si>
    <t>Septiembre 2024</t>
  </si>
  <si>
    <t>I Semestre</t>
  </si>
  <si>
    <r>
      <t xml:space="preserve">Con el objetivo de comprender la experiencia y el nivel de satisfacción de los ciudadanos, la UAERMV evaluó sus espacios de participación durante el segundo trimestre de 2025 a través de dos enfoques. Por un lado, se capturaron las percepciones de los participantes mediante encuestas de satisfacción, adaptadas a cada contexto: en formato impreso para las interacciones presenciales y digital a través de Google Forms para el espacio virtual. Por otro lado, para las intervenciones en colegios, se implementó la metodología de cajas de preguntas, una herramienta más abierta que permitió a los estudiantes expresar sus inquietudes e ideas de manera espontánea. A continuación, se presenta un análisis de la retroalimentación recibida, detallando el alcance de cada iniciativa y la percepción general de los participantes.
</t>
    </r>
    <r>
      <rPr>
        <sz val="10"/>
        <rFont val="Arial"/>
        <family val="2"/>
      </rPr>
      <t xml:space="preserve">ESPACIO DE PARTICIPACIÓN - % PERSONAS ENCUESTADAS SATISFECHAS </t>
    </r>
    <r>
      <rPr>
        <sz val="11"/>
        <rFont val="Arial"/>
        <family val="2"/>
      </rPr>
      <t xml:space="preserve">
II Sesión UMV al barrio kennedy -100%
I Sesión UMV al barrio Fontibón- 92%
II Sesión UMV al barrio Fontibón - 97%
UMV al Barrios/ Intervención en colegio Fontibón - 89%
UMV al Barrios/ Intervención en colegio Kennedy - 92%
UMV de Puertas Abiertas (espacio virtual) - 92%
</t>
    </r>
  </si>
  <si>
    <t>II TRIMESTRE 2025</t>
  </si>
  <si>
    <t>N.A                                          (El Indicador se empieza a medir desde el  I Trimestre 2025)</t>
  </si>
  <si>
    <t xml:space="preserve">El resultado del indicador propone acciones de mejora en relacion a las intervenciones en colegios, por lo cual se realizara analisis de dichas intervenciones y se ajustara teniendo en cuenta los interes de las y los estudiantes </t>
  </si>
  <si>
    <t>junio 2025</t>
  </si>
  <si>
    <t>Durante el mes de enero el grupo con la disponibilidad mas baja presentada fue la de maquinaria con 54,4% .
Durante el mes de febrero el grupo con la disponibilidad mas baja presentada fue la de vehiculo pesado con 58,38% .
Durante el mes de marzo el grupo con la disponibilidad mas baja presentada fue la de maquinaria pesado con 53,13% .
para el primer trimestre de 2025 se obtiene una disponibilidad del 78,2% de la disponibilidad, logrando un rango de gestión apropiado.</t>
  </si>
  <si>
    <t>Durante el mes de abril el grupo con la disponibilidad mas baja presentada fue la de maquinaria con 57,4% .
Durante el mes de mayo el grupo con la disponibilidad mas baja presentada fue la de vehiculo pesado con 61,68% .
Durante el mes de junio el grupo con la disponibilidad mas baja presentada fue la de vehiculo liviano con 63,52% .
para el segundo trimestre de 2025 se obtiene una disponibilidad del 83,5% de la disponibilidad, logrando un rango de gestión apropiado y logrando un crecimiento con respecto al primer trimestre del año</t>
  </si>
  <si>
    <t xml:space="preserve">Se tramitaron los procesos disciplinarios conforme la planeación mensual y el vencimiento de la etapa procesal, asi como tambien se evaluarón  las quejas e informes que ingresaron en el periodo reportado y se adoptó dentro del término,  la decisión que en derecho correspondía. </t>
  </si>
  <si>
    <t>Continuar tramitando los expedientes dentro de los términos legales.</t>
  </si>
  <si>
    <r>
      <rPr>
        <b/>
        <i/>
        <u/>
        <sz val="9"/>
        <rFont val="Arial"/>
        <family val="2"/>
      </rPr>
      <t>1. ACCIONES PROGRAMADAS PARA CUMPLIR</t>
    </r>
    <r>
      <rPr>
        <b/>
        <u/>
        <sz val="9"/>
        <rFont val="Arial"/>
        <family val="2"/>
      </rPr>
      <t>:</t>
    </r>
    <r>
      <rPr>
        <u/>
        <sz val="9"/>
        <rFont val="Arial"/>
        <family val="2"/>
      </rPr>
      <t xml:space="preserve"> 71</t>
    </r>
    <r>
      <rPr>
        <sz val="9"/>
        <rFont val="Arial"/>
        <family val="2"/>
      </rPr>
      <t xml:space="preserve"> acciones en las siguientes dependencias 
Oficina de Servicio a la Cudadania y Sostenibilidad: 7
Oficina de Tecnologías de la Información:2
Gerencia de Producción; 6
Gerencia para el Desarrollo, la calidad y la innovación: 3
Subdirección de la Intervención y de la Infraestructura:31
Gerencia de Maquinaria y Equipo: 3
Subdirección de la Planificación y Conservación:1
Oficina Juridica: 4
Secretaría General:16
</t>
    </r>
    <r>
      <rPr>
        <b/>
        <sz val="9"/>
        <rFont val="Arial"/>
        <family val="2"/>
      </rPr>
      <t>1.1 ACCIONES CUMPLIDAS</t>
    </r>
    <r>
      <rPr>
        <b/>
        <sz val="9"/>
        <color rgb="FF00B050"/>
        <rFont val="Arial"/>
        <family val="2"/>
      </rPr>
      <t>:</t>
    </r>
    <r>
      <rPr>
        <sz val="9"/>
        <rFont val="Arial"/>
        <family val="2"/>
      </rPr>
      <t xml:space="preserve"> se cumplieron 61 acciones (86%)
Oficina de Servicio a la Cudadania y Sostenibilidad: 6
Oficina de Tecnologías de la Información:1
Gerencia de Producción; 6
Gerencia para el Desarrollo, la calidad y la innovación: 2
Subdirección de la Intervención y de la Infraestructura:29
Gerencia de Maquinaria y Equipo: 1
Subdirección de la Planificación y Conservación:1
Oficina Juridica: 4
Secretaría General:11
1.2</t>
    </r>
    <r>
      <rPr>
        <b/>
        <sz val="9"/>
        <rFont val="Arial"/>
        <family val="2"/>
      </rPr>
      <t xml:space="preserve"> ACCIONES PROGRAMADAS QUE SE VENCIERON DURANTE EL PERIODO</t>
    </r>
    <r>
      <rPr>
        <sz val="9"/>
        <rFont val="Arial"/>
        <family val="2"/>
      </rPr>
      <t xml:space="preserve">: 6 acciones
Oficina de Tecnologías de la Información:1 
Secretaría General -Gerancia Administrativa y Financiera:4
Subdirección de Intervención y de la Infraestructura: 1
 </t>
    </r>
  </si>
  <si>
    <t xml:space="preserve">Para la actual vigencia se programaron 71 acciones y se cumplieron 61 situación que explica la diferencia el trimestre II del 2024 fueron menos las acciones programadas( 45 acciones) </t>
  </si>
  <si>
    <r>
      <t>Variable 1</t>
    </r>
    <r>
      <rPr>
        <sz val="8"/>
        <rFont val="Arial"/>
        <family val="2"/>
      </rPr>
      <t>  (ejecutado)</t>
    </r>
  </si>
  <si>
    <r>
      <t>Variable 2</t>
    </r>
    <r>
      <rPr>
        <sz val="8"/>
        <rFont val="Arial"/>
        <family val="2"/>
      </rPr>
      <t>  (programado)</t>
    </r>
  </si>
  <si>
    <t>PERCEPCIÓN DE LOS CONTENIDOS PUBLICADOS EN CANALES DE COMUNICACIÓN DE LA ENTIDAD</t>
  </si>
  <si>
    <t>SATISFACCIÓN DE ACTIVIDADES DE RESPONSABILIDAD SOCIAL EN LA ENTIDAD.</t>
  </si>
  <si>
    <t>SATISFACCIÓN DE ESPACIOS DE PARTICIPACIÓN CIUDADANA</t>
  </si>
  <si>
    <t>GJUR-IND-002</t>
  </si>
  <si>
    <t>EFICIENCIA EN EL CONSUMO DE AGUA-OTRAS UNIDADES DE TRABAJO</t>
  </si>
  <si>
    <t>CONTRATOS SUSCRITOS MEDIANTE PROCESO DE SELECCIÓN CON CLÁUSULAS DE SOSTENIBILIDAD</t>
  </si>
  <si>
    <t>EFICIENCIA EN EL CONSUMO DE AGUA - SEDE ADMINISTRATIVA</t>
  </si>
  <si>
    <t>NIVEL DE SATISFACCIÓN PLAN FORMACIÓN Y CAPACITACIÓN – PIFC.</t>
  </si>
  <si>
    <t>NIVEL DE SATISFACCIÓN PLAN ANUAL DE ESTÍMULOS E INCENTIVOS.</t>
  </si>
  <si>
    <t>IMPACTO ACTIVIDADES DEL PLAN INSTITUCIONAL DE CAPACITACIÓN - PIC</t>
  </si>
  <si>
    <t>En abril del año 2025, se recibieron 22 solicitudes que requerían un total de 23 vehículos. Con éxito, logramos cumplir con la entrega de 18 de estos vehículos, lo que se traduce en un índice de cumplimiento del 78.26% en las actividades relacionadas con las solicitudes realizadas. Las que no se pudieron cumplir fueron por falta de disponibilidad presentada durante el periodo revisado fueron 3 peticiones y una petición cancelada.                                                                                                           En mayo de 2025 se recibieron 34 solicitudes que requerían un total de 34 vehículos. Se logró atender satisfactoriamente 27 de estas solicitudes, lo que representa un índice de cumplimiento del 79.41 % en relación con las actividades programadas.
Las 7 solicitudes restantes no fueron atendidas por las siguientes razones:
4 por falta de disponibilidad de vehículos,
2 fueron canceladas por el usuario,
y 1 no se gestionó dentro de los tiempos establecidos en el proceso correspondiente al periodo.                      En junio de 2025 se recibieron 29 solicitudes que requerían un total de 34 vehículos. Se logró atender satisfactoriamente 31 entregas, lo que representa un índice de cumplimiento del 91,18 % en relación con los equipos solicitados.
Las entregas no realizadas se debieron a la falta de disponibilidad de vehículos.
En todas las solicitudes atendidas se entregó por lo menos un equipo, garantizando así una atención mínima a cada requerimiento recibido.</t>
  </si>
  <si>
    <t>La disponibilidad disminuyo en el periodo. Se programa disinuir los tiempos de entrega de vehiculos en taller para aumentar el porcentaje de cumplimiento.</t>
  </si>
  <si>
    <t>Indicador General Procesos Estratégicos</t>
  </si>
  <si>
    <t>CÓDIGO: DES-FM-007</t>
  </si>
  <si>
    <t>FECHA DE APLICACIÓN: AGOSTO 2025</t>
  </si>
  <si>
    <r>
      <rPr>
        <b/>
        <sz val="11"/>
        <rFont val="Arial"/>
        <family val="2"/>
      </rPr>
      <t>FECHA DE ACTUALIZACIÓN:</t>
    </r>
    <r>
      <rPr>
        <sz val="11"/>
        <rFont val="Arial"/>
        <family val="2"/>
      </rPr>
      <t xml:space="preserve"> </t>
    </r>
  </si>
  <si>
    <t>1. Direccionamiento Estratégico-DES</t>
  </si>
  <si>
    <t>OBJETIVO PLAN ESTRATÉGICO INSTITUCIONAL:</t>
  </si>
  <si>
    <t xml:space="preserve">3. PDD Desarrollar estrategias de mejora y sostenibilidad del Modelo Integrado De Planeación y Gestión – MIPG y el Fortalecimiento de los Componentes tecnológicos para garantizar la demanda en la operación de la UMV </t>
  </si>
  <si>
    <t>OGRAR UN NIVEL DE CUMPLIMIENTO DEL 90%  DE LOS  PRODUCTOS DE DIRECCIONAMIENTO ESTRATÉGICO ESTABLECIDOS PARA EL PERIODO</t>
  </si>
  <si>
    <t>PERIODICIDAD DE LA META</t>
  </si>
  <si>
    <t>DESCRICIÓN:</t>
  </si>
  <si>
    <t>Porcentual</t>
  </si>
  <si>
    <t>COMPORTAMIENTO ESPERADO DEL INDICADOR</t>
  </si>
  <si>
    <t>FÓRMULA DEL INDICADOR:</t>
  </si>
  <si>
    <t>Direccionamiento Estratégico-DES</t>
  </si>
  <si>
    <t>LINEA BASE:</t>
  </si>
  <si>
    <t>90%</t>
  </si>
  <si>
    <t>Programación Oficina Asesora de Planeación productos del periodo</t>
  </si>
  <si>
    <t>RANGOS DE GESTIÓN:</t>
  </si>
  <si>
    <t>VARIABLE 1</t>
  </si>
  <si>
    <t>VARIABLE 2</t>
  </si>
  <si>
    <t>Primer trimestre 2025</t>
  </si>
  <si>
    <t xml:space="preserve">Se realizaron 9 de los 9 productos programados para el primer trimestre de la vigencia 2025, Dentro de los productos cumplidos por el proceso DES se encuentran evidencias consolidadas en https://uaermv.sharepoint.com/:f:/s/ProcesoDESI/Eq_9QKZHRJpHi2opL2rm-mMBKbtY7T73mIVjTAKYUB55XA?e=Y8oejQ : 
1.Se elaboró y público el informe consolidado de la batería de indicadores UAERMV para el periodo del IV trimestre 2024.
https://www.umv.gov.co/portal/wp-content/uploads/2025/01/Informe-Indicadores-de-Gestion-4to-Trimestre-2024-2.docx
2. Informe plan de acción  IV trimestre 2024 publicado,Asi mismo, en el mes de enero se consolido el plan de acción institucional para la vigencia 2025, el cual fue aprobado en comité de gestión y desempeño y su consulta se puede realizar en la página web de la Entidad.
https://www.umv.gov.co/portal/wp-content/uploads/2025/02/Seguimiento-Plan-Estategico-2024.docx
3- Se consolidó la información sobre las políticas de gestión, generando el 4.º Informe de Avance de Políticas de Gestión MIPG 2024, el cual fue remitido al jefe de la OAP el 23 de febrero.
https://uaermv.sharepoint.com/:w:/s/ProcesoDESI/EXXYhu3IxxdLqyiteLbuupEB93GqXl9Me6WCmwbv63wPIg?e=D2Ijcs
4- Se realizó el seguimiento al Plan de Adecuación MIPG correspondiente al cuarto trimestre de 2024. Los resultados fueron remitidos a cada líder de política y, adicionalmente, presentados en el Comité Institucional de Gestión y Desempeño
https://uaermv.sharepoint.com/:f:/s/ProcesoDESI/Evh0HB7QG2tJpEgvN3nuQdIBTQ-Og_H1nmYA5iENZcPZ4w?e=Tl5xtV
5-Reporte oficial Plataforma Integrada de Inversión Pública - PIIP  , Se adelantó el proceso de actualización y seguimiento en la plataforma PIIP de los proyectos de inversión a cargo de la UMV
https://uaermv.sharepoint.com/:f:/s/ProcesoDESI/Ev6aSb-RhINEsR7uyc5CMnwBnsBWzzcfXSSmn4Ihu4PZCg?e=LPyPJU 
6-Reportes oficial SEGPLAN  2 –Se realizo el seguimiento a los proyectos de inversión PDD UNCSAB y PDD BCS a corte 31 de diciembre de 2024 de acuerdo a los lineamientos de la SDP. Así mismo, se adelantó el proceso de reprogramación para la vigencia 2025 de los proyectos de inversión de la UMV en el aplicativo SEGPLAN 2.0
https://uaermv.sharepoint.com/:f:/s/ProcesoDESI/Ei56aZTB-EFLi1S6I7WuQXEBfEY4V2lC7OHwJeQon0XNWg?e=WScSra
7-Se elaboraron los informes de seguimiento a proyectos de inversión de los meses diciembre 2024, enero 2025 y febrero 2025. Estos informes incluyen el estado de ejecución presupuestal y de avance en el cumplimiento de metas
https://uaermv.sharepoint.com/:f:/s/ProcesoDESI/Eq_9QKZHRJpHi2opL2rm-mMBKbtY7T73mIVjTAKYUB55XA?e=KjSYpM
8. Se consolido y público Informes de gestión y resultados cierre   vigencia 2024   (avance, logros, resultados, beneficios)
https://www.umv.gov.co/portal/wp-content/uploads/2025/02/CBN-1090-Informe-de-gestion-y-resultados-2024-UMV-1.docx
9. Informe de Rendición de cuentas- RdC del Nodo Sector Movilidad 2024 , Se realizo la rención de cuentas 2024 en el marco de la Circular 004 de 2024 de la Veeduría Distrital Literal (g) "Las entidades distritales que realizan la rendición de cuentas bajo la figura de nodo sectorial están exentas de adelantar sus audiencias públicas anuales, siempre y cuando, en el marco de esta audiencia, presenten los resultados detallados de su gestión.” .” (Subrayado, cursiva y negrilla son nuestras) Tal y como lo realizo al UAERMV en la audiencia pública de RdC el pasado 28 de febrero bajo la figura de "Nodo Sector Movilidad"
https://www.umv.gov.co/portal/wp-content/uploads/2025/02/Informe-de-Gestion-de-Rendicion-de-Cuentas-Enero-Dic-2024-DEFINITIVO-1.pdf 
</t>
  </si>
  <si>
    <r>
      <t xml:space="preserve">Se realizaron 8 de los 8 productos programados para el tercer trimestre de la vigencia 2025, Dentro de los productos cumplidos por el proceso DES se encuentran evidencias:
1.Se elaboró y público el informe consolidado de la batería de indicadores UAERMV para el periodo del segundo trimestre 2025.
</t>
    </r>
    <r>
      <rPr>
        <sz val="9"/>
        <color rgb="FF00B0F0"/>
        <rFont val="Arial"/>
        <family val="2"/>
      </rPr>
      <t xml:space="preserve">
https://www.umv.gov.co/portal/wp-content/uploads/2025/07/Informe-Indicadores-de-Gestion-2do-Trimestre-2025.docx</t>
    </r>
    <r>
      <rPr>
        <sz val="9"/>
        <rFont val="Arial"/>
        <family val="2"/>
      </rPr>
      <t xml:space="preserve">
2. Se elaboró informe de evaluación al resultado del reporte y seguimiento de la gestión del segundo trimestre 2025 al plan de acción institucional; cuyo informe consolidado fue publicado en la página web de la Entidad
</t>
    </r>
    <r>
      <rPr>
        <sz val="9"/>
        <color rgb="FF00B0F0"/>
        <rFont val="Arial"/>
        <family val="2"/>
      </rPr>
      <t>https://www.umv.gov.co/portal/wp-content/uploads/2025/07/20250630_Informe_Seguimiento_PAI_Segundo_Trimestre.pdf</t>
    </r>
    <r>
      <rPr>
        <sz val="9"/>
        <rFont val="Arial"/>
        <family val="2"/>
      </rPr>
      <t xml:space="preserve">
3. Se realizó el Informe de Monitoreo de Mapas de Riesgo correspondiente al segundo cuatrimestre del año 2025, con corte al 30 de septiembre de 2025.
Este informe presenta los resultados del análisis realizado al avance en la gestión del riesgo en los diferentes procesos de la entidad, e identifica oportunidades de mejora que contribuirán a fortalecer la planeación, prevención y mitigación de riesgos
</t>
    </r>
    <r>
      <rPr>
        <sz val="9"/>
        <color rgb="FF00B0F0"/>
        <rFont val="Arial"/>
        <family val="2"/>
      </rPr>
      <t xml:space="preserve">
https://uaermv.sharepoint.com/:w:/s/ProcesoDESI/EXfAqoKRZjhOoymLmFe9VuEBYrxMQoY6qc5TOl8m0_fkog?e=TMBrcY </t>
    </r>
    <r>
      <rPr>
        <sz val="9"/>
        <rFont val="Arial"/>
        <family val="2"/>
      </rPr>
      <t xml:space="preserve">
4- Se elaboró el 2do Informe de Avance de políticas de gestión MIPG 2025 con la información provista por los líderes de política y con la información del equipo de la OAP de acuerdo con la política que lideran
</t>
    </r>
    <r>
      <rPr>
        <sz val="9"/>
        <color rgb="FF00B0F0"/>
        <rFont val="Arial"/>
        <family val="2"/>
      </rPr>
      <t xml:space="preserve">https://uaermv.sharepoint.com/:w:/s/ProcesoDESI/ESP_z06Nm81NsJXyJhP-7zcBztcM4Y5kWDlDzPJELjymEg?e=xqWZyh </t>
    </r>
    <r>
      <rPr>
        <sz val="9"/>
        <rFont val="Arial"/>
        <family val="2"/>
      </rPr>
      <t xml:space="preserve">
5- Se efectuó el seguimiento al avance del Plan de Adecuación y Sostenibilidad del segundo trimestre de 2025. Posteriormente, se remitieron a los líderes de política las observaciones detalladas derivadas de dicha revisión y se presento los resultados al CIGD
</t>
    </r>
    <r>
      <rPr>
        <sz val="9"/>
        <color rgb="FF00B0F0"/>
        <rFont val="Arial"/>
        <family val="2"/>
      </rPr>
      <t xml:space="preserve">https://uaermv.sharepoint.com/:f:/s/ProcesoDESI/EvEX-BE5ExJGjaF4yj81lIwBRp2Qk_tGNMS-d9gCI61mzg?e=7o37f2 
</t>
    </r>
    <r>
      <rPr>
        <sz val="9"/>
        <rFont val="Arial"/>
        <family val="2"/>
      </rPr>
      <t xml:space="preserve">
6-Reportes oficial SEGPLAN, Se realizó el seguimiento trimestral a corte 30 de junio 2025 , en los módulos de ubicación de inversión, tareas e indicadores.
</t>
    </r>
    <r>
      <rPr>
        <sz val="9"/>
        <color rgb="FF00B0F0"/>
        <rFont val="Arial"/>
        <family val="2"/>
      </rPr>
      <t xml:space="preserve">https://uaermv.sharepoint.com/:f:/s/ProcesoDESI/EtEOrO5Qb05PgqBKrkIhv-oBoE4-BCSp_6K0trWu0UWdIA?e=39odSX
</t>
    </r>
    <r>
      <rPr>
        <sz val="9"/>
        <rFont val="Arial"/>
        <family val="2"/>
      </rPr>
      <t xml:space="preserve">
7-Se adelantó el proceso de cargue en la plataforma PIIP de los proyectos que realizaron la entrega en los tiempos establecidos.
</t>
    </r>
    <r>
      <rPr>
        <sz val="9"/>
        <color rgb="FF00B0F0"/>
        <rFont val="Arial"/>
        <family val="2"/>
      </rPr>
      <t>https://uaermv.sharepoint.com/sites/ProcesoDESI/Documentos%20compartidos/Forms/AllItems.aspx?id=%2Fsites%2FProcesoDESI%2FDocumentos%20compartidos%2F150%20340%20PROYECTOS%2F2025%2F1%20Proyectos%20de%20Inversi%C3%B3n%2F5%20PIIP%2FJul%5FSep&amp;p=true&amp;ga=1</t>
    </r>
    <r>
      <rPr>
        <sz val="9"/>
        <rFont val="Arial"/>
        <family val="2"/>
      </rPr>
      <t xml:space="preserve">
8- Se elaboró el informe mensual de seguimiento a metas y ejecución presupuestal con el reporte por proyecto de inversión para los meses junio, julio y agosto de 2025. Este informe contiene las actualizaciones al cierre oficial de metas y presupuesto para cada uno de los meses, así como las recomendaciones en términos de ejecución.
</t>
    </r>
    <r>
      <rPr>
        <sz val="9"/>
        <color rgb="FF00B0F0"/>
        <rFont val="Arial"/>
        <family val="2"/>
      </rPr>
      <t xml:space="preserve">https://uaermv.sharepoint.com/:f:/s/ProcesoDESI/EqsgPU9UgiVIrCe2sj6jc3wBjJ3r-k6hqyb54DhmRX7yQQ?e=5Wi7uX </t>
    </r>
    <r>
      <rPr>
        <sz val="9"/>
        <rFont val="Arial"/>
        <family val="2"/>
      </rPr>
      <t xml:space="preserve">
</t>
    </r>
  </si>
  <si>
    <t xml:space="preserve">REPRESENTACIÓN GRÁFICA DEL COMPORTAMIENTO DEL INDICADOR </t>
  </si>
  <si>
    <t>Primer trimestre  2025</t>
  </si>
  <si>
    <t>No se presenta desviación, sin embargo respecto a la vigencia anterior ( primer trimestre de la vigencia 2024),  se mantiene un cumplimiento del 100%  respecto al mismo perido, sin embargo  se recomienda continuar  con el  fortalecimiento del proceso en  busca de mejora continua.</t>
  </si>
  <si>
    <t>No se presenta desviación, sin embargo respecto a la vigencia anterior ( segundo trimestre de la vigencia 2024),  se mantiene un cumplimiento del 100%  respecto al mismo perido, sin embargo  se recomienda continuar  con el  fortalecimiento del proceso en  busca de mejora continua.</t>
  </si>
  <si>
    <t>Tercer trimestre  2025</t>
  </si>
  <si>
    <t>No se presenta desviación, sin embargo respecto a la vigencia anterior ( tercer  trimestre de la vigencia 2024),  se mantiene un cumplimiento del 100%  respecto al mismo perido, sin embargo  se recomienda continuar  con el  fortalecimiento del proceso en  busca de mejora continua.</t>
  </si>
  <si>
    <t>RESULTADO ANUAL DEL INDICADOR</t>
  </si>
  <si>
    <t>ANÁLISIS DE RESULTADO ANUAL DEL INDICADOR</t>
  </si>
  <si>
    <t>OBSERVACIONES AL RESULTADO ANUAL DEL INDICADOR</t>
  </si>
  <si>
    <t>.</t>
  </si>
  <si>
    <t>NOMBRES Y APELLIDOS DEL RESPONSABLE DEL REPORTE</t>
  </si>
  <si>
    <t>Julio Cesar Guapacha Osorio</t>
  </si>
  <si>
    <t>CARGO Y/O TIPO DE VINCULACIÓN</t>
  </si>
  <si>
    <t>Contratista Oficina Asesora de Planeación-Enlace proceso DES</t>
  </si>
  <si>
    <t>3. Servicio a la Ciudadanía y Relacionamiento con Partes Interesadas-SRPI</t>
  </si>
  <si>
    <t>PORCENTAJE DE DESATENCIÓN DE PQRSFD CIUDADANAS CON TÉRMINOS DE 15 DÍAS HÁBILESL</t>
  </si>
  <si>
    <t>Anual</t>
  </si>
  <si>
    <t>Jefe Oficina de Servicio a la Ciudadanía y Sostenibilidad</t>
  </si>
  <si>
    <t>1%</t>
  </si>
  <si>
    <t>Respecto al total de las peticiones respondidas fuera de términos se encuentra que para este trimestre se reportaron 23, lo que permite evidenciar que el indicador se encuentra en el rango mejorable con un 2% para las PQRSFD con términos de respuesta de 15 días  hábiles. 
Por otra parte se realizó revisión con corte a 02/10/2025 encontrando que estas 23 peticiones ya se encuentran respondidas, de las cuales ventiuno presentan acuse de recibo extemporáneo bajo los siguientes radicados: 20251120105412, 20251120107842,  20251120108272, 20251120109242, 20251120112532, 20251120117872, 20251120118772,  20251120123082, 20251120123222, 20251120125192, 20251120125302,  20251120128772, 20251120130612, 20251120131072, 20251120140742, 20251120143702, 20251120145952, 20251120149972, 20251120151282,  20251120151592, 20251120156312  y dos se encuentran respondidas fuera de términos bajo los siguientes radicados:  20251120138092, 20251120138082 .  Es pertinente tener en cuenta que el componente de Servicio a la Ciudadanía durante el período realizó seguimiento a través de los correos de alerta preventiva para evitar el vencimiento de las peticiones.</t>
  </si>
  <si>
    <t>Se evidencia que con respecto al trimestre de la vigencia anterior,se presenta una constante del 0%   frente a las respuestas emitidas fuera  de los términos de ley, ya que para esta vigencia se reportaron 4 peticiones vencidas. Se sugiere a las dependencias de:  Talento Humano y Subdirección de Planificación y Conservación que implementen las acciones de mejoramiento frente a los criterios que legalmente deben se característicos de las respuestas definitivas: Coherencia, claridad, calidez y oportunidad.</t>
  </si>
  <si>
    <t>Se evidencia que con respecto al trimestre de la vigencia anterior, se presenta una constante del 1%  frente a las respuestas emitidas fuera  de los términos de ley, ya que para esta vigencia se reportaron 9  peticiones que presentan acuse de recibo extemporáneo y 3 respondidas fuera de términos.. Se sugiere a las dependencias de:  Subdirección de Planificación y Conservación, Subdirección de Producción y Apoyo Logístico, Gerencia de Contratación  y Talento Humano, que implementen las acciones de mejoramiento frente a los criterios que legalmente deben se característicos de las respuestas definitivas: Coherencia, claridad, calidez y oportunidad.</t>
  </si>
  <si>
    <t>Se evidencia que con respecto al trimestre de la vigencia anterior, hay un aumento de 1 punto porcentual  frente a las respuestas emitidas fuera  de los términos de ley, ya que para esta vigencia se reportaron 21  peticiones que presentan acuse de recibo extemporáneo y 2 respondidas fuera de términos.. Se sugiere a las dependencias de:  Subdirección de Planificación y Conservación, Subdirección de Producción y Apoyo Logístico, Gerencia de Contratación  y Talento Humano, que implementen las acciones de mejoramiento frente a los criterios que legalmente deben se característicos de las respuestas definitivas: Coherencia, claridad, calidez y oportunidad.</t>
  </si>
  <si>
    <t xml:space="preserve">Continuar realizando el monitoreo  permanente  de correos de alerta preventiva, para el cumplimiento de las respuestas a los requerimientos dentro de los términos de ley.
El  11/09/2025 el componente de Servicio a la Ciudadanía realizó sensibilización sobre el tramite y gestión de los derechos de petición, dirigida al personal de las siguientes dependencias responsables de administrar y generar la respuesta a los requerimientos: 
Subdirección de Intervención de la Infraestructura, Gerencia de Infraestructura Urbana, Gerencia Administrativa y Financiera, Gestión Documental OfIcina de Control Disciplinario Interno y Servicio a la Ciudadanía. Se contó con la asistencia de 35 personas.
Durante el  tercer trimestre de 2025 el componente de Servicio a la  Ciudadanía en articulación con el área de comunicaciones de la Entidad, realizó campaña del ranking de respuestas oportunas a las PQRSFD I Semestre 2025, resultado que fue publicado  a través de la intranet, pantallas de tv de la entidad y correo laumvteinforma, destacando a las dependencias que respondieron las peticiones con oportunidad, e invitando a las demás dependencias a hacer parte del podium de respuestas oportunas. </t>
  </si>
  <si>
    <t>Cesar Oswaldo Cardenas
Jeniffer Tatiana Fonseca
Andrea del Pilar Zambrano</t>
  </si>
  <si>
    <t>Jefe de Oficina 
Contratista OSCS
Contratista OSCS</t>
  </si>
  <si>
    <t>7%</t>
  </si>
  <si>
    <t xml:space="preserve">Durante este trimestre, se presenta un cumplimiento del 100% en los plazos de respuesta para las PQRSFD con términos de 10 días hábiles, lo que representa una mejora continua con respecto al trimestre anterior, permitiendo evidenciar que el indicador se encuentra en el rango de apropiado con un 0%.
 </t>
  </si>
  <si>
    <t>Respecto al total de las peticiones respondidas fuera de términos, se encuentra que para este trimestre se reportaron 4 peticiones, lo que permite evidenciar que el indicador se encuentra en el rango de mejorable con un 7% para las PQRSFD con términos de 10 días hábiles.  
Por otra parte se realizó revisión con corte a 02/10/2025 encontrando que estas 4 peticiones ya se encuentran Respondidas, pero tres de ellas presentan acuse de recibo extemporáneo bajo los siguientes radicados: 20251120115702, 20251120128652, 20251120151022  y una se encuentra respondida fuera de términos bajo el radicado: 20251120139282. Es pertinente tener en cuenta que el componente de Servicio a la Ciudadanía durante el período realizó seguimiento a través de los correos de alerta preventiva para evitar el vencimiento de estas peticiones.</t>
  </si>
  <si>
    <t>Se evidencia que con respecto al primer trimestre de la vigencia anterior, se disminuyó en cuatro puntos porcentuales las respuestas emitidas fuera  de los términos de ley, logrando una mejora significativa en la gestión de las peticiones.</t>
  </si>
  <si>
    <t xml:space="preserve">Continuar realizando el monitoreo  permanente  de correos de alerta preventiva, para el cumplimiento de las respuestas a los requerimientos dentro de los términos de ley.
El  20/02/2025 el componente de Servicio a la Ciudadanía realizó sensibilización sobre el tramite y gestión de los derechos de petición, dirigida al personal de las dependencias responsables de administrar y generar la respuesta a los requerimientos. 
Durante el primer trimestre de 2025 el componente de Servicio al Ciudadano en articulación con el área de comunicaciones de la Entidad, realizó campaña del ranking de respuestas oportunas a las PQRSFD II Semestre 2024, resultado que fue publicado  a través de la intranet, pantallas de tv de la entidad y correo laumvteinforma, destacando a las dependencias que respondieron las peticiones con oportunidad, e invitando a las demás dependencias a hacer parte del podium de respuestas oportunas. </t>
  </si>
  <si>
    <t>Se evidencia que con respecto al segundo trimestre de la vigencia anterior, se aumentó en seis puntos porcentuales las respuestas emitidas fuera  de los términos de ley, ya que para esta vigencia se reportaron 5 peticiones de las cuales cuatro presentan acuse de recibo extemporáneo y 1 se encuentra respondida fuera de términos. Se sugiere a las dependencias de: Subdirección de Planificación y Conservación, Gerencia de Infraestructura Urbana, Gerencia de Producción y Talento Humano, implementar las acciones de mejoramiento frente a los criterios que legalmente deben se característicos de las respuestas definitivas: Coherencia, claridad, calidez y oportunidad..</t>
  </si>
  <si>
    <t>Se evidencia que con respecto al tercer trimestre de la vigencia anterior, se aumentó en siete puntos porcentuales las respuestas emitidas fuera  de los términos de ley, ya que para esta vigencia se reportaron 4 peticiones de las cuales cuatro presentan acuse de recibo extemporáneo y 1 se encuentra respondida fuera de términos. Se sugiere a las dependencias de: Subdirección de Planificación y Conservación y Gerencia de Contratación, que implementen las acciones de mejoramiento frente a los criterios que legalmente deben se característicos de las respuestas definitivas: Coherencia, claridad, calidez y  oportunidad..</t>
  </si>
  <si>
    <t>1 MINUTO - 11 SEGUNDOS</t>
  </si>
  <si>
    <t>De acuerdo con el resultado se puede evidenciar que el tiempo de espera promedio de primera respuesta en el chat virtual es de 1 minuto 14 segundos por chat, tiempo que se encuentra en el rango apropiado, de acuerdo con los parámetros establecidos en dicho indicador. Por otro lado, es importante mencionar que el número de personas atendidas en el periodo (enero a marzo) corresponde a 112, las cuales se atendieron en un total de 1 hora 07 minutos, equivalentes a 67 minutos. Cabe anotar, que el componente de Servicio a la Ciudadanía está trabajando para mantener el rango apropiado e intentar que dichos tiempos cada día mejoren y que la experiencia ciudadana en términos de espera sea menor.</t>
  </si>
  <si>
    <t>De acuerdo con el resultado se puede evidenciar que el tiempo de espera promedio de primera respuesta en el chat virtual es de 1 minuto y 11 segundos por chat, tiempo que se encuentra en el rango apropiado, de acuerdo con los parámetros establecidos en dicho indicador. Durante el segundo trimestre (abril a junio), atendimos a 167 personas a través del chat. Este volumen de atención implicó un total de 1 hora y 39 minutos de servicio, equivalentes a 99 minutos. 
El equipo de Servicio a la Ciudadanía trabaja continuamente para mantener este óptimo tiempo de respuesta y para mejorar cada día, buscando que la experiencia de los ciudadanos en términos de espera sea aún más ágil.</t>
  </si>
  <si>
    <t>De acuerdo con el resultado se puede evidenciar que el tiempo de espera promedio de primera respuesta en el chat virtual es de 1 minuto y 16 segundos por chat, tiempo que se encuentra en el rango apropiado, de acuerdo con los parámetros establecidos en dicho indicador. Durante el tercer trimestre (julio a septiembre), atendimos a 129 personas a través del chat. Este volumen de atención implicó un total de 1 hora y 22 minutos de servicio, equivalentes a 82 minutos. 
El equipo de Servicio a la Ciudadanía trabaja continuamente para mantener este óptimo tiempo de respuesta y para mejorar cada día, buscando que la experiencia de los ciudadanos en términos de espera sea aún más ágil.</t>
  </si>
  <si>
    <t>Se evidencia que con respecto al primer trimestre de la vigencia anterior  el tiempo promedio de espera para la atención en el chat virtual  disminuyó en 7 segundos</t>
  </si>
  <si>
    <t xml:space="preserve">
Se recomienda continuar manteniendo este promedio de primera respuesta a través de este canal con el objetivo de mostrar la efectividad del mismo hacia la ciudadanía.</t>
  </si>
  <si>
    <t>1 min, 09 segundos</t>
  </si>
  <si>
    <t>1 min,16 segundos</t>
  </si>
  <si>
    <t xml:space="preserve">Se evidencia que con respecto al tercer trimestre de la vigencia anterior  el tiempo promedio de espera para la atención en el chat virtual  aumentó en 7 segundos </t>
  </si>
  <si>
    <t xml:space="preserve">
LOGRAR QUE EL TIEMPO PROMEDIO DE ATENCIÓN EN EL CHAT VIRTUAL SEA MÁXIMO 15 MINUTOS</t>
  </si>
  <si>
    <t>8 minutos 14 segundos</t>
  </si>
  <si>
    <t>30:00 min</t>
  </si>
  <si>
    <t>20:00 min</t>
  </si>
  <si>
    <t>15:00 min</t>
  </si>
  <si>
    <t>De acuerdo con el resultado, se puede evidenciar que el tiempo promedio de atención es de 8:09 ocho minutos, nueve segundos por chat, el cual se encuentra en el rango apropiado, de acuerdo con los parámetros establecidos en dicho indicador. Por otro lado, mencionar que el número de personas atendidas en el periodo (enero a marzo) corresponde a 112, que se atendieron en un total de 15 horas con 13 minutos, equivalentes a 913 minutos. Cabe anotar, que el componente de Servicio a la Ciudadanía está trabajando  para disminuir dichos tiempos y que la experiencia de la ciudadana  durante la espera para  la  atención sea menor.</t>
  </si>
  <si>
    <t xml:space="preserve">
De acuerdo con el resultado, se puede evidenciar que el tiempo promedio de atención es de 8 minutos y 14 segundos por chat, el cual se encuentra en el rango apropiado, de acuerdo con los parámetros establecidos en dicho indicador.  Durante el periodo de abril a junio, se atendieron a 167 personas a través del chat, lo que equivale a un total de 11 horas y 31 minutos de atención (693 minutos).  Actualmente, el componente de Servicio a la Ciudadanía está trabajando  para disminuir estos tiempos de espera y mejorar la experiencia ciudadana.</t>
  </si>
  <si>
    <t xml:space="preserve">
De acuerdo con el resultado, se puede evidenciar que el tiempo promedio de atención es de 7 minutos y 39 segundos por chat, el cual se encuentra en el rango apropiado, de acuerdo con los parámetros establecidos en dicho indicador.  Durante el periodo de julio a septiembre, se atendieron a 129 personas a través del chat, lo que equivale a un total de 4 horas y 7 minutos de atención (497 minutos).  Actualmente, el componente de Servicio a la Ciudadanía está trabajando  para disminuir estos tiempos de espera y mejorar la experiencia ciudadana.</t>
  </si>
  <si>
    <t xml:space="preserve">
Se recomienda continuar manteniendo y/o disminuyendo el promedio de atención a través de este canal con el objetivo de mostrar la efectividad del mismo hacia la ciudadanía.</t>
  </si>
  <si>
    <t xml:space="preserve">Se evidencia que con respecto al segundo trimestre de la vigencia anterior, hay una disminución de 16 segundos en el tiempo promedio de atención en el chat virtual. </t>
  </si>
  <si>
    <t>Se recomienda continuar manteniendo y/o disminuyendo el promedio de atención a través de este canal con el objetivo de mostrar la efectividad del mismo hacia la ciudadanía.</t>
  </si>
  <si>
    <t>8 minutos con 
35 segundos</t>
  </si>
  <si>
    <t>7 minutos con 39 segundos</t>
  </si>
  <si>
    <t xml:space="preserve">Se evidencia que con respecto al tercer trimestre de la vigencia anterior, hay una disminución de 56 segundos en el tiempo promedio de atención en el chat virtual. </t>
  </si>
  <si>
    <t>5. Planificación de la Consevación de la Infraestructura-PCI</t>
  </si>
  <si>
    <t>7. Generar una propuesta de política pública en el Distrito para la conservación de la infraestructura para la movilidad.</t>
  </si>
  <si>
    <t xml:space="preserve">PRIORIZACIÓN DE MALLA VIAL LOCAL, INTERMEDIA, ARTERIAL Y RURAL DE BOGOTA </t>
  </si>
  <si>
    <t>PRIORIZAR 100% DE LA META ANUAL PROGRAMADA EN LA MALLA VIAL LOCAL, INTERMEDIA, ARTERIAL Y RURAL</t>
  </si>
  <si>
    <t>Medir el avance de la priorización de las vías de la Malla Vial Local, Intermedia,Arterial y Rural, con el fin de garantizar que la UAERMV, a través de la Subdirección de Producción y Apoyo Logístico (SPAL) y la Subdirección de Intervención de la Infraestructura (SII), cuente con segmentos para ejecutar y dé cumplimiento a la meta de Intervención de la Entidad.</t>
  </si>
  <si>
    <t>Subdirector de Planificación y de Conservación</t>
  </si>
  <si>
    <t>Se priorizaron en el trimestre en malla Local (LO), Intermedia (IN) y Rural (RU) 585 PK en 571 CIV correspondientes a 84,18 Kilómetros-Carril definidos, adicionalmente se excluyeron 26 PK correspondientes a 2,58 Kilómetros carril definidos, así como la suspensión por parte de la Gerencia de Infraestructura Urbana (GIU) de 1 PK equivalente a 0,11 Kilómetros carril definidos, por otra parte la GIU incluyó por el Procedimiento IMVI-PR-012, 1,74 Kilómetros-Carril de intervención con 1 PK, por  lo cual se presenta una priorización efectiva correspondiente a 83,53 Kilómetros Carril definidos, con el 27,3% de la meta anual programada y el 108,7% de la meta trimestral programada. Adicionalmente, se informa que de los segmentos priorizados en vigencias anteriores hay un rezago de segmentos que no fueron intervenidos en el 2024, en malla LO, IN y RU de 102,05 kilómetros-Carril definidos, lo cual garantiza que la UAERMV cuente con los segmentos requeridos para ejecutar y dar cumplimiento a la meta de intervención de la Entidad. Se informa, que conforme a lo definido por la SPC en reunión del 21/01/2025, se reportará para las actividades de PABA y CL el 50% del valor del Km carril de Impacto y para las actividades de RH, CC, FEM, SF, el 100% del valor del Km carril de impacto, dichas cifras se notifican como Km carril definido. Por lo anterior se indica, que la meta acumulada del primer trimestre ha tenido modificaciones tanto en número de PK como en Kilómetros carril, debido a la exclusión de PK y por la variación entre la áreas ejecutadas por la GIU y las reportadas por el IDU, así como la reeinclusión en la priorización de 7 PK que habían sido excluidos y se priorizaron de nuevo los cuales suman al segundo trimestre.</t>
  </si>
  <si>
    <t>Se priorizaron en el trimestre en malla Local (LO), Intermedia (IN) y Rural (RU) 531 PK en 512 CIV correspondientes a 84,46 Kilómetros-Carril definidos, adicionalmente se excluyo 1 PK correspondiente a 0,30 Kilómetros carril definidos, por  lo cual se presenta una priorización efectiva correspondiente a 84,16 Kilómetros Carril definidos, con el 27,5% de la meta anual programada y el 110,4% de la meta trimestral programada. Adicionalmente, se informa que de los segmentos priorizados en vigencias anteriores hay un rezago de segmentos que no fueron intervenidos en el 2024, en malla LO, IN y RU de 102,05 kilómetros-Carril definidos, lo cual garantiza que la UAERMV cuente con los segmentos requeridos para ejecutar y dar cumplimiento a la meta de intervención de la Entidad. Se informa, que conforme a lo definido por la SPC en reunión del 21/01/2025, se reportará para las actividades de PABA y CL el 50% del valor del Km carril de Impacto y para las actividades de RH, CC, FEM, SF, el 100% del valor del Km carril de impacto, dichas cifras se notifican como Km carril definido.</t>
  </si>
  <si>
    <t>Se priorizaron en el trimestre en malla Local (LO), Intermedia (IN) y Rural (RU) 1.978 PK en 1.954 CIV correspondientes a 227,33 Kilómetros-Carril definidos,  por otra parte la GIU incluyó por el Procedimiento IMVI-PR-012, 0,02 Kilómetros-Carril de intervención con 1 PK, por  lo cual se presenta una priorización efectiva correspondiente a a 227,35 Kilómetros Carril definidos, con el 71,8% de la meta anual programada y el 271,5% de la meta trimestral programada,  dado que en este trimestre se priorizaron la totalidad de PK con tipo de intervención de Limpieza de Sumideros (LS) y Sello de fisuras (SF) por instrucción de la Dirección General, puesto que será la intervención que realizará la entidad en los meses de agosto a noviembre. Adicionalmente, se informa que de los segmentos priorizados en vigencias anteriores hay un rezago de segmentos que no fueron intervenidos en el 2024, en malla LO, IN y RU de 91,53 kilómetros-Carril definidos, lo cual garantiza que la UAERMV cuente con los segmentos requeridos para ejecutar y dar cumplimiento a la meta de intervención de la Entidad. Se informa, que conforme a lo definido por la SPC en reunión del 21/01/2025, se reportará para las actividades de PABA, AD y CL el 50% del valor del Km carril de Impacto y para las actividades de RH, CC, FEM, SF, el 100% del valor del Km carril de impacto, dichas cifras se notifican como Km carril definido. Adicionalmente se realiza ajuste de la meta conforme al memorando 20251200182793 de 27 de junio de 2025. Finalmente, se informa que en la priorización se están incluyendo los PK de los convenios IDU-1396-2025 y los FDL, así como el convenio 3530-SDM, lo cual hace que se incremente el indicador y para los cuales las 3 subdirecciones y la OAP, están realizando el ajuste a las metas para el cuarto trimestre de 2025.  Se informa, que conforme a lo definido en reunión del 23/09/2025 entre la SII, SPAL, SPC y OAP y reunión del 30/09/2025 de la SPC, se reportará para las actividades de PABA, CL y AD para el convenio del IDU-1369-2025 y el convenio FDL el 25% del valor del Km carril de Impacto y para las actividades de RH, CC, FEM, SF, el 50% del valor del Km carril de impacto, dichas cifras se notifican como Km carril definido, dado a que son metas compartidas con estas entidades y la UAERMV reportará la mitad de las mismas.</t>
  </si>
  <si>
    <t>El indicador se sobre ejecutó, dado que en este trimestre se priorizaron la totalidad de PK con tipo de intervención de Limpieza de Sumideros (LS) y Sello de fisuras (SF) por instrucción de la Dirección General, puesto que será la intervención que realizará la Entidad en los meses de agosto a noviembre, así como la inclusión de los PK de los convenios IDU-1396-2025, los FDLy el convenio 3530-SDM, lo cual hace que se ncremente el indicador. Las 3 subdirecciones y la OAP, están realizando el ajuste a las metas para el cuarto trimestre de 2025. </t>
  </si>
  <si>
    <t>PABLO EMILIO MUÑOZ PUENTES</t>
  </si>
  <si>
    <t>100%</t>
  </si>
  <si>
    <t>Subdirector Planificación de la Conservación 
Libre Nombramiento</t>
  </si>
  <si>
    <t>Se realizaron visitas de seguimiento a 460 elementos viales que corresponden al 21% de la meta anual programada y al 100% de la meta trimestral programada. El indicador se considera apropiado de acuerdo a la cantidad prevista en la etapa de planeación y los rangos de gestión establecidos.</t>
  </si>
  <si>
    <t>AVANCE DEL TRIM</t>
  </si>
  <si>
    <t>Se ha ejecutado el 80% de la meta programada para el Indicador de Seguimiento a Intervenciones Ejecutas, por lo que se considera apropiado de acuerdo a la cantidad prevista en la etapa de planeación y los rangos de gestión establecidos.</t>
  </si>
  <si>
    <t>Se priorizaron 31 PK con 29 CIV equivalentes a 2,41 Kilómetros-Lineal, equivalentes al 17,2% de la meta anual programada y el 68,9% de la meta trimestral programada. Debido a la finalización de los contratos OPS de varios de los integrantes de la Subdirección de Conservación y de Mantenimiento (SPC), se vio una reducción en los segmentos priorizados en el mes de marzo.</t>
  </si>
  <si>
    <t>Se priorizaron 52 PK con 49 CIV equivalentes a 5,04 Kilómetros-Lineal, equivalentes al 36% de la meta anual programada y el 144% de la meta trimestral programada. Se realiza una priorización más alta en el segundo trimestre para compensar el déficit que se presento en el primer trimestre, debido a la finalización de los contratos OPS.</t>
  </si>
  <si>
    <t>Se priorizaron 9 PK con 9 CIV equivalentes a 8,21 Kilómetros-Lineal, equivalentes al 54,6% de la meta anual programada y el 234,6% de la meta trimestral programada. Se presenta un incremento significativo en la priorización de segmentos, dado que en este mes se priorizaron la totalidad de PK con tipo de intervención de Limpieza de Sumideros (LS) y Sello de fisuras (SF) por instrucción de la Dirección General, puesto que será la intervención que realizará la entidad en los meses de agosto a noviembre. Adicionalmente, se están incluyendo los PK de los convenios IDU-1396-2025 y los FDL, lo cual hace que se incremente el indicador y para los cuales las 3 subdirecciones y la OAP, están realizando el ajuste a las metas para el cuarto trimestre de 2025.Se informa, que conforme a lo definido en reunión del 23/09/2025 entre la SII, SPAL, SPC y OAP y reunión del 30/09/2025 de la SPC, se reportará para todas las actividades de intervención del convenio del IDU-1369-2025 y el convenio FDL el 50% del valor del Km lineal, dichas cifras se notifican como Km lineal definido, dado a que son metas compartidas con estas entidades y la UAERMV reportará la mitad de las mismas.</t>
  </si>
  <si>
    <t>AVANCE DEL TRIM (km-lineal)</t>
  </si>
  <si>
    <t>ACUMULADO (km-lineal)</t>
  </si>
  <si>
    <t>META (km-Lineal)</t>
  </si>
  <si>
    <t>Se aumenta la priorización por solicitud de la Dirección General y la inclusión de los convenios IDU-1396 y FDL</t>
  </si>
  <si>
    <t>Ajuste de la meta entre las SII, SPAL, OAP y SPC para el cuarto trimestre</t>
  </si>
  <si>
    <t>Se presenta un incremento significativo en la priorización de segmentos, dado que en este trimestre se priorizaron la totalidad de PK con tipo de intervención de Limpieza de Sumideros (LS) y Sello de fisuras (SF) por instrucción de la Dirección General. Dicha intervención la realizará la Entidad en los meses de agosto a noviembre 2025.</t>
  </si>
  <si>
    <t>.Se ha ejecutado el 75% de la meta programada para el Indicador de Asistencia Técnica, por lo que se considera apropiado de acuerdo a la cantidad prevista en la etapa de planeación y los rangos de gestión establecidos.</t>
  </si>
  <si>
    <t>Se realizó visitas de diagnóstico a 8.042 PK en 7.627 CIV equivalentes a 1.222,13 Kilómetros-Carril, correspondiente al 23,7% de la meta anual programada y el 103,1% de la meta trimestral programada. Por otra parte es importante indicar que se están reportando todos los tipos elemento (calzada, bahía, andén, ciclorruta, etc.). Por otra parte, se agregaron al reporte 20 segmentos diagnosticados por el IMVI-PR-012, dado que son diagnosticos que sta validando la SPC. Finalmente, se realiza un ajuste en la meta de diagnostico pasando de 28.000 a 34.000 inspecciones, notificado mediante memorando 20251200158043  del 3 de junio de 2025, el cual fue aprobado por la OAP, por lo que se generó una variación en los porcentajes de los 4 trimestres de 2025.</t>
  </si>
  <si>
    <t>Se realizó visitas de diagnóstico a 10.746 PK en 10.128 CIV equivalentes a 1.505,85 Kilómetros-Carril, correspondiente al 31,6% de la meta anual programada y el 101,4% de la meta trimestral programada. Por otra parte es importante indicar que se están reportando todos los tipos elemento (calzada, bahía, andén, ciclorruta, etc.).</t>
  </si>
  <si>
    <t>Se realizó visitas de diagnóstico a 13.156 PK en 12.628 CIV equivalentes a 1.268,88 Kilómetros-Carril, correspondiente al 30,1% de la meta anual programada y el 103,2% de la meta trimestral programada. Por otra parte es importante indicar que se están reportando todos los tipos elemento (calzada, bahía, andén, ciclorruta, etc.). Finalmente, se realiza un ajuste en la meta de diagnostico pasando de 34.000 a 43.750 inspecciones, notificado mediante memorando 20251200246283 de 01 de septiembre de 2025, el cual fue aprobado por la OAP, por lo que se generó una variación en los porcentajes de los 4 trimestres de 2025.</t>
  </si>
  <si>
    <t>La Ejecución del Indicador se considera apropuiado, aclarando que se realiza un ajuste en la meta de diagnostico pasando de 34.000 a 43.750 inspecciones, la cual fue notificado mediante memorando 20251200246283 de 01-09-2025 y aprobado por la OAP, por lo que se generó una variación en los porcentajes de los 4 trimestres de 2025.</t>
  </si>
  <si>
    <t xml:space="preserve">  2023-12-18</t>
  </si>
  <si>
    <t>6. Gestión del Laboratorio-GLAB</t>
  </si>
  <si>
    <t>2. PDD Intervenir puntos críticos y ejecutar obras de conservación de la red vial, vial rural y cicloinfraestructura, para el logro de una movilidad sostenible.</t>
  </si>
  <si>
    <t>Gerente para el Desarrollo, la Calidad y la Innovación</t>
  </si>
  <si>
    <t>95%</t>
  </si>
  <si>
    <t xml:space="preserve">En el mes de enero se ensayaron 386 muestras de las materias primas recibidas para la ejecución de las intervenciones, las mezclas producidas, las capas de la estructura de pavimento y de la exploración geotécnica (apiques), a las cuales se le realizaron 1602 ensayos de los 1602 solicitados, obteniendo un porcentaje de cumplimiento del 100% de los servicios solicitados.
</t>
  </si>
  <si>
    <t>En el mes de julio se ensayaron 778 muestras de las materias primas recibidas para la ejecución de las intervenciones, las mezclas producidas, las capas de la estructura de pavimento y de la exploración geotécnica (apiques), a las cuales se le realizaron 3277 ensayos de los 3277 solicitados, obteniendo un porcentaje de cumplimiento del 100% de los servicios solicitados.</t>
  </si>
  <si>
    <t>En el mes de agosto se ensayaron 772 muestras de las materias primas recibidas para la ejecución de las intervenciones, las mezclas producidas, las capas de la estructura de pavimento y de la exploración geotécnica (apiques), a las cuales se le realizaron 3568 ensayos de los 3568 solicitados, obteniendo un porcentaje de cumplimiento del 100% de los servicios solicitados.</t>
  </si>
  <si>
    <t>En el mes de septiembre se ensayaron 1001 muestras de las materias primas recibidas para la ejecución de las intervenciones, las mezclas producidas, las capas de la estructura de pavimento y de la exploración geotécnica (apiques), a las cuales se le realizaron 3433 ensayos de los 3433 solicitados, obteniendo un porcentaje de cumplimiento del 100% de los servicios solicitados.</t>
  </si>
  <si>
    <t>MERCY ALEJANDRA RIVERA FONSECA</t>
  </si>
  <si>
    <t>CONTRATISTA</t>
  </si>
  <si>
    <t xml:space="preserve">  2024-07-05</t>
  </si>
  <si>
    <t>Los resultados de los ensayos son utilizados como insumo en los procesos misionales para la toma de decisiones, por ende es indispensable verificar la calidad de los informes emitidos por el laboratorio, con el fin de garantizar la confiabilidad en los resultados de los ensayos realizados.</t>
  </si>
  <si>
    <t xml:space="preserve">
Nota: La medición de este indicador será de la siguiente manera:
          * 1 Trimestre: octubre, noviembre y diciembre.
          * 2 Trimestre: enero, febrero y marzo.
          * 3 Trimestre: abril, mayo y junio.
          * 4 Trimestre: julio, agosto y septiembre.</t>
  </si>
  <si>
    <t>En los meses de abril, mayo y junio del 2025 se entregaron un total de 1535 informes de ensayo de los cuales 1530 se entregaron sin necesidad de correcciones lo que da un porcentaje de cumplimiento del 99,7 %.</t>
  </si>
  <si>
    <t>El indicador mide el grado de cumplimiento con que se entregan los informes de ensayo, ya que estos son utilizados como insumos para los diseños de la estructura de pavimento, diseños de mezcla asfáltica e hidráulica, control de calidad de las materias primas utilizadas para la producción de la mezcla asfáltica e hidráulica y los materiales que componen las diferentes capas de la estructura de pavimento, con el fin de aportar al aseguramiento de la calidad de las intervenciones de la UAERMV antes, y durante el proceso de constructivo y para el producto terminado.
Nota: Los tiempos de entrega de los informes de ensayo se encuentran establecidos en los acuerdos de servicio firmados entre el laboratorio y la gerencia de producción, Subdirección de intervención de la infraestructura y la subdirección de planificación y de conservación y cuando se trata de servicios adicionales en la solicitud o en la aprobación de dicha solicitud (correo, actas o en la orden de trabajo).</t>
  </si>
  <si>
    <t xml:space="preserve">
</t>
  </si>
  <si>
    <t>N° TOTAL DE  INFORMES  ENTREGADOS OPORTUNAMENTE</t>
  </si>
  <si>
    <t xml:space="preserve">% DE CUMPLIMIENTO DE LA ENTREGA OPORTUNA DE LOS INFORMES DE ENSAYO </t>
  </si>
  <si>
    <t>En los meses de julio, agosto y septiembre se entregaron un total de 2551 informes de ensayo de los cuales 2551 se entregaron oportunamente lo que da un porcentaje de cumplimiento del 100 %.</t>
  </si>
  <si>
    <t>TRISMESTRE 4</t>
  </si>
  <si>
    <t>Se encuentra una mejora del 0,2% de cumplimiento, respecto al 2024, la cual NO es una desviación significativa, lográndose un cumplimiento del 100% para este indicador.</t>
  </si>
  <si>
    <t>Se encuentra una mejora del 0,6% de cumplimiento, respecto al 2024, la cual NO es una desviación significativa, lográndose un cumplimiento del 100% para este indicador.</t>
  </si>
  <si>
    <t>No se encuentra desviación con el año 2024.</t>
  </si>
  <si>
    <t>MARZO DE 2022</t>
  </si>
  <si>
    <t>12. Gestión Financiera-GEFI</t>
  </si>
  <si>
    <t xml:space="preserve">Realizar el seguimiento en la Unidad al porcentaje de ejecución del PAC con cargo al presupuesto de vigencia, de conformidad con la programación establecida por las áreas responsables.  </t>
  </si>
  <si>
    <t>Gerente Administrativo y Financiero</t>
  </si>
  <si>
    <t>80%</t>
  </si>
  <si>
    <t>TERCER TRIMESTRE</t>
  </si>
  <si>
    <t xml:space="preserve">Al finalizar el tercer trimestre se alcanzó una ejecución del 99,68% de la programación del PAC de la vigencia, ocupando un rango de gestión Apropiado, lo que refleja un acertado comportamiento entorno a la planeación realizada en el trimestre, dado que la desviación entre la programación y la ejecución sólo fue del 0,32%. Esta situación se presenta en gran medida por el incremento en el pago de los compromisos efectuados con los recursos de la vigencia, dada la finalización de los contratos suscritos en la vigencia anterior, que antecede la contratación y el inicio de la ejecución de los nuevos contratos financiados con el presupuesto de la vigencia.   </t>
  </si>
  <si>
    <t>Se presenta una disminución en el cumplimiento de la ejecución del PAC de 3,83% en el período actual con relación al resultado de la vigencia anterior, que aunque se puede decir, que fue más eficiente el cumplimiento en 2024, sin embargo, se debe precisar que en las dos períodos en comparación se alcanzaron mediciones en nivel de ejecución sobresaliente y en un rango de gestión apropiado.</t>
  </si>
  <si>
    <t>En la comparación de la medición de la ejecución de la actual vigencia contra la anterior, se evidencia un incremento de 13,22% en el cumplimiento de la programación de los pagos a realizar en el período con el presupuesto de la anualidad,  Se presenta una disminución en el cumplimiento de la ejecución del PAC de 3,83% en el período actual con relación al resultado de la vigencia anterior, que aunque se puede decir, que fue más eficiente el cumplimiento en 2024, alcanzando una medición muy cercana al 100%, no obstante, se debe precisar que los resultados obtenidos en los dos períodos se encuentran en un nivel de ejecución sobresaliente y en un rango de gestión apropiado.</t>
  </si>
  <si>
    <t>En este trimestre se continúan realizando las reuniones entre Tesorería y las dependencias responsables de programar los pagos para verificar las alertas y los compromisos de los pagos que habiéndose programado no se efectuaron, informando las implicaciones que se originan por no efectuar estos pagos, a la vez, que se resalta la importancia del cumplimiento de los cronogramas en la radicación y la programación de las cuentas, especialmente el 0,32% de los pagos que habiéndose programado no se realizaron, correspondiendo a los $ 138,094,559 que quedaron pendientes por ejecutar del PAC.</t>
  </si>
  <si>
    <t>ROSITA ESTHER BARRIOS FIGUEROA</t>
  </si>
  <si>
    <t>Gerente Administrativo y Financiero (e )</t>
  </si>
  <si>
    <t xml:space="preserve">Realizar el seguimiento al porcentaje de ejecución de PAC con cargo al presupuesto de reserva por la Unidad, de conformidad con la programación establecida por las áreas responsables. </t>
  </si>
  <si>
    <t>Al tercer trimestre de 2025 con relación a la ejecución de las reservas se alcanzó un comportamiento Apropiado de 90,15%, con un incremento en el resultado del cumplimiento en la programación de los pagos, presentándose la disminución en la cantidad del PAC a programar y ejecutar por del agotamiento de este presupuesto, enmarcado en el incremento de la utilización del presupuesto de la vigencia.</t>
  </si>
  <si>
    <t xml:space="preserve">En el tercer trimestre de 2025 en comparación con el mismo período de 2024 se presentó un disminución en el cumplimiento de la ejecución del PAC de la reserva del 5,71%; sin embargo, se debe resaltar que en este período para las dos vigencias se alcanzaron mediciones con un rango de gestión Apropiado, siendo esta un comportamiento alto, dejándose de ejecutar en 2024 un 4,14% y en 2025 un 9,85% de lo programado, lo cual es importante ya que permite minimizar el número de reservas no utilizadas y prevenir que puedan convertirse en pasivos que afecten la ejecución del presupuesto de la siguiente vigencia (2026). </t>
  </si>
  <si>
    <t>En este período se continua con la realización de reuniones entre Tesorería y las dependencias responsables de programar los pagos, en las cuales se presentan las consecuencias por no efectuar la totalidad de los pagos programados con el presupuesto de la reserva, comunicando que la no utilización de estos recursos va a conducir a que estos puedan convertirse en pasivos presupuestales, que al ejecutarse pueden incurrir en la disminución del presupuesto de la siguiente vigencia, en especial para aquellas dependencias que habiendo programado cuentas para pago en el trimestre, no fueron presentadas, es decir, las cuales hacen parte del 9,85%→ $ 1.293.599.139 pendiente por ejecutar del PAC de reserva que fue programado para su pago en el tercer trimestre de 2025.</t>
  </si>
  <si>
    <t>17. Gestión del Talento Humano-GTHU</t>
  </si>
  <si>
    <t>%</t>
  </si>
  <si>
    <t>Secretario(a) General</t>
  </si>
  <si>
    <t xml:space="preserve">El plan Estratégico de talento humano para el tercer trimestre de la vigencia 2025 presento la siguiente programación y avance de acuerdo a los siguientes planes o temas (obteniendo en el periodo un 91 % de cumplimiento en el trimestre en estado mejorable):
- Plan Acción actividades en el año programado 3T (0,14), Ejecutado (0,14) 
- Plan Anual de Seguridad y Salud en el Trabajo 3T (0,21), Ejecutado (0,21);
- MGETH actividades en el año Programado 3T (0,17), Ejecutado (0,17); 
- Plan Anual de Estímulos e Incentivos - PAEI actividades en el año Programado 3T (0,44, Ejecutado (0,40)
- Plan Institucional de Capacitación – PIC actividades en el año Programado 3T (0,66), Ejecutado (0,51). 
</t>
  </si>
  <si>
    <t>Presenta un incremento porcentual significativo 14% comparados con el mismo periodo en la vigencia anterior, toda vez que el mayor % se asigno a partir del segundo smestre de la vigencia, teniendo en cuenta la puesta en marcha del PETHU  en cada uno de sus componentes la cual se realizo en el primer trimestre</t>
  </si>
  <si>
    <t xml:space="preserve">Adelantar actividades de seguimiento para lograr emitir alertas que permitan identificar oportunamente necesidades que faliciten el cumplimiento de las </t>
  </si>
  <si>
    <t>Presenta un incremento porcentual significativo 8% comparados con el mismo periodo en la vigencia anterior, toda vez que el mayor % se asigno a partir del segundo smestre de la vigencia, teniendo en cuenta la puesta en marcha del PETHU  en cada uno de sus componentes la cual se realizo en el primer y segundo trimestre</t>
  </si>
  <si>
    <t>Presenta un incremento porcentual significativo del 6%  comparados con el mismo periodo en la vigencia anterior, toda vez que el mayor % se asigno a partir del segundo smestre de la vigencia, teniendo en cuenta la puesta en marcha del PETHU  en cada uno de sus componentes la cual se realizo en el primer y segundo trimestre</t>
  </si>
  <si>
    <t>16. Gestión Documental-GDOC</t>
  </si>
  <si>
    <t>Proceso Gestión Documental</t>
  </si>
  <si>
    <t>El indicador se encuentra en un rango de gestión deficiente con un 76% de cumplimiento, es importante mencionar que el trámite de finalización de radicados en orfeo está sujeto a la gestión de finalización adecuada de cada usuario. Asi las cosas, desde el proceso de Gestión Documental, se precisa que desde el proceso de Gestión Documental, se realiza el seguimiento mensual por dependencias y/o procesos con el objetivo de emitir alertas a los usuarios que tienen mayor número de radicados sin finalizar, asi mismo, se presta el acompañamiento focal para lograr el cierre de los mismos, con el fin de mantener el indicador en niveles ópti</t>
  </si>
  <si>
    <t>El indicador se encuentra en un rango de gestión mejorable, es importante mencionar que el trámite de finalización de radicados en orfeo depende de cada usuario. Asi las cosas, desde el proceso de Gestión Documental, se realiza el seguimiento mensual por dependencias y/o procesos con el objetivo de emitir alertas a los usuarios que tienen mayor número de radicados sin finalizar, asi mismo, se presta el acompañamiento focal para lograr el cierre de los mismos, con el fin de mantener el indicador en niveles óptimos.</t>
  </si>
  <si>
    <t>segundo trimestre</t>
  </si>
  <si>
    <t>tercer trimestre</t>
  </si>
  <si>
    <t>El indicador se encuentra en un rango de gestión mejorable, se continua con el seguimiento mensual al No radicados sin finalizar por dependencias</t>
  </si>
  <si>
    <t>DIANA PAOLA REAY GOMEZ</t>
  </si>
  <si>
    <t>Contratista enlace proceso GDOC</t>
  </si>
  <si>
    <t>1.37</t>
  </si>
  <si>
    <t>5 dias</t>
  </si>
  <si>
    <t>6 dias</t>
  </si>
  <si>
    <t>3 dias</t>
  </si>
  <si>
    <t>4 dias</t>
  </si>
  <si>
    <t>1 dia</t>
  </si>
  <si>
    <t>2 dias</t>
  </si>
  <si>
    <t>primer trimestre</t>
  </si>
  <si>
    <t>En comparación con los resultados de la vigencia anterior, el indicador permanece en un rango de gestión apropiado con un tiempo de respuesta a las solicitudes de máximo de  1 día hábil para realizar el prestamo documental.</t>
  </si>
  <si>
    <t>ROSITA ESTHER BARRIOS</t>
  </si>
  <si>
    <t>2.1%</t>
  </si>
  <si>
    <t>1.1%</t>
  </si>
  <si>
    <t>0.1%</t>
  </si>
  <si>
    <t>En comparación  con la vigencia anterior el resultado del presente indicador se mantiene en un rango de gestión apropiad , resaltando las sensibilizaciones y la divulgación de tips informativos para el buen manejo del SGDEA- Orfeo</t>
  </si>
  <si>
    <r>
      <t>Fecha de Actualización:</t>
    </r>
    <r>
      <rPr>
        <sz val="11"/>
        <rFont val="Arial"/>
        <family val="2"/>
      </rPr>
      <t xml:space="preserve"> </t>
    </r>
  </si>
  <si>
    <t>El indicador trimestral consolidado fue del 81,0 %, evidenciando una tendencia positiva en el control de calidad durante el periodo evaluado. Se pasó de un desempeño inicial bajo en el periodo junio–julio, marcado por desviaciones significativas en la fracción fina, a resultados más estables y cercanos a los valores objetivo en agosto–septiembre, gracias a la implementación progresiva de ajustes operativos y técnicos en planta y laboratorio.</t>
  </si>
  <si>
    <t>RESULTADOS</t>
  </si>
  <si>
    <t>VIGENCIA ANTERIOR</t>
  </si>
  <si>
    <t xml:space="preserve">VIGENCIA ACTUAL </t>
  </si>
  <si>
    <t xml:space="preserve"> Si bien es cierto se tuvo un cumplimiento satisfactorio con la entrega de mezcla en caliente y concreto hidraulico , en el tercer trimestre del año se presentó una baja disponibilidad en la entrega de fresado estabilizado lo que afectó directamente el  indicador de despacho  de mezclas. Esto debido a restricciones logisticas.</t>
  </si>
  <si>
    <t>FECHA DE APLICACIÓN: agosto 2020</t>
  </si>
  <si>
    <t>LMME-IND-01</t>
  </si>
  <si>
    <t>Durante el mes de julio el grupo con la disponibilidad más baja presentada fue el de vehículos livianos con un 61,09%.
Durante el mes de agosto el grupo con la disponibilidad más baja presentada fue el de vehículos livianos con un 56,54%.
Durante el mes de septiembre el grupo con la disponibilidad más baja presentada fue el de maquinaria con un 58,54%.
Para el tercer trimestre de 2025 se obtiene una disponibilidad del 81,7% de la disponibilidad, logrando un rango de gestión apropiado y manteniendo un nivel de cumplimiento superior al esperado, con una ligera disminución respecto al segundo trimestre del año</t>
  </si>
  <si>
    <t>En julio de 2025 se recibieron 45 solicitudes que requerían un total de 53 vehículos. Se logró atender satisfactoriamente 44 entregas, lo que representa un índice de cumplimiento del 83,02 % en relación con los equipos solicitados. No se realizaron 6 entregas por falta de disponibilidad de vehículos y 2 solicitudes fueron canceladas. 
En todas las solicitudes atendidas se entregó por lo menos un equipo, garantizando así una atención mínima a cada requerimiento recibido.                                                                                                   
En agosto de 2025 se recibieron 19 solicitudes que requerían vehículos. Se logró atender satisfactoriamente 15 entregas, lo que representa un índice de cumplimiento del 78,96 % en relación con los equipos solicitados. No se realizaron 3 entregas por falta de disponibilidad de vehículos.
En septiembre de 2025 se recibieron 27 solicitudes que requerían vehículos. Se logró atender satisfactoriamente 19 de estas solicitudes, lo que representa un índice de cumplimiento del 70,37 % en relación con las actividades programadas.</t>
  </si>
  <si>
    <t xml:space="preserve">El avance de ejecución en el segundo trimestre con corte al 30 de junio del 2025, fue de 65,12 Km/Carril de los 67,67 Km/Carril programados; lo que representa un avance del 96,23% en el segundo trimestre de lo proyectado, para un acumulado del 261,41 Km/carril  de los 300,62 Km/carril de la meta misional de la Entidad para el año 2025 representado en un avance del 36,12%.
Con respecto a la ejecución de meta por tipo de intervención, se tiene el siguiente avance en el trimestre:
• Km/carril ejecutado PA:  18,25 de 18,30                 81% de lo proyectado
• Km/carril ejecutado CC: 1,02 de 1,20                   85% de lo proyectado
• Km/carril ejecutado RHF: 0,39 de 0,52                   0% de lo proyectado
• Km/carril ejecutado RHR: 0,76 de 1,20               120% de lo proyectado
• Km/carril ejecutado CL: 0,19 de 0,20                   60% de lo proyectado
• Km/carril ejecutado FE: 0,98 de 1,25                   75% de lo proyectado   
• Km/carril ejecutado SF: 33,25 de 45,00               86% de lo proyectado
• Km/carril ejecutado MR: 0,00 de 0,00                     0% de lo proyectado
                                                                                                                                                                                                                                                                                                                                                                                                                                                                                                                                                                                        </t>
  </si>
  <si>
    <t xml:space="preserve">El avance de ejecución en el tercer trimestre con corte al 30 de septiembre del 2025, fue de 152,82 Km/Carril de los 132,08 Km/Carril programados; lo que representa un avance del 86,43% en el tercer trimestre de lo proyectado, para un acumulado del 108,59 Km/carril  de los 300,62 Km/carril de la meta misional de la Entidad para el año 2025 representado en un avance del 86,96%.
Con respecto a la ejecución de meta por tipo de intervención, se tiene el siguiente avance en el trimestre:
• Km/carril ejecutado PA:  36,66 de 38,50                 105% de lo proyectado
• Km/carril ejecutado CC: 2,03 de 4,80                   42% de lo proyectado
• Km/carril ejecutado RHF: 0,85 de 3,40                   25% de lo proyectado
• Km/carril ejecutado RHR: 0,62 de 1,41               44% de lo proyectado
• Km/carril ejecutado CL: 0,56 de 20,27                   3% de lo proyectado
• Km/carril ejecutado FE: 3,94 de 3,70                   106% de lo proyectado   
• Km/carril ejecutado SF: 45,49 de 60,00              86% de lo proyectado
• Km/carril ejecutado LS: 31,52 de 0,00                     0% de lo proyectado
• Km/carril ejecutado AD: 0,33 de 0,00                     0% de lo proyectado 
• Km/carril ejecutado SC: 30,82 de 0,00                     0% de lo proyectado
                                                                                                                                                                                                                                                                                                                                                                                                                                                                                                                                                                                        </t>
  </si>
  <si>
    <t>En el tercer trimestre no se conto con la maquinaria requerida para dar cumplimiento con la programación que se tenia proyectada, generando restrasos en las actividades de parcheo,cambio de carpeta, rehabilitaciones, cambio de losas, sello de fisuras y fresados estabilizados.</t>
  </si>
  <si>
    <t>En el tercer trimestre  de la vigencia  2025; se encuestaron en campo 605 ciudadanos usuarios/beneficiarios directos de las obras a través del formato INFRA-FM-018  "Formato de Encuesta de Satisfaccion a grupos de valor"en donde:
*La calificación máxima  es 5.
*Se obtuvo un promedio de calificación de 4,4  por lo cual se evidencia que se logro la meta propuesta para el indicador, respecto a la buena y excelente calificacion que le otorgan los ciudadanos a las intervenciones que ejecuta la Entidad.</t>
  </si>
  <si>
    <t>Tercer Trimestre 2024
4,3</t>
  </si>
  <si>
    <t>Tercer Trimestre 2025
4.4</t>
  </si>
  <si>
    <t>El indicador continua estando en  el rango de gestion apropiado, para el presente periodo de medicion de la vigencia cumpliendo con la meta del mismo;y sin presentar variacion considerable.</t>
  </si>
  <si>
    <r>
      <t>El avance de ejecución en el primer trimestre para el cumplimiento de metas de Ciclorutas, con corte al 31 de marzo del 2025, fue de 1,24 Km/Carril Lineal de los</t>
    </r>
    <r>
      <rPr>
        <sz val="10"/>
        <color theme="1"/>
        <rFont val="Arial"/>
        <family val="2"/>
      </rPr>
      <t xml:space="preserve"> 0,80 </t>
    </r>
    <r>
      <rPr>
        <sz val="10"/>
        <rFont val="Arial"/>
        <family val="2"/>
      </rPr>
      <t>Km/Carril Lineal programados; lo que representa un avance del 155</t>
    </r>
    <r>
      <rPr>
        <sz val="10"/>
        <color theme="1"/>
        <rFont val="Arial"/>
        <family val="2"/>
      </rPr>
      <t>%</t>
    </r>
    <r>
      <rPr>
        <sz val="10"/>
        <rFont val="Arial"/>
        <family val="2"/>
      </rPr>
      <t xml:space="preserve"> en el primer trimestre de lo proyectado de la meta de 14,00 Km/Carril Lineal de Ciclorutas de la Entidad para el año 2025, representando un avance del 8,86%.
Con respecto a la ejecución de meta por mes, se tiene el siguiente avance en el primer trimestre:
 </t>
    </r>
    <r>
      <rPr>
        <sz val="10"/>
        <color rgb="FFFF0000"/>
        <rFont val="Arial"/>
        <family val="2"/>
      </rPr>
      <t xml:space="preserve">
</t>
    </r>
    <r>
      <rPr>
        <sz val="10"/>
        <color theme="1"/>
        <rFont val="Arial"/>
        <family val="2"/>
      </rPr>
      <t>ENERO         • Km/carri Lineal ejecutado: 0,12     • Segmentos ejecutados: 1
FEBRERO    • Km/carri Lineal ejecutado: 0,00     • Segmentos ejecutados:0
MARZO         • Km/carri Lineal ejecutado: 1,12     • Segmentos ejecutados: 20</t>
    </r>
    <r>
      <rPr>
        <sz val="10"/>
        <color rgb="FFFF0000"/>
        <rFont val="Arial"/>
        <family val="2"/>
      </rPr>
      <t xml:space="preserve">
                                            </t>
    </r>
    <r>
      <rPr>
        <sz val="10"/>
        <rFont val="Arial"/>
        <family val="2"/>
      </rPr>
      <t xml:space="preserve">
                                                                                                                                                                                                                                                                                                                                                                                                                                                                                                                    </t>
    </r>
  </si>
  <si>
    <r>
      <t>El avance de ejecución en el segundo trimestre para el cumplimiento de metas de Ciclorutas, con corte al 30 de junio del 2025, fue de 2,92 Km/Carril Lineal de los</t>
    </r>
    <r>
      <rPr>
        <sz val="10"/>
        <color theme="1"/>
        <rFont val="Arial"/>
        <family val="2"/>
      </rPr>
      <t xml:space="preserve"> 2,80 </t>
    </r>
    <r>
      <rPr>
        <sz val="10"/>
        <rFont val="Arial"/>
        <family val="2"/>
      </rPr>
      <t>Km/Carril Lineal programados; lo que representa un avance del 104</t>
    </r>
    <r>
      <rPr>
        <sz val="10"/>
        <color theme="1"/>
        <rFont val="Arial"/>
        <family val="2"/>
      </rPr>
      <t>%</t>
    </r>
    <r>
      <rPr>
        <sz val="10"/>
        <rFont val="Arial"/>
        <family val="2"/>
      </rPr>
      <t xml:space="preserve"> en el segundo trimestre de lo proyectado de la meta de 14,00 Km/Carril Lineal de Ciclorutas de la Entidad para el año 2025, representando un avance del 29,71% .
Con respecto a la ejecución de meta por mes, se tiene el siguiente avance en el primer trimestre:
 </t>
    </r>
    <r>
      <rPr>
        <sz val="10"/>
        <color rgb="FFFF0000"/>
        <rFont val="Arial"/>
        <family val="2"/>
      </rPr>
      <t xml:space="preserve">
</t>
    </r>
    <r>
      <rPr>
        <sz val="10"/>
        <color theme="1"/>
        <rFont val="Arial"/>
        <family val="2"/>
      </rPr>
      <t>ABRIL         • Km/carri Lineal ejecutado: 0,90     • Segmentos ejecutados: 8
MAYO         • Km/carri Lineal ejecutado: 1,16     • Segmentos ejecutados:12
JUNIO         • Km/carri Lineal ejecutado: 0,86     • Segmentos ejecutados: 7</t>
    </r>
    <r>
      <rPr>
        <sz val="10"/>
        <color rgb="FFFF0000"/>
        <rFont val="Arial"/>
        <family val="2"/>
      </rPr>
      <t xml:space="preserve">
                                            </t>
    </r>
    <r>
      <rPr>
        <sz val="10"/>
        <rFont val="Arial"/>
        <family val="2"/>
      </rPr>
      <t xml:space="preserve">
                                                                                                                                                                                                                                                                                                                                                                                                                                                                                                                    </t>
    </r>
  </si>
  <si>
    <r>
      <t>El avance de ejecución en el tercer trimestre para el cumplimiento de metas de Ciclorutas, con corte al 30 de septiembre del 2025, fue de 8,16 Km/Carril Lineal de los</t>
    </r>
    <r>
      <rPr>
        <sz val="10"/>
        <color theme="1"/>
        <rFont val="Arial"/>
        <family val="2"/>
      </rPr>
      <t xml:space="preserve"> 5,40 </t>
    </r>
    <r>
      <rPr>
        <sz val="10"/>
        <rFont val="Arial"/>
        <family val="2"/>
      </rPr>
      <t>Km/Carril Lineal programados; lo que representa un avance del 151</t>
    </r>
    <r>
      <rPr>
        <sz val="10"/>
        <color theme="1"/>
        <rFont val="Arial"/>
        <family val="2"/>
      </rPr>
      <t>%</t>
    </r>
    <r>
      <rPr>
        <sz val="10"/>
        <rFont val="Arial"/>
        <family val="2"/>
      </rPr>
      <t xml:space="preserve"> en el tercer trimestre de lo proyectado de la meta de 14,00 Km/Carril Lineal de Ciclorutas de la Entidad para el año 2025, representando un avance del 88,00% .
Con respecto a la ejecución de meta por mes, se tiene el siguiente avance en el primer trimestre:
 </t>
    </r>
    <r>
      <rPr>
        <sz val="10"/>
        <color rgb="FFFF0000"/>
        <rFont val="Arial"/>
        <family val="2"/>
      </rPr>
      <t xml:space="preserve">
</t>
    </r>
    <r>
      <rPr>
        <sz val="10"/>
        <color theme="1"/>
        <rFont val="Arial"/>
        <family val="2"/>
      </rPr>
      <t>JULIO               • Km/carri Lineal ejecutado: 1,91     • Segmentos ejecutados: 27
AGOSTO          • Km/carri Lineal ejecutado: 0,89     • Segmentos ejecutados:8
SEPTIEMBRE   • Km/carri Lineal ejecutado: 5,36     • Segmentos ejecutados: 113</t>
    </r>
    <r>
      <rPr>
        <sz val="10"/>
        <color rgb="FFFF0000"/>
        <rFont val="Arial"/>
        <family val="2"/>
      </rPr>
      <t xml:space="preserve">
                                            </t>
    </r>
    <r>
      <rPr>
        <sz val="10"/>
        <rFont val="Arial"/>
        <family val="2"/>
      </rPr>
      <t xml:space="preserve">
                                                                                                                                                                                                                                                                                                                                                                                                                                                                                                                    </t>
    </r>
  </si>
  <si>
    <t>La meta en los meses de julio, agosto y septiembre se cumplio la meta de la misionalidad atendiendo con actividades de parcheo y sello de fisura, de acuerdo a la priorización recibida.</t>
  </si>
  <si>
    <r>
      <t xml:space="preserve">                                                                                  
El avance de ejecución en el primer trimestre para el cumplimiento de metas de Espacio Público con corte al 31 de marzo del 2025, fue de 2.598,04 M2 de los 2.700 M2 programados; lo que representa un avance del 96,22% en el primer trimestre de lo proyectado de la meta de Espacio Publico de la Entidad para el año 2025.
Con respecto a la ejecución de meta por mes, se tiene el siguiente avance en el primer trimestre:
</t>
    </r>
    <r>
      <rPr>
        <sz val="10"/>
        <color theme="1"/>
        <rFont val="Arial"/>
        <family val="2"/>
      </rPr>
      <t xml:space="preserve">
ENERO         • M2 representado: 804,58        • Segmentos ejecutados: 4
FEBRERO    • M2 representado: 609,74        • Segmentos ejecutados: 2
MARZO        • M2 representado: 1.183,72      • Segmentos ejecutados: 4</t>
    </r>
    <r>
      <rPr>
        <sz val="10"/>
        <rFont val="Arial"/>
        <family val="2"/>
      </rPr>
      <t xml:space="preserve">
   </t>
    </r>
  </si>
  <si>
    <r>
      <t xml:space="preserve">                                                                                  
El avance de ejecución en el segundo trimestre para el cumplimiento de metas de Espacio Público con corte al 30 de junio del 2025, fue de 7.531,34 M2 de los 7.600,00 M2 programados; lo que representa un avance del 99,09% en el segundo trimestre de lo proyectado de la meta de Espacio Publico de la Entidad para el año 2025.
Con respecto a la ejecución de meta por mes, se tiene el siguiente avance en el primer trimestre:
</t>
    </r>
    <r>
      <rPr>
        <sz val="10"/>
        <color theme="1"/>
        <rFont val="Arial"/>
        <family val="2"/>
      </rPr>
      <t xml:space="preserve">
ABRIL        • M2 representado:202,61        • Segmentos ejecutados: 1
MAYO       • M2 representado: 5.940,97     • Segmentos ejecutados: 7
JUNIO        • M2 representado: 1.387,76     • Segmentos ejecutados: 6</t>
    </r>
    <r>
      <rPr>
        <sz val="10"/>
        <rFont val="Arial"/>
        <family val="2"/>
      </rPr>
      <t xml:space="preserve">
   </t>
    </r>
  </si>
  <si>
    <r>
      <t xml:space="preserve">                                                                                  
El avance de ejecución en el tercer trimestre para el cumplimiento de metas de Espacio Público con corte al 30 de septiembre del 2025, fue de 5.872,53 M2 de los 7.500,00 M2 programados; lo que representa un avance del 64,01% en el tercer trimestre de lo proyectado de la meta de Espacio Publico de la Entidad para el año 2025.
Con respecto a la ejecución de meta por mes, se tiene el siguiente avance en el primer trimestre:
</t>
    </r>
    <r>
      <rPr>
        <sz val="10"/>
        <color theme="1"/>
        <rFont val="Arial"/>
        <family val="2"/>
      </rPr>
      <t xml:space="preserve">
JULIO               •M2 representado:202,61         • Segmentos ejecutados: 4
AGOSTO         •M2 representado: 5.940,97     • Segmentos ejecutados: 3
SEPTIEMBRE  •M2 representado: 1.387,76      • Segmentos ejecutados: 22</t>
    </r>
    <r>
      <rPr>
        <sz val="10"/>
        <rFont val="Arial"/>
        <family val="2"/>
      </rPr>
      <t xml:space="preserve">
   </t>
    </r>
  </si>
  <si>
    <t>Se avanzo en lo que se tenia proyectado para los meses de julio, agosto y septiembre, pero se cuenta con retrazos en la proyección de la meta por la falta de maquinaria requerida en la ejecución.</t>
  </si>
  <si>
    <t xml:space="preserve">  2025-03-28</t>
  </si>
  <si>
    <t>10. Desarrollo Misional y Comercialización-DMIC</t>
  </si>
  <si>
    <r>
      <t xml:space="preserve">Hacer seguimiento a los avances de los proyectos de innovación misional, atraves de los soportes de la ejecución de las diferentes etapas en desarrollo, las cuales se describen a continuación:
</t>
    </r>
    <r>
      <rPr>
        <b/>
        <sz val="8"/>
        <rFont val="Arial"/>
        <family val="2"/>
      </rPr>
      <t xml:space="preserve">Fase 1. Planeación (10 puntos): </t>
    </r>
    <r>
      <rPr>
        <sz val="8"/>
        <rFont val="Arial"/>
        <family val="2"/>
      </rPr>
      <t xml:space="preserve">Se define el titulo, el objetivo y el equipo de trabajo del proyecto (Acta de constitución con el titulo, objetivo e integrantes firmada).
</t>
    </r>
    <r>
      <rPr>
        <b/>
        <sz val="8"/>
        <rFont val="Arial"/>
        <family val="2"/>
      </rPr>
      <t>Fase 2. Investigación y Estructuración (20 puntos):</t>
    </r>
    <r>
      <rPr>
        <sz val="8"/>
        <rFont val="Arial"/>
        <family val="2"/>
      </rPr>
      <t xml:space="preserve"> Se elabora el plan de inspección de ensayos para cumplir con el resultado esperado, incluyendo los recursos, el cronograma (plan de inspección de ensayos o pruebas a realizar para el proyecto).
</t>
    </r>
    <r>
      <rPr>
        <b/>
        <sz val="8"/>
        <rFont val="Arial"/>
        <family val="2"/>
      </rPr>
      <t>Fase 3. Experimental e Informe final (15 puntos):</t>
    </r>
    <r>
      <rPr>
        <sz val="8"/>
        <rFont val="Arial"/>
        <family val="2"/>
      </rPr>
      <t xml:space="preserve"> Se llevan a cabo las actividades planificadas pruebas y/o ensayos de laboratorio  y se elabora el informe final, se evalúa el cumplimiento de los objetivos (Resultados de las pruebas y/o resultados del laboratorio e Informe final del proyecto).
</t>
    </r>
    <r>
      <rPr>
        <b/>
        <sz val="8"/>
        <rFont val="Arial"/>
        <family val="2"/>
      </rPr>
      <t>Fase 4. Divulgación y socialización (10 puntos):</t>
    </r>
    <r>
      <rPr>
        <sz val="8"/>
        <rFont val="Arial"/>
        <family val="2"/>
      </rPr>
      <t xml:space="preserve"> Se realiza la publicación en la pagina web de la entidad y el acta de socialización (publicación en la pagina web y acta de socialización).
</t>
    </r>
    <r>
      <rPr>
        <b/>
        <sz val="8"/>
        <rFont val="Arial"/>
        <family val="2"/>
      </rPr>
      <t>Puntos planeados por trimestre:</t>
    </r>
    <r>
      <rPr>
        <sz val="8"/>
        <rFont val="Arial"/>
        <family val="2"/>
      </rPr>
      <t xml:space="preserve">
1er Trimestre: 75puntos
2do Trimestre: 45puntos
3er Trimestre: 60puntos
4to Trimestre: 40puntos</t>
    </r>
  </si>
  <si>
    <t>100</t>
  </si>
  <si>
    <t>Se realizo el informe final del proyecto y la divulgacion y socializacion del proyecto del densimetro, el plan experimental de los proyectos Acompañamiento técnico a la incorporación de asfaltos modificados con mejoradores de adherencia en la fabricación de las mezclas asfálticas en caliente producidas por la UAERMV.y Generación de un tablero de control acerca del uso de la maquinaria en la entidad mediante procesos de extracción, transformación y carga (ETL), opteniendo 65 puntos en total que indican un cumplimiento de un 108% de acuerdo a lo planeado para este trimestre.</t>
  </si>
  <si>
    <r>
      <t xml:space="preserve">No se plantean acciones de mejora debido a que el indicador cumple con la meta establecida para este trimestre.
</t>
    </r>
    <r>
      <rPr>
        <b/>
        <i/>
        <sz val="11"/>
        <rFont val="Arial"/>
        <family val="2"/>
      </rPr>
      <t xml:space="preserve">Nota: </t>
    </r>
    <r>
      <rPr>
        <i/>
        <sz val="11"/>
        <rFont val="Arial"/>
        <family val="2"/>
      </rPr>
      <t>Se supera el 100% d el o programado debido a que se genero un acta de constitucion que no se habia contemplado.</t>
    </r>
  </si>
  <si>
    <t>13. Gestión de Recursos Físicos-GREF</t>
  </si>
  <si>
    <t>Seleccione…</t>
  </si>
  <si>
    <t>* GREF-FM-001 Formato de Movimientos de Almacén
* Formato Comprobante de Egreso de Elementos de Consumo del Aplicativo de Invenarios de Almacén</t>
  </si>
  <si>
    <t>TERCER TRIMESTRE 2025</t>
  </si>
  <si>
    <t>En el tercer trimestre del año  2025, se recibió para tramite de egreso  4983 solicitudes GREF-FM-001-V10, en los 63 días hábiles para los meses de Julio,Agosto y Septiembre . Adjunto base de datos de los meses antes indicados , donde se puede validar el número de solicitudes y elementos entregados en cada mensualidad. Es importate aclarar que para el mes de Agosto aunque aparece como hábil el día seis (6) no se tomo puesto que no se laboró en la entidad. Este indicador permitío evaluar la eficiencia del proceso de recursos físicos e identificar cuellos de botella y áreas de mejora , para garantizar que las áreas reciban los recursos necesarios de manera oportuna.</t>
  </si>
  <si>
    <t>El resultado del indicador para el trimestre de esta vigencia es apriopiado dado que se presenta una disminución aceptable en los tiempos de respuesta.</t>
  </si>
  <si>
    <t>El resultado del indicador para el segundo trimestre de esta vigencia es apriopiado dado que se presenta una disminución aceptable en los tiempos de respuesta.</t>
  </si>
  <si>
    <t>El resultado del indicador para el tercer trimestre de esta vigencia es apriopiado dado que se presenta una disminución aceptable en los tiempos de respuesta.</t>
  </si>
  <si>
    <t>JOSE SILVINO GONZALEZ VASQUEZ</t>
  </si>
  <si>
    <t>CPS 119 DE 2025</t>
  </si>
  <si>
    <t>14. Gestión Ambiental-GAM</t>
  </si>
  <si>
    <t>1.Formato de generación diaria de residuos no peligrosos
2.Certificaciones de aprovechamiento por parte del gestor externo</t>
  </si>
  <si>
    <t>Durante el tercer trimestre de 2025, el 72,07 % de los residuos con potencial aprovechable recolectados correspondió a cartón, plástico, papel, vidrio y metal. Estos materiales fueron gestionados a través del contrato N.° 654 de 2023, suscrito con la Asociación de Recicladores Arcrecifront. En consecuencia, el comportamiento del indicador de aprovechamiento de residuos se mantuvo dentro del rango considerado apropiado.</t>
  </si>
  <si>
    <t>Durante el tercer trimestre de 2025, el rango de gestión del indicador de aprovechamiento de residuos generados obtuvo un resultado apropiado.</t>
  </si>
  <si>
    <t>El Grupo de Gestión Ambiental realizará un seguimiento periódico al indicador de aprovechamiento de los residuos generados, con el fin de garantizar su permanencia dentro del rango de gestión apropiado. Para ello, se continuará con el diligenciamiento del formato de generación diaria de residuos no peligrosos (GAM-FM-017) y con las actividades de sensibilización dirigidas al personal de la Entidad.</t>
  </si>
  <si>
    <t>1.Facturación por la prestación del servicio
2.No. de PK</t>
  </si>
  <si>
    <t>Durante el tercer trimestre de 2025, el comportamiento del indicador de eficiencia en el consumo de energía evidenció un nivel de gestión catalogado como apropiado. En este periodo se ejecutaron 1.200 PK, los cuales se emplean como códigos de identificación únicos dentro del Código de Identificación Vial (CIV), permitiendo registrar, localizar y gestionar de manera precisa las actividades y condiciones de los distintos componentes de la red vial.</t>
  </si>
  <si>
    <t>Durante el III trimestre de 2025, el indicador de eficiencia en el consumo de energía presentó un desempeño dentro del rango de gestión apropiado.</t>
  </si>
  <si>
    <t>Desde la Oficina de Servicio a la Ciudadanía y Sostenibilidad se está revisando el indicador en coordinación con la Gerencia de Producción, con el propósito de ajustar su metodología para el próximo trimestre. Dicho ajuste se realizará tomando como referencia la mezcla producida en las plantas, considerada la principal fuente de las actividades misionales de la Entidad..</t>
  </si>
  <si>
    <t>Kw/No. Personas</t>
  </si>
  <si>
    <t>1.Facturación por la prestación del servicio</t>
  </si>
  <si>
    <t>Durante el tercer trimestre de 2025, el indicador de eficiencia en el consumo de energía alcanzó un nivel de gestión clasificado como apropiado. Este indicador se determina a partir de la información registrada en el sistema biométrico institucional para el control de ingreso del personal y de los datos consignados en la factura del servicio de energía eléctrica.</t>
  </si>
  <si>
    <t>Durante el primer trimestre de 2025, el indicador de eficiencia en el consumo de energía se mantuvo dentro de un rango de gestión apropiado..</t>
  </si>
  <si>
    <t>Durante el tercer trimestre de 2025, el indicador de eficiencia en el consumo de energía se ubicó dentro del rango de gestión considerado apropiado.</t>
  </si>
  <si>
    <t>El Grupo de Gestión Ambiental continuará realizando el seguimiento sistemático al indicador de eficiencia en el consumo de energía, con el propósito de asegurar su comportamiento dentro del rango de gestión establecido y fortalecer la sostenibilidad de la Entidad. Para ello, se desarrollarán actividades de sensibilización y se mantendrá actualizado el formato de inventario y chequeo de fuentes de consumo eléctrico (GAM-FM-004).</t>
  </si>
  <si>
    <t>JULIO DE 2024</t>
  </si>
  <si>
    <t>15. Gestión Contractual-GCON</t>
  </si>
  <si>
    <t>Gerente de Contratación</t>
  </si>
  <si>
    <t>INFORME TRIMESTRAL SEGUIMIENTO A PAA 2025</t>
  </si>
  <si>
    <t>En relación al tercer trimestre de 2025, se programó en el PAA 32 procesos de contratación, los cuales fueron publicados en su totalidad. De estos, 17 procesos fueron adjudicados, 13 se encuentran en curso, conforme a los cronogramas establecidos en SECOP II para cada modalidad de contratación, y 2 fueron declarados desiertos</t>
  </si>
  <si>
    <t>Sin observaciones</t>
  </si>
  <si>
    <t xml:space="preserve">La ejecución del indicador para el tercer trimestre es eficiente, evidenciando que el seguimiento a los procesos programados llevó a los ajustes correspondientes logrando el cumplimiento del 100% del compromiso establecido. </t>
  </si>
  <si>
    <t>JENY PAOLA VIZCAINO GUTIERREZ</t>
  </si>
  <si>
    <t>SEPTIEMBRE 2025</t>
  </si>
  <si>
    <t>Se tramitaron los procesos disciplinarios conforme la planeación mensual y el vencimiento de la etapa procesal, asi como tambien se evaluarón  las quejas e informes que ingresaron en el periodo reportado y se adoptó dentro del término,  la decisión que en derecho correspondía</t>
  </si>
  <si>
    <t>20. Seguimiento y Monitoreo a la Calidad Técnica-SMCT</t>
  </si>
  <si>
    <t>Bimestral</t>
  </si>
  <si>
    <t>El indicador mide el porcentaje de informes verificados con el  fin de evaluar el cumplimiento  de las  frecuencias de ensayos  establecidas en el plan de inspección de la calidad técnica a las materias primas y  productos generados para las intervenciones misionales como lo son:
* Agregados pétreos
* Materiales bituminosos
* Materiales granulares
* Mezclas asfálticas 
* Concreto Hidráulico 
* Densidades
* Núcleos</t>
  </si>
  <si>
    <t>SEGUIMIENTO Y MONITOREO A LA CALIDAD TECNICA</t>
  </si>
  <si>
    <t>En los meses de diciembre 2024 y enero del 2025 se verificaron los informes emitidos en los meses de septiembre, octubre, noviembre y diciembre del 2024 como se presentan en la siguiente tabla:
Se verificaron 261 de los 261 informes de ensayo emitidos dando un cumplimiento del 100% de informes verificados, los cuales obedecen a la frecuencia de ensayos establecidos en el plan de inspecion de ensayos para la materias primas y los productos generados.</t>
  </si>
  <si>
    <t>En los meses de febrero y marzo del 2025 se verificaron los informes emitidos en los meses de enero y febrero del 2025 como se presentan en la siguiente tabla:
Se verificaron 176 de los 176 informes de ensayo emitidos dando un cumplimiento del 100% de informes verificados, los cuales obedecen a la frecuencia de ensayos establecidos en el plan de inspecion de ensayos para la materias primas y los productos generados.</t>
  </si>
  <si>
    <t>En los meses de abril y mayo del 2025 se verificaron los informes emitidos en los meses de marzo y abril del 2025 como se presentan en la siguiente tabla:
Se verificaron 220 de los 220 informes de ensayo emitidos dando un cumplimiento del 100% de informes verificados, los cuales obedecen a la frecuencia de ensayos establecidos en el plan de inspecion de ensayos para la materias primas y los productos generados.</t>
  </si>
  <si>
    <t xml:space="preserve">
En los meses de junio y julio del 2025 se verificaron los informes emitidos en los meses de mayo y junio del 2025 como se presentan en la siguiente tabla:
Se verificaron 408 de los 408 informes de ensayo emitidos dando un cumplimiento del 100% de informes verificados, los cuales obedecen a la frecuencia de ensayos establecidos en el plan de inspecion de ensayos para la materias primas y los productos generados.
 </t>
  </si>
  <si>
    <t/>
  </si>
  <si>
    <t>MERCY ALEJANDRA RIVERA</t>
  </si>
  <si>
    <t>98%</t>
  </si>
  <si>
    <t>Programación de intervención 
Registro de inspección de la calidad  técnica en obra</t>
  </si>
  <si>
    <t>En el mes de enero se realizaron 98 visitas de las 100 programadas, dando un cumplimiento del 98% a los diferentes tipos de intervención ejecutados durante este mes, en las cuales se evaluó el cumplimiento a la calidad técnica de acuerdo a las especificaciones técnicas, como se muestra en la siguiente tabla:</t>
  </si>
  <si>
    <t>En el mes de febrero se realizaron 90 visitas de las 91 programadas, dando un cumplimiento del 99% a los diferentes tipos de intervención ejecutados durante este mes, en las cuales se evaluó el cumplimiento a la calidad técnica de acuerdo a las especificaciones técnicas, como se muestra en la siguiente tabla:</t>
  </si>
  <si>
    <t>En el mes de marzo se realizaron 53 visitas de las 53 programadas, dando un cumplimiento del 100% a los diferentes tipos de intervención ejecutados durante este mes, en las cuales se evaluó el cumplimiento a la calidad técnica de acuerdo a las especificaciones técnicas, como se muestra en la siguiente tabla:</t>
  </si>
  <si>
    <t>En el mes de abril se realizaron 48 visitas de las 48 programadas, dando un cumplimiento del 100% a los diferentes tipos de intervención ejecutados durante este mes, en las cuales se evaluó el cumplimiento a la calidad técnica de acuerdo a las especificaciones técnicas, como se muestra en la siguiente tabla:</t>
  </si>
  <si>
    <t>En el mes de mayo se realizaron 45 visitas de las 45 programadas, dando un cumplimiento del 100% a los diferentes tipos de intervención ejecutados durante este mes, en las cuales se evaluó el cumplimiento a la calidad técnica de acuerdo a las especificaciones técnicas, como se muestra en la siguiente tabla:</t>
  </si>
  <si>
    <t>En el mes de junio se realizaron 23 visitas de las 23 programadas, dando un cumplimiento del 100% a los diferentes tipos de intervención ejecutados durante este mes, en las cuales se evaluó el cumplimiento a la calidad técnica de acuerdo a las especificaciones técnicas, como se muestra en la siguiente tabla:</t>
  </si>
  <si>
    <t xml:space="preserve">En el mes de julio se realizaron 79 visitas de las 79 programadas, dando un cumplimiento del 100% a los diferentes tipos de intervención ejecutados durante este mes, en las cuales se evaluó el cumplimiento a la calidad técnica de acuerdo a las especificaciones técnicas, como se muestra en la siguiente tabla:
</t>
  </si>
  <si>
    <t xml:space="preserve">En el mes de agosto se realizaron 88 visitas de las 88 programadas, dando un cumplimiento del 100% a los diferentes tipos de intervención ejecutados durante este mes, en las cuales se evaluó el cumplimiento a la calidad técnica de acuerdo a las especificaciones técnicas, como se muestra en la siguiente tabla:
</t>
  </si>
  <si>
    <t xml:space="preserve">En el mes de septiembre se realizaron 54 visitas de las 55 programadas, dando un cumplimiento del 98% a los diferentes tipos de intervención ejecutados durante este mes, en las cuales se evaluó el cumplimiento a la calidad técnica de acuerdo a las especificaciones técnicas, como se muestra en la siguiente tabla:
</t>
  </si>
  <si>
    <t>No se presentan desviaciones</t>
  </si>
  <si>
    <t>Se presentan desviaciones del 2%, sin embargo se esta cumpliendo con la meta.</t>
  </si>
  <si>
    <t xml:space="preserve">"De un total de 98 actividades programadas  ajustadas para la vigencia, en el PAA-Plan Anual de Auditorías V-2 aprobada  su modificación en el CICCI del 29 de enero 2025 se han ejecutado 25 para una ejecución acumulada del 24%.
Para el primer trimestre se tenian programadas 28 actividades de las cuales se ejecutaron 25 para un total del 89%
Las actividades que se encuentran en ejecución son 3 
Arqueo Caja menor
Inspección Regalias Sumapaz 
Seguimiento rendición de cuentas ( actividad que se apllazo para el mes de abril) 
 Estas actividades finalzian en el mes de abril 
De igual manera estas actividades aun no ha finalizado debido a el proceso de contratación de los profesionales de la Oficina de Control Interno  
"																</t>
  </si>
  <si>
    <t xml:space="preserve">De un total de 102  actividades programadas  ajustadas para la vigencia, en el PAA-Plan Anual de Auditorías V-4 aprobada se han ejecutado 44 para una ejecución acumulada del 43%.
Para el segundo trimestre se tenian programadas 18 actividades de las cuales se ejecutaron 18 para un total del 100%
</t>
  </si>
  <si>
    <t>De un total de 101  actividades programadas  ajustadas para la vigencia, en el PAA-Plan Anual de Auditorías V-5 aprobada se han ejecutado 70 para una ejecución acumulada del 69.31%.
Para el tercer trimestre se tenian programadas 18 actividades de las cuales</t>
  </si>
  <si>
    <t xml:space="preserve">Afectaron aspectos como la contratación del equipo auditor de la Oficina incidieron en la finalización de los trabajaos en ejecución </t>
  </si>
  <si>
    <t xml:space="preserve">Fortalecer a ejecución oportuna  de las actividades planeadas y reporte respectivo al CICCI de las modificaciones </t>
  </si>
  <si>
    <r>
      <rPr>
        <b/>
        <i/>
        <u/>
        <sz val="9"/>
        <rFont val="Arial"/>
        <family val="2"/>
      </rPr>
      <t>1. ACCIONES PROGRAMADAS PARA CUMPLIR</t>
    </r>
    <r>
      <rPr>
        <b/>
        <u/>
        <sz val="9"/>
        <rFont val="Arial"/>
        <family val="2"/>
      </rPr>
      <t>:</t>
    </r>
    <r>
      <rPr>
        <u/>
        <sz val="9"/>
        <rFont val="Arial"/>
        <family val="2"/>
      </rPr>
      <t xml:space="preserve"> 71</t>
    </r>
    <r>
      <rPr>
        <sz val="9"/>
        <rFont val="Arial"/>
        <family val="2"/>
      </rPr>
      <t xml:space="preserve"> acciones en las siguientes dependencias 
Oficina de Servicio a la Cudadania y Sostenibilidad: 7
Oficina de Tecnologías de la Información:2
Gerencia de Producción; 6
Gerencia para el Desarrollo, la calidad y la innovación: 3
Subdirección de la Intervención y de la Infraestructura:31
Gerencia de Maquinaria y Equipo: 3
Subdirección de la Planificación y Conservación:1
Oficina Juridica: 4
Secretaría General:16
</t>
    </r>
    <r>
      <rPr>
        <b/>
        <sz val="9"/>
        <rFont val="Arial"/>
        <family val="2"/>
      </rPr>
      <t>1.1 ACCIONES CUMPLIDAS</t>
    </r>
    <r>
      <rPr>
        <b/>
        <sz val="9"/>
        <color rgb="FF00B050"/>
        <rFont val="Arial"/>
        <family val="2"/>
      </rPr>
      <t>:</t>
    </r>
    <r>
      <rPr>
        <sz val="9"/>
        <rFont val="Arial"/>
        <family val="2"/>
      </rPr>
      <t xml:space="preserve"> se cumplieron 28 acciones (85%)
Control Disciplinario Interno-Oficina de Control Disciplinario Interno:1
Subdirección de Producción y Apoyo Logistico:1
Oficina de Servicio a la Cudadania y Sostenibilidad: 8 
Oficina de Tecnologías de la Información:1 
Gerencia de Producción; 4
Subdirección de la Intervención y de la Infraestructura:31
Gerencia de Maquinaria y Equipo: 1
Subdirección de la Planificación y Conservación:1
Oficina Juridica: 4
Secretaría General:2
Gerencia Maquinaria: 1
1.2</t>
    </r>
    <r>
      <rPr>
        <b/>
        <sz val="9"/>
        <rFont val="Arial"/>
        <family val="2"/>
      </rPr>
      <t xml:space="preserve"> ACCIONES PROGRAMADAS QUE SE VENCIERON DURANTE EL PERIODO</t>
    </r>
    <r>
      <rPr>
        <sz val="9"/>
        <rFont val="Arial"/>
        <family val="2"/>
      </rPr>
      <t xml:space="preserve">: 1 acciones de la OTI
</t>
    </r>
    <r>
      <rPr>
        <b/>
        <i/>
        <u/>
        <sz val="9"/>
        <rFont val="Arial"/>
        <family val="2"/>
      </rPr>
      <t>2. ACCIONES VENCIDAS DE PERIODOS ANTERIORES AL 31 DE DICIEMBRE DE 2024 CON SEGUIMIENTO QUE NO APORTAN AL INDICADOR.</t>
    </r>
    <r>
      <rPr>
        <sz val="9"/>
        <rFont val="Arial"/>
        <family val="2"/>
      </rPr>
      <t xml:space="preserve">  5 acciones OTI 
</t>
    </r>
    <r>
      <rPr>
        <b/>
        <i/>
        <u/>
        <sz val="9"/>
        <rFont val="Arial"/>
        <family val="2"/>
      </rPr>
      <t>3. TOTAL DE ACCIONES VENCIDAS AL 31 DE MARZO DE 2025</t>
    </r>
    <r>
      <rPr>
        <sz val="9"/>
        <rFont val="Arial"/>
        <family val="2"/>
      </rPr>
      <t xml:space="preserve">: 6 vencidas correspondientes a Gestión de Tecnologías de la Información  </t>
    </r>
  </si>
  <si>
    <t>1. ACCIONES PROGRAMADAS PARA CUMPLIR: 48 acciones en las siguientes dependencias 
Oficina de Tecnologías de la Información:2
Gerencia para el Desarrollo, la calidad y la innovación: 8
Subdirección de la Intervención y de la Infraestructura:21
Subdirección de la Planificación y Conservación:4
Secretaría General:13
1.1 ACCIONES CUMPLIDAS: se cumplieron 43 acciones (90%)
Oficina de Tecnologías de la Información:2
Gerencia para el Desarrollo, la calidad y la innovación: 8
Subdirección de la Intervención y de la Infraestructura:16
Subdirección de la Planificación y Conservación:4
Secretaría General:13
1.2 ACCIONES PROGRAMADAS QUE SE VENCIERON DURANTE EL PERIODO: 5 acciones
Subdirección de Intervención y de la Infraestructura: 5</t>
  </si>
  <si>
    <t>Para la actual vigencia se programaron 48 acciones y se cumplieron 43. Se evidencia mejora en el porcentaje de cierre debido a que este periodo logró el 90%</t>
  </si>
  <si>
    <t>Los proyectos estratégicos en materia de gobierno, seguridad y servicios tecnológicos presentan un desempeño positivo, destacándose el fortalecimiento del Sistema de Gestión de Continuidad de Negocio (SGCN), el avance en la formalización del modelo de Arquitectura Empresarial y la consolidación del Sistema de Gestión de Seguridad de la Información (SGSI). Sin embargo, algunos proyectos permanecen suspendidos, especialmente aquellos asociados al plan de comunicaciones, gobierno de la información y analítica de datos.
En el componente de sistemas de información, los proyectos ORFEO, SIGMA y CALÍOPE continúan con avances progresivos pese a los ajustes en cronogramas derivados de retrasos en contratación y nuevas solicitudes institucionales. En infraestructura tecnológica, los proyectos de migración de servicios Oracle, escritorios virtuales y recuperación ante desastres (DRP) mantienen una ejecución controlada, aunque con observaciones relacionadas con sobrecostos y traslado de equipos críticos.</t>
  </si>
  <si>
    <t>La ejecución de algunos proyectos se encuentra suspendida temporalmente debido a la redefinición de prioridades dentro del portafolio de proyectos del PETI, realizada en el marco de la planeación estratégica institucional.</t>
  </si>
  <si>
    <t>Incluir la justificación y el nuevo horizonte de ejecución en la próxima actualización del PETI y en los informes de seguimiento trimestrales.</t>
  </si>
  <si>
    <t xml:space="preserve">Durante el segundo trimestre de 2025, se resolvieron un total de 3703 casos. De estos, el 89,33% (3308 casos) se atendieron dentro de los tiempos establecidos en los Acuerdos de Niveles de Servicio (ANS).
De los 395 casos que fueron atendidos fuera de los tiempos de ANS, el 1,27% (5 casos) fueron incidentes que requerían atención inmediata, mientras que el 98,73% correspondieron a requerimientos como solicitudes de desarrollo en diferentes sistemas o ajustes que no afectaron la operación de la Entidad. </t>
  </si>
  <si>
    <t xml:space="preserve">Durante el tercer trimestre de 2025, se resolvieron un total de 4249 casos. De estos, el 90.82% (3959 casos) se atendieron dentro de los tiempos establecidos en los Acuerdos de Niveles de Servicio (ANS).
De los 390 casos que fueron atendidos fuera de los tiempos de ANS, el 2,56% (10 casos) fueron incidentes que requerían atención inmediata, mientras que el 97,44% correspondieron a requerimientos como solicitudes de desarrollo en diferentes sistemas o ajustes que no afectaron la operación de la Entidad. </t>
  </si>
  <si>
    <t>Septimebre de 2025</t>
  </si>
  <si>
    <t>La gestión realizada durante el tercer trimestre correspondió al 100% de éxito procesal.</t>
  </si>
  <si>
    <r>
      <t>Resultado III trimestre 2025</t>
    </r>
    <r>
      <rPr>
        <sz val="8"/>
        <rFont val="Arial"/>
        <family val="2"/>
      </rPr>
      <t> </t>
    </r>
  </si>
  <si>
    <r>
      <t>Resultado acumulado 2025</t>
    </r>
    <r>
      <rPr>
        <sz val="8"/>
        <rFont val="Arial"/>
        <family val="2"/>
      </rPr>
      <t>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</si>
</sst>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41" formatCode="_-* #,##0_-;\-* #,##0_-;_-* &quot;-&quot;_-;_-@_-"/>
    <numFmt numFmtId="44" formatCode="_-&quot;$&quot;\ * #,##0.00_-;\-&quot;$&quot;\ * #,##0.00_-;_-&quot;$&quot;\ * &quot;-&quot;??_-;_-@_-"/>
    <numFmt numFmtId="43" formatCode="_-* #,##0.00_-;\-* #,##0.00_-;_-* &quot;-&quot;??_-;_-@_-"/>
    <numFmt numFmtId="164" formatCode="[$-C0A]mmm\-yy;@"/>
    <numFmt numFmtId="165" formatCode="_(&quot;$&quot;\ * #,##0.00_);_(&quot;$&quot;\ * \(#,##0.00\);_(&quot;$&quot;\ * &quot;-&quot;??_);_(@_)"/>
    <numFmt numFmtId="166" formatCode="_(* #,##0_);_(* \(#,##0\);_(* &quot;-&quot;??_);_(@_)"/>
    <numFmt numFmtId="167" formatCode="_(* #,##0.00_);_(* \(#,##0.00\);_(* &quot;-&quot;??_);_(@_)"/>
    <numFmt numFmtId="168" formatCode="0.0%"/>
    <numFmt numFmtId="169" formatCode="_-&quot;$&quot;* #,##0_-;\-&quot;$&quot;* #,##0_-;_-&quot;$&quot;* &quot;-&quot;??_-;_-@_-"/>
    <numFmt numFmtId="170" formatCode="[$-C0A]mmm\-yy"/>
    <numFmt numFmtId="171" formatCode="0.0"/>
    <numFmt numFmtId="172" formatCode="0.000"/>
    <numFmt numFmtId="173" formatCode="_(* #,##0.000_);_(* \(#,##0.000\);_(* &quot;-&quot;??_);_(@_)"/>
    <numFmt numFmtId="175" formatCode="0.000%"/>
    <numFmt numFmtId="176" formatCode="_([$€]* #,##0.00_);_([$€]* \(#,##0.00\);_([$€]* &quot;-&quot;??_);_(@_)"/>
    <numFmt numFmtId="177" formatCode="_-&quot;$&quot;\ * #,##0_-;\-&quot;$&quot;\ * #,##0_-;_-&quot;$&quot;\ * &quot;-&quot;??_-;_-@_-"/>
    <numFmt numFmtId="178" formatCode="h:mm:ss;@"/>
    <numFmt numFmtId="184" formatCode="_-* #,##0_-;\-* #,##0_-;_-* &quot;-&quot;_-;_-@_-"/>
    <numFmt numFmtId="187" formatCode="yyyy\-mm\-dd;@"/>
  </numFmts>
  <fonts count="97" x14ac:knownFonts="1">
    <font>
      <sz val="11"/>
      <color theme="1"/>
      <name val="Calibri"/>
      <family val="2"/>
      <scheme val="minor"/>
    </font>
    <font>
      <sz val="11"/>
      <color theme="1"/>
      <name val="Calibri"/>
      <family val="2"/>
      <scheme val="minor"/>
    </font>
    <font>
      <i/>
      <sz val="11"/>
      <name val="Arial"/>
      <family val="2"/>
    </font>
    <font>
      <b/>
      <sz val="12"/>
      <name val="Arial"/>
      <family val="2"/>
    </font>
    <font>
      <b/>
      <sz val="11"/>
      <name val="Arial"/>
      <family val="2"/>
    </font>
    <font>
      <sz val="10"/>
      <name val="Arial"/>
      <family val="2"/>
    </font>
    <font>
      <sz val="11"/>
      <name val="Arial"/>
      <family val="2"/>
    </font>
    <font>
      <b/>
      <sz val="10"/>
      <name val="Arial"/>
      <family val="2"/>
    </font>
    <font>
      <sz val="8"/>
      <name val="Arial"/>
      <family val="2"/>
    </font>
    <font>
      <b/>
      <sz val="8"/>
      <name val="Arial"/>
      <family val="2"/>
    </font>
    <font>
      <b/>
      <sz val="12"/>
      <name val="Calibri"/>
      <family val="2"/>
      <scheme val="minor"/>
    </font>
    <font>
      <b/>
      <sz val="9"/>
      <color indexed="81"/>
      <name val="Tahoma"/>
      <family val="2"/>
    </font>
    <font>
      <sz val="9"/>
      <color indexed="81"/>
      <name val="Tahoma"/>
      <family val="2"/>
    </font>
    <font>
      <i/>
      <sz val="10"/>
      <name val="Arial"/>
      <family val="2"/>
    </font>
    <font>
      <b/>
      <sz val="10"/>
      <name val="Calibri"/>
      <family val="2"/>
      <scheme val="minor"/>
    </font>
    <font>
      <sz val="9"/>
      <name val="Arial"/>
      <family val="2"/>
    </font>
    <font>
      <b/>
      <sz val="9"/>
      <name val="Arial"/>
      <family val="2"/>
    </font>
    <font>
      <i/>
      <sz val="9"/>
      <name val="Arial"/>
      <family val="2"/>
    </font>
    <font>
      <b/>
      <sz val="9"/>
      <name val="Calibri"/>
      <family val="2"/>
      <scheme val="minor"/>
    </font>
    <font>
      <sz val="11"/>
      <color rgb="FF000000"/>
      <name val="Arial"/>
      <family val="2"/>
    </font>
    <font>
      <b/>
      <sz val="11"/>
      <color rgb="FF000000"/>
      <name val="Arial"/>
      <family val="2"/>
    </font>
    <font>
      <sz val="16"/>
      <name val="Arial"/>
      <family val="2"/>
    </font>
    <font>
      <sz val="10.5"/>
      <name val="Arial"/>
      <family val="2"/>
    </font>
    <font>
      <b/>
      <sz val="16"/>
      <name val="Arial"/>
      <family val="2"/>
    </font>
    <font>
      <b/>
      <u/>
      <sz val="10"/>
      <name val="Arial"/>
      <family val="2"/>
    </font>
    <font>
      <sz val="8"/>
      <color rgb="FF000000"/>
      <name val="Arial"/>
      <family val="2"/>
    </font>
    <font>
      <sz val="9"/>
      <color rgb="FF000000"/>
      <name val="Arial"/>
      <family val="2"/>
    </font>
    <font>
      <b/>
      <sz val="9"/>
      <color rgb="FF000000"/>
      <name val="Arial"/>
      <family val="2"/>
    </font>
    <font>
      <sz val="10"/>
      <color rgb="FF000000"/>
      <name val="Arial"/>
      <family val="2"/>
    </font>
    <font>
      <b/>
      <sz val="10"/>
      <color rgb="FF000000"/>
      <name val="Arial"/>
      <family val="2"/>
    </font>
    <font>
      <sz val="10"/>
      <color rgb="FFFF0000"/>
      <name val="Arial"/>
      <family val="2"/>
    </font>
    <font>
      <b/>
      <sz val="14"/>
      <name val="Arial"/>
      <family val="2"/>
    </font>
    <font>
      <b/>
      <i/>
      <u/>
      <sz val="9"/>
      <name val="Arial"/>
      <family val="2"/>
    </font>
    <font>
      <b/>
      <u/>
      <sz val="9"/>
      <name val="Arial"/>
      <family val="2"/>
    </font>
    <font>
      <u/>
      <sz val="9"/>
      <name val="Arial"/>
      <family val="2"/>
    </font>
    <font>
      <b/>
      <sz val="9"/>
      <color rgb="FF00B050"/>
      <name val="Arial"/>
      <family val="2"/>
    </font>
    <font>
      <sz val="9"/>
      <color rgb="FFFF0000"/>
      <name val="Arial"/>
      <family val="2"/>
    </font>
    <font>
      <i/>
      <sz val="9"/>
      <color rgb="FF000000"/>
      <name val="Arial"/>
      <family val="2"/>
    </font>
    <font>
      <i/>
      <sz val="10"/>
      <color rgb="FF000000"/>
      <name val="Arial"/>
      <family val="2"/>
    </font>
    <font>
      <sz val="8"/>
      <color theme="1"/>
      <name val="Arial"/>
      <family val="2"/>
    </font>
    <font>
      <b/>
      <sz val="11"/>
      <color theme="1"/>
      <name val="Arial"/>
      <family val="2"/>
    </font>
    <font>
      <b/>
      <sz val="9"/>
      <color theme="1"/>
      <name val="Arial"/>
      <family val="2"/>
    </font>
    <font>
      <i/>
      <sz val="9"/>
      <color theme="1"/>
      <name val="Arial"/>
      <family val="2"/>
    </font>
    <font>
      <sz val="9"/>
      <color theme="1"/>
      <name val="Arial"/>
      <family val="2"/>
    </font>
    <font>
      <i/>
      <sz val="11"/>
      <color theme="1"/>
      <name val="Arial"/>
      <family val="2"/>
    </font>
    <font>
      <b/>
      <sz val="12"/>
      <color theme="1"/>
      <name val="Arial"/>
      <family val="2"/>
    </font>
    <font>
      <sz val="11"/>
      <color theme="1"/>
      <name val="Arial"/>
      <family val="2"/>
    </font>
    <font>
      <b/>
      <sz val="10"/>
      <color theme="1"/>
      <name val="Arial"/>
      <family val="2"/>
    </font>
    <font>
      <sz val="10"/>
      <color theme="1"/>
      <name val="Arial"/>
      <family val="2"/>
    </font>
    <font>
      <b/>
      <sz val="9"/>
      <color theme="1"/>
      <name val="Calibri"/>
      <family val="2"/>
    </font>
    <font>
      <b/>
      <sz val="12"/>
      <color theme="1"/>
      <name val="Calibri"/>
      <family val="2"/>
    </font>
    <font>
      <sz val="8.5"/>
      <name val="Arial"/>
      <family val="2"/>
    </font>
    <font>
      <u/>
      <sz val="8.5"/>
      <name val="Arial"/>
      <family val="2"/>
    </font>
    <font>
      <u/>
      <sz val="10"/>
      <name val="Arial"/>
      <family val="2"/>
    </font>
    <font>
      <u/>
      <sz val="11"/>
      <color theme="10"/>
      <name val="Calibri"/>
      <family val="2"/>
      <scheme val="minor"/>
    </font>
    <font>
      <b/>
      <sz val="9"/>
      <color rgb="FF000000"/>
      <name val="Tahoma"/>
      <family val="2"/>
    </font>
    <font>
      <sz val="9"/>
      <color rgb="FF000000"/>
      <name val="Tahoma"/>
      <family val="2"/>
    </font>
    <font>
      <sz val="10"/>
      <color theme="1"/>
      <name val="Segoe UI"/>
      <family val="2"/>
    </font>
    <font>
      <i/>
      <sz val="11"/>
      <color rgb="FFFF0000"/>
      <name val="Arial"/>
      <family val="2"/>
    </font>
    <font>
      <sz val="11"/>
      <color rgb="FF0070C0"/>
      <name val="Arial"/>
      <family val="2"/>
    </font>
    <font>
      <sz val="11"/>
      <color theme="1"/>
      <name val="Arial"/>
      <family val="2"/>
    </font>
    <font>
      <sz val="12"/>
      <name val="Arial"/>
      <family val="2"/>
    </font>
    <font>
      <u/>
      <sz val="8.5"/>
      <color indexed="12"/>
      <name val="Times New Roman"/>
      <family val="1"/>
    </font>
    <font>
      <u/>
      <sz val="11"/>
      <color theme="10"/>
      <name val="Calibri"/>
      <family val="2"/>
    </font>
    <font>
      <u/>
      <sz val="11"/>
      <color theme="10"/>
      <name val="Arial"/>
      <family val="2"/>
    </font>
    <font>
      <u/>
      <sz val="10"/>
      <color indexed="12"/>
      <name val="Arial"/>
      <family val="2"/>
    </font>
    <font>
      <sz val="12"/>
      <name val="Times New Roman"/>
      <family val="1"/>
    </font>
    <font>
      <sz val="10"/>
      <name val="Arial Rounded MT Bold"/>
      <family val="2"/>
    </font>
    <font>
      <sz val="10"/>
      <color rgb="FF000000"/>
      <name val="Times New Roman"/>
      <family val="1"/>
    </font>
    <font>
      <i/>
      <sz val="8"/>
      <color theme="1"/>
      <name val="Arial"/>
      <family val="2"/>
    </font>
    <font>
      <b/>
      <i/>
      <sz val="11"/>
      <color theme="1"/>
      <name val="Arial"/>
      <family val="2"/>
    </font>
    <font>
      <sz val="11"/>
      <color rgb="FF000000"/>
      <name val="Calibri"/>
      <family val="2"/>
      <charset val="1"/>
    </font>
    <font>
      <b/>
      <sz val="40"/>
      <color theme="0"/>
      <name val="Calibri"/>
      <family val="2"/>
      <scheme val="minor"/>
    </font>
    <font>
      <b/>
      <sz val="16"/>
      <color theme="1"/>
      <name val="Calibri"/>
      <family val="2"/>
      <scheme val="minor"/>
    </font>
    <font>
      <i/>
      <sz val="11"/>
      <color theme="0" tint="-0.34998626667073579"/>
      <name val="Arial"/>
      <family val="2"/>
    </font>
    <font>
      <sz val="11"/>
      <color theme="0" tint="-0.34998626667073579"/>
      <name val="Arial"/>
      <family val="2"/>
    </font>
    <font>
      <i/>
      <sz val="9"/>
      <color rgb="FFFF0000"/>
      <name val="Arial"/>
      <family val="2"/>
    </font>
    <font>
      <b/>
      <i/>
      <sz val="10"/>
      <color rgb="FFFF0000"/>
      <name val="Arial"/>
      <family val="2"/>
    </font>
    <font>
      <b/>
      <i/>
      <sz val="8"/>
      <color rgb="FFFF0000"/>
      <name val="Arial"/>
      <family val="2"/>
    </font>
    <font>
      <b/>
      <i/>
      <u/>
      <sz val="8"/>
      <color rgb="FFFF0000"/>
      <name val="Arial"/>
      <family val="2"/>
    </font>
    <font>
      <i/>
      <sz val="7"/>
      <name val="Arial"/>
      <family val="2"/>
    </font>
    <font>
      <b/>
      <sz val="11"/>
      <color theme="1"/>
      <name val="Calibri"/>
      <family val="2"/>
      <scheme val="minor"/>
    </font>
    <font>
      <b/>
      <sz val="16"/>
      <color theme="0"/>
      <name val="Calibri"/>
      <family val="2"/>
      <scheme val="minor"/>
    </font>
    <font>
      <b/>
      <sz val="11"/>
      <color theme="0"/>
      <name val="Calibri"/>
      <family val="2"/>
      <scheme val="minor"/>
    </font>
    <font>
      <b/>
      <sz val="11"/>
      <color indexed="8"/>
      <name val="Arial"/>
      <family val="2"/>
    </font>
    <font>
      <sz val="11"/>
      <color theme="0" tint="-0.499984740745262"/>
      <name val="Arial"/>
      <family val="2"/>
    </font>
    <font>
      <sz val="8"/>
      <color theme="0" tint="-0.499984740745262"/>
      <name val="Arial"/>
      <family val="2"/>
    </font>
    <font>
      <sz val="9"/>
      <color rgb="FF00B0F0"/>
      <name val="Arial"/>
      <family val="2"/>
    </font>
    <font>
      <b/>
      <sz val="11"/>
      <name val="Calibri"/>
      <family val="2"/>
      <scheme val="minor"/>
    </font>
    <font>
      <b/>
      <sz val="11"/>
      <color theme="0"/>
      <name val="Calibri"/>
      <family val="2"/>
    </font>
    <font>
      <b/>
      <sz val="11"/>
      <color theme="0" tint="-0.499984740745262"/>
      <name val="Arial"/>
      <family val="2"/>
    </font>
    <font>
      <b/>
      <sz val="11"/>
      <color rgb="FF000000"/>
      <name val="Arial"/>
      <charset val="1"/>
    </font>
    <font>
      <b/>
      <i/>
      <sz val="11"/>
      <name val="Arial"/>
      <family val="2"/>
    </font>
    <font>
      <i/>
      <sz val="8"/>
      <name val="Arial"/>
      <family val="2"/>
    </font>
    <font>
      <sz val="11"/>
      <color indexed="8"/>
      <name val="Arial"/>
      <family val="2"/>
    </font>
    <font>
      <i/>
      <u/>
      <sz val="9"/>
      <name val="Arial"/>
      <family val="2"/>
    </font>
    <font>
      <b/>
      <sz val="20"/>
      <color theme="0"/>
      <name val="Calibri"/>
      <family val="2"/>
      <scheme val="minor"/>
    </font>
  </fonts>
  <fills count="29">
    <fill>
      <patternFill patternType="none"/>
    </fill>
    <fill>
      <patternFill patternType="gray125"/>
    </fill>
    <fill>
      <patternFill patternType="solid">
        <fgColor theme="2"/>
        <bgColor indexed="64"/>
      </patternFill>
    </fill>
    <fill>
      <patternFill patternType="solid">
        <fgColor theme="0"/>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rgb="FFE7E6E6"/>
        <bgColor rgb="FF000000"/>
      </patternFill>
    </fill>
    <fill>
      <patternFill patternType="solid">
        <fgColor rgb="FFFFFFFF"/>
        <bgColor rgb="FF000000"/>
      </patternFill>
    </fill>
    <fill>
      <patternFill patternType="solid">
        <fgColor rgb="FFD9D9D9"/>
        <bgColor rgb="FF000000"/>
      </patternFill>
    </fill>
    <fill>
      <patternFill patternType="solid">
        <fgColor rgb="FFFF0000"/>
        <bgColor rgb="FF000000"/>
      </patternFill>
    </fill>
    <fill>
      <patternFill patternType="solid">
        <fgColor rgb="FFFFFF00"/>
        <bgColor rgb="FF000000"/>
      </patternFill>
    </fill>
    <fill>
      <patternFill patternType="solid">
        <fgColor rgb="FF92D050"/>
        <bgColor rgb="FF000000"/>
      </patternFill>
    </fill>
    <fill>
      <patternFill patternType="solid">
        <fgColor rgb="FFE7E6E6"/>
        <bgColor rgb="FFE7E6E6"/>
      </patternFill>
    </fill>
    <fill>
      <patternFill patternType="solid">
        <fgColor rgb="FFD8D8D8"/>
        <bgColor rgb="FFD8D8D8"/>
      </patternFill>
    </fill>
    <fill>
      <patternFill patternType="solid">
        <fgColor rgb="FFFF0000"/>
        <bgColor rgb="FFFF0000"/>
      </patternFill>
    </fill>
    <fill>
      <patternFill patternType="solid">
        <fgColor rgb="FFFFFF00"/>
        <bgColor rgb="FFFFFF00"/>
      </patternFill>
    </fill>
    <fill>
      <patternFill patternType="solid">
        <fgColor rgb="FF92D050"/>
        <bgColor rgb="FF92D050"/>
      </patternFill>
    </fill>
    <fill>
      <patternFill patternType="solid">
        <fgColor rgb="FFD9D9D9"/>
        <bgColor indexed="64"/>
      </patternFill>
    </fill>
    <fill>
      <patternFill patternType="solid">
        <fgColor indexed="9"/>
        <bgColor indexed="64"/>
      </patternFill>
    </fill>
    <fill>
      <patternFill patternType="solid">
        <fgColor theme="0"/>
        <bgColor rgb="FF000000"/>
      </patternFill>
    </fill>
    <fill>
      <patternFill patternType="solid">
        <fgColor theme="0"/>
        <bgColor theme="0"/>
      </patternFill>
    </fill>
    <fill>
      <patternFill patternType="solid">
        <fgColor theme="0" tint="-4.9989318521683403E-2"/>
        <bgColor indexed="64"/>
      </patternFill>
    </fill>
    <fill>
      <patternFill patternType="solid">
        <fgColor theme="9" tint="0.39997558519241921"/>
        <bgColor indexed="64"/>
      </patternFill>
    </fill>
    <fill>
      <patternFill patternType="solid">
        <fgColor rgb="FFFFFFFF"/>
        <bgColor indexed="64"/>
      </patternFill>
    </fill>
    <fill>
      <patternFill patternType="solid">
        <fgColor theme="5" tint="0.39997558519241921"/>
        <bgColor indexed="64"/>
      </patternFill>
    </fill>
    <fill>
      <patternFill patternType="solid">
        <fgColor theme="4" tint="-0.249977111117893"/>
        <bgColor indexed="64"/>
      </patternFill>
    </fill>
    <fill>
      <patternFill patternType="solid">
        <fgColor rgb="FFF2F2F2"/>
        <bgColor rgb="FF000000"/>
      </patternFill>
    </fill>
  </fills>
  <borders count="16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auto="1"/>
      </left>
      <right style="thin">
        <color auto="1"/>
      </right>
      <top/>
      <bottom/>
      <diagonal/>
    </border>
    <border>
      <left style="thin">
        <color auto="1"/>
      </left>
      <right style="medium">
        <color auto="1"/>
      </right>
      <top/>
      <bottom/>
      <diagonal/>
    </border>
    <border>
      <left style="medium">
        <color auto="1"/>
      </left>
      <right style="medium">
        <color auto="1"/>
      </right>
      <top/>
      <bottom/>
      <diagonal/>
    </border>
    <border>
      <left style="thin">
        <color auto="1"/>
      </left>
      <right/>
      <top style="medium">
        <color auto="1"/>
      </top>
      <bottom style="medium">
        <color auto="1"/>
      </bottom>
      <diagonal/>
    </border>
    <border>
      <left/>
      <right style="thin">
        <color indexed="64"/>
      </right>
      <top style="medium">
        <color indexed="64"/>
      </top>
      <bottom/>
      <diagonal/>
    </border>
    <border>
      <left style="medium">
        <color indexed="64"/>
      </left>
      <right/>
      <top/>
      <bottom style="thin">
        <color indexed="64"/>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style="medium">
        <color rgb="FF000000"/>
      </left>
      <right style="medium">
        <color rgb="FF000000"/>
      </right>
      <top style="medium">
        <color rgb="FF000000"/>
      </top>
      <bottom style="medium">
        <color rgb="FF000000"/>
      </bottom>
      <diagonal/>
    </border>
    <border>
      <left style="medium">
        <color indexed="64"/>
      </left>
      <right style="medium">
        <color indexed="64"/>
      </right>
      <top/>
      <bottom style="medium">
        <color indexed="64"/>
      </bottom>
      <diagonal/>
    </border>
    <border>
      <left style="medium">
        <color rgb="FF000000"/>
      </left>
      <right/>
      <top style="medium">
        <color rgb="FF000000"/>
      </top>
      <bottom/>
      <diagonal/>
    </border>
    <border>
      <left/>
      <right/>
      <top style="medium">
        <color rgb="FF000000"/>
      </top>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rgb="FF000000"/>
      </left>
      <right/>
      <top/>
      <bottom style="thin">
        <color rgb="FF000000"/>
      </bottom>
      <diagonal/>
    </border>
    <border>
      <left/>
      <right/>
      <top/>
      <bottom style="thin">
        <color rgb="FF000000"/>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medium">
        <color indexed="64"/>
      </top>
      <bottom/>
      <diagonal/>
    </border>
    <border>
      <left style="medium">
        <color rgb="FF000000"/>
      </left>
      <right/>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style="medium">
        <color rgb="FF000000"/>
      </top>
      <bottom/>
      <diagonal/>
    </border>
    <border>
      <left/>
      <right style="medium">
        <color rgb="FF000000"/>
      </right>
      <top style="medium">
        <color rgb="FF000000"/>
      </top>
      <bottom/>
      <diagonal/>
    </border>
    <border>
      <left/>
      <right style="medium">
        <color rgb="FF000000"/>
      </right>
      <top/>
      <bottom/>
      <diagonal/>
    </border>
    <border>
      <left/>
      <right style="medium">
        <color rgb="FF000000"/>
      </right>
      <top style="thin">
        <color rgb="FF000000"/>
      </top>
      <bottom/>
      <diagonal/>
    </border>
    <border>
      <left/>
      <right style="medium">
        <color rgb="FF000000"/>
      </right>
      <top style="medium">
        <color rgb="FF000000"/>
      </top>
      <bottom style="medium">
        <color rgb="FF000000"/>
      </bottom>
      <diagonal/>
    </border>
    <border>
      <left/>
      <right style="medium">
        <color rgb="FF000000"/>
      </right>
      <top style="medium">
        <color rgb="FF000000"/>
      </top>
      <bottom style="thin">
        <color rgb="FF000000"/>
      </bottom>
      <diagonal/>
    </border>
    <border>
      <left/>
      <right style="medium">
        <color rgb="FF000000"/>
      </right>
      <top style="thin">
        <color rgb="FF000000"/>
      </top>
      <bottom style="medium">
        <color rgb="FF000000"/>
      </bottom>
      <diagonal/>
    </border>
    <border>
      <left/>
      <right style="thin">
        <color rgb="FF000000"/>
      </right>
      <top style="medium">
        <color rgb="FF000000"/>
      </top>
      <bottom style="thin">
        <color rgb="FF000000"/>
      </bottom>
      <diagonal/>
    </border>
    <border>
      <left/>
      <right style="thin">
        <color rgb="FF000000"/>
      </right>
      <top style="thin">
        <color rgb="FF000000"/>
      </top>
      <bottom style="medium">
        <color rgb="FF000000"/>
      </bottom>
      <diagonal/>
    </border>
    <border>
      <left/>
      <right style="medium">
        <color rgb="FF000000"/>
      </right>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top style="thin">
        <color rgb="FF000000"/>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style="medium">
        <color indexed="64"/>
      </bottom>
      <diagonal/>
    </border>
    <border>
      <left/>
      <right style="medium">
        <color rgb="FF000000"/>
      </right>
      <top/>
      <bottom style="medium">
        <color indexed="64"/>
      </bottom>
      <diagonal/>
    </border>
    <border>
      <left/>
      <right style="medium">
        <color indexed="64"/>
      </right>
      <top style="thin">
        <color rgb="FF000000"/>
      </top>
      <bottom style="thin">
        <color rgb="FF000000"/>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medium">
        <color indexed="64"/>
      </top>
      <bottom style="thin">
        <color rgb="FF000000"/>
      </bottom>
      <diagonal/>
    </border>
    <border>
      <left/>
      <right/>
      <top style="medium">
        <color indexed="64"/>
      </top>
      <bottom style="thin">
        <color rgb="FF000000"/>
      </bottom>
      <diagonal/>
    </border>
    <border>
      <left style="medium">
        <color indexed="64"/>
      </left>
      <right/>
      <top style="thin">
        <color rgb="FF000000"/>
      </top>
      <bottom style="thin">
        <color rgb="FF000000"/>
      </bottom>
      <diagonal/>
    </border>
    <border>
      <left/>
      <right style="thin">
        <color rgb="FF000000"/>
      </right>
      <top style="medium">
        <color rgb="FF000000"/>
      </top>
      <bottom style="medium">
        <color rgb="FF000000"/>
      </bottom>
      <diagonal/>
    </border>
    <border>
      <left style="medium">
        <color rgb="FF000000"/>
      </left>
      <right/>
      <top style="medium">
        <color indexed="64"/>
      </top>
      <bottom/>
      <diagonal/>
    </border>
    <border>
      <left/>
      <right style="medium">
        <color rgb="FF000000"/>
      </right>
      <top style="medium">
        <color indexed="64"/>
      </top>
      <bottom/>
      <diagonal/>
    </border>
    <border>
      <left style="medium">
        <color indexed="64"/>
      </left>
      <right style="medium">
        <color rgb="FF000000"/>
      </right>
      <top style="medium">
        <color indexed="64"/>
      </top>
      <bottom/>
      <diagonal/>
    </border>
    <border>
      <left style="medium">
        <color rgb="FF000000"/>
      </left>
      <right style="medium">
        <color rgb="FF000000"/>
      </right>
      <top style="medium">
        <color indexed="64"/>
      </top>
      <bottom/>
      <diagonal/>
    </border>
    <border>
      <left style="medium">
        <color rgb="FF000000"/>
      </left>
      <right style="medium">
        <color indexed="64"/>
      </right>
      <top style="medium">
        <color indexed="64"/>
      </top>
      <bottom/>
      <diagonal/>
    </border>
    <border>
      <left style="medium">
        <color indexed="64"/>
      </left>
      <right style="medium">
        <color rgb="FF000000"/>
      </right>
      <top/>
      <bottom style="medium">
        <color indexed="64"/>
      </bottom>
      <diagonal/>
    </border>
    <border>
      <left style="medium">
        <color rgb="FF000000"/>
      </left>
      <right style="medium">
        <color rgb="FF000000"/>
      </right>
      <top/>
      <bottom style="medium">
        <color indexed="64"/>
      </bottom>
      <diagonal/>
    </border>
    <border>
      <left style="medium">
        <color rgb="FF000000"/>
      </left>
      <right style="medium">
        <color indexed="64"/>
      </right>
      <top/>
      <bottom style="medium">
        <color indexed="64"/>
      </bottom>
      <diagonal/>
    </border>
    <border>
      <left/>
      <right style="thin">
        <color rgb="FF000000"/>
      </right>
      <top/>
      <bottom style="medium">
        <color rgb="FF000000"/>
      </bottom>
      <diagonal/>
    </border>
    <border>
      <left style="medium">
        <color auto="1"/>
      </left>
      <right style="thin">
        <color auto="1"/>
      </right>
      <top style="thin">
        <color auto="1"/>
      </top>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indexed="64"/>
      </left>
      <right/>
      <top style="thin">
        <color rgb="FF000000"/>
      </top>
      <bottom style="medium">
        <color indexed="64"/>
      </bottom>
      <diagonal/>
    </border>
    <border>
      <left/>
      <right/>
      <top style="thin">
        <color rgb="FF000000"/>
      </top>
      <bottom style="medium">
        <color indexed="64"/>
      </bottom>
      <diagonal/>
    </border>
    <border>
      <left/>
      <right style="medium">
        <color indexed="64"/>
      </right>
      <top style="medium">
        <color indexed="64"/>
      </top>
      <bottom style="thin">
        <color rgb="FF000000"/>
      </bottom>
      <diagonal/>
    </border>
    <border>
      <left/>
      <right style="medium">
        <color indexed="64"/>
      </right>
      <top style="thin">
        <color rgb="FF000000"/>
      </top>
      <bottom style="medium">
        <color indexed="64"/>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style="medium">
        <color indexed="64"/>
      </right>
      <top style="thin">
        <color indexed="64"/>
      </top>
      <bottom/>
      <diagonal/>
    </border>
    <border>
      <left style="medium">
        <color rgb="FF000000"/>
      </left>
      <right style="medium">
        <color indexed="64"/>
      </right>
      <top style="medium">
        <color rgb="FF000000"/>
      </top>
      <bottom/>
      <diagonal/>
    </border>
    <border>
      <left style="medium">
        <color rgb="FF000000"/>
      </left>
      <right style="medium">
        <color indexed="64"/>
      </right>
      <top/>
      <bottom style="thin">
        <color rgb="FF000000"/>
      </bottom>
      <diagonal/>
    </border>
    <border>
      <left style="medium">
        <color rgb="FF000000"/>
      </left>
      <right style="medium">
        <color indexed="64"/>
      </right>
      <top style="thin">
        <color rgb="FF000000"/>
      </top>
      <bottom/>
      <diagonal/>
    </border>
    <border>
      <left style="medium">
        <color rgb="FF000000"/>
      </left>
      <right style="medium">
        <color indexed="64"/>
      </right>
      <top/>
      <bottom style="medium">
        <color rgb="FF000000"/>
      </bottom>
      <diagonal/>
    </border>
    <border>
      <left style="medium">
        <color indexed="64"/>
      </left>
      <right/>
      <top/>
      <bottom style="medium">
        <color rgb="FF000000"/>
      </bottom>
      <diagonal/>
    </border>
    <border>
      <left style="medium">
        <color indexed="64"/>
      </left>
      <right/>
      <top style="medium">
        <color rgb="FF000000"/>
      </top>
      <bottom/>
      <diagonal/>
    </border>
  </borders>
  <cellStyleXfs count="170">
    <xf numFmtId="0" fontId="0" fillId="0" borderId="0"/>
    <xf numFmtId="9" fontId="1" fillId="0" borderId="0" applyFont="0" applyFill="0" applyBorder="0" applyAlignment="0" applyProtection="0"/>
    <xf numFmtId="0" fontId="1" fillId="0" borderId="0"/>
    <xf numFmtId="0" fontId="5" fillId="0" borderId="0"/>
    <xf numFmtId="165"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54" fillId="0" borderId="0" applyNumberFormat="0" applyFill="0" applyBorder="0" applyAlignment="0" applyProtection="0"/>
    <xf numFmtId="0" fontId="46" fillId="0" borderId="0"/>
    <xf numFmtId="0" fontId="57" fillId="0" borderId="0"/>
    <xf numFmtId="0" fontId="57" fillId="0" borderId="0"/>
    <xf numFmtId="9" fontId="46" fillId="0" borderId="0" applyFont="0" applyFill="0" applyBorder="0" applyAlignment="0" applyProtection="0"/>
    <xf numFmtId="9" fontId="46" fillId="0" borderId="0" applyFont="0" applyFill="0" applyBorder="0" applyAlignment="0" applyProtection="0"/>
    <xf numFmtId="0" fontId="1" fillId="0" borderId="0"/>
    <xf numFmtId="165" fontId="1" fillId="0" borderId="0" applyFont="0" applyFill="0" applyBorder="0" applyAlignment="0" applyProtection="0"/>
    <xf numFmtId="0" fontId="5" fillId="0" borderId="0"/>
    <xf numFmtId="0" fontId="5" fillId="0" borderId="0"/>
    <xf numFmtId="0" fontId="5" fillId="0" borderId="0"/>
    <xf numFmtId="0" fontId="1" fillId="0" borderId="0"/>
    <xf numFmtId="0" fontId="54" fillId="0" borderId="0" applyNumberFormat="0" applyFill="0" applyBorder="0" applyAlignment="0" applyProtection="0"/>
    <xf numFmtId="0" fontId="5" fillId="0" borderId="0"/>
    <xf numFmtId="41" fontId="1" fillId="0" borderId="0" applyFont="0" applyFill="0" applyBorder="0" applyAlignment="0" applyProtection="0"/>
    <xf numFmtId="43" fontId="1" fillId="0" borderId="0" applyFont="0" applyFill="0" applyBorder="0" applyAlignment="0" applyProtection="0"/>
    <xf numFmtId="0" fontId="60" fillId="0" borderId="0"/>
    <xf numFmtId="0" fontId="1" fillId="0" borderId="0"/>
    <xf numFmtId="0" fontId="5" fillId="0" borderId="0"/>
    <xf numFmtId="176" fontId="61" fillId="0" borderId="0" applyFont="0" applyFill="0" applyBorder="0" applyAlignment="0" applyProtection="0"/>
    <xf numFmtId="0" fontId="62"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1" fillId="0" borderId="0"/>
    <xf numFmtId="0" fontId="5" fillId="0" borderId="0"/>
    <xf numFmtId="0" fontId="5" fillId="0" borderId="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6" fillId="0" borderId="0"/>
    <xf numFmtId="0" fontId="67" fillId="0" borderId="0"/>
    <xf numFmtId="0" fontId="5" fillId="0" borderId="0"/>
    <xf numFmtId="0" fontId="61" fillId="0" borderId="0"/>
    <xf numFmtId="0" fontId="67" fillId="0" borderId="0"/>
    <xf numFmtId="0" fontId="67" fillId="0" borderId="0"/>
    <xf numFmtId="0" fontId="61" fillId="0" borderId="0"/>
    <xf numFmtId="0" fontId="1" fillId="0" borderId="0"/>
    <xf numFmtId="0" fontId="5" fillId="0" borderId="0"/>
    <xf numFmtId="0" fontId="5"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68" fillId="0" borderId="0"/>
    <xf numFmtId="0" fontId="60" fillId="0" borderId="0"/>
    <xf numFmtId="41" fontId="1" fillId="0" borderId="0" applyFont="0" applyFill="0" applyBorder="0" applyAlignment="0" applyProtection="0"/>
    <xf numFmtId="184" fontId="1" fillId="0" borderId="0" applyFont="0" applyFill="0" applyBorder="0" applyAlignment="0" applyProtection="0"/>
  </cellStyleXfs>
  <cellXfs count="3557">
    <xf numFmtId="0" fontId="0" fillId="0" borderId="0" xfId="0"/>
    <xf numFmtId="0" fontId="2" fillId="0" borderId="0" xfId="2" applyFont="1" applyAlignment="1">
      <alignment horizontal="center"/>
    </xf>
    <xf numFmtId="0" fontId="2" fillId="0" borderId="0" xfId="2" applyFont="1" applyAlignment="1">
      <alignment horizontal="center" vertical="center" wrapText="1"/>
    </xf>
    <xf numFmtId="2" fontId="2" fillId="0" borderId="0" xfId="2" applyNumberFormat="1" applyFont="1" applyAlignment="1">
      <alignment horizontal="center"/>
    </xf>
    <xf numFmtId="0" fontId="4" fillId="0" borderId="0" xfId="0" applyFont="1" applyAlignment="1">
      <alignment horizontal="center" vertical="center"/>
    </xf>
    <xf numFmtId="0" fontId="6" fillId="0" borderId="0" xfId="0" applyFont="1" applyAlignment="1">
      <alignment horizontal="center"/>
    </xf>
    <xf numFmtId="0" fontId="4" fillId="0" borderId="10" xfId="0" applyFont="1" applyBorder="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7" xfId="0" applyFont="1" applyBorder="1" applyAlignment="1">
      <alignment horizontal="center" vertical="center"/>
    </xf>
    <xf numFmtId="0" fontId="6" fillId="0" borderId="13" xfId="0" applyFont="1" applyBorder="1" applyAlignment="1">
      <alignment horizontal="center"/>
    </xf>
    <xf numFmtId="4" fontId="8" fillId="0" borderId="5" xfId="0" applyNumberFormat="1" applyFont="1" applyBorder="1" applyAlignment="1">
      <alignment horizontal="center" vertical="center" wrapText="1"/>
    </xf>
    <xf numFmtId="9" fontId="39" fillId="7" borderId="5" xfId="0" applyNumberFormat="1" applyFont="1" applyFill="1" applyBorder="1" applyAlignment="1" applyProtection="1">
      <alignment horizontal="center" vertical="center" wrapText="1"/>
      <protection locked="0"/>
    </xf>
    <xf numFmtId="1" fontId="8" fillId="0" borderId="5" xfId="4" applyNumberFormat="1" applyFont="1" applyFill="1" applyBorder="1" applyAlignment="1">
      <alignment horizontal="center" vertical="center" wrapText="1"/>
    </xf>
    <xf numFmtId="0" fontId="8" fillId="0" borderId="5" xfId="0" applyFont="1" applyBorder="1" applyAlignment="1">
      <alignment horizontal="center" vertical="center" wrapText="1"/>
    </xf>
    <xf numFmtId="9" fontId="8" fillId="6" borderId="5" xfId="0" applyNumberFormat="1" applyFont="1" applyFill="1" applyBorder="1" applyAlignment="1">
      <alignment horizontal="center" vertical="center" wrapText="1"/>
    </xf>
    <xf numFmtId="20" fontId="39" fillId="7" borderId="5" xfId="1" applyNumberFormat="1" applyFont="1" applyFill="1" applyBorder="1" applyAlignment="1" applyProtection="1">
      <alignment horizontal="center" vertical="center" wrapText="1"/>
      <protection locked="0"/>
    </xf>
    <xf numFmtId="10" fontId="8" fillId="0" borderId="5" xfId="1" applyNumberFormat="1" applyFont="1" applyFill="1" applyBorder="1" applyAlignment="1">
      <alignment horizontal="center" vertical="center" wrapText="1"/>
    </xf>
    <xf numFmtId="3" fontId="8" fillId="21" borderId="5" xfId="0" applyNumberFormat="1" applyFont="1" applyFill="1" applyBorder="1" applyAlignment="1">
      <alignment horizontal="center" vertical="center" wrapText="1"/>
    </xf>
    <xf numFmtId="9" fontId="39" fillId="20" borderId="5" xfId="0" applyNumberFormat="1" applyFont="1" applyFill="1" applyBorder="1" applyAlignment="1" applyProtection="1">
      <alignment horizontal="center" vertical="center" wrapText="1"/>
      <protection locked="0"/>
    </xf>
    <xf numFmtId="0" fontId="8" fillId="3" borderId="5" xfId="0" applyFont="1" applyFill="1" applyBorder="1" applyAlignment="1" applyProtection="1">
      <alignment horizontal="center" vertical="center" wrapText="1"/>
      <protection locked="0"/>
    </xf>
    <xf numFmtId="0" fontId="39" fillId="0" borderId="5" xfId="0" applyFont="1" applyBorder="1" applyAlignment="1" applyProtection="1">
      <alignment horizontal="center" vertical="center" wrapText="1"/>
      <protection locked="0"/>
    </xf>
    <xf numFmtId="3" fontId="39" fillId="0" borderId="5" xfId="0" applyNumberFormat="1" applyFont="1" applyBorder="1" applyAlignment="1" applyProtection="1">
      <alignment horizontal="center" vertical="center" wrapText="1"/>
      <protection locked="0"/>
    </xf>
    <xf numFmtId="3" fontId="8" fillId="0" borderId="5" xfId="0" applyNumberFormat="1" applyFont="1" applyBorder="1" applyAlignment="1">
      <alignment horizontal="center" vertical="center" wrapText="1"/>
    </xf>
    <xf numFmtId="9" fontId="8" fillId="7" borderId="5" xfId="0" applyNumberFormat="1" applyFont="1" applyFill="1" applyBorder="1" applyAlignment="1">
      <alignment horizontal="center" vertical="center" wrapText="1"/>
    </xf>
    <xf numFmtId="0" fontId="8" fillId="0" borderId="5" xfId="0" applyFont="1" applyBorder="1" applyAlignment="1" applyProtection="1">
      <alignment horizontal="center" vertical="center" wrapText="1"/>
      <protection locked="0"/>
    </xf>
    <xf numFmtId="0" fontId="39" fillId="20" borderId="5" xfId="0" applyFont="1" applyFill="1" applyBorder="1" applyAlignment="1" applyProtection="1">
      <alignment horizontal="center" vertical="center" wrapText="1"/>
      <protection locked="0"/>
    </xf>
    <xf numFmtId="1" fontId="39" fillId="0" borderId="5" xfId="4" applyNumberFormat="1" applyFont="1" applyFill="1" applyBorder="1" applyAlignment="1">
      <alignment horizontal="center" vertical="center" wrapText="1"/>
    </xf>
    <xf numFmtId="2" fontId="8" fillId="0" borderId="5" xfId="1" applyNumberFormat="1" applyFont="1" applyFill="1" applyBorder="1" applyAlignment="1">
      <alignment horizontal="center" vertical="center" wrapText="1"/>
    </xf>
    <xf numFmtId="0" fontId="39" fillId="7" borderId="5" xfId="0" applyFont="1" applyFill="1" applyBorder="1" applyAlignment="1" applyProtection="1">
      <alignment horizontal="center" vertical="center" wrapText="1"/>
      <protection locked="0"/>
    </xf>
    <xf numFmtId="9" fontId="8" fillId="7" borderId="5" xfId="1" applyFont="1" applyFill="1" applyBorder="1" applyAlignment="1">
      <alignment horizontal="center" vertical="center" wrapText="1"/>
    </xf>
    <xf numFmtId="0" fontId="8" fillId="9" borderId="5" xfId="0" applyFont="1" applyFill="1" applyBorder="1" applyAlignment="1">
      <alignment horizontal="center" vertical="center" wrapText="1"/>
    </xf>
    <xf numFmtId="10" fontId="8" fillId="13" borderId="5" xfId="0" applyNumberFormat="1" applyFont="1" applyFill="1" applyBorder="1" applyAlignment="1">
      <alignment horizontal="center" vertical="center" wrapText="1"/>
    </xf>
    <xf numFmtId="43" fontId="2" fillId="0" borderId="0" xfId="2" applyNumberFormat="1" applyFont="1" applyAlignment="1">
      <alignment horizontal="center"/>
    </xf>
    <xf numFmtId="10" fontId="8" fillId="7" borderId="5" xfId="0" applyNumberFormat="1" applyFont="1" applyFill="1" applyBorder="1" applyAlignment="1">
      <alignment horizontal="center" vertical="center" wrapText="1"/>
    </xf>
    <xf numFmtId="2" fontId="8" fillId="7" borderId="5" xfId="1" applyNumberFormat="1" applyFont="1" applyFill="1" applyBorder="1" applyAlignment="1">
      <alignment horizontal="center" vertical="center" wrapText="1"/>
    </xf>
    <xf numFmtId="169" fontId="8" fillId="0" borderId="5" xfId="5" applyNumberFormat="1" applyFont="1" applyBorder="1" applyAlignment="1">
      <alignment horizontal="right" vertical="center" wrapText="1"/>
    </xf>
    <xf numFmtId="0" fontId="39" fillId="0" borderId="5" xfId="0" applyFont="1" applyBorder="1" applyAlignment="1" applyProtection="1">
      <alignment horizontal="left" vertical="center" wrapText="1"/>
      <protection locked="0"/>
    </xf>
    <xf numFmtId="0" fontId="39" fillId="20" borderId="5" xfId="0" applyFont="1" applyFill="1" applyBorder="1" applyAlignment="1" applyProtection="1">
      <alignment horizontal="left" vertical="center" wrapText="1"/>
      <protection locked="0"/>
    </xf>
    <xf numFmtId="0" fontId="0" fillId="0" borderId="0" xfId="0" applyAlignment="1">
      <alignment horizontal="left"/>
    </xf>
    <xf numFmtId="10" fontId="8" fillId="7" borderId="5" xfId="1" applyNumberFormat="1" applyFont="1" applyFill="1" applyBorder="1" applyAlignment="1">
      <alignment horizontal="center" vertical="center" wrapText="1"/>
    </xf>
    <xf numFmtId="0" fontId="8" fillId="13" borderId="5" xfId="0" applyFont="1" applyFill="1" applyBorder="1" applyAlignment="1">
      <alignment horizontal="center" vertical="center" wrapText="1"/>
    </xf>
    <xf numFmtId="9" fontId="8" fillId="6" borderId="6" xfId="0" applyNumberFormat="1" applyFont="1" applyFill="1" applyBorder="1" applyAlignment="1">
      <alignment horizontal="center" vertical="center" wrapText="1"/>
    </xf>
    <xf numFmtId="0" fontId="39" fillId="0" borderId="4" xfId="0" applyFont="1" applyBorder="1" applyAlignment="1">
      <alignment horizontal="center" vertical="center"/>
    </xf>
    <xf numFmtId="9" fontId="39" fillId="6" borderId="6" xfId="0" applyNumberFormat="1" applyFont="1" applyFill="1" applyBorder="1" applyAlignment="1" applyProtection="1">
      <alignment horizontal="center" vertical="center" wrapText="1"/>
      <protection locked="0"/>
    </xf>
    <xf numFmtId="0" fontId="39" fillId="20" borderId="8" xfId="0" applyFont="1" applyFill="1" applyBorder="1" applyAlignment="1" applyProtection="1">
      <alignment horizontal="left" vertical="center" wrapText="1"/>
      <protection locked="0"/>
    </xf>
    <xf numFmtId="0" fontId="39" fillId="20" borderId="8" xfId="0" applyFont="1" applyFill="1" applyBorder="1" applyAlignment="1" applyProtection="1">
      <alignment horizontal="center" vertical="center" wrapText="1"/>
      <protection locked="0"/>
    </xf>
    <xf numFmtId="9" fontId="39" fillId="7" borderId="8" xfId="0" applyNumberFormat="1" applyFont="1" applyFill="1" applyBorder="1" applyAlignment="1" applyProtection="1">
      <alignment horizontal="center" vertical="center" wrapText="1"/>
      <protection locked="0"/>
    </xf>
    <xf numFmtId="0" fontId="39" fillId="0" borderId="5" xfId="0" applyFont="1" applyBorder="1" applyAlignment="1">
      <alignment horizontal="center" vertical="center"/>
    </xf>
    <xf numFmtId="0" fontId="39" fillId="0" borderId="5" xfId="0" applyFont="1" applyBorder="1" applyAlignment="1" applyProtection="1">
      <alignment vertical="center" wrapText="1"/>
      <protection locked="0"/>
    </xf>
    <xf numFmtId="9" fontId="39" fillId="0" borderId="5" xfId="0" applyNumberFormat="1" applyFont="1" applyBorder="1" applyAlignment="1" applyProtection="1">
      <alignment horizontal="center" vertical="center" wrapText="1"/>
      <protection locked="0"/>
    </xf>
    <xf numFmtId="10" fontId="39" fillId="0" borderId="5" xfId="0" applyNumberFormat="1" applyFont="1" applyBorder="1" applyAlignment="1" applyProtection="1">
      <alignment horizontal="center" vertical="center" wrapText="1"/>
      <protection locked="0"/>
    </xf>
    <xf numFmtId="10" fontId="8" fillId="0" borderId="5" xfId="0" applyNumberFormat="1" applyFont="1" applyBorder="1" applyAlignment="1">
      <alignment horizontal="center" vertical="center" wrapText="1"/>
    </xf>
    <xf numFmtId="9" fontId="8" fillId="0" borderId="5" xfId="0" applyNumberFormat="1" applyFont="1" applyBorder="1" applyAlignment="1">
      <alignment horizontal="center" vertical="center" wrapText="1"/>
    </xf>
    <xf numFmtId="169" fontId="8" fillId="0" borderId="5" xfId="5" applyNumberFormat="1" applyFont="1" applyFill="1" applyBorder="1" applyAlignment="1">
      <alignment horizontal="center" vertical="center" wrapText="1"/>
    </xf>
    <xf numFmtId="2" fontId="39" fillId="0" borderId="5" xfId="0" applyNumberFormat="1" applyFont="1" applyBorder="1" applyAlignment="1" applyProtection="1">
      <alignment horizontal="center" vertical="center" wrapText="1"/>
      <protection locked="0"/>
    </xf>
    <xf numFmtId="0" fontId="0" fillId="0" borderId="0" xfId="0" applyAlignment="1">
      <alignment horizontal="center" vertical="center"/>
    </xf>
    <xf numFmtId="167" fontId="15" fillId="0" borderId="0" xfId="1" applyNumberFormat="1" applyFont="1" applyFill="1" applyBorder="1" applyAlignment="1">
      <alignment horizontal="center"/>
    </xf>
    <xf numFmtId="0" fontId="0" fillId="0" borderId="93" xfId="0" applyBorder="1"/>
    <xf numFmtId="0" fontId="0" fillId="0" borderId="93" xfId="0" applyBorder="1" applyAlignment="1">
      <alignment horizontal="center"/>
    </xf>
    <xf numFmtId="0" fontId="44" fillId="0" borderId="0" xfId="0" applyFont="1" applyAlignment="1">
      <alignment horizontal="center"/>
    </xf>
    <xf numFmtId="0" fontId="44" fillId="0" borderId="0" xfId="0" applyFont="1"/>
    <xf numFmtId="0" fontId="40" fillId="0" borderId="0" xfId="0" applyFont="1" applyAlignment="1">
      <alignment horizontal="left" vertical="center" wrapText="1"/>
    </xf>
    <xf numFmtId="0" fontId="40" fillId="0" borderId="90" xfId="0" applyFont="1" applyBorder="1" applyAlignment="1">
      <alignment horizontal="center" vertical="center"/>
    </xf>
    <xf numFmtId="0" fontId="40" fillId="0" borderId="91" xfId="0" applyFont="1" applyBorder="1" applyAlignment="1">
      <alignment horizontal="center" vertical="center"/>
    </xf>
    <xf numFmtId="0" fontId="40" fillId="0" borderId="91" xfId="0" applyFont="1" applyBorder="1" applyAlignment="1">
      <alignment horizontal="center" vertical="center" wrapText="1"/>
    </xf>
    <xf numFmtId="0" fontId="40" fillId="0" borderId="92" xfId="0" applyFont="1" applyBorder="1" applyAlignment="1">
      <alignment horizontal="center" vertical="center"/>
    </xf>
    <xf numFmtId="0" fontId="40" fillId="0" borderId="93" xfId="0" applyFont="1" applyBorder="1" applyAlignment="1">
      <alignment horizontal="center" vertical="center"/>
    </xf>
    <xf numFmtId="0" fontId="40" fillId="0" borderId="94" xfId="0" applyFont="1" applyBorder="1" applyAlignment="1">
      <alignment horizontal="center" vertical="center"/>
    </xf>
    <xf numFmtId="0" fontId="40" fillId="0" borderId="0" xfId="0" applyFont="1" applyAlignment="1">
      <alignment horizontal="center" vertical="center" wrapText="1"/>
    </xf>
    <xf numFmtId="0" fontId="0" fillId="0" borderId="94" xfId="0" applyBorder="1" applyAlignment="1">
      <alignment horizontal="center"/>
    </xf>
    <xf numFmtId="0" fontId="39" fillId="0" borderId="71" xfId="0" applyFont="1" applyBorder="1" applyAlignment="1">
      <alignment vertical="center" wrapText="1"/>
    </xf>
    <xf numFmtId="0" fontId="48" fillId="22" borderId="71" xfId="0" applyFont="1" applyFill="1" applyBorder="1" applyAlignment="1">
      <alignment horizontal="center" vertical="center" wrapText="1"/>
    </xf>
    <xf numFmtId="0" fontId="0" fillId="0" borderId="71" xfId="0" applyBorder="1" applyAlignment="1">
      <alignment vertical="center" wrapText="1"/>
    </xf>
    <xf numFmtId="0" fontId="39" fillId="0" borderId="0" xfId="0" applyFont="1" applyAlignment="1">
      <alignment horizontal="center" vertical="center" wrapText="1"/>
    </xf>
    <xf numFmtId="168" fontId="43" fillId="0" borderId="101" xfId="0" applyNumberFormat="1" applyFont="1" applyBorder="1" applyAlignment="1">
      <alignment horizontal="center" vertical="center" wrapText="1"/>
    </xf>
    <xf numFmtId="9" fontId="43" fillId="0" borderId="101" xfId="0" applyNumberFormat="1" applyFont="1" applyBorder="1" applyAlignment="1">
      <alignment horizontal="center" vertical="center" wrapText="1"/>
    </xf>
    <xf numFmtId="166" fontId="43" fillId="14" borderId="71" xfId="0" applyNumberFormat="1" applyFont="1" applyFill="1" applyBorder="1" applyAlignment="1">
      <alignment horizontal="center"/>
    </xf>
    <xf numFmtId="167" fontId="43" fillId="14" borderId="71" xfId="0" applyNumberFormat="1" applyFont="1" applyFill="1" applyBorder="1" applyAlignment="1">
      <alignment horizontal="center"/>
    </xf>
    <xf numFmtId="0" fontId="43" fillId="0" borderId="0" xfId="0" applyFont="1" applyAlignment="1">
      <alignment horizontal="center"/>
    </xf>
    <xf numFmtId="166" fontId="43" fillId="0" borderId="0" xfId="0" applyNumberFormat="1" applyFont="1" applyAlignment="1">
      <alignment horizontal="center"/>
    </xf>
    <xf numFmtId="167" fontId="43" fillId="0" borderId="0" xfId="0" applyNumberFormat="1" applyFont="1" applyAlignment="1">
      <alignment horizontal="center"/>
    </xf>
    <xf numFmtId="0" fontId="0" fillId="0" borderId="102" xfId="0" applyBorder="1" applyAlignment="1">
      <alignment horizontal="center"/>
    </xf>
    <xf numFmtId="0" fontId="42" fillId="0" borderId="80" xfId="0" applyFont="1" applyBorder="1" applyAlignment="1">
      <alignment horizontal="center"/>
    </xf>
    <xf numFmtId="0" fontId="0" fillId="0" borderId="103" xfId="0" applyBorder="1" applyAlignment="1">
      <alignment horizontal="center"/>
    </xf>
    <xf numFmtId="0" fontId="0" fillId="0" borderId="90" xfId="0" applyBorder="1" applyAlignment="1">
      <alignment horizontal="center"/>
    </xf>
    <xf numFmtId="0" fontId="42" fillId="0" borderId="91" xfId="0" applyFont="1" applyBorder="1" applyAlignment="1">
      <alignment horizontal="center"/>
    </xf>
    <xf numFmtId="0" fontId="0" fillId="0" borderId="92" xfId="0" applyBorder="1" applyAlignment="1">
      <alignment horizontal="center"/>
    </xf>
    <xf numFmtId="0" fontId="44" fillId="0" borderId="93" xfId="0" applyFont="1" applyBorder="1" applyAlignment="1">
      <alignment horizontal="center"/>
    </xf>
    <xf numFmtId="0" fontId="50" fillId="22" borderId="94" xfId="0" applyFont="1" applyFill="1" applyBorder="1" applyAlignment="1">
      <alignment vertical="center" wrapText="1"/>
    </xf>
    <xf numFmtId="0" fontId="50" fillId="22" borderId="93" xfId="0" applyFont="1" applyFill="1" applyBorder="1" applyAlignment="1">
      <alignment vertical="center" wrapText="1"/>
    </xf>
    <xf numFmtId="0" fontId="44" fillId="0" borderId="94" xfId="0" applyFont="1" applyBorder="1" applyAlignment="1">
      <alignment horizontal="center"/>
    </xf>
    <xf numFmtId="0" fontId="44" fillId="0" borderId="102" xfId="0" applyFont="1" applyBorder="1" applyAlignment="1">
      <alignment horizontal="center"/>
    </xf>
    <xf numFmtId="0" fontId="44" fillId="0" borderId="103" xfId="0" applyFont="1" applyBorder="1" applyAlignment="1">
      <alignment horizontal="center"/>
    </xf>
    <xf numFmtId="0" fontId="42" fillId="0" borderId="0" xfId="0" applyFont="1" applyAlignment="1">
      <alignment horizontal="center"/>
    </xf>
    <xf numFmtId="0" fontId="4" fillId="0" borderId="0" xfId="0" applyFont="1" applyAlignment="1">
      <alignment horizontal="center" vertical="center" wrapText="1"/>
    </xf>
    <xf numFmtId="20" fontId="8" fillId="0" borderId="5" xfId="0" applyNumberFormat="1" applyFont="1" applyBorder="1" applyAlignment="1">
      <alignment horizontal="center" vertical="center" wrapText="1"/>
    </xf>
    <xf numFmtId="9" fontId="39" fillId="6" borderId="5" xfId="0" applyNumberFormat="1" applyFont="1" applyFill="1" applyBorder="1" applyAlignment="1" applyProtection="1">
      <alignment horizontal="center" vertical="center" wrapText="1"/>
      <protection locked="0"/>
    </xf>
    <xf numFmtId="9" fontId="39" fillId="0" borderId="6" xfId="0" applyNumberFormat="1" applyFont="1" applyBorder="1" applyAlignment="1" applyProtection="1">
      <alignment horizontal="center" vertical="center" wrapText="1"/>
      <protection locked="0"/>
    </xf>
    <xf numFmtId="10" fontId="39" fillId="0" borderId="6" xfId="0" applyNumberFormat="1" applyFont="1" applyBorder="1" applyAlignment="1" applyProtection="1">
      <alignment horizontal="center" vertical="center" wrapText="1"/>
      <protection locked="0"/>
    </xf>
    <xf numFmtId="0" fontId="6" fillId="0" borderId="17" xfId="0" applyFont="1" applyBorder="1" applyAlignment="1">
      <alignment horizontal="center"/>
    </xf>
    <xf numFmtId="0" fontId="6" fillId="0" borderId="13" xfId="0" applyFont="1" applyBorder="1"/>
    <xf numFmtId="0" fontId="6" fillId="0" borderId="45" xfId="0" applyFont="1" applyBorder="1" applyAlignment="1">
      <alignment horizontal="center" vertical="center" wrapText="1"/>
    </xf>
    <xf numFmtId="0" fontId="2" fillId="0" borderId="0" xfId="0" applyFont="1"/>
    <xf numFmtId="0" fontId="17" fillId="0" borderId="0" xfId="0" applyFont="1"/>
    <xf numFmtId="0" fontId="4" fillId="0" borderId="11" xfId="0" applyFont="1" applyBorder="1" applyAlignment="1">
      <alignment horizontal="center" vertical="center" wrapText="1"/>
    </xf>
    <xf numFmtId="9" fontId="8" fillId="5" borderId="5" xfId="1" applyFont="1" applyFill="1" applyBorder="1" applyAlignment="1">
      <alignment horizontal="center" vertical="center" wrapText="1"/>
    </xf>
    <xf numFmtId="0" fontId="2" fillId="0" borderId="0" xfId="2" applyFont="1"/>
    <xf numFmtId="0" fontId="4" fillId="0" borderId="0" xfId="2" applyFont="1" applyAlignment="1">
      <alignment horizontal="left" vertical="center" wrapText="1"/>
    </xf>
    <xf numFmtId="0" fontId="4" fillId="0" borderId="10" xfId="2" applyFont="1" applyBorder="1" applyAlignment="1">
      <alignment horizontal="center" vertical="center"/>
    </xf>
    <xf numFmtId="0" fontId="4" fillId="0" borderId="11" xfId="2" applyFont="1" applyBorder="1" applyAlignment="1">
      <alignment horizontal="center" vertical="center"/>
    </xf>
    <xf numFmtId="0" fontId="4" fillId="0" borderId="11" xfId="3" applyFont="1" applyBorder="1" applyAlignment="1">
      <alignment horizontal="center" vertical="center" wrapText="1"/>
    </xf>
    <xf numFmtId="0" fontId="4" fillId="0" borderId="11" xfId="2" applyFont="1" applyBorder="1" applyAlignment="1">
      <alignment horizontal="center" vertical="center" wrapText="1"/>
    </xf>
    <xf numFmtId="0" fontId="4" fillId="0" borderId="12" xfId="2" applyFont="1" applyBorder="1" applyAlignment="1">
      <alignment horizontal="center" vertical="center"/>
    </xf>
    <xf numFmtId="0" fontId="4" fillId="0" borderId="13" xfId="2" applyFont="1" applyBorder="1" applyAlignment="1">
      <alignment horizontal="center" vertical="center"/>
    </xf>
    <xf numFmtId="0" fontId="4" fillId="0" borderId="17" xfId="2" applyFont="1" applyBorder="1" applyAlignment="1">
      <alignment horizontal="center" vertical="center"/>
    </xf>
    <xf numFmtId="0" fontId="4" fillId="0" borderId="0" xfId="2" applyFont="1" applyAlignment="1">
      <alignment horizontal="center" vertical="center"/>
    </xf>
    <xf numFmtId="0" fontId="4" fillId="0" borderId="0" xfId="3" applyFont="1" applyAlignment="1">
      <alignment horizontal="center" vertical="center" wrapText="1"/>
    </xf>
    <xf numFmtId="0" fontId="4" fillId="0" borderId="0" xfId="2" applyFont="1" applyAlignment="1">
      <alignment horizontal="center" vertical="center" wrapText="1"/>
    </xf>
    <xf numFmtId="0" fontId="6" fillId="0" borderId="13" xfId="2" applyFont="1" applyBorder="1" applyAlignment="1">
      <alignment horizontal="center"/>
    </xf>
    <xf numFmtId="0" fontId="6" fillId="0" borderId="0" xfId="2" applyFont="1" applyAlignment="1">
      <alignment horizontal="center"/>
    </xf>
    <xf numFmtId="0" fontId="6" fillId="0" borderId="17" xfId="2" applyFont="1" applyBorder="1" applyAlignment="1">
      <alignment horizontal="center"/>
    </xf>
    <xf numFmtId="0" fontId="8" fillId="0" borderId="38" xfId="3" applyFont="1" applyBorder="1" applyAlignment="1">
      <alignment horizontal="center" vertical="center" wrapText="1"/>
    </xf>
    <xf numFmtId="0" fontId="9" fillId="3" borderId="38" xfId="3" applyFont="1" applyFill="1" applyBorder="1" applyAlignment="1">
      <alignment horizontal="center" vertical="center" wrapText="1"/>
    </xf>
    <xf numFmtId="0" fontId="6" fillId="0" borderId="38" xfId="3" applyFont="1" applyBorder="1" applyAlignment="1">
      <alignment vertical="center" wrapText="1"/>
    </xf>
    <xf numFmtId="168" fontId="5" fillId="3" borderId="45" xfId="4" applyNumberFormat="1" applyFont="1" applyFill="1" applyBorder="1" applyAlignment="1">
      <alignment horizontal="center" vertical="center" wrapText="1"/>
    </xf>
    <xf numFmtId="167" fontId="5" fillId="0" borderId="0" xfId="1" applyNumberFormat="1" applyFont="1" applyFill="1" applyBorder="1" applyAlignment="1">
      <alignment horizontal="center"/>
    </xf>
    <xf numFmtId="0" fontId="6" fillId="0" borderId="49" xfId="2" applyFont="1" applyBorder="1" applyAlignment="1">
      <alignment horizontal="center"/>
    </xf>
    <xf numFmtId="0" fontId="6" fillId="0" borderId="46" xfId="2" applyFont="1" applyBorder="1" applyAlignment="1">
      <alignment horizontal="center"/>
    </xf>
    <xf numFmtId="0" fontId="6" fillId="0" borderId="10" xfId="2" applyFont="1" applyBorder="1" applyAlignment="1">
      <alignment horizontal="center"/>
    </xf>
    <xf numFmtId="0" fontId="6" fillId="0" borderId="12" xfId="2" applyFont="1" applyBorder="1" applyAlignment="1">
      <alignment horizontal="center"/>
    </xf>
    <xf numFmtId="0" fontId="2" fillId="0" borderId="13" xfId="2" applyFont="1" applyBorder="1" applyAlignment="1">
      <alignment horizontal="center"/>
    </xf>
    <xf numFmtId="0" fontId="10" fillId="3" borderId="17" xfId="0" applyFont="1" applyFill="1" applyBorder="1" applyAlignment="1">
      <alignment vertical="center" wrapText="1"/>
    </xf>
    <xf numFmtId="0" fontId="10" fillId="3" borderId="13" xfId="0" applyFont="1" applyFill="1" applyBorder="1" applyAlignment="1">
      <alignment vertical="center" wrapText="1"/>
    </xf>
    <xf numFmtId="0" fontId="2" fillId="0" borderId="49" xfId="2" applyFont="1" applyBorder="1" applyAlignment="1">
      <alignment horizontal="center"/>
    </xf>
    <xf numFmtId="0" fontId="2" fillId="0" borderId="46" xfId="2" applyFont="1" applyBorder="1" applyAlignment="1">
      <alignment horizontal="center"/>
    </xf>
    <xf numFmtId="0" fontId="6" fillId="0" borderId="38" xfId="3" applyFont="1" applyBorder="1" applyAlignment="1">
      <alignment horizontal="center" vertical="center" wrapText="1"/>
    </xf>
    <xf numFmtId="1" fontId="6" fillId="0" borderId="45" xfId="4" applyNumberFormat="1" applyFont="1" applyFill="1" applyBorder="1" applyAlignment="1">
      <alignment horizontal="center" vertical="center" wrapText="1"/>
    </xf>
    <xf numFmtId="9" fontId="6" fillId="0" borderId="45" xfId="1" applyFont="1" applyFill="1" applyBorder="1" applyAlignment="1">
      <alignment horizontal="center" vertical="center" wrapText="1"/>
    </xf>
    <xf numFmtId="166" fontId="4" fillId="2" borderId="38" xfId="2" applyNumberFormat="1" applyFont="1" applyFill="1" applyBorder="1" applyAlignment="1">
      <alignment vertical="center"/>
    </xf>
    <xf numFmtId="10" fontId="4" fillId="2" borderId="38" xfId="1" applyNumberFormat="1" applyFont="1" applyFill="1" applyBorder="1" applyAlignment="1">
      <alignment horizontal="center" vertical="center"/>
    </xf>
    <xf numFmtId="166" fontId="6" fillId="0" borderId="0" xfId="2" applyNumberFormat="1" applyFont="1" applyAlignment="1">
      <alignment horizontal="center"/>
    </xf>
    <xf numFmtId="167" fontId="6" fillId="0" borderId="0" xfId="1" applyNumberFormat="1" applyFont="1" applyFill="1" applyBorder="1" applyAlignment="1">
      <alignment horizontal="center"/>
    </xf>
    <xf numFmtId="0" fontId="2" fillId="0" borderId="50" xfId="2" applyFont="1" applyBorder="1" applyAlignment="1">
      <alignment horizontal="center"/>
    </xf>
    <xf numFmtId="0" fontId="2" fillId="0" borderId="11" xfId="2" applyFont="1" applyBorder="1" applyAlignment="1">
      <alignment horizontal="center"/>
    </xf>
    <xf numFmtId="0" fontId="2" fillId="0" borderId="17" xfId="2" applyFont="1" applyBorder="1" applyAlignment="1">
      <alignment horizontal="center"/>
    </xf>
    <xf numFmtId="2" fontId="6" fillId="3" borderId="45" xfId="4" applyNumberFormat="1" applyFont="1" applyFill="1" applyBorder="1" applyAlignment="1">
      <alignment horizontal="center" vertical="center" wrapText="1"/>
    </xf>
    <xf numFmtId="1" fontId="6" fillId="3" borderId="45" xfId="4" applyNumberFormat="1" applyFont="1" applyFill="1" applyBorder="1" applyAlignment="1">
      <alignment horizontal="center" vertical="center" wrapText="1"/>
    </xf>
    <xf numFmtId="2" fontId="6" fillId="0" borderId="45" xfId="1" applyNumberFormat="1" applyFont="1" applyFill="1" applyBorder="1" applyAlignment="1">
      <alignment horizontal="center" vertical="center" wrapText="1"/>
    </xf>
    <xf numFmtId="2" fontId="6" fillId="3" borderId="47" xfId="4" applyNumberFormat="1" applyFont="1" applyFill="1" applyBorder="1" applyAlignment="1">
      <alignment horizontal="center" vertical="center" wrapText="1"/>
    </xf>
    <xf numFmtId="1" fontId="6" fillId="3" borderId="47" xfId="4" applyNumberFormat="1" applyFont="1" applyFill="1" applyBorder="1" applyAlignment="1">
      <alignment horizontal="center" vertical="center" wrapText="1"/>
    </xf>
    <xf numFmtId="1" fontId="6" fillId="0" borderId="59" xfId="4" applyNumberFormat="1" applyFont="1" applyFill="1" applyBorder="1" applyAlignment="1">
      <alignment horizontal="center" vertical="center" wrapText="1"/>
    </xf>
    <xf numFmtId="166" fontId="6" fillId="2" borderId="38" xfId="2" applyNumberFormat="1" applyFont="1" applyFill="1" applyBorder="1" applyAlignment="1">
      <alignment horizontal="center"/>
    </xf>
    <xf numFmtId="167" fontId="6" fillId="2" borderId="38" xfId="1" applyNumberFormat="1" applyFont="1" applyFill="1" applyBorder="1" applyAlignment="1">
      <alignment horizontal="center"/>
    </xf>
    <xf numFmtId="0" fontId="15" fillId="0" borderId="13" xfId="2" applyFont="1" applyBorder="1" applyAlignment="1">
      <alignment horizontal="center"/>
    </xf>
    <xf numFmtId="0" fontId="15" fillId="0" borderId="49" xfId="2" applyFont="1" applyBorder="1" applyAlignment="1">
      <alignment horizontal="center"/>
    </xf>
    <xf numFmtId="0" fontId="15" fillId="0" borderId="46" xfId="2" applyFont="1" applyBorder="1" applyAlignment="1">
      <alignment horizontal="center"/>
    </xf>
    <xf numFmtId="0" fontId="15" fillId="0" borderId="10" xfId="2" applyFont="1" applyBorder="1" applyAlignment="1">
      <alignment horizontal="center"/>
    </xf>
    <xf numFmtId="0" fontId="15" fillId="0" borderId="12" xfId="2" applyFont="1" applyBorder="1" applyAlignment="1">
      <alignment horizontal="center"/>
    </xf>
    <xf numFmtId="0" fontId="17" fillId="0" borderId="13" xfId="2" applyFont="1" applyBorder="1" applyAlignment="1">
      <alignment horizontal="center"/>
    </xf>
    <xf numFmtId="0" fontId="18" fillId="3" borderId="17" xfId="0" applyFont="1" applyFill="1" applyBorder="1" applyAlignment="1">
      <alignment vertical="center" wrapText="1"/>
    </xf>
    <xf numFmtId="0" fontId="18" fillId="3" borderId="13" xfId="0" applyFont="1" applyFill="1" applyBorder="1" applyAlignment="1">
      <alignment vertical="center" wrapText="1"/>
    </xf>
    <xf numFmtId="0" fontId="17" fillId="0" borderId="17" xfId="2" applyFont="1" applyBorder="1" applyAlignment="1">
      <alignment horizontal="center"/>
    </xf>
    <xf numFmtId="0" fontId="17" fillId="0" borderId="49" xfId="2" applyFont="1" applyBorder="1" applyAlignment="1">
      <alignment horizontal="center"/>
    </xf>
    <xf numFmtId="0" fontId="17" fillId="0" borderId="46" xfId="2" applyFont="1" applyBorder="1" applyAlignment="1">
      <alignment horizontal="center"/>
    </xf>
    <xf numFmtId="1" fontId="15" fillId="0" borderId="45" xfId="4" applyNumberFormat="1" applyFont="1" applyFill="1" applyBorder="1" applyAlignment="1">
      <alignment horizontal="center" vertical="center" wrapText="1"/>
    </xf>
    <xf numFmtId="168" fontId="15" fillId="0" borderId="45" xfId="1" applyNumberFormat="1" applyFont="1" applyFill="1" applyBorder="1" applyAlignment="1">
      <alignment horizontal="center" vertical="center" wrapText="1"/>
    </xf>
    <xf numFmtId="166" fontId="15" fillId="2" borderId="38" xfId="2" applyNumberFormat="1" applyFont="1" applyFill="1" applyBorder="1" applyAlignment="1">
      <alignment horizontal="center" vertical="center"/>
    </xf>
    <xf numFmtId="9" fontId="15" fillId="0" borderId="45" xfId="1" applyFont="1" applyFill="1" applyBorder="1" applyAlignment="1">
      <alignment horizontal="center" vertical="center" wrapText="1"/>
    </xf>
    <xf numFmtId="1" fontId="6" fillId="0" borderId="5" xfId="4" applyNumberFormat="1" applyFont="1" applyFill="1" applyBorder="1" applyAlignment="1">
      <alignment horizontal="center" vertical="center" wrapText="1"/>
    </xf>
    <xf numFmtId="9" fontId="6" fillId="0" borderId="5" xfId="1" applyFont="1" applyFill="1" applyBorder="1" applyAlignment="1">
      <alignment horizontal="center" vertical="center" wrapText="1"/>
    </xf>
    <xf numFmtId="0" fontId="2" fillId="0" borderId="0" xfId="13" applyFont="1" applyAlignment="1">
      <alignment horizontal="center"/>
    </xf>
    <xf numFmtId="0" fontId="44" fillId="0" borderId="0" xfId="18" applyFont="1" applyAlignment="1">
      <alignment horizontal="center"/>
    </xf>
    <xf numFmtId="20" fontId="5" fillId="0" borderId="51" xfId="0" applyNumberFormat="1" applyFont="1" applyBorder="1" applyAlignment="1">
      <alignment horizontal="center" vertical="center"/>
    </xf>
    <xf numFmtId="20" fontId="0" fillId="0" borderId="47" xfId="0" applyNumberFormat="1" applyBorder="1" applyAlignment="1">
      <alignment horizontal="center" vertical="center"/>
    </xf>
    <xf numFmtId="1" fontId="6" fillId="0" borderId="47" xfId="4" applyNumberFormat="1" applyFont="1" applyFill="1" applyBorder="1" applyAlignment="1">
      <alignment horizontal="center" vertical="center" wrapText="1"/>
    </xf>
    <xf numFmtId="0" fontId="58" fillId="0" borderId="0" xfId="2" applyFont="1" applyAlignment="1">
      <alignment horizontal="center"/>
    </xf>
    <xf numFmtId="1" fontId="6" fillId="0" borderId="47" xfId="4" applyNumberFormat="1" applyFont="1" applyFill="1" applyBorder="1" applyAlignment="1">
      <alignment horizontal="center" vertical="center"/>
    </xf>
    <xf numFmtId="168" fontId="43" fillId="0" borderId="101" xfId="11" applyNumberFormat="1" applyFont="1" applyBorder="1" applyAlignment="1">
      <alignment horizontal="center" vertical="center" wrapText="1"/>
    </xf>
    <xf numFmtId="10" fontId="0" fillId="0" borderId="0" xfId="11" applyNumberFormat="1" applyFont="1" applyAlignment="1">
      <alignment vertical="center"/>
    </xf>
    <xf numFmtId="3" fontId="6" fillId="0" borderId="45" xfId="4" applyNumberFormat="1" applyFont="1" applyFill="1" applyBorder="1" applyAlignment="1">
      <alignment horizontal="center" vertical="center" wrapText="1"/>
    </xf>
    <xf numFmtId="0" fontId="6" fillId="0" borderId="0" xfId="3" applyFont="1" applyAlignment="1">
      <alignment horizontal="justify" vertical="center" wrapText="1"/>
    </xf>
    <xf numFmtId="0" fontId="6" fillId="0" borderId="13" xfId="2" applyFont="1" applyBorder="1" applyAlignment="1">
      <alignment horizontal="center" vertical="center"/>
    </xf>
    <xf numFmtId="0" fontId="6" fillId="0" borderId="17" xfId="2" applyFont="1" applyBorder="1" applyAlignment="1">
      <alignment horizontal="center" vertical="center"/>
    </xf>
    <xf numFmtId="0" fontId="4" fillId="3" borderId="17" xfId="0" applyFont="1" applyFill="1" applyBorder="1" applyAlignment="1">
      <alignment vertical="center" wrapText="1"/>
    </xf>
    <xf numFmtId="0" fontId="4" fillId="3" borderId="13" xfId="0" applyFont="1" applyFill="1" applyBorder="1" applyAlignment="1">
      <alignment vertical="center" wrapText="1"/>
    </xf>
    <xf numFmtId="0" fontId="2" fillId="0" borderId="0" xfId="2" applyFont="1" applyAlignment="1">
      <alignment wrapText="1"/>
    </xf>
    <xf numFmtId="0" fontId="6" fillId="0" borderId="0" xfId="2" applyFont="1" applyAlignment="1">
      <alignment horizontal="center" wrapText="1"/>
    </xf>
    <xf numFmtId="166" fontId="6" fillId="0" borderId="0" xfId="2" applyNumberFormat="1" applyFont="1" applyAlignment="1">
      <alignment horizontal="center" wrapText="1"/>
    </xf>
    <xf numFmtId="0" fontId="2" fillId="0" borderId="50" xfId="2" applyFont="1" applyBorder="1" applyAlignment="1">
      <alignment horizontal="center" wrapText="1"/>
    </xf>
    <xf numFmtId="0" fontId="2" fillId="0" borderId="11" xfId="2" applyFont="1" applyBorder="1" applyAlignment="1">
      <alignment horizontal="center" wrapText="1"/>
    </xf>
    <xf numFmtId="166" fontId="6" fillId="4" borderId="38" xfId="2" applyNumberFormat="1" applyFont="1" applyFill="1" applyBorder="1" applyAlignment="1">
      <alignment horizontal="center" wrapText="1"/>
    </xf>
    <xf numFmtId="0" fontId="54" fillId="0" borderId="0" xfId="19" applyFill="1" applyAlignment="1">
      <alignment horizontal="center"/>
    </xf>
    <xf numFmtId="171" fontId="6" fillId="0" borderId="45" xfId="1" applyNumberFormat="1" applyFont="1" applyFill="1" applyBorder="1" applyAlignment="1">
      <alignment horizontal="center" vertical="center" wrapText="1"/>
    </xf>
    <xf numFmtId="1" fontId="46" fillId="0" borderId="47" xfId="4" applyNumberFormat="1" applyFont="1" applyFill="1" applyBorder="1" applyAlignment="1">
      <alignment horizontal="center" vertical="center" wrapText="1"/>
    </xf>
    <xf numFmtId="0" fontId="4" fillId="0" borderId="10" xfId="2" applyFont="1" applyBorder="1" applyAlignment="1">
      <alignment horizontal="center" vertical="center" wrapText="1"/>
    </xf>
    <xf numFmtId="0" fontId="4" fillId="0" borderId="13" xfId="2" applyFont="1" applyBorder="1" applyAlignment="1">
      <alignment horizontal="center" vertical="center" wrapText="1"/>
    </xf>
    <xf numFmtId="0" fontId="6" fillId="0" borderId="13" xfId="2" applyFont="1" applyBorder="1" applyAlignment="1">
      <alignment horizontal="center" wrapText="1"/>
    </xf>
    <xf numFmtId="0" fontId="6" fillId="0" borderId="13" xfId="0" applyFont="1" applyBorder="1" applyAlignment="1">
      <alignment wrapText="1"/>
    </xf>
    <xf numFmtId="0" fontId="6" fillId="0" borderId="49" xfId="2" applyFont="1" applyBorder="1" applyAlignment="1">
      <alignment horizontal="center" wrapText="1"/>
    </xf>
    <xf numFmtId="0" fontId="6" fillId="0" borderId="10" xfId="2" applyFont="1" applyBorder="1" applyAlignment="1">
      <alignment horizontal="center" wrapText="1"/>
    </xf>
    <xf numFmtId="0" fontId="2" fillId="0" borderId="13" xfId="2" applyFont="1" applyBorder="1" applyAlignment="1">
      <alignment horizontal="center" wrapText="1"/>
    </xf>
    <xf numFmtId="0" fontId="2" fillId="0" borderId="49" xfId="2" applyFont="1" applyBorder="1" applyAlignment="1">
      <alignment horizontal="center" wrapText="1"/>
    </xf>
    <xf numFmtId="166" fontId="6" fillId="24" borderId="38" xfId="2" applyNumberFormat="1" applyFont="1" applyFill="1" applyBorder="1" applyAlignment="1">
      <alignment horizontal="center" vertical="center" wrapText="1"/>
    </xf>
    <xf numFmtId="172" fontId="6" fillId="0" borderId="45" xfId="1" applyNumberFormat="1" applyFont="1" applyFill="1" applyBorder="1" applyAlignment="1">
      <alignment horizontal="center" vertical="center" wrapText="1"/>
    </xf>
    <xf numFmtId="3" fontId="46" fillId="0" borderId="47" xfId="4" applyNumberFormat="1" applyFont="1" applyFill="1" applyBorder="1" applyAlignment="1">
      <alignment horizontal="center" vertical="center" wrapText="1"/>
    </xf>
    <xf numFmtId="173" fontId="6" fillId="24" borderId="38" xfId="1" applyNumberFormat="1" applyFont="1" applyFill="1" applyBorder="1" applyAlignment="1">
      <alignment horizontal="center" vertical="center" wrapText="1"/>
    </xf>
    <xf numFmtId="3" fontId="6" fillId="0" borderId="47" xfId="4" applyNumberFormat="1" applyFont="1" applyFill="1" applyBorder="1" applyAlignment="1">
      <alignment horizontal="center" vertical="center" wrapText="1"/>
    </xf>
    <xf numFmtId="9" fontId="6" fillId="4" borderId="45" xfId="1" applyFont="1" applyFill="1" applyBorder="1" applyAlignment="1">
      <alignment horizontal="center" vertical="center" wrapText="1"/>
    </xf>
    <xf numFmtId="0" fontId="23" fillId="23" borderId="38" xfId="3" applyFont="1" applyFill="1" applyBorder="1" applyAlignment="1">
      <alignment horizontal="center" vertical="center" wrapText="1"/>
    </xf>
    <xf numFmtId="1" fontId="6" fillId="3" borderId="5" xfId="4" applyNumberFormat="1" applyFont="1" applyFill="1" applyBorder="1" applyAlignment="1">
      <alignment horizontal="center" vertical="center" wrapText="1"/>
    </xf>
    <xf numFmtId="1" fontId="6" fillId="3" borderId="52" xfId="4" applyNumberFormat="1" applyFont="1" applyFill="1" applyBorder="1" applyAlignment="1">
      <alignment horizontal="center" vertical="center" wrapText="1"/>
    </xf>
    <xf numFmtId="1" fontId="6" fillId="0" borderId="83" xfId="4" applyNumberFormat="1" applyFont="1" applyFill="1" applyBorder="1" applyAlignment="1">
      <alignment horizontal="center" vertical="center" wrapText="1"/>
    </xf>
    <xf numFmtId="1" fontId="6" fillId="4" borderId="54" xfId="4" applyNumberFormat="1" applyFont="1" applyFill="1" applyBorder="1" applyAlignment="1">
      <alignment horizontal="center" vertical="center" wrapText="1"/>
    </xf>
    <xf numFmtId="168" fontId="6" fillId="4" borderId="54" xfId="1" applyNumberFormat="1" applyFont="1" applyFill="1" applyBorder="1" applyAlignment="1">
      <alignment horizontal="center" vertical="center" wrapText="1"/>
    </xf>
    <xf numFmtId="43" fontId="6" fillId="0" borderId="0" xfId="6" applyFont="1" applyFill="1" applyBorder="1" applyAlignment="1">
      <alignment horizontal="center"/>
    </xf>
    <xf numFmtId="0" fontId="2" fillId="0" borderId="0" xfId="2" applyFont="1" applyAlignment="1">
      <alignment horizontal="center" vertical="center"/>
    </xf>
    <xf numFmtId="0" fontId="2" fillId="0" borderId="0" xfId="2" applyFont="1" applyAlignment="1">
      <alignment horizontal="center" wrapText="1"/>
    </xf>
    <xf numFmtId="0" fontId="4" fillId="2" borderId="38" xfId="0" applyFont="1" applyFill="1" applyBorder="1" applyAlignment="1">
      <alignment horizontal="center" vertical="center" wrapText="1"/>
    </xf>
    <xf numFmtId="2" fontId="6" fillId="0" borderId="45" xfId="4" applyNumberFormat="1" applyFont="1" applyFill="1" applyBorder="1" applyAlignment="1">
      <alignment horizontal="center" vertical="center" wrapText="1"/>
    </xf>
    <xf numFmtId="168" fontId="6" fillId="0" borderId="45" xfId="1" applyNumberFormat="1" applyFont="1" applyFill="1" applyBorder="1" applyAlignment="1">
      <alignment horizontal="center" vertical="center" wrapText="1"/>
    </xf>
    <xf numFmtId="2" fontId="6" fillId="0" borderId="47" xfId="4" applyNumberFormat="1" applyFont="1" applyFill="1" applyBorder="1" applyAlignment="1">
      <alignment horizontal="center" vertical="center" wrapText="1"/>
    </xf>
    <xf numFmtId="43" fontId="2" fillId="0" borderId="0" xfId="0" applyNumberFormat="1" applyFont="1"/>
    <xf numFmtId="1" fontId="4" fillId="2" borderId="38" xfId="21" applyNumberFormat="1" applyFont="1" applyFill="1" applyBorder="1" applyAlignment="1">
      <alignment horizontal="center"/>
    </xf>
    <xf numFmtId="43" fontId="6" fillId="0" borderId="45" xfId="22" applyFont="1" applyFill="1" applyBorder="1" applyAlignment="1">
      <alignment horizontal="center" vertical="center" wrapText="1"/>
    </xf>
    <xf numFmtId="2" fontId="4" fillId="2" borderId="38" xfId="2" applyNumberFormat="1" applyFont="1" applyFill="1" applyBorder="1" applyAlignment="1">
      <alignment horizontal="center" vertical="center"/>
    </xf>
    <xf numFmtId="167" fontId="4" fillId="2" borderId="38" xfId="2" applyNumberFormat="1" applyFont="1" applyFill="1" applyBorder="1" applyAlignment="1">
      <alignment horizontal="center" vertical="center"/>
    </xf>
    <xf numFmtId="168" fontId="4" fillId="2" borderId="38" xfId="1" applyNumberFormat="1" applyFont="1" applyFill="1" applyBorder="1" applyAlignment="1">
      <alignment horizontal="center" vertical="center"/>
    </xf>
    <xf numFmtId="1" fontId="6" fillId="2" borderId="38" xfId="2" applyNumberFormat="1" applyFont="1" applyFill="1" applyBorder="1" applyAlignment="1">
      <alignment horizontal="center"/>
    </xf>
    <xf numFmtId="1" fontId="6" fillId="2" borderId="21" xfId="2" applyNumberFormat="1" applyFont="1" applyFill="1" applyBorder="1" applyAlignment="1">
      <alignment horizontal="center" vertical="center"/>
    </xf>
    <xf numFmtId="9" fontId="6" fillId="2" borderId="71" xfId="1" applyFont="1" applyFill="1" applyBorder="1" applyAlignment="1">
      <alignment horizontal="center" vertical="center" wrapText="1"/>
    </xf>
    <xf numFmtId="0" fontId="9" fillId="2" borderId="38" xfId="0" applyFont="1" applyFill="1" applyBorder="1" applyAlignment="1">
      <alignment horizontal="center" vertical="center" wrapText="1"/>
    </xf>
    <xf numFmtId="168" fontId="6" fillId="3" borderId="47" xfId="1" applyNumberFormat="1" applyFont="1" applyFill="1" applyBorder="1" applyAlignment="1">
      <alignment horizontal="center" vertical="center"/>
    </xf>
    <xf numFmtId="3" fontId="4" fillId="2" borderId="38" xfId="2" applyNumberFormat="1" applyFont="1" applyFill="1" applyBorder="1" applyAlignment="1">
      <alignment horizontal="center" vertical="center"/>
    </xf>
    <xf numFmtId="3" fontId="4" fillId="2" borderId="38" xfId="21" applyNumberFormat="1" applyFont="1" applyFill="1" applyBorder="1" applyAlignment="1">
      <alignment horizontal="center"/>
    </xf>
    <xf numFmtId="0" fontId="2" fillId="0" borderId="17" xfId="0" applyFont="1" applyBorder="1"/>
    <xf numFmtId="0" fontId="26" fillId="0" borderId="113" xfId="0" applyFont="1" applyBorder="1" applyAlignment="1">
      <alignment horizontal="center" vertical="center" wrapText="1"/>
    </xf>
    <xf numFmtId="0" fontId="26" fillId="0" borderId="101" xfId="0" applyFont="1" applyBorder="1" applyAlignment="1">
      <alignment horizontal="center" vertical="center" wrapText="1"/>
    </xf>
    <xf numFmtId="0" fontId="39" fillId="0" borderId="71" xfId="0" applyFont="1" applyBorder="1" applyAlignment="1">
      <alignment horizontal="center" vertical="center" wrapText="1"/>
    </xf>
    <xf numFmtId="0" fontId="39" fillId="22" borderId="71" xfId="0" applyFont="1" applyFill="1" applyBorder="1" applyAlignment="1">
      <alignment horizontal="center" vertical="center" wrapText="1"/>
    </xf>
    <xf numFmtId="10" fontId="43" fillId="0" borderId="100" xfId="11" applyNumberFormat="1" applyFont="1" applyBorder="1" applyAlignment="1">
      <alignment horizontal="center" vertical="center" wrapText="1"/>
    </xf>
    <xf numFmtId="168" fontId="43" fillId="0" borderId="100" xfId="0" applyNumberFormat="1" applyFont="1" applyBorder="1" applyAlignment="1">
      <alignment horizontal="center" vertical="center" wrapText="1"/>
    </xf>
    <xf numFmtId="10" fontId="43" fillId="0" borderId="100" xfId="0" applyNumberFormat="1" applyFont="1" applyBorder="1" applyAlignment="1">
      <alignment horizontal="center" vertical="center" wrapText="1"/>
    </xf>
    <xf numFmtId="168" fontId="43" fillId="3" borderId="100" xfId="11" applyNumberFormat="1" applyFont="1" applyFill="1" applyBorder="1" applyAlignment="1">
      <alignment horizontal="center" vertical="center" wrapText="1"/>
    </xf>
    <xf numFmtId="9" fontId="43" fillId="0" borderId="100" xfId="11" applyFont="1" applyBorder="1" applyAlignment="1">
      <alignment horizontal="center" vertical="center" wrapText="1"/>
    </xf>
    <xf numFmtId="9" fontId="43" fillId="14" borderId="71" xfId="0" applyNumberFormat="1" applyFont="1" applyFill="1" applyBorder="1" applyAlignment="1">
      <alignment horizontal="center"/>
    </xf>
    <xf numFmtId="9" fontId="43" fillId="0" borderId="0" xfId="0" applyNumberFormat="1" applyFont="1" applyAlignment="1">
      <alignment horizontal="center"/>
    </xf>
    <xf numFmtId="166" fontId="6" fillId="2" borderId="38" xfId="2" applyNumberFormat="1" applyFont="1" applyFill="1" applyBorder="1"/>
    <xf numFmtId="167" fontId="6" fillId="0" borderId="0" xfId="1" applyNumberFormat="1" applyFont="1" applyFill="1" applyBorder="1" applyAlignment="1">
      <alignment horizontal="center" wrapText="1"/>
    </xf>
    <xf numFmtId="1" fontId="6" fillId="0" borderId="45" xfId="1" applyNumberFormat="1" applyFont="1" applyFill="1" applyBorder="1" applyAlignment="1">
      <alignment horizontal="center" vertical="center" wrapText="1"/>
    </xf>
    <xf numFmtId="2" fontId="8" fillId="5" borderId="5" xfId="1" applyNumberFormat="1" applyFont="1" applyFill="1" applyBorder="1" applyAlignment="1">
      <alignment horizontal="center" vertical="center" wrapText="1"/>
    </xf>
    <xf numFmtId="9" fontId="8" fillId="13" borderId="5" xfId="0" applyNumberFormat="1" applyFont="1" applyFill="1" applyBorder="1" applyAlignment="1">
      <alignment horizontal="center" vertical="center" wrapText="1"/>
    </xf>
    <xf numFmtId="0" fontId="44" fillId="0" borderId="0" xfId="13" applyFont="1" applyAlignment="1">
      <alignment horizontal="center"/>
    </xf>
    <xf numFmtId="0" fontId="44" fillId="0" borderId="17" xfId="0" applyFont="1" applyBorder="1" applyAlignment="1">
      <alignment horizontal="center"/>
    </xf>
    <xf numFmtId="0" fontId="46" fillId="0" borderId="0" xfId="0" applyFont="1" applyAlignment="1">
      <alignment horizontal="center"/>
    </xf>
    <xf numFmtId="1" fontId="43" fillId="0" borderId="101" xfId="0" applyNumberFormat="1" applyFont="1" applyBorder="1" applyAlignment="1">
      <alignment horizontal="center" vertical="center" wrapText="1"/>
    </xf>
    <xf numFmtId="10" fontId="43" fillId="0" borderId="101" xfId="0" applyNumberFormat="1" applyFont="1" applyBorder="1" applyAlignment="1">
      <alignment horizontal="center" vertical="center" wrapText="1"/>
    </xf>
    <xf numFmtId="9" fontId="26" fillId="0" borderId="106" xfId="0" applyNumberFormat="1" applyFont="1" applyBorder="1" applyAlignment="1">
      <alignment horizontal="center" vertical="center" wrapText="1"/>
    </xf>
    <xf numFmtId="0" fontId="26" fillId="14" borderId="71" xfId="0" applyFont="1" applyFill="1" applyBorder="1"/>
    <xf numFmtId="9" fontId="26" fillId="10" borderId="71" xfId="0" applyNumberFormat="1" applyFont="1" applyFill="1" applyBorder="1" applyAlignment="1">
      <alignment wrapText="1"/>
    </xf>
    <xf numFmtId="0" fontId="44" fillId="0" borderId="80" xfId="0" applyFont="1" applyBorder="1" applyAlignment="1">
      <alignment horizontal="center"/>
    </xf>
    <xf numFmtId="0" fontId="7" fillId="2" borderId="38" xfId="0" applyFont="1" applyFill="1" applyBorder="1" applyAlignment="1">
      <alignment horizontal="center" vertical="center" wrapText="1"/>
    </xf>
    <xf numFmtId="2" fontId="5" fillId="3" borderId="45" xfId="4" applyNumberFormat="1" applyFont="1" applyFill="1" applyBorder="1" applyAlignment="1">
      <alignment horizontal="center" vertical="center" wrapText="1"/>
    </xf>
    <xf numFmtId="167" fontId="47" fillId="2" borderId="38" xfId="2" applyNumberFormat="1" applyFont="1" applyFill="1" applyBorder="1" applyAlignment="1">
      <alignment horizontal="center" vertical="center"/>
    </xf>
    <xf numFmtId="167" fontId="5" fillId="2" borderId="38" xfId="1" applyNumberFormat="1" applyFont="1" applyFill="1" applyBorder="1" applyAlignment="1">
      <alignment horizontal="center"/>
    </xf>
    <xf numFmtId="167" fontId="47" fillId="2" borderId="38" xfId="2" applyNumberFormat="1" applyFont="1" applyFill="1" applyBorder="1" applyAlignment="1">
      <alignment horizontal="left" vertical="center"/>
    </xf>
    <xf numFmtId="167" fontId="5" fillId="2" borderId="21" xfId="1" applyNumberFormat="1" applyFont="1" applyFill="1" applyBorder="1" applyAlignment="1">
      <alignment horizontal="center"/>
    </xf>
    <xf numFmtId="0" fontId="46" fillId="0" borderId="0" xfId="0" applyFont="1"/>
    <xf numFmtId="0" fontId="2" fillId="0" borderId="12" xfId="2" applyFont="1" applyBorder="1" applyAlignment="1">
      <alignment horizontal="center"/>
    </xf>
    <xf numFmtId="0" fontId="4" fillId="0" borderId="17" xfId="2" applyFont="1" applyBorder="1"/>
    <xf numFmtId="0" fontId="6" fillId="0" borderId="17" xfId="2" applyFont="1" applyBorder="1"/>
    <xf numFmtId="9" fontId="6" fillId="0" borderId="5" xfId="2" applyNumberFormat="1" applyFont="1" applyBorder="1" applyAlignment="1">
      <alignment horizontal="center"/>
    </xf>
    <xf numFmtId="9" fontId="6" fillId="0" borderId="17" xfId="2" applyNumberFormat="1" applyFont="1" applyBorder="1"/>
    <xf numFmtId="0" fontId="6" fillId="0" borderId="45" xfId="4" applyNumberFormat="1" applyFont="1" applyFill="1" applyBorder="1" applyAlignment="1">
      <alignment horizontal="center" vertical="center" wrapText="1"/>
    </xf>
    <xf numFmtId="171" fontId="6" fillId="0" borderId="45" xfId="4" applyNumberFormat="1" applyFont="1" applyFill="1" applyBorder="1" applyAlignment="1">
      <alignment horizontal="center" vertical="center" wrapText="1"/>
    </xf>
    <xf numFmtId="0" fontId="6" fillId="0" borderId="47" xfId="4" applyNumberFormat="1" applyFont="1" applyFill="1" applyBorder="1" applyAlignment="1">
      <alignment horizontal="center" vertical="center" wrapText="1"/>
    </xf>
    <xf numFmtId="166" fontId="6" fillId="2" borderId="38" xfId="2" applyNumberFormat="1" applyFont="1" applyFill="1" applyBorder="1" applyAlignment="1">
      <alignment horizontal="center" vertical="center"/>
    </xf>
    <xf numFmtId="171" fontId="6" fillId="2" borderId="38" xfId="2" applyNumberFormat="1" applyFont="1" applyFill="1" applyBorder="1" applyAlignment="1">
      <alignment horizontal="center" vertical="center"/>
    </xf>
    <xf numFmtId="167" fontId="47" fillId="2" borderId="72" xfId="2" applyNumberFormat="1" applyFont="1" applyFill="1" applyBorder="1" applyAlignment="1">
      <alignment horizontal="center" vertical="center"/>
    </xf>
    <xf numFmtId="167" fontId="5" fillId="2" borderId="72" xfId="1" applyNumberFormat="1" applyFont="1" applyFill="1" applyBorder="1" applyAlignment="1">
      <alignment horizontal="center"/>
    </xf>
    <xf numFmtId="167" fontId="48" fillId="2" borderId="38" xfId="2" applyNumberFormat="1" applyFont="1" applyFill="1" applyBorder="1" applyAlignment="1">
      <alignment horizontal="center" vertical="center"/>
    </xf>
    <xf numFmtId="2" fontId="48" fillId="0" borderId="59" xfId="4" applyNumberFormat="1" applyFont="1" applyFill="1" applyBorder="1" applyAlignment="1">
      <alignment horizontal="center" vertical="center" wrapText="1"/>
    </xf>
    <xf numFmtId="9" fontId="5" fillId="0" borderId="59" xfId="1" applyFont="1" applyFill="1" applyBorder="1" applyAlignment="1">
      <alignment horizontal="center" vertical="center" wrapText="1"/>
    </xf>
    <xf numFmtId="2" fontId="48" fillId="0" borderId="45" xfId="4" applyNumberFormat="1" applyFont="1" applyFill="1" applyBorder="1" applyAlignment="1">
      <alignment horizontal="center" vertical="center" wrapText="1"/>
    </xf>
    <xf numFmtId="167" fontId="2" fillId="0" borderId="0" xfId="1" applyNumberFormat="1" applyFont="1" applyFill="1"/>
    <xf numFmtId="9" fontId="5" fillId="2" borderId="38" xfId="1" applyFont="1" applyFill="1" applyBorder="1" applyAlignment="1">
      <alignment horizontal="center"/>
    </xf>
    <xf numFmtId="0" fontId="8" fillId="3" borderId="38" xfId="3" applyFont="1" applyFill="1" applyBorder="1" applyAlignment="1">
      <alignment horizontal="center" vertical="center" wrapText="1"/>
    </xf>
    <xf numFmtId="0" fontId="9" fillId="2" borderId="41" xfId="0" applyFont="1" applyFill="1" applyBorder="1" applyAlignment="1">
      <alignment horizontal="center" vertical="center" wrapText="1"/>
    </xf>
    <xf numFmtId="0" fontId="2" fillId="0" borderId="13" xfId="2" applyFont="1" applyBorder="1" applyAlignment="1">
      <alignment horizontal="center" vertical="center" wrapText="1"/>
    </xf>
    <xf numFmtId="0" fontId="2" fillId="0" borderId="17" xfId="2" applyFont="1" applyBorder="1" applyAlignment="1">
      <alignment horizontal="center" vertical="center" wrapText="1"/>
    </xf>
    <xf numFmtId="169" fontId="8" fillId="0" borderId="5" xfId="5" applyNumberFormat="1" applyFont="1" applyBorder="1" applyAlignment="1">
      <alignment horizontal="center" vertical="center" wrapText="1"/>
    </xf>
    <xf numFmtId="2" fontId="8" fillId="0" borderId="5" xfId="6" applyNumberFormat="1" applyFont="1" applyFill="1" applyBorder="1" applyAlignment="1">
      <alignment horizontal="center" vertical="center"/>
    </xf>
    <xf numFmtId="0" fontId="8" fillId="0" borderId="4" xfId="0" applyFont="1" applyBorder="1" applyAlignment="1">
      <alignment horizontal="center" vertical="center"/>
    </xf>
    <xf numFmtId="0" fontId="8" fillId="0" borderId="4" xfId="0" applyFont="1" applyBorder="1" applyAlignment="1">
      <alignment horizontal="center" vertical="center" wrapText="1"/>
    </xf>
    <xf numFmtId="0" fontId="39" fillId="0" borderId="7" xfId="0" applyFont="1" applyBorder="1" applyAlignment="1">
      <alignment horizontal="center" vertical="center"/>
    </xf>
    <xf numFmtId="10" fontId="39" fillId="7" borderId="5" xfId="0" applyNumberFormat="1" applyFont="1" applyFill="1" applyBorder="1" applyAlignment="1" applyProtection="1">
      <alignment horizontal="center" vertical="center" wrapText="1"/>
      <protection locked="0"/>
    </xf>
    <xf numFmtId="9" fontId="8" fillId="5" borderId="6" xfId="1" applyFont="1" applyFill="1" applyBorder="1" applyAlignment="1">
      <alignment horizontal="center" vertical="center" wrapText="1"/>
    </xf>
    <xf numFmtId="2" fontId="8" fillId="5" borderId="6" xfId="1" applyNumberFormat="1" applyFont="1" applyFill="1" applyBorder="1" applyAlignment="1">
      <alignment horizontal="center" vertical="center" wrapText="1"/>
    </xf>
    <xf numFmtId="0" fontId="9" fillId="19" borderId="16" xfId="0" applyFont="1" applyFill="1" applyBorder="1" applyAlignment="1">
      <alignment horizontal="center" vertical="center" wrapText="1"/>
    </xf>
    <xf numFmtId="0" fontId="9" fillId="19" borderId="20" xfId="0" applyFont="1" applyFill="1" applyBorder="1" applyAlignment="1">
      <alignment horizontal="center" vertical="center" wrapText="1"/>
    </xf>
    <xf numFmtId="9" fontId="8" fillId="5" borderId="48" xfId="1" applyFont="1" applyFill="1" applyBorder="1" applyAlignment="1">
      <alignment horizontal="center" vertical="center" wrapText="1"/>
    </xf>
    <xf numFmtId="2" fontId="8" fillId="5" borderId="48" xfId="1" applyNumberFormat="1" applyFont="1" applyFill="1" applyBorder="1" applyAlignment="1">
      <alignment horizontal="center" vertical="center" wrapText="1"/>
    </xf>
    <xf numFmtId="9" fontId="39" fillId="6" borderId="58" xfId="0" applyNumberFormat="1" applyFont="1" applyFill="1" applyBorder="1" applyAlignment="1" applyProtection="1">
      <alignment horizontal="center" vertical="center" wrapText="1"/>
      <protection locked="0"/>
    </xf>
    <xf numFmtId="9" fontId="39" fillId="6" borderId="48" xfId="0" applyNumberFormat="1" applyFont="1" applyFill="1" applyBorder="1" applyAlignment="1" applyProtection="1">
      <alignment horizontal="center" vertical="center" wrapText="1"/>
      <protection locked="0"/>
    </xf>
    <xf numFmtId="9" fontId="8" fillId="6" borderId="48" xfId="0" applyNumberFormat="1" applyFont="1" applyFill="1" applyBorder="1" applyAlignment="1">
      <alignment horizontal="center" vertical="center" wrapText="1"/>
    </xf>
    <xf numFmtId="0" fontId="8" fillId="0" borderId="7" xfId="0" applyFont="1" applyBorder="1" applyAlignment="1">
      <alignment horizontal="center" vertical="center"/>
    </xf>
    <xf numFmtId="9" fontId="39" fillId="6" borderId="9" xfId="0" applyNumberFormat="1" applyFont="1" applyFill="1" applyBorder="1" applyAlignment="1" applyProtection="1">
      <alignment horizontal="center" vertical="center" wrapText="1"/>
      <protection locked="0"/>
    </xf>
    <xf numFmtId="0" fontId="0" fillId="0" borderId="5" xfId="0" applyBorder="1"/>
    <xf numFmtId="0" fontId="0" fillId="0" borderId="1" xfId="0" applyBorder="1"/>
    <xf numFmtId="0" fontId="0" fillId="0" borderId="2" xfId="0" applyBorder="1"/>
    <xf numFmtId="0" fontId="0" fillId="0" borderId="4" xfId="0" applyBorder="1"/>
    <xf numFmtId="0" fontId="0" fillId="0" borderId="7" xfId="0" applyBorder="1"/>
    <xf numFmtId="0" fontId="0" fillId="0" borderId="8" xfId="0" applyBorder="1"/>
    <xf numFmtId="0" fontId="73" fillId="0" borderId="3" xfId="0" applyFont="1" applyBorder="1" applyAlignment="1">
      <alignment horizontal="center" vertical="center" wrapText="1"/>
    </xf>
    <xf numFmtId="9" fontId="39" fillId="0" borderId="0" xfId="0" applyNumberFormat="1" applyFont="1" applyAlignment="1" applyProtection="1">
      <alignment horizontal="center" vertical="center" wrapText="1"/>
      <protection locked="0"/>
    </xf>
    <xf numFmtId="2" fontId="8" fillId="0" borderId="0" xfId="1" applyNumberFormat="1" applyFont="1" applyFill="1" applyBorder="1" applyAlignment="1">
      <alignment horizontal="center" vertical="center" wrapText="1"/>
    </xf>
    <xf numFmtId="20" fontId="39" fillId="0" borderId="0" xfId="1" applyNumberFormat="1" applyFont="1" applyFill="1" applyBorder="1" applyAlignment="1" applyProtection="1">
      <alignment horizontal="center" vertical="center" wrapText="1"/>
      <protection locked="0"/>
    </xf>
    <xf numFmtId="10" fontId="39" fillId="0" borderId="0" xfId="0" applyNumberFormat="1" applyFont="1" applyAlignment="1" applyProtection="1">
      <alignment horizontal="center" vertical="center" wrapText="1"/>
      <protection locked="0"/>
    </xf>
    <xf numFmtId="9" fontId="8" fillId="0" borderId="0" xfId="0" applyNumberFormat="1" applyFont="1" applyAlignment="1">
      <alignment horizontal="center" vertical="center" wrapText="1"/>
    </xf>
    <xf numFmtId="10" fontId="8" fillId="0" borderId="0" xfId="0" applyNumberFormat="1" applyFont="1" applyAlignment="1">
      <alignment horizontal="center" vertical="center" wrapText="1"/>
    </xf>
    <xf numFmtId="0" fontId="39" fillId="0" borderId="0" xfId="0" applyFont="1" applyAlignment="1" applyProtection="1">
      <alignment horizontal="center" vertical="center" wrapText="1"/>
      <protection locked="0"/>
    </xf>
    <xf numFmtId="10" fontId="8" fillId="0" borderId="0" xfId="1" applyNumberFormat="1" applyFont="1" applyFill="1" applyBorder="1" applyAlignment="1">
      <alignment horizontal="center" vertical="center" wrapText="1"/>
    </xf>
    <xf numFmtId="0" fontId="7" fillId="23" borderId="6" xfId="2" applyFont="1" applyFill="1" applyBorder="1" applyAlignment="1">
      <alignment horizontal="center" vertical="center"/>
    </xf>
    <xf numFmtId="9" fontId="8" fillId="0" borderId="6" xfId="2" applyNumberFormat="1" applyFont="1" applyBorder="1" applyAlignment="1">
      <alignment horizontal="center" vertical="center"/>
    </xf>
    <xf numFmtId="0" fontId="8" fillId="0" borderId="6" xfId="2" applyFont="1" applyBorder="1" applyAlignment="1">
      <alignment horizontal="center" vertical="center"/>
    </xf>
    <xf numFmtId="0" fontId="39" fillId="0" borderId="6" xfId="0" applyFont="1" applyBorder="1" applyAlignment="1">
      <alignment horizontal="center" vertical="center" wrapText="1"/>
    </xf>
    <xf numFmtId="9" fontId="39" fillId="0" borderId="6" xfId="1" applyFont="1" applyBorder="1" applyAlignment="1">
      <alignment horizontal="center" vertical="center"/>
    </xf>
    <xf numFmtId="0" fontId="39" fillId="0" borderId="6" xfId="0" applyFont="1" applyBorder="1" applyAlignment="1">
      <alignment horizontal="center" vertical="center"/>
    </xf>
    <xf numFmtId="9" fontId="39" fillId="0" borderId="6" xfId="0" applyNumberFormat="1" applyFont="1" applyBorder="1" applyAlignment="1">
      <alignment horizontal="center" vertical="center"/>
    </xf>
    <xf numFmtId="9" fontId="8" fillId="0" borderId="9" xfId="2" applyNumberFormat="1" applyFont="1" applyBorder="1" applyAlignment="1">
      <alignment horizontal="center" vertical="center"/>
    </xf>
    <xf numFmtId="0" fontId="2" fillId="0" borderId="0" xfId="2" applyFont="1" applyAlignment="1">
      <alignment horizontal="center"/>
    </xf>
    <xf numFmtId="0" fontId="4" fillId="2" borderId="41" xfId="0" applyFont="1" applyFill="1" applyBorder="1" applyAlignment="1">
      <alignment horizontal="center" vertical="center" wrapText="1"/>
    </xf>
    <xf numFmtId="0" fontId="6" fillId="0" borderId="0" xfId="3" applyFont="1" applyAlignment="1">
      <alignment horizontal="center" vertical="center" wrapText="1"/>
    </xf>
    <xf numFmtId="0" fontId="4" fillId="2" borderId="5" xfId="0" applyFont="1" applyFill="1" applyBorder="1" applyAlignment="1">
      <alignment horizontal="center" vertical="center" wrapText="1"/>
    </xf>
    <xf numFmtId="0" fontId="2" fillId="0" borderId="0" xfId="2" applyFont="1" applyAlignment="1">
      <alignment horizontal="center"/>
    </xf>
    <xf numFmtId="0" fontId="4" fillId="2" borderId="41" xfId="0" applyFont="1" applyFill="1" applyBorder="1" applyAlignment="1">
      <alignment horizontal="center" vertical="center" wrapText="1"/>
    </xf>
    <xf numFmtId="0" fontId="6" fillId="0" borderId="0" xfId="3" applyFont="1" applyAlignment="1">
      <alignment horizontal="center" vertical="center" wrapText="1"/>
    </xf>
    <xf numFmtId="0" fontId="0" fillId="0" borderId="0" xfId="0" applyAlignment="1">
      <alignment horizontal="center" vertical="center" wrapText="1"/>
    </xf>
    <xf numFmtId="0" fontId="6" fillId="0" borderId="13" xfId="0" applyFont="1" applyBorder="1"/>
    <xf numFmtId="4" fontId="6" fillId="3" borderId="47" xfId="4" applyNumberFormat="1" applyFont="1" applyFill="1" applyBorder="1" applyAlignment="1">
      <alignment horizontal="center" vertical="center" wrapText="1"/>
    </xf>
    <xf numFmtId="4" fontId="6" fillId="0" borderId="45" xfId="4" applyNumberFormat="1" applyFont="1" applyFill="1" applyBorder="1" applyAlignment="1">
      <alignment horizontal="center" vertical="center" wrapText="1"/>
    </xf>
    <xf numFmtId="4" fontId="6" fillId="3" borderId="45" xfId="4" applyNumberFormat="1" applyFont="1" applyFill="1" applyBorder="1" applyAlignment="1">
      <alignment horizontal="center" vertical="center" wrapText="1"/>
    </xf>
    <xf numFmtId="166" fontId="43" fillId="14" borderId="71" xfId="0" applyNumberFormat="1" applyFont="1" applyFill="1" applyBorder="1" applyAlignment="1">
      <alignment horizontal="center" vertical="center"/>
    </xf>
    <xf numFmtId="166" fontId="43" fillId="14" borderId="118" xfId="0" applyNumberFormat="1" applyFont="1" applyFill="1" applyBorder="1" applyAlignment="1">
      <alignment horizontal="center" vertical="center"/>
    </xf>
    <xf numFmtId="9" fontId="43" fillId="14" borderId="118" xfId="11" applyFont="1" applyFill="1" applyBorder="1" applyAlignment="1">
      <alignment horizontal="center" vertical="center"/>
    </xf>
    <xf numFmtId="9" fontId="74" fillId="0" borderId="0" xfId="1" applyFont="1" applyFill="1"/>
    <xf numFmtId="9" fontId="5" fillId="0" borderId="65" xfId="1" applyFont="1" applyFill="1" applyBorder="1" applyAlignment="1">
      <alignment horizontal="center" vertical="center" wrapText="1"/>
    </xf>
    <xf numFmtId="2" fontId="5" fillId="3" borderId="62" xfId="4" applyNumberFormat="1" applyFont="1" applyFill="1" applyBorder="1" applyAlignment="1">
      <alignment horizontal="center" vertical="center" wrapText="1"/>
    </xf>
    <xf numFmtId="2" fontId="5" fillId="3" borderId="47" xfId="4" applyNumberFormat="1" applyFont="1" applyFill="1" applyBorder="1" applyAlignment="1">
      <alignment horizontal="center" vertical="center" wrapText="1"/>
    </xf>
    <xf numFmtId="10" fontId="74" fillId="0" borderId="0" xfId="1" applyNumberFormat="1" applyFont="1" applyFill="1"/>
    <xf numFmtId="2" fontId="74" fillId="0" borderId="0" xfId="1" applyNumberFormat="1" applyFont="1" applyFill="1" applyAlignment="1">
      <alignment wrapText="1"/>
    </xf>
    <xf numFmtId="0" fontId="75" fillId="0" borderId="0" xfId="0" applyFont="1"/>
    <xf numFmtId="9" fontId="74" fillId="0" borderId="0" xfId="1" applyFont="1" applyFill="1" applyAlignment="1">
      <alignment horizontal="center"/>
    </xf>
    <xf numFmtId="0" fontId="2" fillId="0" borderId="0" xfId="2" applyFont="1" applyAlignment="1">
      <alignment horizontal="center"/>
    </xf>
    <xf numFmtId="0" fontId="2" fillId="0" borderId="0" xfId="2" applyFont="1"/>
    <xf numFmtId="0" fontId="4" fillId="0" borderId="0" xfId="2" applyFont="1" applyAlignment="1">
      <alignment horizontal="left" vertical="center" wrapText="1"/>
    </xf>
    <xf numFmtId="0" fontId="4" fillId="0" borderId="10" xfId="2" applyFont="1" applyBorder="1" applyAlignment="1">
      <alignment horizontal="center" vertical="center"/>
    </xf>
    <xf numFmtId="0" fontId="4" fillId="0" borderId="11" xfId="2" applyFont="1" applyBorder="1" applyAlignment="1">
      <alignment horizontal="center" vertical="center"/>
    </xf>
    <xf numFmtId="0" fontId="4" fillId="0" borderId="11" xfId="3" applyFont="1" applyBorder="1" applyAlignment="1">
      <alignment horizontal="center" vertical="center" wrapText="1"/>
    </xf>
    <xf numFmtId="0" fontId="4" fillId="0" borderId="11" xfId="2" applyFont="1" applyBorder="1" applyAlignment="1">
      <alignment horizontal="center" vertical="center" wrapText="1"/>
    </xf>
    <xf numFmtId="0" fontId="4" fillId="0" borderId="12" xfId="2" applyFont="1" applyBorder="1" applyAlignment="1">
      <alignment horizontal="center" vertical="center"/>
    </xf>
    <xf numFmtId="0" fontId="4" fillId="0" borderId="13" xfId="2" applyFont="1" applyBorder="1" applyAlignment="1">
      <alignment horizontal="center" vertical="center"/>
    </xf>
    <xf numFmtId="0" fontId="4" fillId="0" borderId="17" xfId="2" applyFont="1" applyBorder="1" applyAlignment="1">
      <alignment horizontal="center" vertical="center"/>
    </xf>
    <xf numFmtId="0" fontId="4" fillId="0" borderId="0" xfId="2" applyFont="1" applyAlignment="1">
      <alignment horizontal="center" vertical="center"/>
    </xf>
    <xf numFmtId="0" fontId="4" fillId="0" borderId="0" xfId="3" applyFont="1" applyAlignment="1">
      <alignment horizontal="center" vertical="center" wrapText="1"/>
    </xf>
    <xf numFmtId="0" fontId="4" fillId="0" borderId="0" xfId="2" applyFont="1" applyAlignment="1">
      <alignment horizontal="center" vertical="center" wrapText="1"/>
    </xf>
    <xf numFmtId="0" fontId="6" fillId="0" borderId="13" xfId="2" applyFont="1" applyBorder="1" applyAlignment="1">
      <alignment horizontal="center"/>
    </xf>
    <xf numFmtId="0" fontId="6" fillId="0" borderId="0" xfId="2" applyFont="1" applyAlignment="1">
      <alignment horizontal="center"/>
    </xf>
    <xf numFmtId="0" fontId="6" fillId="0" borderId="17" xfId="2" applyFont="1" applyBorder="1" applyAlignment="1">
      <alignment horizontal="center"/>
    </xf>
    <xf numFmtId="0" fontId="6" fillId="0" borderId="0" xfId="3" applyFont="1" applyAlignment="1">
      <alignment horizontal="center" vertical="center" wrapText="1"/>
    </xf>
    <xf numFmtId="0" fontId="2" fillId="0" borderId="0" xfId="0" applyFont="1"/>
    <xf numFmtId="0" fontId="6" fillId="0" borderId="13" xfId="0" applyFont="1" applyBorder="1"/>
    <xf numFmtId="0" fontId="6" fillId="0" borderId="49" xfId="2" applyFont="1" applyBorder="1" applyAlignment="1">
      <alignment horizontal="center"/>
    </xf>
    <xf numFmtId="0" fontId="6" fillId="0" borderId="46" xfId="2" applyFont="1" applyBorder="1" applyAlignment="1">
      <alignment horizontal="center"/>
    </xf>
    <xf numFmtId="0" fontId="6" fillId="0" borderId="10" xfId="2" applyFont="1" applyBorder="1" applyAlignment="1">
      <alignment horizontal="center"/>
    </xf>
    <xf numFmtId="0" fontId="6" fillId="0" borderId="12" xfId="2" applyFont="1" applyBorder="1" applyAlignment="1">
      <alignment horizontal="center"/>
    </xf>
    <xf numFmtId="0" fontId="2" fillId="0" borderId="13" xfId="2" applyFont="1" applyBorder="1" applyAlignment="1">
      <alignment horizontal="center"/>
    </xf>
    <xf numFmtId="0" fontId="2" fillId="0" borderId="17" xfId="2" applyFont="1" applyBorder="1" applyAlignment="1">
      <alignment horizontal="center"/>
    </xf>
    <xf numFmtId="0" fontId="2" fillId="0" borderId="49" xfId="2" applyFont="1" applyBorder="1" applyAlignment="1">
      <alignment horizontal="center"/>
    </xf>
    <xf numFmtId="0" fontId="2" fillId="0" borderId="46" xfId="2" applyFont="1" applyBorder="1" applyAlignment="1">
      <alignment horizontal="center"/>
    </xf>
    <xf numFmtId="0" fontId="6" fillId="0" borderId="38" xfId="3" applyFont="1" applyBorder="1" applyAlignment="1">
      <alignment vertical="center" wrapText="1"/>
    </xf>
    <xf numFmtId="0" fontId="13" fillId="0" borderId="11" xfId="2" applyFont="1" applyBorder="1" applyAlignment="1">
      <alignment horizontal="center"/>
    </xf>
    <xf numFmtId="2" fontId="5" fillId="0" borderId="47" xfId="4" applyNumberFormat="1" applyFont="1" applyFill="1" applyBorder="1" applyAlignment="1">
      <alignment horizontal="center" vertical="center" wrapText="1"/>
    </xf>
    <xf numFmtId="9" fontId="2" fillId="0" borderId="0" xfId="1" applyFont="1" applyFill="1" applyAlignment="1">
      <alignment horizontal="center"/>
    </xf>
    <xf numFmtId="10" fontId="2" fillId="0" borderId="0" xfId="0" applyNumberFormat="1" applyFont="1"/>
    <xf numFmtId="9" fontId="2" fillId="0" borderId="0" xfId="1" applyFont="1" applyFill="1"/>
    <xf numFmtId="10" fontId="2" fillId="0" borderId="0" xfId="1" applyNumberFormat="1" applyFont="1" applyFill="1"/>
    <xf numFmtId="2" fontId="2" fillId="0" borderId="0" xfId="0" applyNumberFormat="1" applyFont="1"/>
    <xf numFmtId="2" fontId="48" fillId="0" borderId="41" xfId="4" applyNumberFormat="1" applyFont="1" applyFill="1" applyBorder="1" applyAlignment="1">
      <alignment horizontal="center" vertical="center" wrapText="1"/>
    </xf>
    <xf numFmtId="2" fontId="48" fillId="0" borderId="47" xfId="4" applyNumberFormat="1" applyFont="1" applyFill="1" applyBorder="1" applyAlignment="1">
      <alignment horizontal="center" vertical="center" wrapText="1"/>
    </xf>
    <xf numFmtId="2" fontId="48" fillId="0" borderId="48" xfId="4" applyNumberFormat="1" applyFont="1" applyFill="1" applyBorder="1" applyAlignment="1">
      <alignment horizontal="center" vertical="center" wrapText="1"/>
    </xf>
    <xf numFmtId="9" fontId="2" fillId="0" borderId="0" xfId="1" applyFont="1"/>
    <xf numFmtId="9" fontId="5" fillId="0" borderId="41" xfId="1" applyFont="1" applyFill="1" applyBorder="1" applyAlignment="1">
      <alignment horizontal="center" vertical="center" wrapText="1"/>
    </xf>
    <xf numFmtId="2" fontId="48" fillId="0" borderId="62" xfId="4" applyNumberFormat="1" applyFont="1" applyFill="1" applyBorder="1" applyAlignment="1">
      <alignment horizontal="center" vertical="center" wrapText="1"/>
    </xf>
    <xf numFmtId="9" fontId="5" fillId="0" borderId="72" xfId="1" applyFont="1" applyFill="1" applyBorder="1" applyAlignment="1">
      <alignment horizontal="center" vertical="center" wrapText="1"/>
    </xf>
    <xf numFmtId="9" fontId="5" fillId="0" borderId="68" xfId="1" applyFont="1" applyFill="1" applyBorder="1" applyAlignment="1">
      <alignment horizontal="center" vertical="center" wrapText="1"/>
    </xf>
    <xf numFmtId="0" fontId="3" fillId="3" borderId="17" xfId="0" applyFont="1" applyFill="1" applyBorder="1" applyAlignment="1">
      <alignment vertical="center" wrapText="1"/>
    </xf>
    <xf numFmtId="0" fontId="3" fillId="3" borderId="13" xfId="0" applyFont="1" applyFill="1" applyBorder="1" applyAlignment="1">
      <alignment vertical="center" wrapText="1"/>
    </xf>
    <xf numFmtId="2" fontId="2" fillId="0" borderId="0" xfId="1" applyNumberFormat="1" applyFont="1" applyFill="1"/>
    <xf numFmtId="10" fontId="2" fillId="0" borderId="0" xfId="1" applyNumberFormat="1" applyFont="1"/>
    <xf numFmtId="2" fontId="5" fillId="0" borderId="45" xfId="4" applyNumberFormat="1" applyFont="1" applyFill="1" applyBorder="1" applyAlignment="1">
      <alignment horizontal="center" vertical="center" wrapText="1"/>
    </xf>
    <xf numFmtId="2" fontId="48" fillId="0" borderId="46" xfId="4" applyNumberFormat="1" applyFont="1" applyFill="1" applyBorder="1" applyAlignment="1">
      <alignment horizontal="center" vertical="center" wrapText="1"/>
    </xf>
    <xf numFmtId="0" fontId="7" fillId="2" borderId="70" xfId="0" applyFont="1" applyFill="1" applyBorder="1" applyAlignment="1">
      <alignment horizontal="center" vertical="center" wrapText="1"/>
    </xf>
    <xf numFmtId="2" fontId="5" fillId="0" borderId="41" xfId="4" applyNumberFormat="1" applyFont="1" applyFill="1" applyBorder="1" applyAlignment="1">
      <alignment horizontal="center" vertical="center" wrapText="1"/>
    </xf>
    <xf numFmtId="2" fontId="48" fillId="0" borderId="30" xfId="4" applyNumberFormat="1" applyFont="1" applyFill="1" applyBorder="1" applyAlignment="1">
      <alignment horizontal="center" vertical="center" wrapText="1"/>
    </xf>
    <xf numFmtId="2" fontId="5" fillId="0" borderId="62" xfId="4" applyNumberFormat="1" applyFont="1" applyFill="1" applyBorder="1" applyAlignment="1">
      <alignment horizontal="center" vertical="center" wrapText="1"/>
    </xf>
    <xf numFmtId="2" fontId="48" fillId="0" borderId="32" xfId="4" applyNumberFormat="1" applyFont="1" applyFill="1" applyBorder="1" applyAlignment="1">
      <alignment horizontal="center" vertical="center" wrapText="1"/>
    </xf>
    <xf numFmtId="2" fontId="5" fillId="0" borderId="59" xfId="4" applyNumberFormat="1" applyFont="1" applyFill="1" applyBorder="1" applyAlignment="1">
      <alignment horizontal="center" vertical="center" wrapText="1"/>
    </xf>
    <xf numFmtId="2" fontId="48" fillId="0" borderId="12" xfId="4" applyNumberFormat="1" applyFont="1" applyFill="1" applyBorder="1" applyAlignment="1">
      <alignment horizontal="center" vertical="center" wrapText="1"/>
    </xf>
    <xf numFmtId="9" fontId="5" fillId="0" borderId="39" xfId="1" applyFont="1" applyFill="1" applyBorder="1" applyAlignment="1">
      <alignment horizontal="center" vertical="center" wrapText="1"/>
    </xf>
    <xf numFmtId="9" fontId="5" fillId="0" borderId="24" xfId="1" applyFont="1" applyFill="1" applyBorder="1" applyAlignment="1">
      <alignment horizontal="center" vertical="center" wrapText="1"/>
    </xf>
    <xf numFmtId="9" fontId="5" fillId="0" borderId="18" xfId="1" applyFont="1" applyFill="1" applyBorder="1" applyAlignment="1">
      <alignment horizontal="center" vertical="center" wrapText="1"/>
    </xf>
    <xf numFmtId="2" fontId="48" fillId="0" borderId="25" xfId="4" applyNumberFormat="1" applyFont="1" applyFill="1" applyBorder="1" applyAlignment="1">
      <alignment horizontal="center" vertical="center" wrapText="1"/>
    </xf>
    <xf numFmtId="2" fontId="48" fillId="0" borderId="57" xfId="4" applyNumberFormat="1" applyFont="1" applyFill="1" applyBorder="1" applyAlignment="1">
      <alignment horizontal="center" vertical="center" wrapText="1"/>
    </xf>
    <xf numFmtId="2" fontId="48" fillId="0" borderId="28" xfId="4" applyNumberFormat="1" applyFont="1" applyFill="1" applyBorder="1" applyAlignment="1">
      <alignment horizontal="center" vertical="center" wrapText="1"/>
    </xf>
    <xf numFmtId="9" fontId="5" fillId="0" borderId="47" xfId="1" applyFont="1" applyFill="1" applyBorder="1" applyAlignment="1">
      <alignment horizontal="center" vertical="center" wrapText="1"/>
    </xf>
    <xf numFmtId="9" fontId="5" fillId="0" borderId="62" xfId="1" applyFont="1" applyFill="1" applyBorder="1" applyAlignment="1">
      <alignment horizontal="center" vertical="center" wrapText="1"/>
    </xf>
    <xf numFmtId="0" fontId="6" fillId="0" borderId="13" xfId="0" applyFont="1" applyBorder="1"/>
    <xf numFmtId="0" fontId="16" fillId="2" borderId="2" xfId="0" applyFont="1" applyFill="1" applyBorder="1" applyAlignment="1">
      <alignment horizontal="center" vertical="center" wrapText="1"/>
    </xf>
    <xf numFmtId="0" fontId="2" fillId="0" borderId="0" xfId="2" applyFont="1" applyAlignment="1">
      <alignment horizontal="center"/>
    </xf>
    <xf numFmtId="0" fontId="7" fillId="2" borderId="2" xfId="0" applyFont="1" applyFill="1" applyBorder="1" applyAlignment="1">
      <alignment horizontal="center" vertical="center" wrapText="1"/>
    </xf>
    <xf numFmtId="9" fontId="39" fillId="7" borderId="52" xfId="0" applyNumberFormat="1" applyFont="1" applyFill="1" applyBorder="1" applyAlignment="1" applyProtection="1">
      <alignment horizontal="center" vertical="center" wrapText="1"/>
      <protection locked="0"/>
    </xf>
    <xf numFmtId="9" fontId="8" fillId="7" borderId="52" xfId="1" applyFont="1" applyFill="1" applyBorder="1" applyAlignment="1">
      <alignment horizontal="center" vertical="center" wrapText="1"/>
    </xf>
    <xf numFmtId="2" fontId="8" fillId="7" borderId="52" xfId="1" applyNumberFormat="1" applyFont="1" applyFill="1" applyBorder="1" applyAlignment="1">
      <alignment horizontal="center" vertical="center" wrapText="1"/>
    </xf>
    <xf numFmtId="20" fontId="39" fillId="7" borderId="52" xfId="1" applyNumberFormat="1" applyFont="1" applyFill="1" applyBorder="1" applyAlignment="1" applyProtection="1">
      <alignment horizontal="center" vertical="center" wrapText="1"/>
      <protection locked="0"/>
    </xf>
    <xf numFmtId="10" fontId="39" fillId="7" borderId="52" xfId="0" applyNumberFormat="1" applyFont="1" applyFill="1" applyBorder="1" applyAlignment="1" applyProtection="1">
      <alignment horizontal="center" vertical="center" wrapText="1"/>
      <protection locked="0"/>
    </xf>
    <xf numFmtId="9" fontId="39" fillId="6" borderId="52" xfId="0" applyNumberFormat="1" applyFont="1" applyFill="1" applyBorder="1" applyAlignment="1" applyProtection="1">
      <alignment horizontal="center" vertical="center" wrapText="1"/>
      <protection locked="0"/>
    </xf>
    <xf numFmtId="0" fontId="39" fillId="7" borderId="52" xfId="0" applyFont="1" applyFill="1" applyBorder="1" applyAlignment="1" applyProtection="1">
      <alignment horizontal="center" vertical="center" wrapText="1"/>
      <protection locked="0"/>
    </xf>
    <xf numFmtId="10" fontId="8" fillId="7" borderId="52" xfId="1" applyNumberFormat="1" applyFont="1" applyFill="1" applyBorder="1" applyAlignment="1">
      <alignment horizontal="center" vertical="center" wrapText="1"/>
    </xf>
    <xf numFmtId="2" fontId="8" fillId="5" borderId="52" xfId="1" applyNumberFormat="1" applyFont="1" applyFill="1" applyBorder="1" applyAlignment="1">
      <alignment horizontal="center" vertical="center" wrapText="1"/>
    </xf>
    <xf numFmtId="9" fontId="8" fillId="7" borderId="52" xfId="0" applyNumberFormat="1" applyFont="1" applyFill="1" applyBorder="1" applyAlignment="1">
      <alignment horizontal="center" vertical="center" wrapText="1"/>
    </xf>
    <xf numFmtId="9" fontId="8" fillId="13" borderId="52" xfId="0" applyNumberFormat="1" applyFont="1" applyFill="1" applyBorder="1" applyAlignment="1">
      <alignment horizontal="center" vertical="center" wrapText="1"/>
    </xf>
    <xf numFmtId="10" fontId="8" fillId="13" borderId="52" xfId="0" applyNumberFormat="1" applyFont="1" applyFill="1" applyBorder="1" applyAlignment="1">
      <alignment horizontal="center" vertical="center" wrapText="1"/>
    </xf>
    <xf numFmtId="9" fontId="39" fillId="7" borderId="33" xfId="0" applyNumberFormat="1" applyFont="1" applyFill="1" applyBorder="1" applyAlignment="1" applyProtection="1">
      <alignment horizontal="center" vertical="center" wrapText="1"/>
      <protection locked="0"/>
    </xf>
    <xf numFmtId="0" fontId="7" fillId="23" borderId="48" xfId="2" applyFont="1" applyFill="1" applyBorder="1" applyAlignment="1">
      <alignment horizontal="center" vertical="center"/>
    </xf>
    <xf numFmtId="9" fontId="8" fillId="0" borderId="48" xfId="2" applyNumberFormat="1" applyFont="1" applyBorder="1" applyAlignment="1">
      <alignment horizontal="center" vertical="center"/>
    </xf>
    <xf numFmtId="0" fontId="39" fillId="0" borderId="48" xfId="0" applyFont="1" applyBorder="1" applyAlignment="1">
      <alignment horizontal="center" vertical="center" wrapText="1"/>
    </xf>
    <xf numFmtId="9" fontId="39" fillId="0" borderId="48" xfId="1" applyFont="1" applyBorder="1" applyAlignment="1">
      <alignment horizontal="center" vertical="center"/>
    </xf>
    <xf numFmtId="0" fontId="39" fillId="0" borderId="48" xfId="0" applyFont="1" applyBorder="1" applyAlignment="1">
      <alignment horizontal="center" vertical="center"/>
    </xf>
    <xf numFmtId="168" fontId="39" fillId="0" borderId="48" xfId="0" applyNumberFormat="1" applyFont="1" applyBorder="1" applyAlignment="1">
      <alignment horizontal="center" vertical="center"/>
    </xf>
    <xf numFmtId="9" fontId="8" fillId="0" borderId="32" xfId="2" applyNumberFormat="1" applyFont="1" applyBorder="1" applyAlignment="1">
      <alignment horizontal="center" vertical="center"/>
    </xf>
    <xf numFmtId="0" fontId="8" fillId="0" borderId="48" xfId="2" applyFont="1" applyBorder="1" applyAlignment="1">
      <alignment horizontal="center" vertical="center"/>
    </xf>
    <xf numFmtId="0" fontId="7" fillId="23" borderId="4" xfId="2" applyFont="1" applyFill="1" applyBorder="1" applyAlignment="1">
      <alignment horizontal="center" vertical="center"/>
    </xf>
    <xf numFmtId="9" fontId="8" fillId="0" borderId="4" xfId="2" applyNumberFormat="1" applyFont="1" applyBorder="1" applyAlignment="1">
      <alignment horizontal="center" vertical="center"/>
    </xf>
    <xf numFmtId="0" fontId="8" fillId="0" borderId="6" xfId="2" applyFont="1" applyBorder="1" applyAlignment="1">
      <alignment horizontal="center" vertical="center" wrapText="1"/>
    </xf>
    <xf numFmtId="0" fontId="39" fillId="0" borderId="4" xfId="0" applyFont="1" applyBorder="1" applyAlignment="1">
      <alignment horizontal="center" vertical="center" wrapText="1"/>
    </xf>
    <xf numFmtId="9" fontId="39" fillId="0" borderId="4" xfId="1" applyFont="1" applyBorder="1" applyAlignment="1">
      <alignment horizontal="center" vertical="center"/>
    </xf>
    <xf numFmtId="168" fontId="39" fillId="0" borderId="4" xfId="0" applyNumberFormat="1" applyFont="1" applyBorder="1" applyAlignment="1">
      <alignment horizontal="center" vertical="center"/>
    </xf>
    <xf numFmtId="10" fontId="8" fillId="0" borderId="6" xfId="2" applyNumberFormat="1" applyFont="1" applyBorder="1" applyAlignment="1">
      <alignment horizontal="center" vertical="center"/>
    </xf>
    <xf numFmtId="0" fontId="8" fillId="0" borderId="4" xfId="2" applyFont="1" applyBorder="1" applyAlignment="1">
      <alignment horizontal="center" vertical="center" wrapText="1"/>
    </xf>
    <xf numFmtId="9" fontId="8" fillId="0" borderId="7" xfId="2" applyNumberFormat="1" applyFont="1" applyBorder="1" applyAlignment="1">
      <alignment horizontal="center" vertical="center"/>
    </xf>
    <xf numFmtId="166" fontId="6" fillId="24" borderId="38" xfId="2" applyNumberFormat="1" applyFont="1" applyFill="1" applyBorder="1" applyAlignment="1">
      <alignment horizontal="center" wrapText="1"/>
    </xf>
    <xf numFmtId="167" fontId="6" fillId="24" borderId="38" xfId="1" applyNumberFormat="1" applyFont="1" applyFill="1" applyBorder="1" applyAlignment="1">
      <alignment horizontal="center" wrapText="1"/>
    </xf>
    <xf numFmtId="10" fontId="6" fillId="0" borderId="45" xfId="1" applyNumberFormat="1" applyFont="1" applyFill="1" applyBorder="1" applyAlignment="1">
      <alignment horizontal="center" vertical="center" wrapText="1"/>
    </xf>
    <xf numFmtId="10" fontId="6" fillId="4" borderId="38" xfId="1" applyNumberFormat="1" applyFont="1" applyFill="1" applyBorder="1" applyAlignment="1">
      <alignment horizontal="center" wrapText="1"/>
    </xf>
    <xf numFmtId="0" fontId="15" fillId="0" borderId="13" xfId="0" applyFont="1" applyBorder="1"/>
    <xf numFmtId="0" fontId="15" fillId="0" borderId="17" xfId="2" applyFont="1" applyBorder="1" applyAlignment="1">
      <alignment horizontal="center"/>
    </xf>
    <xf numFmtId="0" fontId="76" fillId="0" borderId="0" xfId="2" applyFont="1" applyAlignment="1">
      <alignment horizontal="center" wrapText="1"/>
    </xf>
    <xf numFmtId="0" fontId="77" fillId="0" borderId="0" xfId="2" applyFont="1" applyAlignment="1">
      <alignment horizontal="center" wrapText="1"/>
    </xf>
    <xf numFmtId="0" fontId="79" fillId="0" borderId="0" xfId="2" applyFont="1" applyAlignment="1">
      <alignment horizontal="center" wrapText="1"/>
    </xf>
    <xf numFmtId="0" fontId="80" fillId="0" borderId="0" xfId="2" quotePrefix="1" applyFont="1" applyAlignment="1">
      <alignment horizontal="left" vertical="top" wrapText="1"/>
    </xf>
    <xf numFmtId="0" fontId="2" fillId="0" borderId="0" xfId="0" applyFont="1" applyAlignment="1">
      <alignment vertical="top" wrapText="1"/>
    </xf>
    <xf numFmtId="0" fontId="6" fillId="0" borderId="0" xfId="2" applyFont="1" applyAlignment="1">
      <alignment vertical="center" wrapText="1"/>
    </xf>
    <xf numFmtId="0" fontId="2" fillId="0" borderId="0" xfId="2" applyFont="1" applyAlignment="1">
      <alignment horizontal="center"/>
    </xf>
    <xf numFmtId="0" fontId="2" fillId="0" borderId="0" xfId="0" applyFont="1"/>
    <xf numFmtId="0" fontId="6" fillId="3" borderId="38" xfId="3" applyFont="1" applyFill="1" applyBorder="1" applyAlignment="1">
      <alignment vertical="center" wrapText="1"/>
    </xf>
    <xf numFmtId="0" fontId="7" fillId="2" borderId="41" xfId="0" applyFont="1" applyFill="1" applyBorder="1" applyAlignment="1">
      <alignment horizontal="center" vertical="center" wrapText="1"/>
    </xf>
    <xf numFmtId="1" fontId="5" fillId="0" borderId="45" xfId="4" applyNumberFormat="1" applyFont="1" applyFill="1" applyBorder="1" applyAlignment="1">
      <alignment horizontal="center" vertical="center" wrapText="1"/>
    </xf>
    <xf numFmtId="9" fontId="5" fillId="0" borderId="45" xfId="1" applyFont="1" applyFill="1" applyBorder="1" applyAlignment="1">
      <alignment horizontal="center" vertical="center" wrapText="1"/>
    </xf>
    <xf numFmtId="1" fontId="5" fillId="0" borderId="47" xfId="4" applyNumberFormat="1" applyFont="1" applyFill="1" applyBorder="1" applyAlignment="1">
      <alignment horizontal="center" vertical="center" wrapText="1"/>
    </xf>
    <xf numFmtId="0" fontId="5" fillId="0" borderId="0" xfId="2" applyFont="1" applyAlignment="1">
      <alignment horizontal="center"/>
    </xf>
    <xf numFmtId="166" fontId="5" fillId="0" borderId="0" xfId="2" applyNumberFormat="1" applyFont="1" applyAlignment="1">
      <alignment horizontal="center"/>
    </xf>
    <xf numFmtId="0" fontId="13" fillId="0" borderId="50" xfId="2" applyFont="1" applyBorder="1" applyAlignment="1">
      <alignment horizontal="center"/>
    </xf>
    <xf numFmtId="0" fontId="2" fillId="0" borderId="0" xfId="2" applyFont="1" applyAlignment="1">
      <alignment horizontal="center"/>
    </xf>
    <xf numFmtId="0" fontId="2" fillId="0" borderId="0" xfId="2" applyFont="1" applyAlignment="1">
      <alignment horizontal="center" vertical="center"/>
    </xf>
    <xf numFmtId="0" fontId="4" fillId="0" borderId="0" xfId="2" applyFont="1" applyAlignment="1">
      <alignment horizontal="left" vertical="center" wrapText="1"/>
    </xf>
    <xf numFmtId="0" fontId="4" fillId="0" borderId="0" xfId="2" applyFont="1" applyAlignment="1">
      <alignment horizontal="center" vertical="center" wrapText="1"/>
    </xf>
    <xf numFmtId="0" fontId="6" fillId="0" borderId="13" xfId="2" applyFont="1" applyBorder="1" applyAlignment="1">
      <alignment horizontal="center"/>
    </xf>
    <xf numFmtId="0" fontId="6" fillId="0" borderId="0" xfId="2" applyFont="1" applyAlignment="1">
      <alignment horizontal="center"/>
    </xf>
    <xf numFmtId="0" fontId="6" fillId="0" borderId="17" xfId="2" applyFont="1" applyBorder="1" applyAlignment="1">
      <alignment horizontal="center"/>
    </xf>
    <xf numFmtId="0" fontId="6" fillId="0" borderId="0" xfId="3" applyFont="1" applyAlignment="1">
      <alignment horizontal="center" vertical="center" wrapText="1"/>
    </xf>
    <xf numFmtId="0" fontId="6" fillId="0" borderId="10" xfId="2" applyFont="1" applyBorder="1" applyAlignment="1">
      <alignment horizontal="center"/>
    </xf>
    <xf numFmtId="0" fontId="6" fillId="0" borderId="12" xfId="2" applyFont="1" applyBorder="1" applyAlignment="1">
      <alignment horizontal="center"/>
    </xf>
    <xf numFmtId="0" fontId="2" fillId="0" borderId="49" xfId="2" applyFont="1" applyBorder="1" applyAlignment="1">
      <alignment horizontal="center"/>
    </xf>
    <xf numFmtId="0" fontId="2" fillId="0" borderId="46" xfId="2" applyFont="1" applyBorder="1" applyAlignment="1">
      <alignment horizontal="center"/>
    </xf>
    <xf numFmtId="0" fontId="6" fillId="0" borderId="38" xfId="3" applyFont="1" applyBorder="1" applyAlignment="1">
      <alignment vertical="center" wrapText="1"/>
    </xf>
    <xf numFmtId="0" fontId="9" fillId="3" borderId="38" xfId="3" applyFont="1" applyFill="1" applyBorder="1" applyAlignment="1">
      <alignment horizontal="center" vertical="center" wrapText="1"/>
    </xf>
    <xf numFmtId="0" fontId="16" fillId="2" borderId="41" xfId="0" applyFont="1" applyFill="1" applyBorder="1" applyAlignment="1">
      <alignment horizontal="center" vertical="center" wrapText="1"/>
    </xf>
    <xf numFmtId="1" fontId="15" fillId="0" borderId="47" xfId="4" applyNumberFormat="1" applyFont="1" applyFill="1" applyBorder="1" applyAlignment="1">
      <alignment horizontal="center" vertical="center" wrapText="1"/>
    </xf>
    <xf numFmtId="0" fontId="15" fillId="0" borderId="0" xfId="2" applyFont="1" applyAlignment="1">
      <alignment horizontal="center"/>
    </xf>
    <xf numFmtId="166" fontId="15" fillId="0" borderId="0" xfId="2" applyNumberFormat="1" applyFont="1" applyAlignment="1">
      <alignment horizontal="center"/>
    </xf>
    <xf numFmtId="0" fontId="17" fillId="0" borderId="50" xfId="2" applyFont="1" applyBorder="1" applyAlignment="1">
      <alignment horizontal="center"/>
    </xf>
    <xf numFmtId="0" fontId="17" fillId="0" borderId="11" xfId="2" applyFont="1" applyBorder="1" applyAlignment="1">
      <alignment horizontal="center"/>
    </xf>
    <xf numFmtId="1" fontId="15" fillId="3" borderId="45" xfId="4" applyNumberFormat="1" applyFont="1" applyFill="1" applyBorder="1" applyAlignment="1">
      <alignment horizontal="center" vertical="center" wrapText="1"/>
    </xf>
    <xf numFmtId="0" fontId="17" fillId="0" borderId="0" xfId="2" applyFont="1" applyAlignment="1">
      <alignment horizontal="center"/>
    </xf>
    <xf numFmtId="167" fontId="15" fillId="2" borderId="38" xfId="1" applyNumberFormat="1" applyFont="1" applyFill="1" applyBorder="1" applyAlignment="1">
      <alignment horizontal="center"/>
    </xf>
    <xf numFmtId="0" fontId="5" fillId="0" borderId="51" xfId="0" applyFont="1" applyBorder="1" applyAlignment="1">
      <alignment horizontal="center" vertical="center"/>
    </xf>
    <xf numFmtId="2" fontId="15" fillId="0" borderId="45" xfId="1" applyNumberFormat="1" applyFont="1" applyFill="1" applyBorder="1" applyAlignment="1">
      <alignment horizontal="center" vertical="center" wrapText="1"/>
    </xf>
    <xf numFmtId="0" fontId="0" fillId="0" borderId="0" xfId="0"/>
    <xf numFmtId="1" fontId="6" fillId="0" borderId="45" xfId="4" applyNumberFormat="1" applyFont="1" applyFill="1" applyBorder="1" applyAlignment="1">
      <alignment horizontal="center" vertical="center" wrapText="1"/>
    </xf>
    <xf numFmtId="1" fontId="6" fillId="0" borderId="47" xfId="4" applyNumberFormat="1" applyFont="1" applyFill="1" applyBorder="1" applyAlignment="1">
      <alignment horizontal="center" vertical="center" wrapText="1"/>
    </xf>
    <xf numFmtId="0" fontId="10" fillId="3" borderId="17" xfId="0" applyFont="1" applyFill="1" applyBorder="1" applyAlignment="1">
      <alignment vertical="center" wrapText="1"/>
    </xf>
    <xf numFmtId="0" fontId="10" fillId="3" borderId="13" xfId="0" applyFont="1" applyFill="1" applyBorder="1" applyAlignment="1">
      <alignment vertical="center" wrapText="1"/>
    </xf>
    <xf numFmtId="0" fontId="2" fillId="0" borderId="0" xfId="2" applyFont="1" applyAlignment="1">
      <alignment horizontal="center"/>
    </xf>
    <xf numFmtId="0" fontId="2" fillId="0" borderId="0" xfId="2" applyFont="1"/>
    <xf numFmtId="0" fontId="4" fillId="0" borderId="10" xfId="2" applyFont="1" applyBorder="1" applyAlignment="1">
      <alignment horizontal="center" vertical="center"/>
    </xf>
    <xf numFmtId="0" fontId="4" fillId="0" borderId="11" xfId="2" applyFont="1" applyBorder="1" applyAlignment="1">
      <alignment horizontal="center" vertical="center"/>
    </xf>
    <xf numFmtId="0" fontId="4" fillId="0" borderId="11" xfId="3" applyFont="1" applyBorder="1" applyAlignment="1">
      <alignment horizontal="center" vertical="center" wrapText="1"/>
    </xf>
    <xf numFmtId="0" fontId="4" fillId="0" borderId="11" xfId="2" applyFont="1" applyBorder="1" applyAlignment="1">
      <alignment horizontal="center" vertical="center" wrapText="1"/>
    </xf>
    <xf numFmtId="0" fontId="4" fillId="0" borderId="12" xfId="2" applyFont="1" applyBorder="1" applyAlignment="1">
      <alignment horizontal="center" vertical="center"/>
    </xf>
    <xf numFmtId="0" fontId="4" fillId="0" borderId="13" xfId="2" applyFont="1" applyBorder="1" applyAlignment="1">
      <alignment horizontal="center" vertical="center"/>
    </xf>
    <xf numFmtId="0" fontId="4" fillId="0" borderId="17" xfId="2" applyFont="1" applyBorder="1" applyAlignment="1">
      <alignment horizontal="center" vertical="center"/>
    </xf>
    <xf numFmtId="0" fontId="4" fillId="0" borderId="0" xfId="2" applyFont="1" applyAlignment="1">
      <alignment horizontal="center" vertical="center"/>
    </xf>
    <xf numFmtId="0" fontId="4" fillId="0" borderId="0" xfId="3" applyFont="1" applyAlignment="1">
      <alignment horizontal="center" vertical="center" wrapText="1"/>
    </xf>
    <xf numFmtId="0" fontId="4" fillId="0" borderId="0" xfId="2" applyFont="1" applyAlignment="1">
      <alignment horizontal="center" vertical="center" wrapText="1"/>
    </xf>
    <xf numFmtId="0" fontId="6" fillId="0" borderId="13" xfId="2" applyFont="1" applyBorder="1" applyAlignment="1">
      <alignment horizontal="center"/>
    </xf>
    <xf numFmtId="0" fontId="6" fillId="0" borderId="0" xfId="2" applyFont="1" applyAlignment="1">
      <alignment horizontal="center"/>
    </xf>
    <xf numFmtId="0" fontId="6" fillId="0" borderId="17" xfId="2" applyFont="1" applyBorder="1" applyAlignment="1">
      <alignment horizontal="center"/>
    </xf>
    <xf numFmtId="0" fontId="6" fillId="0" borderId="0" xfId="3" applyFont="1" applyAlignment="1">
      <alignment horizontal="center" vertical="center" wrapText="1"/>
    </xf>
    <xf numFmtId="0" fontId="6" fillId="0" borderId="38" xfId="3" applyFont="1" applyBorder="1" applyAlignment="1">
      <alignment vertical="center" wrapText="1"/>
    </xf>
    <xf numFmtId="0" fontId="6" fillId="0" borderId="13" xfId="0" applyFont="1" applyBorder="1"/>
    <xf numFmtId="0" fontId="2" fillId="0" borderId="0" xfId="0" applyFont="1"/>
    <xf numFmtId="166" fontId="6" fillId="0" borderId="0" xfId="2" applyNumberFormat="1" applyFont="1" applyAlignment="1">
      <alignment horizontal="center"/>
    </xf>
    <xf numFmtId="0" fontId="6" fillId="0" borderId="49" xfId="2" applyFont="1" applyBorder="1" applyAlignment="1">
      <alignment horizontal="center"/>
    </xf>
    <xf numFmtId="0" fontId="2" fillId="0" borderId="50" xfId="2" applyFont="1" applyBorder="1" applyAlignment="1">
      <alignment horizontal="center"/>
    </xf>
    <xf numFmtId="0" fontId="6" fillId="0" borderId="46" xfId="2" applyFont="1" applyBorder="1" applyAlignment="1">
      <alignment horizontal="center"/>
    </xf>
    <xf numFmtId="0" fontId="2" fillId="0" borderId="13" xfId="2" applyFont="1" applyBorder="1" applyAlignment="1">
      <alignment horizontal="center"/>
    </xf>
    <xf numFmtId="0" fontId="2" fillId="0" borderId="17" xfId="2" applyFont="1" applyBorder="1" applyAlignment="1">
      <alignment horizontal="center"/>
    </xf>
    <xf numFmtId="0" fontId="2" fillId="0" borderId="21" xfId="2" applyFont="1" applyBorder="1" applyAlignment="1">
      <alignment vertical="center"/>
    </xf>
    <xf numFmtId="0" fontId="8" fillId="0" borderId="38" xfId="3" applyFont="1" applyBorder="1" applyAlignment="1">
      <alignment vertical="center" wrapText="1"/>
    </xf>
    <xf numFmtId="0" fontId="8" fillId="0" borderId="22" xfId="3" applyFont="1" applyBorder="1" applyAlignment="1">
      <alignment vertical="center" wrapText="1"/>
    </xf>
    <xf numFmtId="0" fontId="8" fillId="0" borderId="23" xfId="3" applyFont="1" applyBorder="1" applyAlignment="1">
      <alignment vertical="center" wrapText="1"/>
    </xf>
    <xf numFmtId="166" fontId="4" fillId="2" borderId="38" xfId="2" applyNumberFormat="1" applyFont="1" applyFill="1" applyBorder="1" applyAlignment="1">
      <alignment horizontal="center"/>
    </xf>
    <xf numFmtId="0" fontId="2" fillId="0" borderId="21" xfId="2" applyFont="1" applyBorder="1" applyAlignment="1">
      <alignment horizontal="center" vertical="center"/>
    </xf>
    <xf numFmtId="0" fontId="46" fillId="0" borderId="0" xfId="2" applyFont="1" applyAlignment="1">
      <alignment horizontal="center"/>
    </xf>
    <xf numFmtId="0" fontId="58" fillId="0" borderId="0" xfId="2" applyFont="1" applyAlignment="1">
      <alignment horizontal="center"/>
    </xf>
    <xf numFmtId="9" fontId="6" fillId="0" borderId="39" xfId="1" applyFont="1" applyFill="1" applyBorder="1" applyAlignment="1">
      <alignment horizontal="center" vertical="center" wrapText="1"/>
    </xf>
    <xf numFmtId="9" fontId="4" fillId="4" borderId="38" xfId="1" applyFont="1" applyFill="1" applyBorder="1" applyAlignment="1">
      <alignment horizontal="center" vertical="center" wrapText="1"/>
    </xf>
    <xf numFmtId="171" fontId="6" fillId="0" borderId="47" xfId="4" applyNumberFormat="1" applyFont="1" applyFill="1" applyBorder="1" applyAlignment="1">
      <alignment horizontal="center" vertical="center" wrapText="1"/>
    </xf>
    <xf numFmtId="171" fontId="6" fillId="0" borderId="68" xfId="1" applyNumberFormat="1" applyFont="1" applyFill="1" applyBorder="1" applyAlignment="1">
      <alignment horizontal="center" vertical="center" wrapText="1"/>
    </xf>
    <xf numFmtId="0" fontId="4" fillId="2" borderId="41" xfId="0" applyFont="1" applyFill="1" applyBorder="1" applyAlignment="1">
      <alignment horizontal="center" vertical="center" wrapText="1"/>
    </xf>
    <xf numFmtId="0" fontId="2" fillId="0" borderId="0" xfId="2" applyFont="1" applyFill="1" applyBorder="1" applyAlignment="1">
      <alignment horizontal="center"/>
    </xf>
    <xf numFmtId="0" fontId="2" fillId="0" borderId="0" xfId="2" applyFont="1" applyFill="1" applyBorder="1" applyAlignment="1"/>
    <xf numFmtId="0" fontId="2" fillId="0" borderId="0" xfId="2" applyFont="1" applyFill="1" applyAlignment="1">
      <alignment horizontal="center"/>
    </xf>
    <xf numFmtId="0" fontId="4" fillId="0" borderId="0" xfId="2" applyFont="1" applyFill="1" applyBorder="1" applyAlignment="1">
      <alignment horizontal="left" vertical="center" wrapText="1"/>
    </xf>
    <xf numFmtId="0" fontId="4" fillId="0" borderId="10" xfId="2" applyFont="1" applyFill="1" applyBorder="1" applyAlignment="1">
      <alignment horizontal="center" vertical="center"/>
    </xf>
    <xf numFmtId="0" fontId="4" fillId="0" borderId="11" xfId="2" applyFont="1" applyFill="1" applyBorder="1" applyAlignment="1">
      <alignment horizontal="center" vertical="center"/>
    </xf>
    <xf numFmtId="0" fontId="4" fillId="0" borderId="11" xfId="3" applyFont="1" applyFill="1" applyBorder="1" applyAlignment="1">
      <alignment horizontal="center" vertical="center" wrapText="1"/>
    </xf>
    <xf numFmtId="0" fontId="4" fillId="0" borderId="11" xfId="2" applyFont="1" applyFill="1" applyBorder="1" applyAlignment="1">
      <alignment horizontal="center" vertical="center" wrapText="1"/>
    </xf>
    <xf numFmtId="0" fontId="4" fillId="0" borderId="12" xfId="2" applyFont="1" applyFill="1" applyBorder="1" applyAlignment="1">
      <alignment horizontal="center" vertical="center"/>
    </xf>
    <xf numFmtId="0" fontId="4" fillId="0" borderId="13" xfId="2" applyFont="1" applyFill="1" applyBorder="1" applyAlignment="1">
      <alignment horizontal="center" vertical="center"/>
    </xf>
    <xf numFmtId="0" fontId="4" fillId="0" borderId="17" xfId="2" applyFont="1" applyFill="1" applyBorder="1" applyAlignment="1">
      <alignment horizontal="center" vertical="center"/>
    </xf>
    <xf numFmtId="0" fontId="4" fillId="0" borderId="0" xfId="2" applyFont="1" applyFill="1" applyBorder="1" applyAlignment="1">
      <alignment horizontal="center" vertical="center"/>
    </xf>
    <xf numFmtId="0" fontId="4" fillId="0" borderId="0" xfId="3" applyFont="1" applyFill="1" applyBorder="1" applyAlignment="1">
      <alignment horizontal="center" vertical="center" wrapText="1"/>
    </xf>
    <xf numFmtId="0" fontId="4" fillId="0" borderId="0" xfId="2" applyFont="1" applyFill="1" applyBorder="1" applyAlignment="1">
      <alignment horizontal="center" vertical="center" wrapText="1"/>
    </xf>
    <xf numFmtId="0" fontId="6" fillId="0" borderId="13" xfId="2" applyFont="1" applyFill="1" applyBorder="1" applyAlignment="1">
      <alignment horizontal="center"/>
    </xf>
    <xf numFmtId="0" fontId="6" fillId="0" borderId="0" xfId="2" applyFont="1" applyFill="1" applyBorder="1" applyAlignment="1">
      <alignment horizontal="center"/>
    </xf>
    <xf numFmtId="0" fontId="6" fillId="0" borderId="17" xfId="2" applyFont="1" applyFill="1" applyBorder="1" applyAlignment="1">
      <alignment horizontal="center"/>
    </xf>
    <xf numFmtId="0" fontId="6" fillId="0" borderId="0" xfId="3" applyFont="1" applyFill="1" applyBorder="1" applyAlignment="1">
      <alignment horizontal="center" vertical="center" wrapText="1"/>
    </xf>
    <xf numFmtId="0" fontId="8" fillId="0" borderId="38" xfId="3" applyFont="1" applyFill="1" applyBorder="1" applyAlignment="1">
      <alignment vertical="center" wrapText="1"/>
    </xf>
    <xf numFmtId="0" fontId="6" fillId="0" borderId="38" xfId="3" applyFont="1" applyFill="1" applyBorder="1" applyAlignment="1">
      <alignment vertical="center" wrapText="1"/>
    </xf>
    <xf numFmtId="0" fontId="2" fillId="0" borderId="0" xfId="0" applyFont="1" applyFill="1"/>
    <xf numFmtId="0" fontId="6" fillId="0" borderId="13" xfId="0" applyFont="1" applyFill="1" applyBorder="1"/>
    <xf numFmtId="166" fontId="6" fillId="0" borderId="0" xfId="2" applyNumberFormat="1" applyFont="1" applyFill="1" applyBorder="1" applyAlignment="1">
      <alignment horizontal="center"/>
    </xf>
    <xf numFmtId="0" fontId="6" fillId="0" borderId="49" xfId="2" applyFont="1" applyFill="1" applyBorder="1" applyAlignment="1">
      <alignment horizontal="center"/>
    </xf>
    <xf numFmtId="0" fontId="2" fillId="0" borderId="50" xfId="2" applyFont="1" applyFill="1" applyBorder="1" applyAlignment="1">
      <alignment horizontal="center"/>
    </xf>
    <xf numFmtId="0" fontId="6" fillId="0" borderId="46" xfId="2" applyFont="1" applyFill="1" applyBorder="1" applyAlignment="1">
      <alignment horizontal="center"/>
    </xf>
    <xf numFmtId="0" fontId="6" fillId="0" borderId="10" xfId="2" applyFont="1" applyFill="1" applyBorder="1" applyAlignment="1">
      <alignment horizontal="center"/>
    </xf>
    <xf numFmtId="0" fontId="2" fillId="0" borderId="11" xfId="2" applyFont="1" applyFill="1" applyBorder="1" applyAlignment="1">
      <alignment horizontal="center"/>
    </xf>
    <xf numFmtId="0" fontId="6" fillId="0" borderId="12" xfId="2" applyFont="1" applyFill="1" applyBorder="1" applyAlignment="1">
      <alignment horizontal="center"/>
    </xf>
    <xf numFmtId="0" fontId="2" fillId="0" borderId="13" xfId="2" applyFont="1" applyFill="1" applyBorder="1" applyAlignment="1">
      <alignment horizontal="center"/>
    </xf>
    <xf numFmtId="0" fontId="2" fillId="0" borderId="17" xfId="2" applyFont="1" applyFill="1" applyBorder="1" applyAlignment="1">
      <alignment horizontal="center"/>
    </xf>
    <xf numFmtId="0" fontId="2" fillId="0" borderId="49" xfId="2" applyFont="1" applyFill="1" applyBorder="1" applyAlignment="1">
      <alignment horizontal="center"/>
    </xf>
    <xf numFmtId="0" fontId="2" fillId="0" borderId="46" xfId="2" applyFont="1" applyFill="1" applyBorder="1" applyAlignment="1">
      <alignment horizontal="center"/>
    </xf>
    <xf numFmtId="0" fontId="39" fillId="0" borderId="0" xfId="0" applyFont="1" applyBorder="1" applyAlignment="1">
      <alignment horizontal="center" vertical="center" wrapText="1"/>
    </xf>
    <xf numFmtId="2" fontId="8" fillId="5" borderId="57" xfId="1" applyNumberFormat="1" applyFont="1" applyFill="1" applyBorder="1" applyAlignment="1">
      <alignment horizontal="center" vertical="center" wrapText="1"/>
    </xf>
    <xf numFmtId="9" fontId="8" fillId="6" borderId="5" xfId="1" applyFont="1" applyFill="1" applyBorder="1" applyAlignment="1">
      <alignment horizontal="center" vertical="center" wrapText="1"/>
    </xf>
    <xf numFmtId="9" fontId="8" fillId="6" borderId="52" xfId="1" applyFont="1" applyFill="1" applyBorder="1" applyAlignment="1">
      <alignment horizontal="center" vertical="center" wrapText="1"/>
    </xf>
    <xf numFmtId="0" fontId="8" fillId="0" borderId="4" xfId="0" applyFont="1" applyFill="1" applyBorder="1" applyAlignment="1">
      <alignment horizontal="center" vertical="center"/>
    </xf>
    <xf numFmtId="9" fontId="8" fillId="0" borderId="5" xfId="1" applyFont="1" applyFill="1" applyBorder="1" applyAlignment="1">
      <alignment horizontal="center" vertical="center" wrapText="1"/>
    </xf>
    <xf numFmtId="0" fontId="8" fillId="7" borderId="5" xfId="1" applyNumberFormat="1" applyFont="1" applyFill="1" applyBorder="1" applyAlignment="1">
      <alignment horizontal="center" vertical="center" wrapText="1"/>
    </xf>
    <xf numFmtId="0" fontId="8" fillId="7" borderId="52" xfId="1" applyNumberFormat="1" applyFont="1" applyFill="1" applyBorder="1" applyAlignment="1">
      <alignment horizontal="center" vertical="center" wrapText="1"/>
    </xf>
    <xf numFmtId="0" fontId="8" fillId="0" borderId="4" xfId="2" applyNumberFormat="1" applyFont="1" applyBorder="1" applyAlignment="1">
      <alignment horizontal="center" vertical="center"/>
    </xf>
    <xf numFmtId="0" fontId="8" fillId="0" borderId="6" xfId="2" applyNumberFormat="1" applyFont="1" applyBorder="1" applyAlignment="1">
      <alignment horizontal="center" vertical="center"/>
    </xf>
    <xf numFmtId="0" fontId="8" fillId="0" borderId="48" xfId="2" applyNumberFormat="1" applyFont="1" applyBorder="1" applyAlignment="1">
      <alignment horizontal="center" vertical="center"/>
    </xf>
    <xf numFmtId="0" fontId="8" fillId="0" borderId="138" xfId="0" applyFont="1" applyBorder="1" applyAlignment="1">
      <alignment horizontal="center" vertical="center"/>
    </xf>
    <xf numFmtId="0" fontId="39" fillId="20" borderId="60" xfId="0" applyFont="1" applyFill="1" applyBorder="1" applyAlignment="1" applyProtection="1">
      <alignment horizontal="left" vertical="center" wrapText="1"/>
      <protection locked="0"/>
    </xf>
    <xf numFmtId="0" fontId="39" fillId="20" borderId="60" xfId="0" applyFont="1" applyFill="1" applyBorder="1" applyAlignment="1" applyProtection="1">
      <alignment horizontal="center" vertical="center" wrapText="1"/>
      <protection locked="0"/>
    </xf>
    <xf numFmtId="9" fontId="39" fillId="6" borderId="61" xfId="0" applyNumberFormat="1" applyFont="1" applyFill="1" applyBorder="1" applyAlignment="1" applyProtection="1">
      <alignment horizontal="center" vertical="center" wrapText="1"/>
      <protection locked="0"/>
    </xf>
    <xf numFmtId="0" fontId="39" fillId="26" borderId="4" xfId="0" applyFont="1" applyFill="1" applyBorder="1" applyAlignment="1">
      <alignment horizontal="center" vertical="center"/>
    </xf>
    <xf numFmtId="0" fontId="39" fillId="0" borderId="4" xfId="0" applyFont="1" applyFill="1" applyBorder="1" applyAlignment="1">
      <alignment horizontal="center" vertical="center"/>
    </xf>
    <xf numFmtId="10" fontId="8" fillId="6" borderId="5" xfId="0" applyNumberFormat="1" applyFont="1" applyFill="1" applyBorder="1" applyAlignment="1">
      <alignment horizontal="center" vertical="center" wrapText="1"/>
    </xf>
    <xf numFmtId="10" fontId="8" fillId="6" borderId="52" xfId="0" applyNumberFormat="1" applyFont="1" applyFill="1" applyBorder="1" applyAlignment="1">
      <alignment horizontal="center" vertical="center" wrapText="1"/>
    </xf>
    <xf numFmtId="9" fontId="8" fillId="11" borderId="5" xfId="0" applyNumberFormat="1" applyFont="1" applyFill="1" applyBorder="1" applyAlignment="1">
      <alignment horizontal="center" vertical="center" wrapText="1"/>
    </xf>
    <xf numFmtId="9" fontId="8" fillId="12" borderId="52" xfId="0" applyNumberFormat="1" applyFont="1" applyFill="1" applyBorder="1" applyAlignment="1">
      <alignment horizontal="center" vertical="center" wrapText="1"/>
    </xf>
    <xf numFmtId="1" fontId="39" fillId="20" borderId="5" xfId="0" applyNumberFormat="1" applyFont="1" applyFill="1" applyBorder="1" applyAlignment="1" applyProtection="1">
      <alignment horizontal="center" vertical="center" wrapText="1"/>
      <protection locked="0"/>
    </xf>
    <xf numFmtId="9" fontId="39" fillId="0" borderId="5" xfId="0" applyNumberFormat="1" applyFont="1" applyFill="1" applyBorder="1" applyAlignment="1" applyProtection="1">
      <alignment horizontal="center" vertical="center" wrapText="1"/>
      <protection locked="0"/>
    </xf>
    <xf numFmtId="2" fontId="39" fillId="7" borderId="5" xfId="0" applyNumberFormat="1" applyFont="1" applyFill="1" applyBorder="1" applyAlignment="1" applyProtection="1">
      <alignment horizontal="center" vertical="center" wrapText="1"/>
      <protection locked="0"/>
    </xf>
    <xf numFmtId="2" fontId="39" fillId="0" borderId="5" xfId="0" applyNumberFormat="1" applyFont="1" applyFill="1" applyBorder="1" applyAlignment="1" applyProtection="1">
      <alignment horizontal="center" vertical="center" wrapText="1"/>
      <protection locked="0"/>
    </xf>
    <xf numFmtId="0" fontId="19" fillId="0" borderId="0" xfId="0" applyFont="1" applyBorder="1" applyAlignment="1">
      <alignment horizontal="center" vertical="center" wrapText="1"/>
    </xf>
    <xf numFmtId="1" fontId="43" fillId="0" borderId="100" xfId="0" applyNumberFormat="1" applyFont="1" applyBorder="1" applyAlignment="1">
      <alignment horizontal="center" vertical="center" wrapText="1"/>
    </xf>
    <xf numFmtId="0" fontId="2" fillId="0" borderId="0" xfId="2" applyFont="1" applyAlignment="1">
      <alignment horizontal="center"/>
    </xf>
    <xf numFmtId="0" fontId="16" fillId="2" borderId="41" xfId="0" applyFont="1" applyFill="1" applyBorder="1" applyAlignment="1">
      <alignment horizontal="center" vertical="center" wrapText="1"/>
    </xf>
    <xf numFmtId="0" fontId="9" fillId="2" borderId="70" xfId="0" applyFont="1" applyFill="1" applyBorder="1" applyAlignment="1">
      <alignment horizontal="center" vertical="center" wrapText="1"/>
    </xf>
    <xf numFmtId="0" fontId="9" fillId="2" borderId="45" xfId="0" applyFont="1" applyFill="1" applyBorder="1" applyAlignment="1">
      <alignment horizontal="center" vertical="center" wrapText="1"/>
    </xf>
    <xf numFmtId="0" fontId="16" fillId="2" borderId="26" xfId="0" applyFont="1" applyFill="1" applyBorder="1" applyAlignment="1">
      <alignment horizontal="center" vertical="center" wrapText="1"/>
    </xf>
    <xf numFmtId="0" fontId="6" fillId="0" borderId="5" xfId="2" applyFont="1" applyBorder="1" applyAlignment="1">
      <alignment horizontal="center"/>
    </xf>
    <xf numFmtId="0" fontId="2" fillId="0" borderId="17" xfId="2" applyFont="1" applyBorder="1" applyAlignment="1">
      <alignment horizontal="center"/>
    </xf>
    <xf numFmtId="0" fontId="5" fillId="2" borderId="22" xfId="2" applyFont="1" applyFill="1" applyBorder="1" applyAlignment="1">
      <alignment horizontal="center"/>
    </xf>
    <xf numFmtId="0" fontId="5" fillId="2" borderId="23" xfId="2" applyFont="1" applyFill="1" applyBorder="1" applyAlignment="1">
      <alignment horizontal="center"/>
    </xf>
    <xf numFmtId="0" fontId="4" fillId="2" borderId="41" xfId="0" applyFont="1" applyFill="1" applyBorder="1" applyAlignment="1">
      <alignment horizontal="center" vertical="center" wrapText="1"/>
    </xf>
    <xf numFmtId="0" fontId="2" fillId="0" borderId="38" xfId="2" applyFont="1" applyBorder="1" applyAlignment="1">
      <alignment horizontal="center" vertical="center"/>
    </xf>
    <xf numFmtId="0" fontId="9" fillId="2" borderId="45" xfId="0" applyFont="1" applyFill="1" applyBorder="1" applyAlignment="1">
      <alignment horizontal="center" vertical="center" wrapText="1"/>
    </xf>
    <xf numFmtId="0" fontId="0" fillId="0" borderId="0" xfId="0" applyAlignment="1">
      <alignment horizontal="center"/>
    </xf>
    <xf numFmtId="0" fontId="4" fillId="2" borderId="22" xfId="2" applyFont="1" applyFill="1" applyBorder="1" applyAlignment="1">
      <alignment vertical="center" wrapText="1"/>
    </xf>
    <xf numFmtId="0" fontId="6" fillId="0" borderId="49" xfId="2" applyFont="1" applyBorder="1" applyAlignment="1">
      <alignment horizontal="center"/>
    </xf>
    <xf numFmtId="0" fontId="4" fillId="2" borderId="51" xfId="0" applyFont="1" applyFill="1" applyBorder="1" applyAlignment="1">
      <alignment horizontal="center" vertical="center" wrapText="1"/>
    </xf>
    <xf numFmtId="0" fontId="4" fillId="2" borderId="45" xfId="0" applyFont="1" applyFill="1" applyBorder="1" applyAlignment="1">
      <alignment horizontal="center" vertical="center" wrapText="1"/>
    </xf>
    <xf numFmtId="0" fontId="4" fillId="2" borderId="68" xfId="0" applyFont="1" applyFill="1" applyBorder="1" applyAlignment="1">
      <alignment horizontal="center" vertical="center" wrapText="1"/>
    </xf>
    <xf numFmtId="1" fontId="85" fillId="0" borderId="51" xfId="4" applyNumberFormat="1" applyFont="1" applyFill="1" applyBorder="1" applyAlignment="1">
      <alignment horizontal="center" vertical="center" wrapText="1"/>
    </xf>
    <xf numFmtId="1" fontId="85" fillId="0" borderId="45" xfId="4" applyNumberFormat="1" applyFont="1" applyFill="1" applyBorder="1" applyAlignment="1">
      <alignment horizontal="center" vertical="center" wrapText="1"/>
    </xf>
    <xf numFmtId="9" fontId="85" fillId="0" borderId="68" xfId="1" applyFont="1" applyFill="1" applyBorder="1" applyAlignment="1">
      <alignment horizontal="center" vertical="center" wrapText="1"/>
    </xf>
    <xf numFmtId="1" fontId="85" fillId="0" borderId="58" xfId="4" applyNumberFormat="1" applyFont="1" applyFill="1" applyBorder="1" applyAlignment="1">
      <alignment horizontal="center" vertical="center" wrapText="1"/>
    </xf>
    <xf numFmtId="1" fontId="85" fillId="0" borderId="47" xfId="4" applyNumberFormat="1" applyFont="1" applyFill="1" applyBorder="1" applyAlignment="1">
      <alignment horizontal="center" vertical="center" wrapText="1"/>
    </xf>
    <xf numFmtId="1" fontId="6" fillId="0" borderId="58" xfId="4" applyNumberFormat="1" applyFont="1" applyFill="1" applyBorder="1" applyAlignment="1">
      <alignment horizontal="center" vertical="center" wrapText="1"/>
    </xf>
    <xf numFmtId="9" fontId="6" fillId="0" borderId="68" xfId="1" applyFont="1" applyFill="1" applyBorder="1" applyAlignment="1">
      <alignment horizontal="center" vertical="center" wrapText="1"/>
    </xf>
    <xf numFmtId="1" fontId="6" fillId="0" borderId="155" xfId="4" applyNumberFormat="1" applyFont="1" applyFill="1" applyBorder="1" applyAlignment="1">
      <alignment horizontal="center" vertical="center" wrapText="1"/>
    </xf>
    <xf numFmtId="166" fontId="6" fillId="2" borderId="23" xfId="2" applyNumberFormat="1" applyFont="1" applyFill="1" applyBorder="1" applyAlignment="1">
      <alignment horizontal="center"/>
    </xf>
    <xf numFmtId="0" fontId="6" fillId="2" borderId="21" xfId="1" applyNumberFormat="1" applyFont="1" applyFill="1" applyBorder="1" applyAlignment="1">
      <alignment horizontal="center"/>
    </xf>
    <xf numFmtId="9" fontId="5" fillId="4" borderId="45" xfId="1" applyFont="1" applyFill="1" applyBorder="1" applyAlignment="1">
      <alignment horizontal="center" vertical="center" wrapText="1"/>
    </xf>
    <xf numFmtId="10" fontId="6" fillId="2" borderId="21" xfId="1" applyNumberFormat="1" applyFont="1" applyFill="1" applyBorder="1" applyAlignment="1">
      <alignment horizontal="center"/>
    </xf>
    <xf numFmtId="2" fontId="6" fillId="2" borderId="21" xfId="1" applyNumberFormat="1" applyFont="1" applyFill="1" applyBorder="1" applyAlignment="1">
      <alignment horizontal="center"/>
    </xf>
    <xf numFmtId="178" fontId="6" fillId="2" borderId="21" xfId="1" applyNumberFormat="1" applyFont="1" applyFill="1" applyBorder="1" applyAlignment="1">
      <alignment horizontal="center"/>
    </xf>
    <xf numFmtId="2" fontId="6" fillId="0" borderId="51" xfId="4" applyNumberFormat="1" applyFont="1" applyFill="1" applyBorder="1" applyAlignment="1">
      <alignment horizontal="center" vertical="center" wrapText="1"/>
    </xf>
    <xf numFmtId="168" fontId="6" fillId="0" borderId="68" xfId="1" applyNumberFormat="1" applyFont="1" applyFill="1" applyBorder="1" applyAlignment="1">
      <alignment horizontal="center" vertical="center" wrapText="1"/>
    </xf>
    <xf numFmtId="2" fontId="6" fillId="0" borderId="58" xfId="4" applyNumberFormat="1" applyFont="1" applyFill="1" applyBorder="1" applyAlignment="1">
      <alignment horizontal="center" vertical="center" wrapText="1"/>
    </xf>
    <xf numFmtId="43" fontId="6" fillId="0" borderId="45" xfId="6" applyFont="1" applyFill="1" applyBorder="1" applyAlignment="1">
      <alignment horizontal="center" wrapText="1"/>
    </xf>
    <xf numFmtId="167" fontId="4" fillId="2" borderId="23" xfId="2" applyNumberFormat="1" applyFont="1" applyFill="1" applyBorder="1"/>
    <xf numFmtId="10" fontId="4" fillId="2" borderId="38" xfId="1" applyNumberFormat="1" applyFont="1" applyFill="1" applyBorder="1" applyAlignment="1">
      <alignment horizontal="center"/>
    </xf>
    <xf numFmtId="0" fontId="2" fillId="0" borderId="0" xfId="2" applyFont="1" applyAlignment="1">
      <alignment horizontal="center"/>
    </xf>
    <xf numFmtId="0" fontId="2" fillId="0" borderId="0" xfId="2" applyFont="1"/>
    <xf numFmtId="0" fontId="2" fillId="0" borderId="0" xfId="0" applyFont="1"/>
    <xf numFmtId="1" fontId="6" fillId="0" borderId="45" xfId="4" applyNumberFormat="1" applyFont="1" applyFill="1" applyBorder="1" applyAlignment="1">
      <alignment horizontal="center" vertical="center" wrapText="1"/>
    </xf>
    <xf numFmtId="0" fontId="4" fillId="2" borderId="45" xfId="0" applyFont="1" applyFill="1" applyBorder="1" applyAlignment="1">
      <alignment horizontal="center" vertical="center" wrapText="1"/>
    </xf>
    <xf numFmtId="0" fontId="4" fillId="2" borderId="68" xfId="0" applyFont="1" applyFill="1" applyBorder="1" applyAlignment="1">
      <alignment horizontal="center" vertical="center" wrapText="1"/>
    </xf>
    <xf numFmtId="9" fontId="6" fillId="0" borderId="68" xfId="1" applyFont="1" applyFill="1" applyBorder="1" applyAlignment="1">
      <alignment horizontal="center" vertical="center" wrapText="1"/>
    </xf>
    <xf numFmtId="0" fontId="4" fillId="2" borderId="51" xfId="0" applyFont="1" applyFill="1" applyBorder="1" applyAlignment="1">
      <alignment horizontal="center" vertical="center" wrapText="1"/>
    </xf>
    <xf numFmtId="1" fontId="6" fillId="0" borderId="58" xfId="4" applyNumberFormat="1" applyFont="1" applyFill="1" applyBorder="1" applyAlignment="1">
      <alignment horizontal="center" vertical="center" wrapText="1"/>
    </xf>
    <xf numFmtId="0" fontId="4" fillId="2" borderId="22" xfId="2" applyFont="1" applyFill="1" applyBorder="1" applyAlignment="1">
      <alignment vertical="center" wrapText="1"/>
    </xf>
    <xf numFmtId="2" fontId="2" fillId="0" borderId="0" xfId="2" applyNumberFormat="1" applyFont="1" applyAlignment="1">
      <alignment horizontal="center"/>
    </xf>
    <xf numFmtId="1" fontId="6" fillId="0" borderId="47" xfId="4" applyNumberFormat="1" applyFont="1" applyFill="1" applyBorder="1" applyAlignment="1">
      <alignment horizontal="center" vertical="center" wrapText="1"/>
    </xf>
    <xf numFmtId="9" fontId="6" fillId="0" borderId="45" xfId="1" applyFont="1" applyFill="1" applyBorder="1" applyAlignment="1">
      <alignment horizontal="center" vertical="center" wrapText="1"/>
    </xf>
    <xf numFmtId="1" fontId="4" fillId="2" borderId="38" xfId="2" applyNumberFormat="1" applyFont="1" applyFill="1" applyBorder="1" applyAlignment="1">
      <alignment horizontal="center"/>
    </xf>
    <xf numFmtId="9" fontId="4" fillId="2" borderId="38" xfId="1" applyFont="1" applyFill="1" applyBorder="1" applyAlignment="1">
      <alignment horizontal="center"/>
    </xf>
    <xf numFmtId="1" fontId="2" fillId="0" borderId="0" xfId="2" applyNumberFormat="1" applyFont="1" applyAlignment="1">
      <alignment horizontal="center"/>
    </xf>
    <xf numFmtId="0" fontId="9" fillId="2" borderId="51" xfId="0" applyFont="1" applyFill="1" applyBorder="1" applyAlignment="1">
      <alignment horizontal="center" vertical="center" wrapText="1"/>
    </xf>
    <xf numFmtId="0" fontId="9" fillId="2" borderId="68" xfId="0" applyFont="1" applyFill="1" applyBorder="1" applyAlignment="1">
      <alignment horizontal="center" vertical="center" wrapText="1"/>
    </xf>
    <xf numFmtId="1" fontId="6" fillId="0" borderId="51" xfId="4" applyNumberFormat="1" applyFont="1" applyFill="1" applyBorder="1" applyAlignment="1">
      <alignment horizontal="center" vertical="center" wrapText="1"/>
    </xf>
    <xf numFmtId="0" fontId="9" fillId="2" borderId="65" xfId="0" applyFont="1" applyFill="1" applyBorder="1" applyAlignment="1">
      <alignment horizontal="center" vertical="center" wrapText="1"/>
    </xf>
    <xf numFmtId="1" fontId="6" fillId="0" borderId="41" xfId="4" applyNumberFormat="1" applyFont="1" applyFill="1" applyBorder="1" applyAlignment="1">
      <alignment horizontal="center" vertical="center" wrapText="1"/>
    </xf>
    <xf numFmtId="168" fontId="6" fillId="2" borderId="21" xfId="1" applyNumberFormat="1" applyFont="1" applyFill="1" applyBorder="1" applyAlignment="1">
      <alignment horizontal="center"/>
    </xf>
    <xf numFmtId="1" fontId="15" fillId="0" borderId="38" xfId="4" applyNumberFormat="1" applyFont="1" applyFill="1" applyBorder="1" applyAlignment="1">
      <alignment horizontal="center" vertical="center" wrapText="1"/>
    </xf>
    <xf numFmtId="177" fontId="6" fillId="0" borderId="51" xfId="5" applyNumberFormat="1" applyFont="1" applyFill="1" applyBorder="1" applyAlignment="1">
      <alignment horizontal="center" vertical="center" wrapText="1"/>
    </xf>
    <xf numFmtId="10" fontId="6" fillId="0" borderId="68" xfId="1" applyNumberFormat="1" applyFont="1" applyFill="1" applyBorder="1" applyAlignment="1">
      <alignment horizontal="center" vertical="center" wrapText="1"/>
    </xf>
    <xf numFmtId="0" fontId="40" fillId="0" borderId="0" xfId="0" applyFont="1" applyAlignment="1">
      <alignment horizontal="center" vertical="center"/>
    </xf>
    <xf numFmtId="0" fontId="2" fillId="0" borderId="0" xfId="2" applyFont="1" applyAlignment="1">
      <alignment horizontal="center" wrapText="1"/>
    </xf>
    <xf numFmtId="9" fontId="2" fillId="0" borderId="0" xfId="2" applyNumberFormat="1" applyFont="1" applyAlignment="1">
      <alignment horizontal="center"/>
    </xf>
    <xf numFmtId="1" fontId="6" fillId="0" borderId="68" xfId="1" applyNumberFormat="1" applyFont="1" applyFill="1" applyBorder="1" applyAlignment="1">
      <alignment horizontal="center" vertical="center" wrapText="1"/>
    </xf>
    <xf numFmtId="0" fontId="6" fillId="0" borderId="21" xfId="0" applyFont="1" applyBorder="1" applyAlignment="1">
      <alignment horizontal="center" vertical="top"/>
    </xf>
    <xf numFmtId="0" fontId="6" fillId="0" borderId="22" xfId="0" applyFont="1" applyBorder="1" applyAlignment="1">
      <alignment horizontal="center" vertical="top"/>
    </xf>
    <xf numFmtId="0" fontId="6" fillId="0" borderId="23" xfId="0" applyFont="1" applyBorder="1" applyAlignment="1">
      <alignment horizontal="center" vertical="top"/>
    </xf>
    <xf numFmtId="0" fontId="81" fillId="4" borderId="39" xfId="0" applyFont="1" applyFill="1" applyBorder="1" applyAlignment="1">
      <alignment horizontal="center" vertical="center" wrapText="1"/>
    </xf>
    <xf numFmtId="0" fontId="81" fillId="4" borderId="0" xfId="0" applyFont="1" applyFill="1" applyAlignment="1">
      <alignment horizontal="center" vertical="center" wrapText="1"/>
    </xf>
    <xf numFmtId="0" fontId="81" fillId="4" borderId="40" xfId="0" applyFont="1" applyFill="1" applyBorder="1" applyAlignment="1">
      <alignment horizontal="center" vertical="center" wrapText="1"/>
    </xf>
    <xf numFmtId="0" fontId="81" fillId="4" borderId="18" xfId="0" applyFont="1" applyFill="1" applyBorder="1" applyAlignment="1">
      <alignment horizontal="center" vertical="center" wrapText="1"/>
    </xf>
    <xf numFmtId="0" fontId="81" fillId="4" borderId="19" xfId="0" applyFont="1" applyFill="1" applyBorder="1" applyAlignment="1">
      <alignment horizontal="center" vertical="center" wrapText="1"/>
    </xf>
    <xf numFmtId="0" fontId="81" fillId="4" borderId="20" xfId="0" applyFont="1" applyFill="1" applyBorder="1" applyAlignment="1">
      <alignment horizontal="center" vertical="center" wrapText="1"/>
    </xf>
    <xf numFmtId="0" fontId="40" fillId="3" borderId="39" xfId="0" applyFont="1" applyFill="1" applyBorder="1" applyAlignment="1">
      <alignment horizontal="center" vertical="center"/>
    </xf>
    <xf numFmtId="0" fontId="40" fillId="3" borderId="0" xfId="0" applyFont="1" applyFill="1" applyAlignment="1">
      <alignment horizontal="center" vertical="center"/>
    </xf>
    <xf numFmtId="0" fontId="40" fillId="3" borderId="40" xfId="0" applyFont="1" applyFill="1" applyBorder="1" applyAlignment="1">
      <alignment horizontal="center" vertical="center"/>
    </xf>
    <xf numFmtId="0" fontId="40" fillId="3" borderId="18" xfId="0" applyFont="1" applyFill="1" applyBorder="1" applyAlignment="1">
      <alignment horizontal="center" vertical="center"/>
    </xf>
    <xf numFmtId="0" fontId="40" fillId="3" borderId="19" xfId="0" applyFont="1" applyFill="1" applyBorder="1" applyAlignment="1">
      <alignment horizontal="center" vertical="center"/>
    </xf>
    <xf numFmtId="0" fontId="40" fillId="3" borderId="20" xfId="0" applyFont="1" applyFill="1" applyBorder="1" applyAlignment="1">
      <alignment horizontal="center" vertical="center"/>
    </xf>
    <xf numFmtId="0" fontId="2" fillId="0" borderId="39" xfId="2" applyFont="1" applyBorder="1" applyAlignment="1">
      <alignment horizontal="center"/>
    </xf>
    <xf numFmtId="0" fontId="2" fillId="0" borderId="0" xfId="2" applyFont="1" applyAlignment="1">
      <alignment horizontal="center"/>
    </xf>
    <xf numFmtId="0" fontId="2" fillId="0" borderId="40" xfId="2" applyFont="1" applyBorder="1" applyAlignment="1">
      <alignment horizontal="center"/>
    </xf>
    <xf numFmtId="0" fontId="2" fillId="0" borderId="18" xfId="2" applyFont="1" applyBorder="1" applyAlignment="1">
      <alignment horizontal="center"/>
    </xf>
    <xf numFmtId="0" fontId="2" fillId="0" borderId="19" xfId="2" applyFont="1" applyBorder="1" applyAlignment="1">
      <alignment horizontal="center"/>
    </xf>
    <xf numFmtId="0" fontId="2" fillId="0" borderId="20" xfId="2" applyFont="1" applyBorder="1" applyAlignment="1">
      <alignment horizontal="center"/>
    </xf>
    <xf numFmtId="0" fontId="2" fillId="0" borderId="21" xfId="2" applyFont="1" applyBorder="1" applyAlignment="1">
      <alignment horizontal="center"/>
    </xf>
    <xf numFmtId="0" fontId="2" fillId="0" borderId="22" xfId="2" applyFont="1" applyBorder="1" applyAlignment="1">
      <alignment horizontal="center"/>
    </xf>
    <xf numFmtId="0" fontId="2" fillId="0" borderId="23" xfId="2" applyFont="1" applyBorder="1" applyAlignment="1">
      <alignment horizontal="center"/>
    </xf>
    <xf numFmtId="0" fontId="89" fillId="27" borderId="13" xfId="0" applyFont="1" applyFill="1" applyBorder="1" applyAlignment="1">
      <alignment horizontal="center" vertical="center" wrapText="1"/>
    </xf>
    <xf numFmtId="0" fontId="89" fillId="27" borderId="0" xfId="0" applyFont="1" applyFill="1" applyAlignment="1">
      <alignment horizontal="center" vertical="center" wrapText="1"/>
    </xf>
    <xf numFmtId="0" fontId="83" fillId="27" borderId="0" xfId="0" applyFont="1" applyFill="1" applyAlignment="1">
      <alignment horizontal="center" vertical="center" wrapText="1"/>
    </xf>
    <xf numFmtId="0" fontId="83" fillId="27" borderId="17" xfId="0" applyFont="1" applyFill="1" applyBorder="1" applyAlignment="1">
      <alignment horizontal="center" vertical="center" wrapText="1"/>
    </xf>
    <xf numFmtId="0" fontId="83" fillId="27" borderId="13" xfId="0" applyFont="1" applyFill="1" applyBorder="1" applyAlignment="1">
      <alignment horizontal="center" vertical="center" wrapText="1"/>
    </xf>
    <xf numFmtId="9" fontId="4" fillId="0" borderId="21" xfId="0" applyNumberFormat="1" applyFont="1" applyBorder="1" applyAlignment="1">
      <alignment horizontal="center" vertical="center"/>
    </xf>
    <xf numFmtId="9" fontId="4" fillId="0" borderId="22" xfId="0" applyNumberFormat="1" applyFont="1" applyBorder="1" applyAlignment="1">
      <alignment horizontal="center" vertical="center"/>
    </xf>
    <xf numFmtId="9" fontId="4" fillId="0" borderId="23" xfId="0" applyNumberFormat="1" applyFont="1" applyBorder="1" applyAlignment="1">
      <alignment horizontal="center" vertical="center"/>
    </xf>
    <xf numFmtId="0" fontId="85" fillId="0" borderId="21" xfId="0" applyFont="1" applyBorder="1" applyAlignment="1">
      <alignment horizontal="center" vertical="top" wrapText="1"/>
    </xf>
    <xf numFmtId="0" fontId="85" fillId="0" borderId="22" xfId="0" applyFont="1" applyBorder="1" applyAlignment="1">
      <alignment horizontal="center" vertical="top" wrapText="1"/>
    </xf>
    <xf numFmtId="0" fontId="85" fillId="0" borderId="23" xfId="0" applyFont="1" applyBorder="1" applyAlignment="1">
      <alignment horizontal="center" vertical="top" wrapText="1"/>
    </xf>
    <xf numFmtId="0" fontId="2" fillId="0" borderId="4" xfId="2" applyFont="1" applyBorder="1" applyAlignment="1">
      <alignment horizontal="center"/>
    </xf>
    <xf numFmtId="0" fontId="2" fillId="0" borderId="5" xfId="2" applyFont="1" applyBorder="1" applyAlignment="1">
      <alignment horizontal="center"/>
    </xf>
    <xf numFmtId="0" fontId="2" fillId="0" borderId="6" xfId="2" applyFont="1" applyBorder="1" applyAlignment="1">
      <alignment horizontal="center"/>
    </xf>
    <xf numFmtId="0" fontId="2" fillId="0" borderId="7" xfId="2" applyFont="1" applyBorder="1" applyAlignment="1">
      <alignment horizontal="center"/>
    </xf>
    <xf numFmtId="0" fontId="2" fillId="0" borderId="8" xfId="2" applyFont="1" applyBorder="1" applyAlignment="1">
      <alignment horizontal="center"/>
    </xf>
    <xf numFmtId="0" fontId="2" fillId="0" borderId="9" xfId="2" applyFont="1" applyBorder="1" applyAlignment="1">
      <alignment horizontal="center"/>
    </xf>
    <xf numFmtId="9" fontId="2" fillId="0" borderId="5" xfId="2" applyNumberFormat="1" applyFont="1" applyBorder="1" applyAlignment="1">
      <alignment horizontal="center"/>
    </xf>
    <xf numFmtId="0" fontId="2" fillId="0" borderId="52" xfId="2" applyFont="1" applyBorder="1" applyAlignment="1">
      <alignment horizontal="center"/>
    </xf>
    <xf numFmtId="0" fontId="2" fillId="0" borderId="57" xfId="2" applyFont="1" applyBorder="1" applyAlignment="1">
      <alignment horizontal="center"/>
    </xf>
    <xf numFmtId="0" fontId="2" fillId="0" borderId="58" xfId="2" applyFont="1" applyBorder="1" applyAlignment="1">
      <alignment horizontal="center"/>
    </xf>
    <xf numFmtId="0" fontId="2" fillId="0" borderId="56" xfId="2" applyFont="1" applyBorder="1" applyAlignment="1">
      <alignment horizontal="center"/>
    </xf>
    <xf numFmtId="0" fontId="2" fillId="0" borderId="48" xfId="2" applyFont="1" applyBorder="1" applyAlignment="1">
      <alignment horizontal="center"/>
    </xf>
    <xf numFmtId="0" fontId="2" fillId="0" borderId="5" xfId="2" applyFont="1" applyBorder="1" applyAlignment="1">
      <alignment horizontal="center" wrapText="1"/>
    </xf>
    <xf numFmtId="0" fontId="2" fillId="0" borderId="6" xfId="2" applyFont="1" applyBorder="1" applyAlignment="1">
      <alignment horizontal="center" wrapText="1"/>
    </xf>
    <xf numFmtId="0" fontId="6" fillId="0" borderId="21" xfId="0" applyFont="1" applyBorder="1" applyAlignment="1">
      <alignment horizontal="center"/>
    </xf>
    <xf numFmtId="0" fontId="6" fillId="0" borderId="22" xfId="0" applyFont="1" applyBorder="1" applyAlignment="1">
      <alignment horizontal="center"/>
    </xf>
    <xf numFmtId="0" fontId="6" fillId="0" borderId="23" xfId="0" applyFont="1" applyBorder="1" applyAlignment="1">
      <alignment horizontal="center"/>
    </xf>
    <xf numFmtId="0" fontId="4" fillId="2" borderId="21" xfId="2" applyFont="1" applyFill="1" applyBorder="1" applyAlignment="1">
      <alignment horizontal="center" vertical="center" wrapText="1"/>
    </xf>
    <xf numFmtId="0" fontId="4" fillId="2" borderId="22" xfId="2" applyFont="1" applyFill="1" applyBorder="1" applyAlignment="1">
      <alignment horizontal="center" vertical="center" wrapText="1"/>
    </xf>
    <xf numFmtId="0" fontId="4" fillId="2" borderId="23" xfId="2" applyFont="1" applyFill="1" applyBorder="1" applyAlignment="1">
      <alignment horizontal="center" vertical="center" wrapText="1"/>
    </xf>
    <xf numFmtId="0" fontId="6" fillId="0" borderId="14" xfId="2" applyFont="1" applyBorder="1" applyAlignment="1">
      <alignment horizontal="center" vertical="center" wrapText="1"/>
    </xf>
    <xf numFmtId="0" fontId="6" fillId="0" borderId="15" xfId="2" applyFont="1" applyBorder="1" applyAlignment="1">
      <alignment horizontal="center" vertical="center" wrapText="1"/>
    </xf>
    <xf numFmtId="0" fontId="6" fillId="0" borderId="16" xfId="2" applyFont="1" applyBorder="1" applyAlignment="1">
      <alignment horizontal="center" vertical="center" wrapText="1"/>
    </xf>
    <xf numFmtId="0" fontId="6" fillId="0" borderId="39" xfId="2" applyFont="1" applyBorder="1" applyAlignment="1">
      <alignment horizontal="center" vertical="center" wrapText="1"/>
    </xf>
    <xf numFmtId="0" fontId="6" fillId="0" borderId="0" xfId="2" applyFont="1" applyAlignment="1">
      <alignment horizontal="center" vertical="center" wrapText="1"/>
    </xf>
    <xf numFmtId="0" fontId="6" fillId="0" borderId="40" xfId="2" applyFont="1" applyBorder="1" applyAlignment="1">
      <alignment horizontal="center" vertical="center" wrapText="1"/>
    </xf>
    <xf numFmtId="0" fontId="6" fillId="0" borderId="18" xfId="2" applyFont="1" applyBorder="1" applyAlignment="1">
      <alignment horizontal="center" vertical="center" wrapText="1"/>
    </xf>
    <xf numFmtId="0" fontId="6" fillId="0" borderId="19" xfId="2" applyFont="1" applyBorder="1" applyAlignment="1">
      <alignment horizontal="center" vertical="center" wrapText="1"/>
    </xf>
    <xf numFmtId="0" fontId="6" fillId="0" borderId="20" xfId="2" applyFont="1" applyBorder="1" applyAlignment="1">
      <alignment horizontal="center" vertical="center" wrapText="1"/>
    </xf>
    <xf numFmtId="0" fontId="6" fillId="0" borderId="21" xfId="2" applyFont="1" applyBorder="1" applyAlignment="1">
      <alignment horizontal="center"/>
    </xf>
    <xf numFmtId="0" fontId="6" fillId="0" borderId="22" xfId="2" applyFont="1" applyBorder="1" applyAlignment="1">
      <alignment horizontal="center"/>
    </xf>
    <xf numFmtId="0" fontId="6" fillId="0" borderId="23" xfId="2" applyFont="1" applyBorder="1" applyAlignment="1">
      <alignment horizontal="center"/>
    </xf>
    <xf numFmtId="0" fontId="88" fillId="4" borderId="1" xfId="0" applyFont="1" applyFill="1" applyBorder="1" applyAlignment="1">
      <alignment horizontal="center" vertical="center" wrapText="1"/>
    </xf>
    <xf numFmtId="0" fontId="88" fillId="4" borderId="2" xfId="0" applyFont="1" applyFill="1" applyBorder="1" applyAlignment="1">
      <alignment horizontal="center" vertical="center" wrapText="1"/>
    </xf>
    <xf numFmtId="0" fontId="88" fillId="4" borderId="2" xfId="0" applyFont="1" applyFill="1" applyBorder="1" applyAlignment="1">
      <alignment horizontal="center" vertical="center"/>
    </xf>
    <xf numFmtId="0" fontId="88" fillId="4" borderId="3" xfId="0" applyFont="1" applyFill="1" applyBorder="1" applyAlignment="1">
      <alignment horizontal="center" vertical="center"/>
    </xf>
    <xf numFmtId="0" fontId="6" fillId="0" borderId="4" xfId="0" applyFont="1" applyBorder="1" applyAlignment="1">
      <alignment horizontal="center"/>
    </xf>
    <xf numFmtId="0" fontId="6" fillId="0" borderId="5" xfId="0" applyFont="1" applyBorder="1" applyAlignment="1">
      <alignment horizontal="center"/>
    </xf>
    <xf numFmtId="0" fontId="6" fillId="0" borderId="6" xfId="0" applyFont="1" applyBorder="1" applyAlignment="1">
      <alignment horizontal="center"/>
    </xf>
    <xf numFmtId="0" fontId="6" fillId="0" borderId="4" xfId="4" applyNumberFormat="1" applyFont="1" applyFill="1" applyBorder="1" applyAlignment="1">
      <alignment horizontal="center" vertical="center" wrapText="1"/>
    </xf>
    <xf numFmtId="0" fontId="6" fillId="0" borderId="5" xfId="4" applyNumberFormat="1" applyFont="1" applyFill="1" applyBorder="1" applyAlignment="1">
      <alignment horizontal="center" vertical="center" wrapText="1"/>
    </xf>
    <xf numFmtId="0" fontId="6" fillId="0" borderId="6" xfId="4" applyNumberFormat="1"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6" fillId="2" borderId="7" xfId="2" applyFont="1" applyFill="1" applyBorder="1" applyAlignment="1">
      <alignment horizontal="center"/>
    </xf>
    <xf numFmtId="0" fontId="6" fillId="2" borderId="8" xfId="2" applyFont="1" applyFill="1" applyBorder="1" applyAlignment="1">
      <alignment horizontal="center"/>
    </xf>
    <xf numFmtId="0" fontId="6" fillId="2" borderId="9" xfId="2" applyFont="1" applyFill="1" applyBorder="1" applyAlignment="1">
      <alignment horizontal="center"/>
    </xf>
    <xf numFmtId="0" fontId="85" fillId="0" borderId="4" xfId="0" applyFont="1" applyBorder="1" applyAlignment="1">
      <alignment horizontal="center" wrapText="1"/>
    </xf>
    <xf numFmtId="0" fontId="85" fillId="0" borderId="5" xfId="0" applyFont="1" applyBorder="1" applyAlignment="1">
      <alignment horizontal="center" wrapText="1"/>
    </xf>
    <xf numFmtId="0" fontId="85" fillId="0" borderId="6" xfId="0" applyFont="1" applyBorder="1" applyAlignment="1">
      <alignment horizontal="center" wrapText="1"/>
    </xf>
    <xf numFmtId="0" fontId="86" fillId="0" borderId="4" xfId="4" applyNumberFormat="1" applyFont="1" applyFill="1" applyBorder="1" applyAlignment="1">
      <alignment horizontal="center" vertical="center" wrapText="1"/>
    </xf>
    <xf numFmtId="0" fontId="86" fillId="0" borderId="5" xfId="4" applyNumberFormat="1" applyFont="1" applyFill="1" applyBorder="1" applyAlignment="1">
      <alignment horizontal="center" vertical="center" wrapText="1"/>
    </xf>
    <xf numFmtId="0" fontId="86" fillId="0" borderId="6" xfId="4" applyNumberFormat="1" applyFont="1" applyFill="1" applyBorder="1" applyAlignment="1">
      <alignment horizontal="center" vertical="center" wrapText="1"/>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15" fillId="0" borderId="4" xfId="4" applyNumberFormat="1" applyFont="1" applyFill="1" applyBorder="1" applyAlignment="1">
      <alignment horizontal="left" vertical="center" wrapText="1"/>
    </xf>
    <xf numFmtId="0" fontId="15" fillId="0" borderId="5" xfId="4" applyNumberFormat="1" applyFont="1" applyFill="1" applyBorder="1" applyAlignment="1">
      <alignment horizontal="left" vertical="center" wrapText="1"/>
    </xf>
    <xf numFmtId="0" fontId="15" fillId="0" borderId="6" xfId="4" applyNumberFormat="1" applyFont="1" applyFill="1" applyBorder="1" applyAlignment="1">
      <alignment horizontal="left" vertical="center" wrapText="1"/>
    </xf>
    <xf numFmtId="0" fontId="4" fillId="2" borderId="14" xfId="0" applyFont="1" applyFill="1" applyBorder="1" applyAlignment="1">
      <alignment horizontal="center" vertical="center" wrapText="1"/>
    </xf>
    <xf numFmtId="0" fontId="4" fillId="2" borderId="15"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4" fillId="2" borderId="16"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6" fillId="0" borderId="5" xfId="2" applyFont="1" applyBorder="1" applyAlignment="1">
      <alignment horizontal="center"/>
    </xf>
    <xf numFmtId="0" fontId="6" fillId="0" borderId="6" xfId="2" applyFont="1" applyBorder="1" applyAlignment="1">
      <alignment horizontal="center"/>
    </xf>
    <xf numFmtId="0" fontId="6" fillId="0" borderId="7" xfId="2" applyFont="1" applyBorder="1" applyAlignment="1">
      <alignment horizontal="center"/>
    </xf>
    <xf numFmtId="0" fontId="6" fillId="0" borderId="8" xfId="2" applyFont="1" applyBorder="1" applyAlignment="1">
      <alignment horizontal="center"/>
    </xf>
    <xf numFmtId="9" fontId="6" fillId="0" borderId="8" xfId="2" applyNumberFormat="1" applyFont="1" applyBorder="1" applyAlignment="1">
      <alignment horizontal="center"/>
    </xf>
    <xf numFmtId="0" fontId="6" fillId="0" borderId="33" xfId="2" applyFont="1" applyBorder="1" applyAlignment="1">
      <alignment horizontal="center"/>
    </xf>
    <xf numFmtId="0" fontId="6" fillId="0" borderId="9" xfId="2" applyFont="1" applyBorder="1" applyAlignment="1">
      <alignment horizontal="center"/>
    </xf>
    <xf numFmtId="0" fontId="4" fillId="4" borderId="14" xfId="2" applyFont="1" applyFill="1" applyBorder="1" applyAlignment="1">
      <alignment horizontal="center" vertical="center"/>
    </xf>
    <xf numFmtId="0" fontId="4" fillId="4" borderId="15" xfId="2" applyFont="1" applyFill="1" applyBorder="1" applyAlignment="1">
      <alignment horizontal="center" vertical="center"/>
    </xf>
    <xf numFmtId="0" fontId="4" fillId="4" borderId="16" xfId="2" applyFont="1" applyFill="1" applyBorder="1" applyAlignment="1">
      <alignment horizontal="center" vertical="center"/>
    </xf>
    <xf numFmtId="0" fontId="4" fillId="4" borderId="39" xfId="2" applyFont="1" applyFill="1" applyBorder="1" applyAlignment="1">
      <alignment horizontal="center" vertical="center"/>
    </xf>
    <xf numFmtId="0" fontId="4" fillId="4" borderId="0" xfId="2" applyFont="1" applyFill="1" applyAlignment="1">
      <alignment horizontal="center" vertical="center"/>
    </xf>
    <xf numFmtId="0" fontId="4" fillId="4" borderId="40" xfId="2" applyFont="1" applyFill="1" applyBorder="1" applyAlignment="1">
      <alignment horizontal="center" vertical="center"/>
    </xf>
    <xf numFmtId="0" fontId="4" fillId="4" borderId="18" xfId="2" applyFont="1" applyFill="1" applyBorder="1" applyAlignment="1">
      <alignment horizontal="center" vertical="center"/>
    </xf>
    <xf numFmtId="0" fontId="4" fillId="4" borderId="19" xfId="2" applyFont="1" applyFill="1" applyBorder="1" applyAlignment="1">
      <alignment horizontal="center" vertical="center"/>
    </xf>
    <xf numFmtId="0" fontId="4" fillId="4" borderId="20" xfId="2" applyFont="1" applyFill="1" applyBorder="1" applyAlignment="1">
      <alignment horizontal="center" vertical="center"/>
    </xf>
    <xf numFmtId="0" fontId="4" fillId="5" borderId="1" xfId="2" applyFont="1" applyFill="1" applyBorder="1" applyAlignment="1">
      <alignment horizontal="center"/>
    </xf>
    <xf numFmtId="0" fontId="4" fillId="5" borderId="2" xfId="2" applyFont="1" applyFill="1" applyBorder="1" applyAlignment="1">
      <alignment horizontal="center"/>
    </xf>
    <xf numFmtId="0" fontId="4" fillId="6" borderId="2" xfId="2" applyFont="1" applyFill="1" applyBorder="1" applyAlignment="1">
      <alignment horizontal="center"/>
    </xf>
    <xf numFmtId="0" fontId="4" fillId="6" borderId="31" xfId="2" applyFont="1" applyFill="1" applyBorder="1" applyAlignment="1">
      <alignment horizontal="center"/>
    </xf>
    <xf numFmtId="0" fontId="4" fillId="7" borderId="21" xfId="2" applyFont="1" applyFill="1" applyBorder="1" applyAlignment="1">
      <alignment horizontal="center"/>
    </xf>
    <xf numFmtId="0" fontId="4" fillId="7" borderId="22" xfId="2" applyFont="1" applyFill="1" applyBorder="1" applyAlignment="1">
      <alignment horizontal="center"/>
    </xf>
    <xf numFmtId="0" fontId="4" fillId="7" borderId="15" xfId="2" applyFont="1" applyFill="1" applyBorder="1" applyAlignment="1">
      <alignment horizontal="center"/>
    </xf>
    <xf numFmtId="0" fontId="4" fillId="7" borderId="16" xfId="2" applyFont="1" applyFill="1" applyBorder="1" applyAlignment="1">
      <alignment horizontal="center"/>
    </xf>
    <xf numFmtId="0" fontId="6" fillId="0" borderId="4" xfId="2" applyFont="1" applyBorder="1" applyAlignment="1">
      <alignment horizontal="center"/>
    </xf>
    <xf numFmtId="0" fontId="6" fillId="0" borderId="43" xfId="2" applyFont="1" applyBorder="1" applyAlignment="1">
      <alignment horizontal="center"/>
    </xf>
    <xf numFmtId="0" fontId="6" fillId="0" borderId="49" xfId="2" applyFont="1" applyBorder="1" applyAlignment="1">
      <alignment horizontal="center"/>
    </xf>
    <xf numFmtId="0" fontId="4" fillId="2" borderId="14" xfId="2" applyFont="1" applyFill="1" applyBorder="1" applyAlignment="1">
      <alignment horizontal="center" vertical="center" wrapText="1"/>
    </xf>
    <xf numFmtId="0" fontId="4" fillId="2" borderId="15" xfId="2" applyFont="1" applyFill="1" applyBorder="1" applyAlignment="1">
      <alignment horizontal="center" vertical="center" wrapText="1"/>
    </xf>
    <xf numFmtId="0" fontId="4" fillId="2" borderId="16" xfId="2" applyFont="1" applyFill="1" applyBorder="1" applyAlignment="1">
      <alignment horizontal="center" vertical="center" wrapText="1"/>
    </xf>
    <xf numFmtId="0" fontId="4" fillId="2" borderId="18" xfId="2" applyFont="1" applyFill="1" applyBorder="1" applyAlignment="1">
      <alignment horizontal="center" vertical="center" wrapText="1"/>
    </xf>
    <xf numFmtId="0" fontId="4" fillId="2" borderId="19" xfId="2" applyFont="1" applyFill="1" applyBorder="1" applyAlignment="1">
      <alignment horizontal="center" vertical="center" wrapText="1"/>
    </xf>
    <xf numFmtId="0" fontId="4" fillId="2" borderId="20" xfId="2" applyFont="1" applyFill="1" applyBorder="1" applyAlignment="1">
      <alignment horizontal="center" vertical="center" wrapText="1"/>
    </xf>
    <xf numFmtId="49" fontId="6" fillId="0" borderId="14" xfId="2" applyNumberFormat="1" applyFont="1" applyBorder="1" applyAlignment="1">
      <alignment horizontal="center" vertical="center" wrapText="1"/>
    </xf>
    <xf numFmtId="49" fontId="6" fillId="0" borderId="15" xfId="2" applyNumberFormat="1" applyFont="1" applyBorder="1" applyAlignment="1">
      <alignment horizontal="center" vertical="center" wrapText="1"/>
    </xf>
    <xf numFmtId="49" fontId="6" fillId="0" borderId="16" xfId="2" applyNumberFormat="1" applyFont="1" applyBorder="1" applyAlignment="1">
      <alignment horizontal="center" vertical="center" wrapText="1"/>
    </xf>
    <xf numFmtId="49" fontId="6" fillId="0" borderId="18" xfId="2" applyNumberFormat="1" applyFont="1" applyBorder="1" applyAlignment="1">
      <alignment horizontal="center" vertical="center" wrapText="1"/>
    </xf>
    <xf numFmtId="49" fontId="6" fillId="0" borderId="19" xfId="2" applyNumberFormat="1" applyFont="1" applyBorder="1" applyAlignment="1">
      <alignment horizontal="center" vertical="center" wrapText="1"/>
    </xf>
    <xf numFmtId="49" fontId="6" fillId="0" borderId="20" xfId="2" applyNumberFormat="1" applyFont="1" applyBorder="1" applyAlignment="1">
      <alignment horizontal="center" vertical="center" wrapText="1"/>
    </xf>
    <xf numFmtId="0" fontId="6" fillId="0" borderId="21" xfId="2" applyFont="1" applyBorder="1" applyAlignment="1">
      <alignment horizontal="center" vertical="center"/>
    </xf>
    <xf numFmtId="0" fontId="6" fillId="0" borderId="22" xfId="2" applyFont="1" applyBorder="1" applyAlignment="1">
      <alignment horizontal="center" vertical="center"/>
    </xf>
    <xf numFmtId="0" fontId="6" fillId="0" borderId="23" xfId="2" applyFont="1" applyBorder="1" applyAlignment="1">
      <alignment horizontal="center" vertical="center"/>
    </xf>
    <xf numFmtId="0" fontId="6" fillId="0" borderId="22" xfId="3" applyFont="1" applyBorder="1" applyAlignment="1">
      <alignment horizontal="center" vertical="center" wrapText="1"/>
    </xf>
    <xf numFmtId="0" fontId="6" fillId="0" borderId="23" xfId="3" applyFont="1" applyBorder="1" applyAlignment="1">
      <alignment horizontal="center" vertical="center" wrapText="1"/>
    </xf>
    <xf numFmtId="0" fontId="4" fillId="0" borderId="21" xfId="2" applyFont="1" applyBorder="1" applyAlignment="1">
      <alignment horizontal="center" vertical="center" wrapText="1"/>
    </xf>
    <xf numFmtId="0" fontId="4" fillId="0" borderId="22" xfId="2" applyFont="1" applyBorder="1" applyAlignment="1">
      <alignment horizontal="center" vertical="center" wrapText="1"/>
    </xf>
    <xf numFmtId="0" fontId="4" fillId="0" borderId="23" xfId="2" applyFont="1" applyBorder="1" applyAlignment="1">
      <alignment horizontal="center" vertical="center" wrapText="1"/>
    </xf>
    <xf numFmtId="0" fontId="6" fillId="0" borderId="21" xfId="3" applyFont="1" applyBorder="1" applyAlignment="1">
      <alignment horizontal="center" vertical="center" wrapText="1"/>
    </xf>
    <xf numFmtId="0" fontId="4" fillId="0" borderId="14" xfId="2" applyFont="1" applyBorder="1" applyAlignment="1">
      <alignment horizontal="center" vertical="center" wrapText="1"/>
    </xf>
    <xf numFmtId="0" fontId="4" fillId="0" borderId="15" xfId="2" applyFont="1" applyBorder="1" applyAlignment="1">
      <alignment horizontal="center" vertical="center" wrapText="1"/>
    </xf>
    <xf numFmtId="0" fontId="4" fillId="0" borderId="16" xfId="2" applyFont="1" applyBorder="1" applyAlignment="1">
      <alignment horizontal="center" vertical="center" wrapText="1"/>
    </xf>
    <xf numFmtId="0" fontId="4" fillId="0" borderId="18" xfId="2" applyFont="1" applyBorder="1" applyAlignment="1">
      <alignment horizontal="center" vertical="center" wrapText="1"/>
    </xf>
    <xf numFmtId="0" fontId="4" fillId="0" borderId="19" xfId="2" applyFont="1" applyBorder="1" applyAlignment="1">
      <alignment horizontal="center" vertical="center" wrapText="1"/>
    </xf>
    <xf numFmtId="0" fontId="4" fillId="0" borderId="20" xfId="2" applyFont="1" applyBorder="1" applyAlignment="1">
      <alignment horizontal="center" vertical="center" wrapText="1"/>
    </xf>
    <xf numFmtId="0" fontId="4" fillId="0" borderId="21" xfId="2" applyFont="1" applyBorder="1" applyAlignment="1">
      <alignment horizontal="center" vertical="center"/>
    </xf>
    <xf numFmtId="0" fontId="4" fillId="0" borderId="22" xfId="2" applyFont="1" applyBorder="1" applyAlignment="1">
      <alignment horizontal="center" vertical="center"/>
    </xf>
    <xf numFmtId="0" fontId="4" fillId="0" borderId="23" xfId="2" applyFont="1" applyBorder="1" applyAlignment="1">
      <alignment horizontal="center" vertical="center"/>
    </xf>
    <xf numFmtId="0" fontId="2" fillId="0" borderId="14" xfId="2" applyFont="1" applyBorder="1" applyAlignment="1">
      <alignment horizontal="center" vertical="center" wrapText="1"/>
    </xf>
    <xf numFmtId="0" fontId="2" fillId="0" borderId="15" xfId="2" applyFont="1" applyBorder="1" applyAlignment="1">
      <alignment horizontal="center" vertical="center" wrapText="1"/>
    </xf>
    <xf numFmtId="0" fontId="2" fillId="0" borderId="16" xfId="2" applyFont="1" applyBorder="1" applyAlignment="1">
      <alignment horizontal="center" vertical="center" wrapText="1"/>
    </xf>
    <xf numFmtId="0" fontId="2" fillId="0" borderId="18" xfId="2" applyFont="1" applyBorder="1" applyAlignment="1">
      <alignment horizontal="center" vertical="center" wrapText="1"/>
    </xf>
    <xf numFmtId="0" fontId="2" fillId="0" borderId="19" xfId="2" applyFont="1" applyBorder="1" applyAlignment="1">
      <alignment horizontal="center" vertical="center" wrapText="1"/>
    </xf>
    <xf numFmtId="0" fontId="2" fillId="0" borderId="20" xfId="2" applyFont="1" applyBorder="1" applyAlignment="1">
      <alignment horizontal="center" vertical="center" wrapText="1"/>
    </xf>
    <xf numFmtId="9" fontId="4" fillId="2" borderId="21" xfId="3" applyNumberFormat="1" applyFont="1" applyFill="1" applyBorder="1" applyAlignment="1">
      <alignment horizontal="center" vertical="center" wrapText="1"/>
    </xf>
    <xf numFmtId="9" fontId="4" fillId="2" borderId="22" xfId="3" applyNumberFormat="1" applyFont="1" applyFill="1" applyBorder="1" applyAlignment="1">
      <alignment horizontal="center" vertical="center" wrapText="1"/>
    </xf>
    <xf numFmtId="9" fontId="4" fillId="2" borderId="23" xfId="3" applyNumberFormat="1" applyFont="1" applyFill="1" applyBorder="1" applyAlignment="1">
      <alignment horizontal="center" vertical="center" wrapText="1"/>
    </xf>
    <xf numFmtId="0" fontId="6" fillId="0" borderId="21" xfId="2" applyFont="1" applyBorder="1" applyAlignment="1">
      <alignment horizontal="center" vertical="center" wrapText="1"/>
    </xf>
    <xf numFmtId="0" fontId="6" fillId="0" borderId="22" xfId="2" applyFont="1" applyBorder="1" applyAlignment="1">
      <alignment horizontal="center" vertical="center" wrapText="1"/>
    </xf>
    <xf numFmtId="0" fontId="6" fillId="0" borderId="23" xfId="2" applyFont="1" applyBorder="1" applyAlignment="1">
      <alignment horizontal="center" vertical="center" wrapText="1"/>
    </xf>
    <xf numFmtId="9" fontId="6" fillId="0" borderId="21" xfId="3" applyNumberFormat="1" applyFont="1" applyBorder="1" applyAlignment="1">
      <alignment horizontal="center" vertical="center" wrapText="1"/>
    </xf>
    <xf numFmtId="9" fontId="6" fillId="0" borderId="22" xfId="3" applyNumberFormat="1" applyFont="1" applyBorder="1" applyAlignment="1">
      <alignment horizontal="center" vertical="center" wrapText="1"/>
    </xf>
    <xf numFmtId="9" fontId="6" fillId="0" borderId="23" xfId="3" applyNumberFormat="1" applyFont="1" applyBorder="1" applyAlignment="1">
      <alignment horizontal="center" vertical="center" wrapText="1"/>
    </xf>
    <xf numFmtId="0" fontId="6" fillId="2" borderId="14" xfId="2" applyFont="1" applyFill="1" applyBorder="1" applyAlignment="1">
      <alignment horizontal="center" vertical="center" wrapText="1"/>
    </xf>
    <xf numFmtId="0" fontId="6" fillId="2" borderId="15" xfId="2" applyFont="1" applyFill="1" applyBorder="1" applyAlignment="1">
      <alignment horizontal="center" vertical="center" wrapText="1"/>
    </xf>
    <xf numFmtId="0" fontId="6" fillId="2" borderId="18" xfId="2" applyFont="1" applyFill="1" applyBorder="1" applyAlignment="1">
      <alignment horizontal="center" vertical="center" wrapText="1"/>
    </xf>
    <xf numFmtId="0" fontId="6" fillId="2" borderId="19" xfId="2" applyFont="1" applyFill="1" applyBorder="1" applyAlignment="1">
      <alignment horizontal="center" vertical="center" wrapText="1"/>
    </xf>
    <xf numFmtId="17" fontId="2" fillId="0" borderId="70" xfId="2" applyNumberFormat="1" applyFont="1" applyBorder="1" applyAlignment="1">
      <alignment horizontal="center"/>
    </xf>
    <xf numFmtId="0" fontId="2" fillId="0" borderId="72" xfId="2" applyFont="1" applyBorder="1" applyAlignment="1">
      <alignment horizontal="center"/>
    </xf>
    <xf numFmtId="0" fontId="4" fillId="3" borderId="14" xfId="2" applyFont="1" applyFill="1" applyBorder="1" applyAlignment="1">
      <alignment horizontal="center" vertical="center"/>
    </xf>
    <xf numFmtId="0" fontId="4" fillId="3" borderId="15" xfId="2" applyFont="1" applyFill="1" applyBorder="1" applyAlignment="1">
      <alignment horizontal="center" vertical="center"/>
    </xf>
    <xf numFmtId="0" fontId="4" fillId="3" borderId="16" xfId="2" applyFont="1" applyFill="1" applyBorder="1" applyAlignment="1">
      <alignment horizontal="center" vertical="center"/>
    </xf>
    <xf numFmtId="0" fontId="4" fillId="3" borderId="18" xfId="2" applyFont="1" applyFill="1" applyBorder="1" applyAlignment="1">
      <alignment horizontal="center" vertical="center"/>
    </xf>
    <xf numFmtId="0" fontId="4" fillId="3" borderId="19" xfId="2" applyFont="1" applyFill="1" applyBorder="1" applyAlignment="1">
      <alignment horizontal="center" vertical="center"/>
    </xf>
    <xf numFmtId="0" fontId="4" fillId="3" borderId="20" xfId="2" applyFont="1" applyFill="1" applyBorder="1" applyAlignment="1">
      <alignment horizontal="center" vertical="center"/>
    </xf>
    <xf numFmtId="0" fontId="84" fillId="3" borderId="21" xfId="0" applyFont="1" applyFill="1" applyBorder="1" applyAlignment="1">
      <alignment horizontal="center" vertical="center" wrapText="1"/>
    </xf>
    <xf numFmtId="0" fontId="84" fillId="3" borderId="22" xfId="0" applyFont="1" applyFill="1" applyBorder="1" applyAlignment="1">
      <alignment horizontal="center" vertical="center" wrapText="1"/>
    </xf>
    <xf numFmtId="0" fontId="84" fillId="3" borderId="23" xfId="0" applyFont="1" applyFill="1" applyBorder="1" applyAlignment="1">
      <alignment horizontal="center" vertical="center" wrapText="1"/>
    </xf>
    <xf numFmtId="0" fontId="2" fillId="0" borderId="1" xfId="2" applyFont="1" applyBorder="1" applyAlignment="1">
      <alignment horizontal="center"/>
    </xf>
    <xf numFmtId="0" fontId="2" fillId="0" borderId="2" xfId="2" applyFont="1" applyBorder="1" applyAlignment="1">
      <alignment horizontal="center"/>
    </xf>
    <xf numFmtId="0" fontId="4" fillId="0" borderId="2" xfId="2" applyFont="1" applyBorder="1" applyAlignment="1">
      <alignment horizontal="center" vertical="center" wrapText="1"/>
    </xf>
    <xf numFmtId="0" fontId="4" fillId="0" borderId="3" xfId="2" applyFont="1" applyBorder="1" applyAlignment="1">
      <alignment horizontal="center" vertical="center" wrapText="1"/>
    </xf>
    <xf numFmtId="0" fontId="4" fillId="0" borderId="5" xfId="2" applyFont="1" applyBorder="1" applyAlignment="1">
      <alignment horizontal="left" vertical="center" wrapText="1"/>
    </xf>
    <xf numFmtId="0" fontId="4" fillId="0" borderId="6" xfId="2" applyFont="1" applyBorder="1" applyAlignment="1">
      <alignment horizontal="left" vertical="center" wrapText="1"/>
    </xf>
    <xf numFmtId="0" fontId="4" fillId="0" borderId="8" xfId="2" applyFont="1" applyBorder="1" applyAlignment="1">
      <alignment horizontal="left" vertical="center" wrapText="1"/>
    </xf>
    <xf numFmtId="0" fontId="4" fillId="0" borderId="9" xfId="2" applyFont="1" applyBorder="1" applyAlignment="1">
      <alignment horizontal="left" vertical="center" wrapText="1"/>
    </xf>
    <xf numFmtId="0" fontId="17" fillId="0" borderId="31" xfId="2" applyFont="1" applyBorder="1" applyAlignment="1">
      <alignment horizontal="center" vertical="center" wrapText="1"/>
    </xf>
    <xf numFmtId="0" fontId="17" fillId="0" borderId="25" xfId="2" applyFont="1" applyBorder="1" applyAlignment="1">
      <alignment horizontal="center" vertical="center" wrapText="1"/>
    </xf>
    <xf numFmtId="0" fontId="17" fillId="0" borderId="30" xfId="2" applyFont="1" applyBorder="1" applyAlignment="1">
      <alignment horizontal="center" vertical="center" wrapText="1"/>
    </xf>
    <xf numFmtId="0" fontId="17" fillId="0" borderId="26" xfId="2" applyFont="1" applyBorder="1" applyAlignment="1">
      <alignment horizontal="center" vertical="center" wrapText="1"/>
    </xf>
    <xf numFmtId="0" fontId="17" fillId="0" borderId="7" xfId="2" applyFont="1" applyBorder="1" applyAlignment="1">
      <alignment horizontal="center"/>
    </xf>
    <xf numFmtId="0" fontId="17" fillId="0" borderId="8" xfId="2" applyFont="1" applyBorder="1" applyAlignment="1">
      <alignment horizontal="center"/>
    </xf>
    <xf numFmtId="0" fontId="17" fillId="0" borderId="33" xfId="2" applyFont="1" applyBorder="1" applyAlignment="1">
      <alignment horizontal="center"/>
    </xf>
    <xf numFmtId="0" fontId="17" fillId="0" borderId="28" xfId="2" applyFont="1" applyBorder="1" applyAlignment="1">
      <alignment horizontal="center"/>
    </xf>
    <xf numFmtId="0" fontId="17" fillId="0" borderId="32" xfId="2" applyFont="1" applyBorder="1" applyAlignment="1">
      <alignment horizontal="center"/>
    </xf>
    <xf numFmtId="0" fontId="17" fillId="0" borderId="29" xfId="2" applyFont="1" applyBorder="1" applyAlignment="1">
      <alignment horizontal="center"/>
    </xf>
    <xf numFmtId="9" fontId="17" fillId="0" borderId="2" xfId="2" applyNumberFormat="1" applyFont="1" applyBorder="1" applyAlignment="1">
      <alignment horizontal="center" vertical="center"/>
    </xf>
    <xf numFmtId="0" fontId="17" fillId="0" borderId="2" xfId="2" applyFont="1" applyBorder="1" applyAlignment="1">
      <alignment horizontal="center" vertical="center"/>
    </xf>
    <xf numFmtId="0" fontId="17" fillId="0" borderId="1" xfId="2" applyFont="1" applyBorder="1" applyAlignment="1">
      <alignment horizontal="center" vertical="center"/>
    </xf>
    <xf numFmtId="0" fontId="16" fillId="2" borderId="34" xfId="2" applyFont="1" applyFill="1" applyBorder="1" applyAlignment="1">
      <alignment horizontal="center"/>
    </xf>
    <xf numFmtId="0" fontId="16" fillId="2" borderId="35" xfId="2" applyFont="1" applyFill="1" applyBorder="1" applyAlignment="1">
      <alignment horizontal="center"/>
    </xf>
    <xf numFmtId="0" fontId="16" fillId="2" borderId="36" xfId="2" applyFont="1" applyFill="1" applyBorder="1" applyAlignment="1">
      <alignment horizontal="center"/>
    </xf>
    <xf numFmtId="0" fontId="15" fillId="2" borderId="21" xfId="2" applyFont="1" applyFill="1" applyBorder="1" applyAlignment="1">
      <alignment horizontal="center"/>
    </xf>
    <xf numFmtId="0" fontId="15" fillId="2" borderId="22" xfId="2" applyFont="1" applyFill="1" applyBorder="1" applyAlignment="1">
      <alignment horizontal="center"/>
    </xf>
    <xf numFmtId="0" fontId="15" fillId="2" borderId="23" xfId="2" applyFont="1" applyFill="1" applyBorder="1" applyAlignment="1">
      <alignment horizontal="center"/>
    </xf>
    <xf numFmtId="0" fontId="16" fillId="2" borderId="14" xfId="2" applyFont="1" applyFill="1" applyBorder="1" applyAlignment="1">
      <alignment horizontal="center" vertical="center" wrapText="1"/>
    </xf>
    <xf numFmtId="0" fontId="16" fillId="2" borderId="15" xfId="2" applyFont="1" applyFill="1" applyBorder="1" applyAlignment="1">
      <alignment horizontal="center" vertical="center" wrapText="1"/>
    </xf>
    <xf numFmtId="0" fontId="16" fillId="2" borderId="16" xfId="2" applyFont="1" applyFill="1" applyBorder="1" applyAlignment="1">
      <alignment horizontal="center" vertical="center" wrapText="1"/>
    </xf>
    <xf numFmtId="0" fontId="16" fillId="2" borderId="39" xfId="2" applyFont="1" applyFill="1" applyBorder="1" applyAlignment="1">
      <alignment horizontal="center" vertical="center" wrapText="1"/>
    </xf>
    <xf numFmtId="0" fontId="16" fillId="2" borderId="0" xfId="2" applyFont="1" applyFill="1" applyAlignment="1">
      <alignment horizontal="center" vertical="center" wrapText="1"/>
    </xf>
    <xf numFmtId="0" fontId="16" fillId="2" borderId="40" xfId="2" applyFont="1" applyFill="1" applyBorder="1" applyAlignment="1">
      <alignment horizontal="center" vertical="center" wrapText="1"/>
    </xf>
    <xf numFmtId="0" fontId="15" fillId="0" borderId="14" xfId="2" applyFont="1" applyBorder="1" applyAlignment="1">
      <alignment horizontal="center" vertical="center" wrapText="1"/>
    </xf>
    <xf numFmtId="0" fontId="15" fillId="0" borderId="15" xfId="2" applyFont="1" applyBorder="1" applyAlignment="1">
      <alignment horizontal="center" vertical="center" wrapText="1"/>
    </xf>
    <xf numFmtId="0" fontId="15" fillId="0" borderId="16" xfId="2" applyFont="1" applyBorder="1" applyAlignment="1">
      <alignment horizontal="center" vertical="center" wrapText="1"/>
    </xf>
    <xf numFmtId="0" fontId="15" fillId="0" borderId="39" xfId="2" applyFont="1" applyBorder="1" applyAlignment="1">
      <alignment horizontal="center" vertical="center" wrapText="1"/>
    </xf>
    <xf numFmtId="0" fontId="15" fillId="0" borderId="0" xfId="2" applyFont="1" applyAlignment="1">
      <alignment horizontal="center" vertical="center" wrapText="1"/>
    </xf>
    <xf numFmtId="0" fontId="15" fillId="0" borderId="40" xfId="2" applyFont="1" applyBorder="1" applyAlignment="1">
      <alignment horizontal="center" vertical="center" wrapText="1"/>
    </xf>
    <xf numFmtId="0" fontId="15" fillId="0" borderId="18" xfId="2" applyFont="1" applyBorder="1" applyAlignment="1">
      <alignment horizontal="center" vertical="center" wrapText="1"/>
    </xf>
    <xf numFmtId="0" fontId="15" fillId="0" borderId="19" xfId="2" applyFont="1" applyBorder="1" applyAlignment="1">
      <alignment horizontal="center" vertical="center" wrapText="1"/>
    </xf>
    <xf numFmtId="0" fontId="15" fillId="0" borderId="20" xfId="2" applyFont="1" applyBorder="1" applyAlignment="1">
      <alignment horizontal="center" vertical="center" wrapText="1"/>
    </xf>
    <xf numFmtId="0" fontId="18" fillId="4" borderId="14" xfId="0" applyFont="1" applyFill="1" applyBorder="1" applyAlignment="1">
      <alignment horizontal="center" vertical="center" wrapText="1"/>
    </xf>
    <xf numFmtId="0" fontId="18" fillId="4" borderId="15" xfId="0" applyFont="1" applyFill="1" applyBorder="1" applyAlignment="1">
      <alignment horizontal="center" vertical="center" wrapText="1"/>
    </xf>
    <xf numFmtId="0" fontId="18" fillId="4" borderId="16" xfId="0" applyFont="1" applyFill="1" applyBorder="1" applyAlignment="1">
      <alignment horizontal="center" vertical="center" wrapText="1"/>
    </xf>
    <xf numFmtId="0" fontId="18" fillId="4" borderId="39" xfId="0" applyFont="1" applyFill="1" applyBorder="1" applyAlignment="1">
      <alignment horizontal="center" vertical="center" wrapText="1"/>
    </xf>
    <xf numFmtId="0" fontId="18" fillId="4" borderId="0" xfId="0" applyFont="1" applyFill="1" applyAlignment="1">
      <alignment horizontal="center" vertical="center" wrapText="1"/>
    </xf>
    <xf numFmtId="0" fontId="18" fillId="4" borderId="40" xfId="0" applyFont="1" applyFill="1" applyBorder="1" applyAlignment="1">
      <alignment horizontal="center" vertical="center" wrapText="1"/>
    </xf>
    <xf numFmtId="0" fontId="18" fillId="4" borderId="18" xfId="0" applyFont="1" applyFill="1" applyBorder="1" applyAlignment="1">
      <alignment horizontal="center" vertical="center" wrapText="1"/>
    </xf>
    <xf numFmtId="0" fontId="18" fillId="4" borderId="19" xfId="0" applyFont="1" applyFill="1" applyBorder="1" applyAlignment="1">
      <alignment horizontal="center" vertical="center" wrapText="1"/>
    </xf>
    <xf numFmtId="0" fontId="18" fillId="4" borderId="20" xfId="0" applyFont="1" applyFill="1" applyBorder="1" applyAlignment="1">
      <alignment horizontal="center" vertical="center" wrapText="1"/>
    </xf>
    <xf numFmtId="0" fontId="18" fillId="4" borderId="15" xfId="0" applyFont="1" applyFill="1" applyBorder="1" applyAlignment="1">
      <alignment horizontal="center" vertical="center"/>
    </xf>
    <xf numFmtId="0" fontId="18" fillId="4" borderId="16" xfId="0" applyFont="1" applyFill="1" applyBorder="1" applyAlignment="1">
      <alignment horizontal="center" vertical="center"/>
    </xf>
    <xf numFmtId="0" fontId="18" fillId="4" borderId="0" xfId="0" applyFont="1" applyFill="1" applyAlignment="1">
      <alignment horizontal="center" vertical="center"/>
    </xf>
    <xf numFmtId="0" fontId="18" fillId="4" borderId="40" xfId="0" applyFont="1" applyFill="1" applyBorder="1" applyAlignment="1">
      <alignment horizontal="center" vertical="center"/>
    </xf>
    <xf numFmtId="0" fontId="18" fillId="4" borderId="19" xfId="0" applyFont="1" applyFill="1" applyBorder="1" applyAlignment="1">
      <alignment horizontal="center" vertical="center"/>
    </xf>
    <xf numFmtId="0" fontId="18" fillId="4" borderId="20" xfId="0" applyFont="1" applyFill="1" applyBorder="1" applyAlignment="1">
      <alignment horizontal="center" vertical="center"/>
    </xf>
    <xf numFmtId="0" fontId="4" fillId="7" borderId="2" xfId="2" applyFont="1" applyFill="1" applyBorder="1" applyAlignment="1">
      <alignment horizontal="center"/>
    </xf>
    <xf numFmtId="0" fontId="4" fillId="7" borderId="3" xfId="2" applyFont="1" applyFill="1" applyBorder="1" applyAlignment="1">
      <alignment horizontal="center"/>
    </xf>
    <xf numFmtId="164" fontId="15" fillId="0" borderId="56" xfId="0" applyNumberFormat="1" applyFont="1" applyBorder="1" applyAlignment="1">
      <alignment horizontal="center" vertical="center" wrapText="1"/>
    </xf>
    <xf numFmtId="164" fontId="15" fillId="0" borderId="57" xfId="0" applyNumberFormat="1" applyFont="1" applyBorder="1" applyAlignment="1">
      <alignment horizontal="center" vertical="center" wrapText="1"/>
    </xf>
    <xf numFmtId="164" fontId="15" fillId="0" borderId="58" xfId="0" applyNumberFormat="1" applyFont="1" applyBorder="1" applyAlignment="1">
      <alignment horizontal="center" vertical="center" wrapText="1"/>
    </xf>
    <xf numFmtId="0" fontId="15" fillId="0" borderId="24" xfId="4" applyNumberFormat="1" applyFont="1" applyFill="1" applyBorder="1" applyAlignment="1">
      <alignment horizontal="justify" vertical="center" wrapText="1"/>
    </xf>
    <xf numFmtId="0" fontId="15" fillId="0" borderId="25" xfId="4" applyNumberFormat="1" applyFont="1" applyFill="1" applyBorder="1" applyAlignment="1">
      <alignment horizontal="justify" vertical="center" wrapText="1"/>
    </xf>
    <xf numFmtId="0" fontId="15" fillId="0" borderId="26" xfId="4" applyNumberFormat="1" applyFont="1" applyFill="1" applyBorder="1" applyAlignment="1">
      <alignment horizontal="justify" vertical="center" wrapText="1"/>
    </xf>
    <xf numFmtId="0" fontId="16" fillId="2" borderId="1" xfId="0" applyFont="1" applyFill="1" applyBorder="1" applyAlignment="1">
      <alignment horizontal="center" vertical="center" wrapText="1"/>
    </xf>
    <xf numFmtId="0" fontId="16" fillId="2" borderId="2" xfId="0" applyFont="1" applyFill="1" applyBorder="1" applyAlignment="1">
      <alignment horizontal="center" vertical="center" wrapText="1"/>
    </xf>
    <xf numFmtId="0" fontId="16" fillId="2" borderId="3" xfId="0" applyFont="1" applyFill="1" applyBorder="1" applyAlignment="1">
      <alignment horizontal="center" vertical="center" wrapText="1"/>
    </xf>
    <xf numFmtId="0" fontId="16" fillId="2" borderId="21" xfId="0" applyFont="1" applyFill="1" applyBorder="1" applyAlignment="1">
      <alignment horizontal="center" vertical="center" wrapText="1"/>
    </xf>
    <xf numFmtId="0" fontId="16" fillId="2" borderId="22" xfId="0" applyFont="1" applyFill="1" applyBorder="1" applyAlignment="1">
      <alignment horizontal="center" vertical="center" wrapText="1"/>
    </xf>
    <xf numFmtId="0" fontId="16" fillId="2" borderId="23" xfId="0" applyFont="1" applyFill="1" applyBorder="1" applyAlignment="1">
      <alignment horizontal="center" vertical="center" wrapText="1"/>
    </xf>
    <xf numFmtId="0" fontId="4" fillId="2" borderId="24" xfId="2" applyFont="1" applyFill="1" applyBorder="1" applyAlignment="1">
      <alignment horizontal="center" vertical="center" wrapText="1"/>
    </xf>
    <xf numFmtId="0" fontId="4" fillId="2" borderId="25" xfId="2" applyFont="1" applyFill="1" applyBorder="1" applyAlignment="1">
      <alignment horizontal="center" vertical="center" wrapText="1"/>
    </xf>
    <xf numFmtId="0" fontId="4" fillId="2" borderId="26" xfId="2" applyFont="1" applyFill="1" applyBorder="1" applyAlignment="1">
      <alignment horizontal="center" vertical="center" wrapText="1"/>
    </xf>
    <xf numFmtId="0" fontId="6" fillId="0" borderId="7" xfId="3" applyFont="1" applyBorder="1" applyAlignment="1">
      <alignment horizontal="center" vertical="center" wrapText="1"/>
    </xf>
    <xf numFmtId="0" fontId="6" fillId="0" borderId="8" xfId="3" applyFont="1" applyBorder="1" applyAlignment="1">
      <alignment horizontal="center" vertical="center" wrapText="1"/>
    </xf>
    <xf numFmtId="0" fontId="6" fillId="0" borderId="9" xfId="3" applyFont="1" applyBorder="1" applyAlignment="1">
      <alignment horizontal="center" vertical="center" wrapText="1"/>
    </xf>
    <xf numFmtId="0" fontId="6" fillId="0" borderId="32" xfId="2" applyFont="1" applyBorder="1" applyAlignment="1">
      <alignment horizontal="center" vertical="center"/>
    </xf>
    <xf numFmtId="0" fontId="6" fillId="0" borderId="8" xfId="2" applyFont="1" applyBorder="1" applyAlignment="1">
      <alignment horizontal="center" vertical="center"/>
    </xf>
    <xf numFmtId="0" fontId="6" fillId="0" borderId="9" xfId="2" applyFont="1" applyBorder="1" applyAlignment="1">
      <alignment horizontal="center" vertical="center"/>
    </xf>
    <xf numFmtId="0" fontId="4" fillId="2" borderId="34" xfId="2" applyFont="1" applyFill="1" applyBorder="1" applyAlignment="1">
      <alignment horizontal="center" vertical="center" wrapText="1"/>
    </xf>
    <xf numFmtId="0" fontId="4" fillId="2" borderId="35" xfId="2" applyFont="1" applyFill="1" applyBorder="1" applyAlignment="1">
      <alignment horizontal="center" vertical="center" wrapText="1"/>
    </xf>
    <xf numFmtId="0" fontId="4" fillId="2" borderId="36" xfId="2" applyFont="1" applyFill="1" applyBorder="1" applyAlignment="1">
      <alignment horizontal="center" vertical="center" wrapText="1"/>
    </xf>
    <xf numFmtId="0" fontId="6" fillId="0" borderId="37" xfId="3" applyFont="1" applyBorder="1" applyAlignment="1">
      <alignment horizontal="center" vertical="center" wrapText="1"/>
    </xf>
    <xf numFmtId="0" fontId="6" fillId="0" borderId="35" xfId="3" applyFont="1" applyBorder="1" applyAlignment="1">
      <alignment horizontal="center" vertical="center" wrapText="1"/>
    </xf>
    <xf numFmtId="0" fontId="6" fillId="0" borderId="36" xfId="3" applyFont="1" applyBorder="1" applyAlignment="1">
      <alignment horizontal="center" vertical="center" wrapText="1"/>
    </xf>
    <xf numFmtId="0" fontId="7" fillId="2" borderId="21" xfId="2" applyFont="1" applyFill="1" applyBorder="1" applyAlignment="1">
      <alignment horizontal="center" vertical="center" wrapText="1"/>
    </xf>
    <xf numFmtId="0" fontId="7" fillId="2" borderId="22" xfId="2" applyFont="1" applyFill="1" applyBorder="1" applyAlignment="1">
      <alignment horizontal="center" vertical="center" wrapText="1"/>
    </xf>
    <xf numFmtId="0" fontId="7" fillId="2" borderId="23" xfId="2" applyFont="1" applyFill="1" applyBorder="1" applyAlignment="1">
      <alignment horizontal="center" vertical="center" wrapText="1"/>
    </xf>
    <xf numFmtId="0" fontId="15" fillId="0" borderId="21" xfId="3" applyFont="1" applyBorder="1" applyAlignment="1">
      <alignment horizontal="center" vertical="center" wrapText="1"/>
    </xf>
    <xf numFmtId="0" fontId="15" fillId="0" borderId="22" xfId="3" applyFont="1" applyBorder="1" applyAlignment="1">
      <alignment horizontal="center" vertical="center" wrapText="1"/>
    </xf>
    <xf numFmtId="0" fontId="15" fillId="0" borderId="23" xfId="3" applyFont="1" applyBorder="1" applyAlignment="1">
      <alignment horizontal="center" vertical="center" wrapText="1"/>
    </xf>
    <xf numFmtId="0" fontId="15" fillId="3" borderId="21" xfId="3" applyFont="1" applyFill="1" applyBorder="1" applyAlignment="1">
      <alignment horizontal="center" vertical="center" wrapText="1"/>
    </xf>
    <xf numFmtId="0" fontId="15" fillId="3" borderId="22" xfId="3" applyFont="1" applyFill="1" applyBorder="1" applyAlignment="1">
      <alignment horizontal="center" vertical="center" wrapText="1"/>
    </xf>
    <xf numFmtId="0" fontId="15" fillId="3" borderId="23" xfId="3" applyFont="1" applyFill="1" applyBorder="1" applyAlignment="1">
      <alignment horizontal="center" vertical="center" wrapText="1"/>
    </xf>
    <xf numFmtId="0" fontId="4" fillId="2" borderId="1" xfId="2" applyFont="1" applyFill="1" applyBorder="1" applyAlignment="1">
      <alignment horizontal="center" vertical="center" wrapText="1"/>
    </xf>
    <xf numFmtId="0" fontId="4" fillId="2" borderId="2" xfId="2" applyFont="1" applyFill="1" applyBorder="1" applyAlignment="1">
      <alignment horizontal="center" vertical="center" wrapText="1"/>
    </xf>
    <xf numFmtId="0" fontId="4" fillId="2" borderId="3" xfId="2" applyFont="1" applyFill="1" applyBorder="1" applyAlignment="1">
      <alignment horizontal="center" vertical="center" wrapText="1"/>
    </xf>
    <xf numFmtId="0" fontId="4" fillId="2" borderId="7" xfId="2" applyFont="1" applyFill="1" applyBorder="1" applyAlignment="1">
      <alignment horizontal="center" vertical="center" wrapText="1"/>
    </xf>
    <xf numFmtId="0" fontId="4" fillId="2" borderId="8" xfId="2" applyFont="1" applyFill="1" applyBorder="1" applyAlignment="1">
      <alignment horizontal="center" vertical="center" wrapText="1"/>
    </xf>
    <xf numFmtId="0" fontId="4" fillId="2" borderId="9" xfId="2" applyFont="1" applyFill="1" applyBorder="1" applyAlignment="1">
      <alignment horizontal="center" vertical="center" wrapText="1"/>
    </xf>
    <xf numFmtId="9" fontId="6" fillId="0" borderId="30" xfId="3" applyNumberFormat="1" applyFont="1" applyBorder="1" applyAlignment="1">
      <alignment horizontal="center" vertical="center" wrapText="1"/>
    </xf>
    <xf numFmtId="9" fontId="6" fillId="0" borderId="2" xfId="3" applyNumberFormat="1" applyFont="1" applyBorder="1" applyAlignment="1">
      <alignment horizontal="center" vertical="center" wrapText="1"/>
    </xf>
    <xf numFmtId="9" fontId="6" fillId="0" borderId="31" xfId="3" applyNumberFormat="1" applyFont="1" applyBorder="1" applyAlignment="1">
      <alignment horizontal="center" vertical="center" wrapText="1"/>
    </xf>
    <xf numFmtId="9" fontId="6" fillId="0" borderId="32" xfId="3" applyNumberFormat="1" applyFont="1" applyBorder="1" applyAlignment="1">
      <alignment horizontal="center" vertical="center" wrapText="1"/>
    </xf>
    <xf numFmtId="9" fontId="6" fillId="0" borderId="8" xfId="3" applyNumberFormat="1" applyFont="1" applyBorder="1" applyAlignment="1">
      <alignment horizontal="center" vertical="center" wrapText="1"/>
    </xf>
    <xf numFmtId="9" fontId="6" fillId="0" borderId="33" xfId="3" applyNumberFormat="1" applyFont="1" applyBorder="1" applyAlignment="1">
      <alignment horizontal="center" vertical="center" wrapText="1"/>
    </xf>
    <xf numFmtId="0" fontId="6" fillId="0" borderId="7" xfId="2" applyFont="1" applyBorder="1" applyAlignment="1">
      <alignment horizontal="center" vertical="center" wrapText="1"/>
    </xf>
    <xf numFmtId="0" fontId="6" fillId="0" borderId="8" xfId="2" applyFont="1" applyBorder="1" applyAlignment="1">
      <alignment horizontal="center" vertical="center" wrapText="1"/>
    </xf>
    <xf numFmtId="0" fontId="6" fillId="0" borderId="9" xfId="2" applyFont="1" applyBorder="1" applyAlignment="1">
      <alignment horizontal="center" vertical="center" wrapText="1"/>
    </xf>
    <xf numFmtId="0" fontId="6" fillId="2" borderId="16" xfId="2" applyFont="1" applyFill="1" applyBorder="1" applyAlignment="1">
      <alignment horizontal="center" vertical="center" wrapText="1"/>
    </xf>
    <xf numFmtId="0" fontId="6" fillId="2" borderId="20" xfId="2" applyFont="1" applyFill="1" applyBorder="1" applyAlignment="1">
      <alignment horizontal="center" vertical="center" wrapText="1"/>
    </xf>
    <xf numFmtId="0" fontId="6" fillId="0" borderId="27" xfId="2" applyFont="1" applyBorder="1" applyAlignment="1">
      <alignment horizontal="center" vertical="center"/>
    </xf>
    <xf numFmtId="0" fontId="6" fillId="0" borderId="28" xfId="2" applyFont="1" applyBorder="1" applyAlignment="1">
      <alignment horizontal="center" vertical="center"/>
    </xf>
    <xf numFmtId="0" fontId="6" fillId="0" borderId="29" xfId="2" applyFont="1" applyBorder="1" applyAlignment="1">
      <alignment horizontal="center" vertical="center"/>
    </xf>
    <xf numFmtId="0" fontId="6" fillId="0" borderId="27" xfId="2" applyFont="1" applyBorder="1" applyAlignment="1">
      <alignment horizontal="center" vertical="center" wrapText="1"/>
    </xf>
    <xf numFmtId="0" fontId="3" fillId="0" borderId="2" xfId="2" applyFont="1" applyBorder="1" applyAlignment="1">
      <alignment horizontal="center" vertical="center" wrapText="1"/>
    </xf>
    <xf numFmtId="0" fontId="3" fillId="0" borderId="3" xfId="2" applyFont="1" applyBorder="1" applyAlignment="1">
      <alignment horizontal="center" vertical="center" wrapText="1"/>
    </xf>
    <xf numFmtId="0" fontId="4" fillId="8" borderId="14" xfId="0" applyFont="1" applyFill="1" applyBorder="1" applyAlignment="1">
      <alignment horizontal="center" vertical="center" wrapText="1"/>
    </xf>
    <xf numFmtId="0" fontId="4" fillId="8" borderId="15" xfId="0" applyFont="1" applyFill="1" applyBorder="1" applyAlignment="1">
      <alignment horizontal="center" vertical="center" wrapText="1"/>
    </xf>
    <xf numFmtId="0" fontId="4" fillId="8" borderId="16" xfId="0" applyFont="1" applyFill="1" applyBorder="1" applyAlignment="1">
      <alignment horizontal="center" vertical="center" wrapText="1"/>
    </xf>
    <xf numFmtId="0" fontId="4" fillId="8" borderId="68" xfId="0" applyFont="1" applyFill="1" applyBorder="1" applyAlignment="1">
      <alignment horizontal="center" vertical="center" wrapText="1"/>
    </xf>
    <xf numFmtId="0" fontId="4" fillId="8" borderId="50" xfId="0" applyFont="1" applyFill="1" applyBorder="1" applyAlignment="1">
      <alignment horizontal="center" vertical="center" wrapText="1"/>
    </xf>
    <xf numFmtId="0" fontId="4" fillId="8" borderId="51" xfId="0" applyFont="1" applyFill="1" applyBorder="1" applyAlignment="1">
      <alignment horizontal="center" vertical="center" wrapText="1"/>
    </xf>
    <xf numFmtId="0" fontId="4" fillId="9" borderId="14" xfId="0" applyFont="1" applyFill="1" applyBorder="1" applyAlignment="1">
      <alignment horizontal="center" vertical="center" wrapText="1"/>
    </xf>
    <xf numFmtId="0" fontId="4" fillId="9" borderId="15" xfId="0" applyFont="1" applyFill="1" applyBorder="1" applyAlignment="1">
      <alignment horizontal="center" vertical="center" wrapText="1"/>
    </xf>
    <xf numFmtId="0" fontId="4" fillId="9" borderId="39" xfId="0" applyFont="1" applyFill="1" applyBorder="1" applyAlignment="1">
      <alignment horizontal="center" vertical="center" wrapText="1"/>
    </xf>
    <xf numFmtId="0" fontId="4" fillId="9" borderId="0" xfId="0" applyFont="1" applyFill="1" applyBorder="1" applyAlignment="1">
      <alignment horizontal="center" vertical="center" wrapText="1"/>
    </xf>
    <xf numFmtId="0" fontId="6" fillId="0" borderId="14"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39" xfId="0" applyFont="1" applyBorder="1" applyAlignment="1">
      <alignment horizontal="center" vertical="center" wrapText="1"/>
    </xf>
    <xf numFmtId="0" fontId="6" fillId="0" borderId="0" xfId="0" applyFont="1" applyBorder="1" applyAlignment="1">
      <alignment horizontal="center" vertical="center" wrapText="1"/>
    </xf>
    <xf numFmtId="0" fontId="6" fillId="0" borderId="40" xfId="0" applyFont="1" applyBorder="1" applyAlignment="1">
      <alignment horizontal="center" vertical="center" wrapText="1"/>
    </xf>
    <xf numFmtId="0" fontId="4" fillId="8" borderId="24" xfId="0" applyFont="1" applyFill="1" applyBorder="1" applyAlignment="1">
      <alignment horizontal="center" vertical="center" wrapText="1"/>
    </xf>
    <xf numFmtId="0" fontId="4" fillId="8" borderId="25" xfId="0" applyFont="1" applyFill="1" applyBorder="1" applyAlignment="1">
      <alignment horizontal="center" vertical="center" wrapText="1"/>
    </xf>
    <xf numFmtId="0" fontId="4" fillId="8" borderId="26" xfId="0" applyFont="1" applyFill="1" applyBorder="1" applyAlignment="1">
      <alignment horizontal="center" vertical="center" wrapText="1"/>
    </xf>
    <xf numFmtId="0" fontId="6" fillId="0" borderId="27" xfId="0" applyFont="1" applyBorder="1" applyAlignment="1">
      <alignment horizontal="center" vertical="center" wrapText="1"/>
    </xf>
    <xf numFmtId="0" fontId="6" fillId="0" borderId="28"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33" xfId="0" applyFont="1" applyBorder="1" applyAlignment="1">
      <alignment horizontal="center" vertical="center" wrapText="1"/>
    </xf>
    <xf numFmtId="0" fontId="46" fillId="3" borderId="39" xfId="0" applyFont="1" applyFill="1" applyBorder="1" applyAlignment="1">
      <alignment horizontal="center" vertical="center" wrapText="1"/>
    </xf>
    <xf numFmtId="0" fontId="46" fillId="3" borderId="0" xfId="0" applyFont="1" applyFill="1" applyAlignment="1">
      <alignment horizontal="center" vertical="center"/>
    </xf>
    <xf numFmtId="0" fontId="46" fillId="3" borderId="40" xfId="0" applyFont="1" applyFill="1" applyBorder="1" applyAlignment="1">
      <alignment horizontal="center" vertical="center"/>
    </xf>
    <xf numFmtId="0" fontId="46" fillId="3" borderId="18" xfId="0" applyFont="1" applyFill="1" applyBorder="1" applyAlignment="1">
      <alignment horizontal="center" vertical="center"/>
    </xf>
    <xf numFmtId="0" fontId="46" fillId="3" borderId="19" xfId="0" applyFont="1" applyFill="1" applyBorder="1" applyAlignment="1">
      <alignment horizontal="center" vertical="center"/>
    </xf>
    <xf numFmtId="0" fontId="46" fillId="3" borderId="20" xfId="0" applyFont="1" applyFill="1" applyBorder="1" applyAlignment="1">
      <alignment horizontal="center" vertical="center"/>
    </xf>
    <xf numFmtId="0" fontId="2" fillId="0" borderId="39" xfId="2" applyFont="1" applyBorder="1" applyAlignment="1">
      <alignment horizontal="center" wrapText="1"/>
    </xf>
    <xf numFmtId="9" fontId="4" fillId="0" borderId="21" xfId="1" applyFont="1" applyBorder="1" applyAlignment="1">
      <alignment horizontal="center" vertical="center"/>
    </xf>
    <xf numFmtId="9" fontId="4" fillId="0" borderId="22" xfId="1" applyFont="1" applyBorder="1" applyAlignment="1">
      <alignment horizontal="center" vertical="center"/>
    </xf>
    <xf numFmtId="9" fontId="4" fillId="0" borderId="23" xfId="1" applyFont="1" applyBorder="1" applyAlignment="1">
      <alignment horizontal="center" vertical="center"/>
    </xf>
    <xf numFmtId="9" fontId="17" fillId="0" borderId="43" xfId="2" applyNumberFormat="1" applyFont="1" applyBorder="1" applyAlignment="1">
      <alignment horizontal="center" vertical="center"/>
    </xf>
    <xf numFmtId="0" fontId="17" fillId="0" borderId="43" xfId="2" applyFont="1" applyBorder="1" applyAlignment="1">
      <alignment horizontal="center" vertical="center"/>
    </xf>
    <xf numFmtId="9" fontId="17" fillId="0" borderId="49" xfId="2" applyNumberFormat="1" applyFont="1" applyBorder="1" applyAlignment="1">
      <alignment horizontal="center" vertical="center"/>
    </xf>
    <xf numFmtId="9" fontId="17" fillId="0" borderId="50" xfId="2" applyNumberFormat="1" applyFont="1" applyBorder="1" applyAlignment="1">
      <alignment horizontal="center" vertical="center"/>
    </xf>
    <xf numFmtId="9" fontId="17" fillId="0" borderId="46" xfId="2" applyNumberFormat="1" applyFont="1" applyBorder="1" applyAlignment="1">
      <alignment horizontal="center" vertical="center"/>
    </xf>
    <xf numFmtId="0" fontId="2" fillId="0" borderId="52" xfId="2" applyFont="1" applyBorder="1" applyAlignment="1">
      <alignment horizontal="center" wrapText="1"/>
    </xf>
    <xf numFmtId="0" fontId="2" fillId="0" borderId="57" xfId="2" applyFont="1" applyBorder="1" applyAlignment="1">
      <alignment horizontal="center" wrapText="1"/>
    </xf>
    <xf numFmtId="0" fontId="2" fillId="0" borderId="48" xfId="2" applyFont="1" applyBorder="1" applyAlignment="1">
      <alignment horizontal="center" wrapText="1"/>
    </xf>
    <xf numFmtId="164" fontId="4" fillId="4" borderId="56" xfId="0" applyNumberFormat="1" applyFont="1" applyFill="1" applyBorder="1" applyAlignment="1">
      <alignment horizontal="center" vertical="center" wrapText="1"/>
    </xf>
    <xf numFmtId="164" fontId="4" fillId="4" borderId="57" xfId="0" applyNumberFormat="1" applyFont="1" applyFill="1" applyBorder="1" applyAlignment="1">
      <alignment horizontal="center" vertical="center" wrapText="1"/>
    </xf>
    <xf numFmtId="164" fontId="4" fillId="4" borderId="58" xfId="0" applyNumberFormat="1" applyFont="1" applyFill="1" applyBorder="1" applyAlignment="1">
      <alignment horizontal="center" vertical="center" wrapText="1"/>
    </xf>
    <xf numFmtId="0" fontId="6" fillId="0" borderId="4" xfId="4" applyNumberFormat="1" applyFont="1" applyFill="1" applyBorder="1" applyAlignment="1">
      <alignment horizontal="left" vertical="center" wrapText="1"/>
    </xf>
    <xf numFmtId="0" fontId="6" fillId="0" borderId="5" xfId="4" applyNumberFormat="1" applyFont="1" applyFill="1" applyBorder="1" applyAlignment="1">
      <alignment horizontal="left" vertical="center" wrapText="1"/>
    </xf>
    <xf numFmtId="0" fontId="6" fillId="0" borderId="6" xfId="4" applyNumberFormat="1" applyFont="1" applyFill="1" applyBorder="1" applyAlignment="1">
      <alignment horizontal="left" vertical="center" wrapText="1"/>
    </xf>
    <xf numFmtId="0" fontId="4" fillId="2" borderId="21" xfId="0" applyFont="1" applyFill="1" applyBorder="1" applyAlignment="1">
      <alignment horizontal="center" vertical="center" wrapText="1"/>
    </xf>
    <xf numFmtId="0" fontId="4" fillId="2" borderId="23" xfId="0" applyFont="1" applyFill="1" applyBorder="1" applyAlignment="1">
      <alignment horizontal="center" vertical="center" wrapText="1"/>
    </xf>
    <xf numFmtId="164" fontId="4" fillId="4" borderId="24" xfId="0" applyNumberFormat="1" applyFont="1" applyFill="1" applyBorder="1" applyAlignment="1">
      <alignment horizontal="center" vertical="center" wrapText="1"/>
    </xf>
    <xf numFmtId="164" fontId="4" fillId="4" borderId="25" xfId="0" applyNumberFormat="1" applyFont="1" applyFill="1" applyBorder="1" applyAlignment="1">
      <alignment horizontal="center" vertical="center" wrapText="1"/>
    </xf>
    <xf numFmtId="164" fontId="4" fillId="4" borderId="26" xfId="0" applyNumberFormat="1" applyFont="1" applyFill="1" applyBorder="1" applyAlignment="1">
      <alignment horizontal="center" vertical="center" wrapText="1"/>
    </xf>
    <xf numFmtId="9" fontId="46" fillId="3" borderId="27" xfId="1" applyFont="1" applyFill="1" applyBorder="1" applyAlignment="1">
      <alignment horizontal="center" wrapText="1"/>
    </xf>
    <xf numFmtId="9" fontId="46" fillId="3" borderId="28" xfId="1" applyFont="1" applyFill="1" applyBorder="1" applyAlignment="1">
      <alignment horizontal="center" wrapText="1"/>
    </xf>
    <xf numFmtId="9" fontId="46" fillId="3" borderId="32" xfId="1" applyFont="1" applyFill="1" applyBorder="1" applyAlignment="1">
      <alignment horizontal="center" wrapText="1"/>
    </xf>
    <xf numFmtId="9" fontId="46" fillId="3" borderId="33" xfId="1" applyFont="1" applyFill="1" applyBorder="1" applyAlignment="1">
      <alignment horizontal="center" wrapText="1"/>
    </xf>
    <xf numFmtId="9" fontId="6" fillId="0" borderId="8" xfId="1" applyFont="1" applyBorder="1" applyAlignment="1">
      <alignment horizontal="center"/>
    </xf>
    <xf numFmtId="0" fontId="2" fillId="0" borderId="21" xfId="2" applyFont="1" applyBorder="1" applyAlignment="1">
      <alignment horizontal="center" wrapText="1"/>
    </xf>
    <xf numFmtId="0" fontId="4" fillId="3" borderId="14" xfId="2" applyFont="1" applyFill="1" applyBorder="1" applyAlignment="1">
      <alignment horizontal="center" vertical="center" wrapText="1"/>
    </xf>
    <xf numFmtId="0" fontId="4" fillId="3" borderId="15" xfId="2" applyFont="1" applyFill="1" applyBorder="1" applyAlignment="1">
      <alignment horizontal="center" vertical="center" wrapText="1"/>
    </xf>
    <xf numFmtId="0" fontId="4" fillId="3" borderId="16" xfId="2" applyFont="1" applyFill="1" applyBorder="1" applyAlignment="1">
      <alignment horizontal="center" vertical="center" wrapText="1"/>
    </xf>
    <xf numFmtId="0" fontId="4" fillId="3" borderId="18" xfId="2" applyFont="1" applyFill="1" applyBorder="1" applyAlignment="1">
      <alignment horizontal="center" vertical="center" wrapText="1"/>
    </xf>
    <xf numFmtId="0" fontId="4" fillId="3" borderId="19" xfId="2" applyFont="1" applyFill="1" applyBorder="1" applyAlignment="1">
      <alignment horizontal="center" vertical="center" wrapText="1"/>
    </xf>
    <xf numFmtId="0" fontId="4" fillId="3" borderId="20" xfId="2" applyFont="1" applyFill="1" applyBorder="1" applyAlignment="1">
      <alignment horizontal="center" vertical="center" wrapText="1"/>
    </xf>
    <xf numFmtId="178" fontId="4" fillId="0" borderId="21" xfId="1" applyNumberFormat="1" applyFont="1" applyBorder="1" applyAlignment="1">
      <alignment horizontal="center" vertical="center"/>
    </xf>
    <xf numFmtId="9" fontId="17" fillId="0" borderId="43" xfId="2" applyNumberFormat="1" applyFont="1" applyBorder="1" applyAlignment="1">
      <alignment horizontal="center" vertical="center" wrapText="1"/>
    </xf>
    <xf numFmtId="10" fontId="4" fillId="0" borderId="21" xfId="1" applyNumberFormat="1" applyFont="1" applyBorder="1" applyAlignment="1">
      <alignment horizontal="center" vertical="center"/>
    </xf>
    <xf numFmtId="10" fontId="4" fillId="0" borderId="22" xfId="1" applyNumberFormat="1" applyFont="1" applyBorder="1" applyAlignment="1">
      <alignment horizontal="center" vertical="center"/>
    </xf>
    <xf numFmtId="10" fontId="4" fillId="0" borderId="23" xfId="1" applyNumberFormat="1" applyFont="1" applyBorder="1" applyAlignment="1">
      <alignment horizontal="center" vertical="center"/>
    </xf>
    <xf numFmtId="9" fontId="44" fillId="0" borderId="5" xfId="2" applyNumberFormat="1" applyFont="1" applyBorder="1" applyAlignment="1">
      <alignment horizontal="center" vertical="center"/>
    </xf>
    <xf numFmtId="0" fontId="44" fillId="0" borderId="5" xfId="2" applyFont="1" applyBorder="1" applyAlignment="1">
      <alignment horizontal="center" vertical="center"/>
    </xf>
    <xf numFmtId="9" fontId="2" fillId="0" borderId="5" xfId="2" applyNumberFormat="1" applyFont="1" applyBorder="1" applyAlignment="1">
      <alignment horizontal="center" vertical="center"/>
    </xf>
    <xf numFmtId="0" fontId="2" fillId="0" borderId="5" xfId="2" applyFont="1" applyBorder="1" applyAlignment="1">
      <alignment horizontal="center" vertical="center"/>
    </xf>
    <xf numFmtId="9" fontId="46" fillId="0" borderId="21" xfId="3" applyNumberFormat="1" applyFont="1" applyBorder="1" applyAlignment="1">
      <alignment horizontal="center" vertical="center" wrapText="1"/>
    </xf>
    <xf numFmtId="0" fontId="46" fillId="0" borderId="37" xfId="3" applyFont="1" applyBorder="1" applyAlignment="1">
      <alignment horizontal="center" vertical="center" wrapText="1"/>
    </xf>
    <xf numFmtId="0" fontId="6" fillId="3" borderId="14" xfId="2" applyFont="1" applyFill="1" applyBorder="1" applyAlignment="1">
      <alignment horizontal="center" vertical="center" wrapText="1"/>
    </xf>
    <xf numFmtId="0" fontId="6" fillId="3" borderId="15" xfId="2" applyFont="1" applyFill="1" applyBorder="1" applyAlignment="1">
      <alignment horizontal="center" vertical="center" wrapText="1"/>
    </xf>
    <xf numFmtId="0" fontId="6" fillId="3" borderId="16" xfId="2" applyFont="1" applyFill="1" applyBorder="1" applyAlignment="1">
      <alignment horizontal="center" vertical="center" wrapText="1"/>
    </xf>
    <xf numFmtId="0" fontId="6" fillId="3" borderId="18" xfId="2" applyFont="1" applyFill="1" applyBorder="1" applyAlignment="1">
      <alignment horizontal="center" vertical="center" wrapText="1"/>
    </xf>
    <xf numFmtId="0" fontId="6" fillId="3" borderId="19" xfId="2" applyFont="1" applyFill="1" applyBorder="1" applyAlignment="1">
      <alignment horizontal="center" vertical="center" wrapText="1"/>
    </xf>
    <xf numFmtId="0" fontId="6" fillId="3" borderId="20" xfId="2" applyFont="1" applyFill="1" applyBorder="1" applyAlignment="1">
      <alignment horizontal="center" vertical="center" wrapText="1"/>
    </xf>
    <xf numFmtId="0" fontId="2" fillId="0" borderId="15" xfId="2" applyFont="1" applyBorder="1" applyAlignment="1">
      <alignment horizontal="center" vertical="center"/>
    </xf>
    <xf numFmtId="0" fontId="2" fillId="0" borderId="16" xfId="2" applyFont="1" applyBorder="1" applyAlignment="1">
      <alignment horizontal="center" vertical="center"/>
    </xf>
    <xf numFmtId="0" fontId="2" fillId="0" borderId="18" xfId="2" applyFont="1" applyBorder="1" applyAlignment="1">
      <alignment horizontal="center" vertical="center"/>
    </xf>
    <xf numFmtId="0" fontId="2" fillId="0" borderId="19" xfId="2" applyFont="1" applyBorder="1" applyAlignment="1">
      <alignment horizontal="center" vertical="center"/>
    </xf>
    <xf numFmtId="0" fontId="2" fillId="0" borderId="20" xfId="2" applyFont="1" applyBorder="1" applyAlignment="1">
      <alignment horizontal="center" vertical="center"/>
    </xf>
    <xf numFmtId="0" fontId="6" fillId="3" borderId="27" xfId="2" applyFont="1" applyFill="1" applyBorder="1" applyAlignment="1">
      <alignment horizontal="center" vertical="center" wrapText="1"/>
    </xf>
    <xf numFmtId="0" fontId="6" fillId="3" borderId="28" xfId="2" applyFont="1" applyFill="1" applyBorder="1" applyAlignment="1">
      <alignment horizontal="center" vertical="center" wrapText="1"/>
    </xf>
    <xf numFmtId="0" fontId="6" fillId="3" borderId="29" xfId="2" applyFont="1" applyFill="1" applyBorder="1" applyAlignment="1">
      <alignment horizontal="center" vertical="center" wrapText="1"/>
    </xf>
    <xf numFmtId="9" fontId="46" fillId="0" borderId="30" xfId="3" applyNumberFormat="1" applyFont="1" applyBorder="1" applyAlignment="1">
      <alignment horizontal="center" vertical="center" wrapText="1"/>
    </xf>
    <xf numFmtId="9" fontId="46" fillId="0" borderId="2" xfId="3" applyNumberFormat="1" applyFont="1" applyBorder="1" applyAlignment="1">
      <alignment horizontal="center" vertical="center" wrapText="1"/>
    </xf>
    <xf numFmtId="9" fontId="46" fillId="0" borderId="31" xfId="3" applyNumberFormat="1" applyFont="1" applyBorder="1" applyAlignment="1">
      <alignment horizontal="center" vertical="center" wrapText="1"/>
    </xf>
    <xf numFmtId="9" fontId="46" fillId="0" borderId="32" xfId="3" applyNumberFormat="1" applyFont="1" applyBorder="1" applyAlignment="1">
      <alignment horizontal="center" vertical="center" wrapText="1"/>
    </xf>
    <xf numFmtId="9" fontId="46" fillId="0" borderId="8" xfId="3" applyNumberFormat="1" applyFont="1" applyBorder="1" applyAlignment="1">
      <alignment horizontal="center" vertical="center" wrapText="1"/>
    </xf>
    <xf numFmtId="9" fontId="46" fillId="0" borderId="33" xfId="3" applyNumberFormat="1" applyFont="1" applyBorder="1" applyAlignment="1">
      <alignment horizontal="center" vertical="center" wrapText="1"/>
    </xf>
    <xf numFmtId="0" fontId="40" fillId="2" borderId="1" xfId="2" applyFont="1" applyFill="1" applyBorder="1" applyAlignment="1">
      <alignment horizontal="center" vertical="center" wrapText="1"/>
    </xf>
    <xf numFmtId="0" fontId="40" fillId="2" borderId="2" xfId="2" applyFont="1" applyFill="1" applyBorder="1" applyAlignment="1">
      <alignment horizontal="center" vertical="center" wrapText="1"/>
    </xf>
    <xf numFmtId="0" fontId="40" fillId="2" borderId="3" xfId="2" applyFont="1" applyFill="1" applyBorder="1" applyAlignment="1">
      <alignment horizontal="center" vertical="center" wrapText="1"/>
    </xf>
    <xf numFmtId="0" fontId="46" fillId="0" borderId="35" xfId="3" applyFont="1" applyBorder="1" applyAlignment="1">
      <alignment horizontal="center" vertical="center" wrapText="1"/>
    </xf>
    <xf numFmtId="0" fontId="46" fillId="0" borderId="36" xfId="3" applyFont="1" applyBorder="1" applyAlignment="1">
      <alignment horizontal="center" vertical="center" wrapText="1"/>
    </xf>
    <xf numFmtId="49" fontId="6" fillId="3" borderId="14" xfId="2" applyNumberFormat="1" applyFont="1" applyFill="1" applyBorder="1" applyAlignment="1">
      <alignment horizontal="center" vertical="center" wrapText="1"/>
    </xf>
    <xf numFmtId="49" fontId="6" fillId="3" borderId="15" xfId="2" applyNumberFormat="1" applyFont="1" applyFill="1" applyBorder="1" applyAlignment="1">
      <alignment horizontal="center" vertical="center" wrapText="1"/>
    </xf>
    <xf numFmtId="49" fontId="6" fillId="3" borderId="16" xfId="2" applyNumberFormat="1" applyFont="1" applyFill="1" applyBorder="1" applyAlignment="1">
      <alignment horizontal="center" vertical="center" wrapText="1"/>
    </xf>
    <xf numFmtId="49" fontId="6" fillId="3" borderId="18" xfId="2" applyNumberFormat="1" applyFont="1" applyFill="1" applyBorder="1" applyAlignment="1">
      <alignment horizontal="center" vertical="center" wrapText="1"/>
    </xf>
    <xf numFmtId="49" fontId="6" fillId="3" borderId="19" xfId="2" applyNumberFormat="1" applyFont="1" applyFill="1" applyBorder="1" applyAlignment="1">
      <alignment horizontal="center" vertical="center" wrapText="1"/>
    </xf>
    <xf numFmtId="49" fontId="6" fillId="3" borderId="20" xfId="2" applyNumberFormat="1" applyFont="1" applyFill="1" applyBorder="1" applyAlignment="1">
      <alignment horizontal="center" vertical="center" wrapText="1"/>
    </xf>
    <xf numFmtId="0" fontId="6" fillId="3" borderId="27" xfId="2" applyFont="1" applyFill="1" applyBorder="1" applyAlignment="1">
      <alignment horizontal="center" vertical="center"/>
    </xf>
    <xf numFmtId="0" fontId="6" fillId="3" borderId="28" xfId="2" applyFont="1" applyFill="1" applyBorder="1" applyAlignment="1">
      <alignment horizontal="center" vertical="center"/>
    </xf>
    <xf numFmtId="0" fontId="6" fillId="3" borderId="29" xfId="2" applyFont="1" applyFill="1" applyBorder="1" applyAlignment="1">
      <alignment horizontal="center" vertical="center"/>
    </xf>
    <xf numFmtId="0" fontId="5" fillId="0" borderId="7" xfId="3" applyBorder="1" applyAlignment="1">
      <alignment horizontal="center" vertical="center" wrapText="1"/>
    </xf>
    <xf numFmtId="0" fontId="5" fillId="0" borderId="8" xfId="3" applyBorder="1" applyAlignment="1">
      <alignment horizontal="center" vertical="center" wrapText="1"/>
    </xf>
    <xf numFmtId="0" fontId="5" fillId="0" borderId="9" xfId="3" applyBorder="1" applyAlignment="1">
      <alignment horizontal="center" vertical="center" wrapText="1"/>
    </xf>
    <xf numFmtId="0" fontId="5" fillId="0" borderId="32" xfId="2" applyFont="1" applyBorder="1" applyAlignment="1">
      <alignment horizontal="center" vertical="center" wrapText="1"/>
    </xf>
    <xf numFmtId="0" fontId="5" fillId="0" borderId="8" xfId="2" applyFont="1" applyBorder="1" applyAlignment="1">
      <alignment horizontal="center" vertical="center" wrapText="1"/>
    </xf>
    <xf numFmtId="0" fontId="5" fillId="0" borderId="9" xfId="2" applyFont="1" applyBorder="1" applyAlignment="1">
      <alignment horizontal="center" vertical="center" wrapText="1"/>
    </xf>
    <xf numFmtId="0" fontId="15" fillId="0" borderId="66" xfId="2" applyFont="1" applyBorder="1" applyAlignment="1">
      <alignment horizontal="center" vertical="center" wrapText="1"/>
    </xf>
    <xf numFmtId="0" fontId="15" fillId="0" borderId="22" xfId="2" applyFont="1" applyBorder="1" applyAlignment="1">
      <alignment horizontal="center" vertical="center" wrapText="1"/>
    </xf>
    <xf numFmtId="0" fontId="15" fillId="0" borderId="23" xfId="2" applyFont="1" applyBorder="1" applyAlignment="1">
      <alignment horizontal="center" vertical="center" wrapText="1"/>
    </xf>
    <xf numFmtId="164" fontId="6" fillId="0" borderId="42" xfId="0" applyNumberFormat="1" applyFont="1" applyBorder="1" applyAlignment="1">
      <alignment horizontal="center" vertical="center" wrapText="1"/>
    </xf>
    <xf numFmtId="0" fontId="6" fillId="0" borderId="43" xfId="0" applyFont="1" applyBorder="1"/>
    <xf numFmtId="0" fontId="6" fillId="0" borderId="44" xfId="0" applyFont="1" applyBorder="1"/>
    <xf numFmtId="9" fontId="15" fillId="0" borderId="43" xfId="2" applyNumberFormat="1" applyFont="1" applyBorder="1" applyAlignment="1">
      <alignment horizontal="center" vertical="center" wrapText="1"/>
    </xf>
    <xf numFmtId="0" fontId="15" fillId="0" borderId="43" xfId="2" applyFont="1" applyBorder="1" applyAlignment="1">
      <alignment horizontal="center" vertical="center" wrapText="1"/>
    </xf>
    <xf numFmtId="0" fontId="15" fillId="0" borderId="31" xfId="2" applyFont="1" applyBorder="1" applyAlignment="1">
      <alignment horizontal="center" vertical="center" wrapText="1"/>
    </xf>
    <xf numFmtId="0" fontId="15" fillId="0" borderId="25" xfId="2" applyFont="1" applyBorder="1" applyAlignment="1">
      <alignment horizontal="center" vertical="center" wrapText="1"/>
    </xf>
    <xf numFmtId="0" fontId="15" fillId="0" borderId="26" xfId="2" applyFont="1" applyBorder="1" applyAlignment="1">
      <alignment horizontal="center" vertical="center" wrapText="1"/>
    </xf>
    <xf numFmtId="9" fontId="15" fillId="0" borderId="31" xfId="2" applyNumberFormat="1" applyFont="1" applyBorder="1" applyAlignment="1">
      <alignment horizontal="center" vertical="center" wrapText="1"/>
    </xf>
    <xf numFmtId="9" fontId="15" fillId="0" borderId="25" xfId="2" applyNumberFormat="1" applyFont="1" applyBorder="1" applyAlignment="1">
      <alignment horizontal="center" vertical="center" wrapText="1"/>
    </xf>
    <xf numFmtId="9" fontId="15" fillId="0" borderId="30" xfId="2" applyNumberFormat="1" applyFont="1" applyBorder="1" applyAlignment="1">
      <alignment horizontal="center" vertical="center" wrapText="1"/>
    </xf>
    <xf numFmtId="164" fontId="6" fillId="0" borderId="53" xfId="0" applyNumberFormat="1" applyFont="1" applyBorder="1" applyAlignment="1">
      <alignment horizontal="center" vertical="center" wrapText="1"/>
    </xf>
    <xf numFmtId="0" fontId="6" fillId="0" borderId="54" xfId="0" applyFont="1" applyBorder="1"/>
    <xf numFmtId="0" fontId="6" fillId="0" borderId="55" xfId="0" applyFont="1" applyBorder="1"/>
    <xf numFmtId="9" fontId="15" fillId="0" borderId="54" xfId="2" applyNumberFormat="1" applyFont="1" applyBorder="1" applyAlignment="1">
      <alignment horizontal="center" vertical="center" wrapText="1"/>
    </xf>
    <xf numFmtId="0" fontId="15" fillId="0" borderId="54" xfId="2" applyFont="1" applyBorder="1" applyAlignment="1">
      <alignment horizontal="center" vertical="center" wrapText="1"/>
    </xf>
    <xf numFmtId="9" fontId="15" fillId="0" borderId="66" xfId="2" applyNumberFormat="1" applyFont="1" applyBorder="1" applyAlignment="1">
      <alignment horizontal="center" vertical="center" wrapText="1"/>
    </xf>
    <xf numFmtId="9" fontId="15" fillId="0" borderId="22" xfId="2" applyNumberFormat="1" applyFont="1" applyBorder="1" applyAlignment="1">
      <alignment horizontal="center" vertical="center" wrapText="1"/>
    </xf>
    <xf numFmtId="9" fontId="15" fillId="0" borderId="37" xfId="2" applyNumberFormat="1" applyFont="1" applyBorder="1" applyAlignment="1">
      <alignment horizontal="center" vertical="center" wrapText="1"/>
    </xf>
    <xf numFmtId="0" fontId="5" fillId="0" borderId="1" xfId="4" applyNumberFormat="1" applyFont="1" applyFill="1" applyBorder="1" applyAlignment="1">
      <alignment horizontal="left" vertical="center" wrapText="1"/>
    </xf>
    <xf numFmtId="0" fontId="5" fillId="0" borderId="2" xfId="4" applyNumberFormat="1" applyFont="1" applyFill="1" applyBorder="1" applyAlignment="1">
      <alignment horizontal="left" vertical="center" wrapText="1"/>
    </xf>
    <xf numFmtId="0" fontId="5" fillId="0" borderId="3" xfId="4" applyNumberFormat="1" applyFont="1" applyFill="1" applyBorder="1" applyAlignment="1">
      <alignment horizontal="left" vertical="center" wrapText="1"/>
    </xf>
    <xf numFmtId="0" fontId="41" fillId="2" borderId="41" xfId="0" applyFont="1" applyFill="1" applyBorder="1" applyAlignment="1">
      <alignment horizontal="center" vertical="center" wrapText="1"/>
    </xf>
    <xf numFmtId="0" fontId="41" fillId="2" borderId="62" xfId="0" applyFont="1" applyFill="1" applyBorder="1" applyAlignment="1">
      <alignment horizontal="center" vertical="center" wrapText="1"/>
    </xf>
    <xf numFmtId="0" fontId="4" fillId="2" borderId="41" xfId="0" applyFont="1" applyFill="1" applyBorder="1" applyAlignment="1">
      <alignment horizontal="center" vertical="center" wrapText="1"/>
    </xf>
    <xf numFmtId="0" fontId="4" fillId="2" borderId="62" xfId="0" applyFont="1" applyFill="1" applyBorder="1" applyAlignment="1">
      <alignment horizontal="center" vertical="center" wrapText="1"/>
    </xf>
    <xf numFmtId="0" fontId="4" fillId="2" borderId="30" xfId="0" applyFont="1" applyFill="1" applyBorder="1" applyAlignment="1">
      <alignment horizontal="center" vertical="center" wrapText="1"/>
    </xf>
    <xf numFmtId="0" fontId="4" fillId="2" borderId="32" xfId="0" applyFont="1" applyFill="1" applyBorder="1" applyAlignment="1">
      <alignment horizontal="center" vertical="center" wrapText="1"/>
    </xf>
    <xf numFmtId="0" fontId="4" fillId="2" borderId="37" xfId="2" applyFont="1" applyFill="1" applyBorder="1" applyAlignment="1">
      <alignment horizontal="center" vertical="center" wrapText="1"/>
    </xf>
    <xf numFmtId="0" fontId="8" fillId="0" borderId="66" xfId="3" applyFont="1" applyBorder="1" applyAlignment="1">
      <alignment horizontal="center" vertical="center" wrapText="1"/>
    </xf>
    <xf numFmtId="0" fontId="8" fillId="0" borderId="22" xfId="3" applyFont="1" applyBorder="1" applyAlignment="1">
      <alignment horizontal="center" vertical="center" wrapText="1"/>
    </xf>
    <xf numFmtId="0" fontId="8" fillId="0" borderId="21" xfId="3" applyFont="1" applyBorder="1" applyAlignment="1">
      <alignment horizontal="center" vertical="center" wrapText="1"/>
    </xf>
    <xf numFmtId="0" fontId="8" fillId="0" borderId="23" xfId="3" applyFont="1" applyBorder="1" applyAlignment="1">
      <alignment horizontal="center" vertical="center" wrapText="1"/>
    </xf>
    <xf numFmtId="2" fontId="46" fillId="0" borderId="5" xfId="1" applyNumberFormat="1" applyFont="1" applyFill="1" applyBorder="1" applyAlignment="1">
      <alignment horizontal="center"/>
    </xf>
    <xf numFmtId="0" fontId="4" fillId="5" borderId="24" xfId="2" applyFont="1" applyFill="1" applyBorder="1" applyAlignment="1">
      <alignment horizontal="center" vertical="center"/>
    </xf>
    <xf numFmtId="0" fontId="4" fillId="5" borderId="25" xfId="2" applyFont="1" applyFill="1" applyBorder="1" applyAlignment="1">
      <alignment horizontal="center" vertical="center"/>
    </xf>
    <xf numFmtId="0" fontId="4" fillId="5" borderId="30" xfId="2" applyFont="1" applyFill="1" applyBorder="1" applyAlignment="1">
      <alignment horizontal="center" vertical="center"/>
    </xf>
    <xf numFmtId="0" fontId="4" fillId="6" borderId="31" xfId="2" applyFont="1" applyFill="1" applyBorder="1" applyAlignment="1">
      <alignment horizontal="center" vertical="center"/>
    </xf>
    <xf numFmtId="0" fontId="4" fillId="6" borderId="25" xfId="2" applyFont="1" applyFill="1" applyBorder="1" applyAlignment="1">
      <alignment horizontal="center" vertical="center"/>
    </xf>
    <xf numFmtId="0" fontId="4" fillId="6" borderId="30" xfId="2" applyFont="1" applyFill="1" applyBorder="1" applyAlignment="1">
      <alignment horizontal="center" vertical="center"/>
    </xf>
    <xf numFmtId="0" fontId="4" fillId="7" borderId="31" xfId="2" applyFont="1" applyFill="1" applyBorder="1" applyAlignment="1">
      <alignment horizontal="center" vertical="center"/>
    </xf>
    <xf numFmtId="0" fontId="4" fillId="7" borderId="25" xfId="2" applyFont="1" applyFill="1" applyBorder="1" applyAlignment="1">
      <alignment horizontal="center" vertical="center"/>
    </xf>
    <xf numFmtId="0" fontId="5" fillId="0" borderId="0" xfId="4" applyNumberFormat="1" applyFont="1" applyFill="1" applyBorder="1" applyAlignment="1">
      <alignment horizontal="center" vertical="center" wrapText="1"/>
    </xf>
    <xf numFmtId="0" fontId="10" fillId="4" borderId="14" xfId="0" applyFont="1" applyFill="1" applyBorder="1" applyAlignment="1">
      <alignment horizontal="center" vertical="center" wrapText="1"/>
    </xf>
    <xf numFmtId="0" fontId="10" fillId="4" borderId="15" xfId="0" applyFont="1" applyFill="1" applyBorder="1" applyAlignment="1">
      <alignment horizontal="center" vertical="center" wrapText="1"/>
    </xf>
    <xf numFmtId="0" fontId="10" fillId="4" borderId="16" xfId="0" applyFont="1" applyFill="1" applyBorder="1" applyAlignment="1">
      <alignment horizontal="center" vertical="center" wrapText="1"/>
    </xf>
    <xf numFmtId="0" fontId="10" fillId="4" borderId="39" xfId="0" applyFont="1" applyFill="1" applyBorder="1" applyAlignment="1">
      <alignment horizontal="center" vertical="center" wrapText="1"/>
    </xf>
    <xf numFmtId="0" fontId="10" fillId="4" borderId="0" xfId="0" applyFont="1" applyFill="1" applyBorder="1" applyAlignment="1">
      <alignment horizontal="center" vertical="center" wrapText="1"/>
    </xf>
    <xf numFmtId="0" fontId="10" fillId="4" borderId="40" xfId="0" applyFont="1" applyFill="1" applyBorder="1" applyAlignment="1">
      <alignment horizontal="center" vertical="center" wrapText="1"/>
    </xf>
    <xf numFmtId="0" fontId="10" fillId="4" borderId="18" xfId="0" applyFont="1" applyFill="1" applyBorder="1" applyAlignment="1">
      <alignment horizontal="center" vertical="center" wrapText="1"/>
    </xf>
    <xf numFmtId="0" fontId="10" fillId="4" borderId="19" xfId="0" applyFont="1" applyFill="1" applyBorder="1" applyAlignment="1">
      <alignment horizontal="center" vertical="center" wrapText="1"/>
    </xf>
    <xf numFmtId="0" fontId="10" fillId="4" borderId="20" xfId="0" applyFont="1" applyFill="1" applyBorder="1" applyAlignment="1">
      <alignment horizontal="center" vertical="center" wrapText="1"/>
    </xf>
    <xf numFmtId="0" fontId="4" fillId="2" borderId="34" xfId="2" applyFont="1" applyFill="1" applyBorder="1" applyAlignment="1">
      <alignment horizontal="center"/>
    </xf>
    <xf numFmtId="0" fontId="4" fillId="2" borderId="35" xfId="2" applyFont="1" applyFill="1" applyBorder="1" applyAlignment="1">
      <alignment horizontal="center"/>
    </xf>
    <xf numFmtId="0" fontId="4" fillId="2" borderId="36" xfId="2" applyFont="1" applyFill="1" applyBorder="1" applyAlignment="1">
      <alignment horizontal="center"/>
    </xf>
    <xf numFmtId="0" fontId="6" fillId="2" borderId="21" xfId="2" applyFont="1" applyFill="1" applyBorder="1" applyAlignment="1">
      <alignment horizontal="center"/>
    </xf>
    <xf numFmtId="0" fontId="6" fillId="2" borderId="22" xfId="2" applyFont="1" applyFill="1" applyBorder="1" applyAlignment="1">
      <alignment horizontal="center"/>
    </xf>
    <xf numFmtId="0" fontId="6" fillId="2" borderId="23" xfId="2" applyFont="1" applyFill="1" applyBorder="1" applyAlignment="1">
      <alignment horizontal="center"/>
    </xf>
    <xf numFmtId="164" fontId="6" fillId="0" borderId="56" xfId="0" applyNumberFormat="1" applyFont="1" applyBorder="1" applyAlignment="1">
      <alignment horizontal="center" vertical="center" wrapText="1"/>
    </xf>
    <xf numFmtId="164" fontId="6" fillId="0" borderId="57" xfId="0" applyNumberFormat="1" applyFont="1" applyBorder="1" applyAlignment="1">
      <alignment horizontal="center" vertical="center" wrapText="1"/>
    </xf>
    <xf numFmtId="164" fontId="6" fillId="0" borderId="58" xfId="0" applyNumberFormat="1" applyFont="1" applyBorder="1" applyAlignment="1">
      <alignment horizontal="center" vertical="center" wrapText="1"/>
    </xf>
    <xf numFmtId="0" fontId="5" fillId="0" borderId="4" xfId="4" applyNumberFormat="1" applyFont="1" applyFill="1" applyBorder="1" applyAlignment="1">
      <alignment horizontal="center" vertical="center" wrapText="1"/>
    </xf>
    <xf numFmtId="0" fontId="5" fillId="0" borderId="5" xfId="4" applyNumberFormat="1" applyFont="1" applyFill="1" applyBorder="1" applyAlignment="1">
      <alignment horizontal="center" vertical="center" wrapText="1"/>
    </xf>
    <xf numFmtId="0" fontId="5" fillId="0" borderId="6" xfId="4" applyNumberFormat="1" applyFont="1" applyFill="1" applyBorder="1" applyAlignment="1">
      <alignment horizontal="center" vertical="center" wrapText="1"/>
    </xf>
    <xf numFmtId="0" fontId="2" fillId="0" borderId="1" xfId="2" applyFont="1" applyFill="1" applyBorder="1" applyAlignment="1">
      <alignment horizontal="center"/>
    </xf>
    <xf numFmtId="0" fontId="2" fillId="0" borderId="2" xfId="2" applyFont="1" applyFill="1" applyBorder="1" applyAlignment="1">
      <alignment horizontal="center"/>
    </xf>
    <xf numFmtId="0" fontId="2" fillId="0" borderId="4" xfId="2" applyFont="1" applyFill="1" applyBorder="1" applyAlignment="1">
      <alignment horizontal="center"/>
    </xf>
    <xf numFmtId="0" fontId="2" fillId="0" borderId="5" xfId="2" applyFont="1" applyFill="1" applyBorder="1" applyAlignment="1">
      <alignment horizontal="center"/>
    </xf>
    <xf numFmtId="0" fontId="2" fillId="0" borderId="7" xfId="2" applyFont="1" applyFill="1" applyBorder="1" applyAlignment="1">
      <alignment horizontal="center"/>
    </xf>
    <xf numFmtId="0" fontId="2" fillId="0" borderId="8" xfId="2" applyFont="1" applyFill="1" applyBorder="1" applyAlignment="1">
      <alignment horizontal="center"/>
    </xf>
    <xf numFmtId="0" fontId="3" fillId="0" borderId="2" xfId="2" applyFont="1" applyFill="1" applyBorder="1" applyAlignment="1">
      <alignment horizontal="center" vertical="center" wrapText="1"/>
    </xf>
    <xf numFmtId="0" fontId="3" fillId="0" borderId="3" xfId="2" applyFont="1" applyFill="1" applyBorder="1" applyAlignment="1">
      <alignment horizontal="center" vertical="center" wrapText="1"/>
    </xf>
    <xf numFmtId="0" fontId="4" fillId="0" borderId="5" xfId="2" applyFont="1" applyFill="1" applyBorder="1" applyAlignment="1">
      <alignment horizontal="left" vertical="center" wrapText="1"/>
    </xf>
    <xf numFmtId="0" fontId="4" fillId="0" borderId="6" xfId="2" applyFont="1" applyFill="1" applyBorder="1" applyAlignment="1">
      <alignment horizontal="left" vertical="center" wrapText="1"/>
    </xf>
    <xf numFmtId="0" fontId="4" fillId="0" borderId="8" xfId="2" applyFont="1" applyFill="1" applyBorder="1" applyAlignment="1">
      <alignment horizontal="left" vertical="center" wrapText="1"/>
    </xf>
    <xf numFmtId="0" fontId="4" fillId="0" borderId="9" xfId="2" applyFont="1" applyFill="1" applyBorder="1" applyAlignment="1">
      <alignment horizontal="left" vertical="center" wrapText="1"/>
    </xf>
    <xf numFmtId="0" fontId="6" fillId="0" borderId="27" xfId="2" applyFont="1" applyFill="1" applyBorder="1" applyAlignment="1">
      <alignment horizontal="center"/>
    </xf>
    <xf numFmtId="0" fontId="6" fillId="0" borderId="28" xfId="2" applyFont="1" applyFill="1" applyBorder="1" applyAlignment="1">
      <alignment horizontal="center"/>
    </xf>
    <xf numFmtId="0" fontId="6" fillId="0" borderId="29" xfId="2" applyFont="1" applyFill="1" applyBorder="1" applyAlignment="1">
      <alignment horizontal="center"/>
    </xf>
    <xf numFmtId="0" fontId="6" fillId="0" borderId="27" xfId="2" applyFont="1" applyFill="1" applyBorder="1" applyAlignment="1">
      <alignment horizontal="center" wrapText="1"/>
    </xf>
    <xf numFmtId="0" fontId="6" fillId="0" borderId="27" xfId="2" applyFont="1" applyFill="1" applyBorder="1" applyAlignment="1">
      <alignment horizontal="center" vertical="center" wrapText="1"/>
    </xf>
    <xf numFmtId="0" fontId="6" fillId="0" borderId="28" xfId="2" applyFont="1" applyFill="1" applyBorder="1" applyAlignment="1">
      <alignment horizontal="center" vertical="center" wrapText="1"/>
    </xf>
    <xf numFmtId="0" fontId="6" fillId="0" borderId="29" xfId="2" applyFont="1" applyFill="1" applyBorder="1" applyAlignment="1">
      <alignment horizontal="center" vertical="center" wrapText="1"/>
    </xf>
    <xf numFmtId="0" fontId="2" fillId="0" borderId="14" xfId="2" applyFont="1" applyFill="1" applyBorder="1" applyAlignment="1">
      <alignment horizontal="center" vertical="center" wrapText="1"/>
    </xf>
    <xf numFmtId="0" fontId="2" fillId="0" borderId="15" xfId="2" applyFont="1" applyFill="1" applyBorder="1" applyAlignment="1">
      <alignment horizontal="center" vertical="center"/>
    </xf>
    <xf numFmtId="0" fontId="2" fillId="0" borderId="16" xfId="2" applyFont="1" applyFill="1" applyBorder="1" applyAlignment="1">
      <alignment horizontal="center" vertical="center"/>
    </xf>
    <xf numFmtId="0" fontId="2" fillId="0" borderId="18" xfId="2" applyFont="1" applyFill="1" applyBorder="1" applyAlignment="1">
      <alignment horizontal="center" vertical="center"/>
    </xf>
    <xf numFmtId="0" fontId="2" fillId="0" borderId="19" xfId="2" applyFont="1" applyFill="1" applyBorder="1" applyAlignment="1">
      <alignment horizontal="center" vertical="center"/>
    </xf>
    <xf numFmtId="0" fontId="2" fillId="0" borderId="20" xfId="2" applyFont="1" applyFill="1" applyBorder="1" applyAlignment="1">
      <alignment horizontal="center" vertical="center"/>
    </xf>
    <xf numFmtId="9" fontId="6" fillId="0" borderId="21" xfId="3" applyNumberFormat="1" applyFont="1" applyFill="1" applyBorder="1" applyAlignment="1">
      <alignment horizontal="center" vertical="center" wrapText="1"/>
    </xf>
    <xf numFmtId="9" fontId="6" fillId="0" borderId="22" xfId="3" applyNumberFormat="1" applyFont="1" applyFill="1" applyBorder="1" applyAlignment="1">
      <alignment horizontal="center" vertical="center" wrapText="1"/>
    </xf>
    <xf numFmtId="9" fontId="6" fillId="0" borderId="23" xfId="3" applyNumberFormat="1" applyFont="1" applyFill="1" applyBorder="1" applyAlignment="1">
      <alignment horizontal="center" vertical="center" wrapText="1"/>
    </xf>
    <xf numFmtId="0" fontId="6" fillId="0" borderId="7" xfId="3" applyFont="1" applyFill="1" applyBorder="1" applyAlignment="1">
      <alignment horizontal="center" vertical="center" wrapText="1"/>
    </xf>
    <xf numFmtId="0" fontId="6" fillId="0" borderId="8" xfId="3" applyFont="1" applyFill="1" applyBorder="1" applyAlignment="1">
      <alignment horizontal="center" vertical="center" wrapText="1"/>
    </xf>
    <xf numFmtId="0" fontId="6" fillId="0" borderId="9" xfId="3" applyFont="1" applyFill="1" applyBorder="1" applyAlignment="1">
      <alignment horizontal="center" vertical="center" wrapText="1"/>
    </xf>
    <xf numFmtId="0" fontId="6" fillId="0" borderId="32" xfId="2" applyFont="1" applyFill="1" applyBorder="1" applyAlignment="1">
      <alignment horizontal="center" vertical="center" wrapText="1"/>
    </xf>
    <xf numFmtId="0" fontId="6" fillId="0" borderId="8" xfId="2" applyFont="1" applyFill="1" applyBorder="1" applyAlignment="1">
      <alignment horizontal="center" vertical="center" wrapText="1"/>
    </xf>
    <xf numFmtId="0" fontId="6" fillId="0" borderId="9" xfId="2" applyFont="1" applyFill="1" applyBorder="1" applyAlignment="1">
      <alignment horizontal="center" vertical="center" wrapText="1"/>
    </xf>
    <xf numFmtId="49" fontId="6" fillId="0" borderId="14" xfId="2" applyNumberFormat="1" applyFont="1" applyFill="1" applyBorder="1" applyAlignment="1">
      <alignment horizontal="center" vertical="center" wrapText="1"/>
    </xf>
    <xf numFmtId="49" fontId="6" fillId="0" borderId="15" xfId="2" applyNumberFormat="1" applyFont="1" applyFill="1" applyBorder="1" applyAlignment="1">
      <alignment horizontal="center" vertical="center" wrapText="1"/>
    </xf>
    <xf numFmtId="49" fontId="6" fillId="0" borderId="16" xfId="2" applyNumberFormat="1" applyFont="1" applyFill="1" applyBorder="1" applyAlignment="1">
      <alignment horizontal="center" vertical="center" wrapText="1"/>
    </xf>
    <xf numFmtId="49" fontId="6" fillId="0" borderId="18" xfId="2" applyNumberFormat="1" applyFont="1" applyFill="1" applyBorder="1" applyAlignment="1">
      <alignment horizontal="center" vertical="center" wrapText="1"/>
    </xf>
    <xf numFmtId="49" fontId="6" fillId="0" borderId="19" xfId="2" applyNumberFormat="1" applyFont="1" applyFill="1" applyBorder="1" applyAlignment="1">
      <alignment horizontal="center" vertical="center" wrapText="1"/>
    </xf>
    <xf numFmtId="49" fontId="6" fillId="0" borderId="20" xfId="2" applyNumberFormat="1" applyFont="1" applyFill="1" applyBorder="1" applyAlignment="1">
      <alignment horizontal="center" vertical="center" wrapText="1"/>
    </xf>
    <xf numFmtId="9" fontId="6" fillId="0" borderId="30" xfId="3" applyNumberFormat="1" applyFont="1" applyFill="1" applyBorder="1" applyAlignment="1">
      <alignment horizontal="center" vertical="center" wrapText="1"/>
    </xf>
    <xf numFmtId="9" fontId="6" fillId="0" borderId="2" xfId="3" applyNumberFormat="1" applyFont="1" applyFill="1" applyBorder="1" applyAlignment="1">
      <alignment horizontal="center" vertical="center" wrapText="1"/>
    </xf>
    <xf numFmtId="9" fontId="6" fillId="0" borderId="31" xfId="3" applyNumberFormat="1" applyFont="1" applyFill="1" applyBorder="1" applyAlignment="1">
      <alignment horizontal="center" vertical="center" wrapText="1"/>
    </xf>
    <xf numFmtId="9" fontId="6" fillId="0" borderId="32" xfId="3" applyNumberFormat="1" applyFont="1" applyFill="1" applyBorder="1" applyAlignment="1">
      <alignment horizontal="center" vertical="center" wrapText="1"/>
    </xf>
    <xf numFmtId="9" fontId="6" fillId="0" borderId="8" xfId="3" applyNumberFormat="1" applyFont="1" applyFill="1" applyBorder="1" applyAlignment="1">
      <alignment horizontal="center" vertical="center" wrapText="1"/>
    </xf>
    <xf numFmtId="9" fontId="6" fillId="0" borderId="33" xfId="3" applyNumberFormat="1" applyFont="1" applyFill="1" applyBorder="1" applyAlignment="1">
      <alignment horizontal="center" vertical="center" wrapText="1"/>
    </xf>
    <xf numFmtId="0" fontId="6" fillId="0" borderId="7" xfId="2" applyFont="1" applyFill="1" applyBorder="1" applyAlignment="1">
      <alignment horizontal="center" vertical="center" wrapText="1"/>
    </xf>
    <xf numFmtId="0" fontId="6" fillId="0" borderId="37" xfId="3" applyFont="1" applyFill="1" applyBorder="1" applyAlignment="1">
      <alignment horizontal="center" vertical="center" wrapText="1"/>
    </xf>
    <xf numFmtId="0" fontId="6" fillId="0" borderId="35" xfId="3" applyFont="1" applyFill="1" applyBorder="1" applyAlignment="1">
      <alignment horizontal="center" vertical="center" wrapText="1"/>
    </xf>
    <xf numFmtId="0" fontId="6" fillId="0" borderId="36" xfId="3" applyFont="1" applyFill="1" applyBorder="1" applyAlignment="1">
      <alignment horizontal="center" vertical="center" wrapText="1"/>
    </xf>
    <xf numFmtId="0" fontId="8" fillId="3" borderId="21" xfId="3" applyFont="1" applyFill="1" applyBorder="1" applyAlignment="1">
      <alignment horizontal="center" vertical="center" wrapText="1"/>
    </xf>
    <xf numFmtId="0" fontId="8" fillId="3" borderId="22" xfId="3" applyFont="1" applyFill="1" applyBorder="1" applyAlignment="1">
      <alignment horizontal="center" vertical="center" wrapText="1"/>
    </xf>
    <xf numFmtId="0" fontId="8" fillId="3" borderId="23" xfId="3" applyFont="1" applyFill="1" applyBorder="1" applyAlignment="1">
      <alignment horizontal="center" vertical="center" wrapText="1"/>
    </xf>
    <xf numFmtId="0" fontId="8" fillId="0" borderId="22" xfId="3" applyFont="1" applyFill="1" applyBorder="1" applyAlignment="1">
      <alignment horizontal="center" vertical="center" wrapText="1"/>
    </xf>
    <xf numFmtId="0" fontId="8" fillId="0" borderId="23" xfId="3" applyFont="1" applyFill="1" applyBorder="1" applyAlignment="1">
      <alignment horizontal="center" vertical="center" wrapText="1"/>
    </xf>
    <xf numFmtId="0" fontId="8" fillId="0" borderId="21" xfId="3" applyFont="1" applyFill="1" applyBorder="1" applyAlignment="1">
      <alignment horizontal="center" vertical="center" wrapText="1"/>
    </xf>
    <xf numFmtId="10" fontId="6" fillId="0" borderId="8" xfId="2" applyNumberFormat="1" applyFont="1" applyFill="1" applyBorder="1" applyAlignment="1">
      <alignment horizontal="center"/>
    </xf>
    <xf numFmtId="0" fontId="6" fillId="0" borderId="8" xfId="2" applyFont="1" applyFill="1" applyBorder="1" applyAlignment="1">
      <alignment horizontal="center"/>
    </xf>
    <xf numFmtId="0" fontId="6" fillId="0" borderId="5" xfId="2" applyFont="1" applyFill="1" applyBorder="1" applyAlignment="1">
      <alignment horizontal="center"/>
    </xf>
    <xf numFmtId="0" fontId="6" fillId="0" borderId="6" xfId="2" applyFont="1" applyFill="1" applyBorder="1" applyAlignment="1">
      <alignment horizontal="center"/>
    </xf>
    <xf numFmtId="9" fontId="6" fillId="0" borderId="7" xfId="2" applyNumberFormat="1" applyFont="1" applyFill="1" applyBorder="1" applyAlignment="1">
      <alignment horizontal="center"/>
    </xf>
    <xf numFmtId="0" fontId="6" fillId="0" borderId="4" xfId="2" applyFont="1" applyFill="1" applyBorder="1" applyAlignment="1">
      <alignment horizontal="center"/>
    </xf>
    <xf numFmtId="9" fontId="6" fillId="0" borderId="8" xfId="2" applyNumberFormat="1" applyFont="1" applyFill="1" applyBorder="1" applyAlignment="1">
      <alignment horizontal="center"/>
    </xf>
    <xf numFmtId="0" fontId="6" fillId="0" borderId="48" xfId="4" applyNumberFormat="1" applyFont="1" applyFill="1" applyBorder="1" applyAlignment="1">
      <alignment horizontal="center" vertical="center" wrapText="1"/>
    </xf>
    <xf numFmtId="164" fontId="6" fillId="0" borderId="42" xfId="0" applyNumberFormat="1" applyFont="1" applyFill="1" applyBorder="1" applyAlignment="1">
      <alignment horizontal="center" vertical="center" wrapText="1"/>
    </xf>
    <xf numFmtId="0" fontId="6" fillId="0" borderId="43" xfId="0" applyFont="1" applyFill="1" applyBorder="1"/>
    <xf numFmtId="0" fontId="6" fillId="0" borderId="44" xfId="0" applyFont="1" applyFill="1" applyBorder="1"/>
    <xf numFmtId="0" fontId="6" fillId="0" borderId="9" xfId="2" applyFont="1" applyFill="1" applyBorder="1" applyAlignment="1">
      <alignment horizontal="center"/>
    </xf>
    <xf numFmtId="0" fontId="4" fillId="4" borderId="0" xfId="2" applyFont="1" applyFill="1" applyBorder="1" applyAlignment="1">
      <alignment horizontal="center" vertical="center"/>
    </xf>
    <xf numFmtId="0" fontId="16" fillId="0" borderId="1" xfId="2" applyFont="1" applyFill="1" applyBorder="1" applyAlignment="1">
      <alignment horizontal="center" vertical="center"/>
    </xf>
    <xf numFmtId="0" fontId="16" fillId="0" borderId="2" xfId="2" applyFont="1" applyFill="1" applyBorder="1" applyAlignment="1">
      <alignment horizontal="center" vertical="center"/>
    </xf>
    <xf numFmtId="0" fontId="2" fillId="0" borderId="2" xfId="2" applyFont="1" applyFill="1" applyBorder="1" applyAlignment="1">
      <alignment horizontal="center" vertical="center" wrapText="1"/>
    </xf>
    <xf numFmtId="0" fontId="2" fillId="0" borderId="31" xfId="2" applyFont="1" applyFill="1" applyBorder="1" applyAlignment="1">
      <alignment horizontal="center" vertical="center" wrapText="1"/>
    </xf>
    <xf numFmtId="0" fontId="2" fillId="0" borderId="25" xfId="2" applyFont="1" applyFill="1" applyBorder="1" applyAlignment="1">
      <alignment horizontal="center" vertical="center" wrapText="1"/>
    </xf>
    <xf numFmtId="0" fontId="2" fillId="0" borderId="30" xfId="2" applyFont="1" applyFill="1" applyBorder="1" applyAlignment="1">
      <alignment horizontal="center" vertical="center" wrapText="1"/>
    </xf>
    <xf numFmtId="0" fontId="2" fillId="0" borderId="52" xfId="2" applyFont="1" applyFill="1" applyBorder="1" applyAlignment="1">
      <alignment horizontal="center"/>
    </xf>
    <xf numFmtId="0" fontId="2" fillId="0" borderId="57" xfId="2" applyFont="1" applyFill="1" applyBorder="1" applyAlignment="1">
      <alignment horizontal="center"/>
    </xf>
    <xf numFmtId="0" fontId="2" fillId="0" borderId="48" xfId="2" applyFont="1" applyFill="1" applyBorder="1" applyAlignment="1">
      <alignment horizontal="center"/>
    </xf>
    <xf numFmtId="0" fontId="4" fillId="2" borderId="39" xfId="2" applyFont="1" applyFill="1" applyBorder="1" applyAlignment="1">
      <alignment horizontal="center" vertical="center" wrapText="1"/>
    </xf>
    <xf numFmtId="0" fontId="4" fillId="2" borderId="0" xfId="2" applyFont="1" applyFill="1" applyBorder="1" applyAlignment="1">
      <alignment horizontal="center" vertical="center" wrapText="1"/>
    </xf>
    <xf numFmtId="0" fontId="4" fillId="2" borderId="40" xfId="2" applyFont="1" applyFill="1" applyBorder="1" applyAlignment="1">
      <alignment horizontal="center" vertical="center" wrapText="1"/>
    </xf>
    <xf numFmtId="0" fontId="6" fillId="0" borderId="46" xfId="4" applyNumberFormat="1" applyFont="1" applyFill="1" applyBorder="1" applyAlignment="1">
      <alignment horizontal="left" vertical="center" wrapText="1"/>
    </xf>
    <xf numFmtId="0" fontId="6" fillId="0" borderId="43" xfId="4" applyNumberFormat="1" applyFont="1" applyFill="1" applyBorder="1" applyAlignment="1">
      <alignment horizontal="left" vertical="center" wrapText="1"/>
    </xf>
    <xf numFmtId="0" fontId="6" fillId="0" borderId="44" xfId="4" applyNumberFormat="1" applyFont="1" applyFill="1" applyBorder="1" applyAlignment="1">
      <alignment horizontal="left" vertical="center" wrapText="1"/>
    </xf>
    <xf numFmtId="0" fontId="2" fillId="0" borderId="58" xfId="2" applyFont="1" applyFill="1" applyBorder="1" applyAlignment="1">
      <alignment horizontal="center"/>
    </xf>
    <xf numFmtId="0" fontId="6" fillId="0" borderId="12" xfId="4" applyNumberFormat="1" applyFont="1" applyFill="1" applyBorder="1" applyAlignment="1">
      <alignment horizontal="center" vertical="center" wrapText="1"/>
    </xf>
    <xf numFmtId="0" fontId="6" fillId="0" borderId="60" xfId="4" applyNumberFormat="1" applyFont="1" applyFill="1" applyBorder="1" applyAlignment="1">
      <alignment horizontal="center" vertical="center" wrapText="1"/>
    </xf>
    <xf numFmtId="0" fontId="6" fillId="0" borderId="61" xfId="4" applyNumberFormat="1" applyFont="1" applyFill="1" applyBorder="1" applyAlignment="1">
      <alignment horizontal="center" vertical="center" wrapText="1"/>
    </xf>
    <xf numFmtId="0" fontId="2" fillId="0" borderId="26" xfId="2" applyFont="1" applyFill="1" applyBorder="1" applyAlignment="1">
      <alignment horizontal="center" vertical="center" wrapText="1"/>
    </xf>
    <xf numFmtId="0" fontId="10" fillId="4" borderId="15" xfId="0" applyFont="1" applyFill="1" applyBorder="1" applyAlignment="1">
      <alignment horizontal="center" vertical="center"/>
    </xf>
    <xf numFmtId="0" fontId="10" fillId="4" borderId="16" xfId="0" applyFont="1" applyFill="1" applyBorder="1" applyAlignment="1">
      <alignment horizontal="center" vertical="center"/>
    </xf>
    <xf numFmtId="0" fontId="10" fillId="4" borderId="0" xfId="0" applyFont="1" applyFill="1" applyBorder="1" applyAlignment="1">
      <alignment horizontal="center" vertical="center"/>
    </xf>
    <xf numFmtId="0" fontId="10" fillId="4" borderId="40" xfId="0" applyFont="1" applyFill="1" applyBorder="1" applyAlignment="1">
      <alignment horizontal="center" vertical="center"/>
    </xf>
    <xf numFmtId="0" fontId="10" fillId="4" borderId="19" xfId="0" applyFont="1" applyFill="1" applyBorder="1" applyAlignment="1">
      <alignment horizontal="center" vertical="center"/>
    </xf>
    <xf numFmtId="0" fontId="10" fillId="4" borderId="20" xfId="0" applyFont="1" applyFill="1" applyBorder="1" applyAlignment="1">
      <alignment horizontal="center" vertical="center"/>
    </xf>
    <xf numFmtId="0" fontId="2" fillId="0" borderId="33" xfId="2" applyFont="1" applyFill="1" applyBorder="1" applyAlignment="1">
      <alignment horizontal="center"/>
    </xf>
    <xf numFmtId="0" fontId="2" fillId="0" borderId="28" xfId="2" applyFont="1" applyFill="1" applyBorder="1" applyAlignment="1">
      <alignment horizontal="center"/>
    </xf>
    <xf numFmtId="0" fontId="2" fillId="0" borderId="29" xfId="2" applyFont="1" applyFill="1" applyBorder="1" applyAlignment="1">
      <alignment horizontal="center"/>
    </xf>
    <xf numFmtId="0" fontId="6" fillId="0" borderId="14" xfId="2" applyFont="1" applyFill="1" applyBorder="1" applyAlignment="1">
      <alignment horizontal="center" vertical="center" wrapText="1"/>
    </xf>
    <xf numFmtId="0" fontId="6" fillId="0" borderId="15" xfId="2" applyFont="1" applyFill="1" applyBorder="1" applyAlignment="1">
      <alignment horizontal="center" vertical="center" wrapText="1"/>
    </xf>
    <xf numFmtId="0" fontId="6" fillId="0" borderId="16" xfId="2" applyFont="1" applyFill="1" applyBorder="1" applyAlignment="1">
      <alignment horizontal="center" vertical="center" wrapText="1"/>
    </xf>
    <xf numFmtId="0" fontId="6" fillId="0" borderId="39" xfId="2" applyFont="1" applyFill="1" applyBorder="1" applyAlignment="1">
      <alignment horizontal="center" vertical="center" wrapText="1"/>
    </xf>
    <xf numFmtId="0" fontId="6" fillId="0" borderId="0" xfId="2" applyFont="1" applyFill="1" applyBorder="1" applyAlignment="1">
      <alignment horizontal="center" vertical="center" wrapText="1"/>
    </xf>
    <xf numFmtId="0" fontId="6" fillId="0" borderId="40" xfId="2" applyFont="1" applyFill="1" applyBorder="1" applyAlignment="1">
      <alignment horizontal="center" vertical="center" wrapText="1"/>
    </xf>
    <xf numFmtId="0" fontId="6" fillId="0" borderId="18" xfId="2" applyFont="1" applyFill="1" applyBorder="1" applyAlignment="1">
      <alignment horizontal="center" vertical="center" wrapText="1"/>
    </xf>
    <xf numFmtId="0" fontId="6" fillId="0" borderId="19" xfId="2" applyFont="1" applyFill="1" applyBorder="1" applyAlignment="1">
      <alignment horizontal="center" vertical="center" wrapText="1"/>
    </xf>
    <xf numFmtId="0" fontId="6" fillId="0" borderId="20" xfId="2" applyFont="1" applyFill="1" applyBorder="1" applyAlignment="1">
      <alignment horizontal="center" vertical="center" wrapText="1"/>
    </xf>
    <xf numFmtId="9" fontId="2" fillId="0" borderId="2" xfId="2" applyNumberFormat="1" applyFont="1" applyFill="1" applyBorder="1" applyAlignment="1">
      <alignment horizontal="center" vertical="center"/>
    </xf>
    <xf numFmtId="0" fontId="2" fillId="0" borderId="2" xfId="2" applyFont="1" applyFill="1" applyBorder="1" applyAlignment="1">
      <alignment horizontal="center" vertical="center"/>
    </xf>
    <xf numFmtId="0" fontId="2" fillId="0" borderId="32" xfId="2" applyFont="1" applyFill="1" applyBorder="1" applyAlignment="1">
      <alignment horizontal="center"/>
    </xf>
    <xf numFmtId="0" fontId="6" fillId="0" borderId="48" xfId="4" applyNumberFormat="1" applyFont="1" applyFill="1" applyBorder="1" applyAlignment="1">
      <alignment horizontal="left" vertical="center" wrapText="1"/>
    </xf>
    <xf numFmtId="9" fontId="6" fillId="3" borderId="21" xfId="3" applyNumberFormat="1" applyFont="1" applyFill="1" applyBorder="1" applyAlignment="1">
      <alignment horizontal="center" vertical="center" wrapText="1"/>
    </xf>
    <xf numFmtId="9" fontId="6" fillId="3" borderId="37" xfId="3" applyNumberFormat="1" applyFont="1" applyFill="1" applyBorder="1" applyAlignment="1">
      <alignment horizontal="center" vertical="center" wrapText="1"/>
    </xf>
    <xf numFmtId="0" fontId="6" fillId="0" borderId="15" xfId="2" applyFont="1" applyBorder="1" applyAlignment="1">
      <alignment horizontal="center" vertical="center"/>
    </xf>
    <xf numFmtId="0" fontId="6" fillId="0" borderId="16" xfId="2" applyFont="1" applyBorder="1" applyAlignment="1">
      <alignment horizontal="center" vertical="center"/>
    </xf>
    <xf numFmtId="0" fontId="6" fillId="0" borderId="18" xfId="2" applyFont="1" applyBorder="1" applyAlignment="1">
      <alignment horizontal="center" vertical="center"/>
    </xf>
    <xf numFmtId="0" fontId="6" fillId="0" borderId="19" xfId="2" applyFont="1" applyBorder="1" applyAlignment="1">
      <alignment horizontal="center" vertical="center"/>
    </xf>
    <xf numFmtId="0" fontId="6" fillId="0" borderId="20" xfId="2" applyFont="1" applyBorder="1" applyAlignment="1">
      <alignment horizontal="center" vertical="center"/>
    </xf>
    <xf numFmtId="0" fontId="6" fillId="0" borderId="28" xfId="2" applyFont="1" applyBorder="1" applyAlignment="1">
      <alignment horizontal="center" vertical="center" wrapText="1"/>
    </xf>
    <xf numFmtId="0" fontId="6" fillId="0" borderId="29" xfId="2" applyFont="1" applyBorder="1" applyAlignment="1">
      <alignment horizontal="center" vertical="center" wrapText="1"/>
    </xf>
    <xf numFmtId="0" fontId="4" fillId="2" borderId="0" xfId="2" applyFont="1" applyFill="1" applyAlignment="1">
      <alignment horizontal="center" vertical="center" wrapText="1"/>
    </xf>
    <xf numFmtId="0" fontId="10" fillId="4" borderId="0" xfId="0" applyFont="1" applyFill="1" applyAlignment="1">
      <alignment horizontal="center" vertical="center" wrapText="1"/>
    </xf>
    <xf numFmtId="0" fontId="10" fillId="4" borderId="0" xfId="0" applyFont="1" applyFill="1" applyAlignment="1">
      <alignment horizontal="center" vertical="center"/>
    </xf>
    <xf numFmtId="0" fontId="6" fillId="0" borderId="43" xfId="0" applyFont="1" applyBorder="1" applyAlignment="1"/>
    <xf numFmtId="0" fontId="6" fillId="0" borderId="44" xfId="0" applyFont="1" applyBorder="1" applyAlignment="1"/>
    <xf numFmtId="0" fontId="2" fillId="0" borderId="4" xfId="2" applyFont="1" applyBorder="1" applyAlignment="1">
      <alignment horizontal="center" vertical="center" wrapText="1"/>
    </xf>
    <xf numFmtId="0" fontId="2" fillId="0" borderId="5" xfId="2" applyFont="1" applyBorder="1" applyAlignment="1">
      <alignment horizontal="center" vertical="center" wrapText="1"/>
    </xf>
    <xf numFmtId="9" fontId="2" fillId="0" borderId="5" xfId="1" applyFont="1" applyBorder="1" applyAlignment="1">
      <alignment horizontal="center" vertical="center" wrapText="1"/>
    </xf>
    <xf numFmtId="0" fontId="2" fillId="0" borderId="52" xfId="2" applyFont="1" applyBorder="1" applyAlignment="1">
      <alignment horizontal="left" vertical="center" wrapText="1"/>
    </xf>
    <xf numFmtId="0" fontId="2" fillId="0" borderId="57" xfId="2" applyFont="1" applyBorder="1" applyAlignment="1">
      <alignment horizontal="left" vertical="center" wrapText="1"/>
    </xf>
    <xf numFmtId="0" fontId="2" fillId="0" borderId="48" xfId="2" applyFont="1" applyBorder="1" applyAlignment="1">
      <alignment horizontal="left" vertical="center" wrapText="1"/>
    </xf>
    <xf numFmtId="0" fontId="2" fillId="0" borderId="58" xfId="2" applyFont="1" applyBorder="1" applyAlignment="1">
      <alignment horizontal="left" vertical="center" wrapText="1"/>
    </xf>
    <xf numFmtId="0" fontId="2" fillId="0" borderId="1" xfId="2" applyFont="1" applyBorder="1" applyAlignment="1">
      <alignment horizontal="center" vertical="center" wrapText="1"/>
    </xf>
    <xf numFmtId="0" fontId="2" fillId="0" borderId="2" xfId="2" applyFont="1" applyBorder="1" applyAlignment="1">
      <alignment horizontal="center" vertical="center" wrapText="1"/>
    </xf>
    <xf numFmtId="9" fontId="2" fillId="0" borderId="2" xfId="2" applyNumberFormat="1" applyFont="1" applyBorder="1" applyAlignment="1">
      <alignment horizontal="center" vertical="center" wrapText="1"/>
    </xf>
    <xf numFmtId="0" fontId="2" fillId="0" borderId="31" xfId="2" applyFont="1" applyBorder="1" applyAlignment="1">
      <alignment horizontal="center" vertical="center" wrapText="1"/>
    </xf>
    <xf numFmtId="0" fontId="2" fillId="0" borderId="25" xfId="2" applyFont="1" applyBorder="1" applyAlignment="1">
      <alignment horizontal="center" vertical="center" wrapText="1"/>
    </xf>
    <xf numFmtId="0" fontId="2" fillId="0" borderId="30" xfId="2" applyFont="1" applyBorder="1" applyAlignment="1">
      <alignment horizontal="center" vertical="center" wrapText="1"/>
    </xf>
    <xf numFmtId="0" fontId="2" fillId="0" borderId="26" xfId="2" applyFont="1" applyBorder="1" applyAlignment="1">
      <alignment horizontal="center" vertical="center" wrapText="1"/>
    </xf>
    <xf numFmtId="0" fontId="2" fillId="0" borderId="7" xfId="2" applyFont="1" applyBorder="1" applyAlignment="1">
      <alignment horizontal="center" vertical="center" wrapText="1"/>
    </xf>
    <xf numFmtId="0" fontId="2" fillId="0" borderId="8" xfId="2" applyFont="1" applyBorder="1" applyAlignment="1">
      <alignment horizontal="center" vertical="center" wrapText="1"/>
    </xf>
    <xf numFmtId="0" fontId="2" fillId="0" borderId="33" xfId="2" applyFont="1" applyBorder="1" applyAlignment="1">
      <alignment horizontal="center" vertical="center" wrapText="1"/>
    </xf>
    <xf numFmtId="0" fontId="2" fillId="0" borderId="28" xfId="2" applyFont="1" applyBorder="1" applyAlignment="1">
      <alignment horizontal="center" vertical="center" wrapText="1"/>
    </xf>
    <xf numFmtId="0" fontId="2" fillId="0" borderId="32" xfId="2" applyFont="1" applyBorder="1" applyAlignment="1">
      <alignment horizontal="center" vertical="center" wrapText="1"/>
    </xf>
    <xf numFmtId="0" fontId="2" fillId="0" borderId="29" xfId="2" applyFont="1" applyBorder="1" applyAlignment="1">
      <alignment horizontal="center" vertical="center" wrapText="1"/>
    </xf>
    <xf numFmtId="0" fontId="2" fillId="0" borderId="52" xfId="2" applyFont="1" applyBorder="1" applyAlignment="1">
      <alignment horizontal="center" vertical="center" wrapText="1"/>
    </xf>
    <xf numFmtId="0" fontId="2" fillId="0" borderId="57" xfId="2" applyFont="1" applyBorder="1" applyAlignment="1">
      <alignment horizontal="center" vertical="center" wrapText="1"/>
    </xf>
    <xf numFmtId="0" fontId="2" fillId="0" borderId="48" xfId="2" applyFont="1" applyBorder="1" applyAlignment="1">
      <alignment horizontal="center" vertical="center" wrapText="1"/>
    </xf>
    <xf numFmtId="0" fontId="2" fillId="0" borderId="58" xfId="2" applyFont="1" applyBorder="1" applyAlignment="1">
      <alignment horizontal="center" vertical="center" wrapText="1"/>
    </xf>
    <xf numFmtId="9" fontId="5" fillId="0" borderId="30" xfId="3" applyNumberFormat="1" applyBorder="1" applyAlignment="1">
      <alignment horizontal="center" vertical="center" wrapText="1"/>
    </xf>
    <xf numFmtId="9" fontId="5" fillId="0" borderId="2" xfId="3" applyNumberFormat="1" applyBorder="1" applyAlignment="1">
      <alignment horizontal="center" vertical="center" wrapText="1"/>
    </xf>
    <xf numFmtId="9" fontId="5" fillId="0" borderId="31" xfId="3" applyNumberFormat="1" applyBorder="1" applyAlignment="1">
      <alignment horizontal="center" vertical="center" wrapText="1"/>
    </xf>
    <xf numFmtId="9" fontId="5" fillId="0" borderId="32" xfId="3" applyNumberFormat="1" applyBorder="1" applyAlignment="1">
      <alignment horizontal="center" vertical="center" wrapText="1"/>
    </xf>
    <xf numFmtId="9" fontId="5" fillId="0" borderId="8" xfId="3" applyNumberFormat="1" applyBorder="1" applyAlignment="1">
      <alignment horizontal="center" vertical="center" wrapText="1"/>
    </xf>
    <xf numFmtId="9" fontId="5" fillId="0" borderId="33" xfId="3" applyNumberFormat="1" applyBorder="1" applyAlignment="1">
      <alignment horizontal="center" vertical="center" wrapText="1"/>
    </xf>
    <xf numFmtId="0" fontId="5" fillId="0" borderId="37" xfId="3" applyBorder="1" applyAlignment="1">
      <alignment horizontal="center" vertical="center" wrapText="1"/>
    </xf>
    <xf numFmtId="0" fontId="5" fillId="0" borderId="35" xfId="3" applyBorder="1" applyAlignment="1">
      <alignment horizontal="center" vertical="center" wrapText="1"/>
    </xf>
    <xf numFmtId="0" fontId="5" fillId="0" borderId="36" xfId="3" applyBorder="1" applyAlignment="1">
      <alignment horizontal="center" vertical="center" wrapText="1"/>
    </xf>
    <xf numFmtId="9" fontId="4" fillId="2" borderId="15" xfId="3" applyNumberFormat="1" applyFont="1" applyFill="1" applyBorder="1" applyAlignment="1">
      <alignment horizontal="center" vertical="center" wrapText="1"/>
    </xf>
    <xf numFmtId="9" fontId="4" fillId="2" borderId="16" xfId="3" applyNumberFormat="1" applyFont="1" applyFill="1" applyBorder="1" applyAlignment="1">
      <alignment horizontal="center" vertical="center" wrapText="1"/>
    </xf>
    <xf numFmtId="0" fontId="5" fillId="0" borderId="14" xfId="2" applyFont="1" applyBorder="1" applyAlignment="1">
      <alignment horizontal="center" vertical="center" wrapText="1"/>
    </xf>
    <xf numFmtId="0" fontId="5" fillId="0" borderId="15" xfId="2" applyFont="1" applyBorder="1" applyAlignment="1">
      <alignment horizontal="center" vertical="center"/>
    </xf>
    <xf numFmtId="0" fontId="5" fillId="0" borderId="16" xfId="2" applyFont="1" applyBorder="1" applyAlignment="1">
      <alignment horizontal="center" vertical="center"/>
    </xf>
    <xf numFmtId="0" fontId="5" fillId="0" borderId="18" xfId="2" applyFont="1" applyBorder="1" applyAlignment="1">
      <alignment horizontal="center" vertical="center"/>
    </xf>
    <xf numFmtId="0" fontId="5" fillId="0" borderId="19" xfId="2" applyFont="1" applyBorder="1" applyAlignment="1">
      <alignment horizontal="center" vertical="center"/>
    </xf>
    <xf numFmtId="0" fontId="5" fillId="0" borderId="20" xfId="2" applyFont="1" applyBorder="1" applyAlignment="1">
      <alignment horizontal="center" vertical="center"/>
    </xf>
    <xf numFmtId="164" fontId="5" fillId="0" borderId="42" xfId="0" applyNumberFormat="1" applyFont="1" applyBorder="1" applyAlignment="1">
      <alignment horizontal="center" vertical="center" wrapText="1"/>
    </xf>
    <xf numFmtId="0" fontId="5" fillId="0" borderId="43" xfId="0" applyFont="1" applyBorder="1" applyAlignment="1"/>
    <xf numFmtId="0" fontId="5" fillId="0" borderId="44" xfId="0" applyFont="1" applyBorder="1" applyAlignment="1"/>
    <xf numFmtId="0" fontId="5" fillId="0" borderId="46" xfId="4" applyNumberFormat="1" applyFont="1" applyFill="1" applyBorder="1" applyAlignment="1">
      <alignment horizontal="center" vertical="center" wrapText="1"/>
    </xf>
    <xf numFmtId="0" fontId="5" fillId="0" borderId="43" xfId="4" applyNumberFormat="1" applyFont="1" applyFill="1" applyBorder="1" applyAlignment="1">
      <alignment horizontal="center" vertical="center" wrapText="1"/>
    </xf>
    <xf numFmtId="0" fontId="5" fillId="0" borderId="44" xfId="4" applyNumberFormat="1" applyFont="1" applyFill="1" applyBorder="1" applyAlignment="1">
      <alignment horizontal="center" vertical="center" wrapText="1"/>
    </xf>
    <xf numFmtId="0" fontId="5" fillId="0" borderId="48" xfId="4" applyNumberFormat="1" applyFont="1" applyFill="1" applyBorder="1" applyAlignment="1">
      <alignment horizontal="center" vertical="center" wrapText="1"/>
    </xf>
    <xf numFmtId="0" fontId="7" fillId="2" borderId="1"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2" borderId="3" xfId="0" applyFont="1" applyFill="1" applyBorder="1" applyAlignment="1">
      <alignment horizontal="center" vertical="center" wrapText="1"/>
    </xf>
    <xf numFmtId="0" fontId="7" fillId="2" borderId="21" xfId="0" applyFont="1" applyFill="1" applyBorder="1" applyAlignment="1">
      <alignment horizontal="center" vertical="center" wrapText="1"/>
    </xf>
    <xf numFmtId="0" fontId="7" fillId="2" borderId="22" xfId="0" applyFont="1" applyFill="1" applyBorder="1" applyAlignment="1">
      <alignment horizontal="center" vertical="center" wrapText="1"/>
    </xf>
    <xf numFmtId="0" fontId="7" fillId="2" borderId="23" xfId="0" applyFont="1" applyFill="1" applyBorder="1" applyAlignment="1">
      <alignment horizontal="center" vertical="center" wrapText="1"/>
    </xf>
    <xf numFmtId="0" fontId="5" fillId="0" borderId="37" xfId="3" applyBorder="1" applyAlignment="1">
      <alignment horizontal="justify" vertical="center" wrapText="1"/>
    </xf>
    <xf numFmtId="0" fontId="5" fillId="0" borderId="35" xfId="3" applyBorder="1" applyAlignment="1">
      <alignment horizontal="justify" vertical="center" wrapText="1"/>
    </xf>
    <xf numFmtId="0" fontId="5" fillId="0" borderId="36" xfId="3" applyBorder="1" applyAlignment="1">
      <alignment horizontal="justify" vertical="center" wrapText="1"/>
    </xf>
    <xf numFmtId="0" fontId="5" fillId="0" borderId="32" xfId="2" applyFont="1" applyBorder="1" applyAlignment="1">
      <alignment horizontal="center" vertical="center"/>
    </xf>
    <xf numFmtId="0" fontId="5" fillId="0" borderId="8" xfId="2" applyFont="1" applyBorder="1" applyAlignment="1">
      <alignment horizontal="center" vertical="center"/>
    </xf>
    <xf numFmtId="0" fontId="5" fillId="0" borderId="9" xfId="2" applyFont="1" applyBorder="1" applyAlignment="1">
      <alignment horizontal="center" vertical="center"/>
    </xf>
    <xf numFmtId="164" fontId="5" fillId="0" borderId="1" xfId="0" applyNumberFormat="1" applyFont="1" applyBorder="1" applyAlignment="1">
      <alignment horizontal="center" vertical="center" wrapText="1"/>
    </xf>
    <xf numFmtId="0" fontId="5" fillId="0" borderId="2" xfId="0" applyFont="1" applyBorder="1" applyAlignment="1"/>
    <xf numFmtId="0" fontId="5" fillId="0" borderId="3" xfId="0" applyFont="1" applyBorder="1" applyAlignment="1"/>
    <xf numFmtId="2" fontId="13" fillId="0" borderId="2" xfId="2" applyNumberFormat="1" applyFont="1" applyBorder="1" applyAlignment="1">
      <alignment horizontal="center"/>
    </xf>
    <xf numFmtId="0" fontId="13" fillId="0" borderId="2" xfId="2" applyFont="1" applyBorder="1" applyAlignment="1">
      <alignment horizontal="center"/>
    </xf>
    <xf numFmtId="0" fontId="13" fillId="0" borderId="31" xfId="2" applyFont="1" applyBorder="1" applyAlignment="1">
      <alignment horizontal="center" wrapText="1"/>
    </xf>
    <xf numFmtId="0" fontId="13" fillId="0" borderId="25" xfId="2" applyFont="1" applyBorder="1" applyAlignment="1">
      <alignment horizontal="center" wrapText="1"/>
    </xf>
    <xf numFmtId="0" fontId="13" fillId="0" borderId="26" xfId="2" applyFont="1" applyBorder="1" applyAlignment="1">
      <alignment horizontal="center" wrapText="1"/>
    </xf>
    <xf numFmtId="0" fontId="13" fillId="0" borderId="30" xfId="2" applyFont="1" applyBorder="1" applyAlignment="1">
      <alignment horizontal="center" wrapText="1"/>
    </xf>
    <xf numFmtId="0" fontId="7" fillId="2" borderId="34" xfId="2" applyFont="1" applyFill="1" applyBorder="1" applyAlignment="1">
      <alignment horizontal="center"/>
    </xf>
    <xf numFmtId="0" fontId="7" fillId="2" borderId="35" xfId="2" applyFont="1" applyFill="1" applyBorder="1" applyAlignment="1">
      <alignment horizontal="center"/>
    </xf>
    <xf numFmtId="0" fontId="7" fillId="2" borderId="36" xfId="2" applyFont="1" applyFill="1" applyBorder="1" applyAlignment="1">
      <alignment horizontal="center"/>
    </xf>
    <xf numFmtId="0" fontId="5" fillId="2" borderId="21" xfId="2" applyFont="1" applyFill="1" applyBorder="1" applyAlignment="1">
      <alignment horizontal="center"/>
    </xf>
    <xf numFmtId="0" fontId="5" fillId="2" borderId="22" xfId="2" applyFont="1" applyFill="1" applyBorder="1" applyAlignment="1">
      <alignment horizontal="center"/>
    </xf>
    <xf numFmtId="0" fontId="5" fillId="2" borderId="23" xfId="2" applyFont="1" applyFill="1" applyBorder="1" applyAlignment="1">
      <alignment horizontal="center"/>
    </xf>
    <xf numFmtId="0" fontId="7" fillId="2" borderId="14" xfId="2" applyFont="1" applyFill="1" applyBorder="1" applyAlignment="1">
      <alignment horizontal="center" vertical="center" wrapText="1"/>
    </xf>
    <xf numFmtId="0" fontId="7" fillId="2" borderId="15" xfId="2" applyFont="1" applyFill="1" applyBorder="1" applyAlignment="1">
      <alignment horizontal="center" vertical="center" wrapText="1"/>
    </xf>
    <xf numFmtId="0" fontId="7" fillId="2" borderId="16" xfId="2" applyFont="1" applyFill="1" applyBorder="1" applyAlignment="1">
      <alignment horizontal="center" vertical="center" wrapText="1"/>
    </xf>
    <xf numFmtId="0" fontId="7" fillId="2" borderId="18" xfId="2" applyFont="1" applyFill="1" applyBorder="1" applyAlignment="1">
      <alignment horizontal="center" vertical="center" wrapText="1"/>
    </xf>
    <xf numFmtId="0" fontId="7" fillId="2" borderId="19" xfId="2" applyFont="1" applyFill="1" applyBorder="1" applyAlignment="1">
      <alignment horizontal="center" vertical="center" wrapText="1"/>
    </xf>
    <xf numFmtId="0" fontId="7" fillId="2" borderId="20" xfId="2" applyFont="1" applyFill="1" applyBorder="1" applyAlignment="1">
      <alignment horizontal="center" vertical="center" wrapText="1"/>
    </xf>
    <xf numFmtId="0" fontId="14" fillId="4" borderId="14" xfId="0" applyFont="1" applyFill="1" applyBorder="1" applyAlignment="1">
      <alignment horizontal="center" vertical="center" wrapText="1"/>
    </xf>
    <xf numFmtId="0" fontId="14" fillId="4" borderId="15" xfId="0" applyFont="1" applyFill="1" applyBorder="1" applyAlignment="1">
      <alignment horizontal="center" vertical="center" wrapText="1"/>
    </xf>
    <xf numFmtId="0" fontId="14" fillId="4" borderId="16" xfId="0" applyFont="1" applyFill="1" applyBorder="1" applyAlignment="1">
      <alignment horizontal="center" vertical="center" wrapText="1"/>
    </xf>
    <xf numFmtId="0" fontId="14" fillId="4" borderId="39" xfId="0" applyFont="1" applyFill="1" applyBorder="1" applyAlignment="1">
      <alignment horizontal="center" vertical="center" wrapText="1"/>
    </xf>
    <xf numFmtId="0" fontId="14" fillId="4" borderId="0" xfId="0" applyFont="1" applyFill="1" applyAlignment="1">
      <alignment horizontal="center" vertical="center" wrapText="1"/>
    </xf>
    <xf numFmtId="0" fontId="14" fillId="4" borderId="40" xfId="0" applyFont="1" applyFill="1" applyBorder="1" applyAlignment="1">
      <alignment horizontal="center" vertical="center" wrapText="1"/>
    </xf>
    <xf numFmtId="0" fontId="14" fillId="4" borderId="15" xfId="0" applyFont="1" applyFill="1" applyBorder="1" applyAlignment="1">
      <alignment horizontal="center" vertical="center"/>
    </xf>
    <xf numFmtId="0" fontId="14" fillId="4" borderId="16" xfId="0" applyFont="1" applyFill="1" applyBorder="1" applyAlignment="1">
      <alignment horizontal="center" vertical="center"/>
    </xf>
    <xf numFmtId="0" fontId="14" fillId="4" borderId="0" xfId="0" applyFont="1" applyFill="1" applyAlignment="1">
      <alignment horizontal="center" vertical="center"/>
    </xf>
    <xf numFmtId="0" fontId="14" fillId="4" borderId="40" xfId="0" applyFont="1" applyFill="1" applyBorder="1" applyAlignment="1">
      <alignment horizontal="center" vertical="center"/>
    </xf>
    <xf numFmtId="0" fontId="5" fillId="0" borderId="42" xfId="2" applyFont="1" applyBorder="1" applyAlignment="1">
      <alignment horizontal="center" vertical="center" wrapText="1"/>
    </xf>
    <xf numFmtId="0" fontId="5" fillId="0" borderId="43" xfId="2" applyFont="1" applyBorder="1" applyAlignment="1">
      <alignment horizontal="center" vertical="center" wrapText="1"/>
    </xf>
    <xf numFmtId="0" fontId="5" fillId="0" borderId="44" xfId="2" applyFont="1" applyBorder="1" applyAlignment="1">
      <alignment horizontal="center" vertical="center" wrapText="1"/>
    </xf>
    <xf numFmtId="0" fontId="5" fillId="0" borderId="4" xfId="2" applyFont="1" applyBorder="1" applyAlignment="1">
      <alignment horizontal="center" vertical="center" wrapText="1"/>
    </xf>
    <xf numFmtId="0" fontId="5" fillId="0" borderId="5" xfId="2" applyFont="1" applyBorder="1" applyAlignment="1">
      <alignment horizontal="center" vertical="center" wrapText="1"/>
    </xf>
    <xf numFmtId="0" fontId="5" fillId="0" borderId="6" xfId="2" applyFont="1" applyBorder="1" applyAlignment="1">
      <alignment horizontal="center" vertical="center" wrapText="1"/>
    </xf>
    <xf numFmtId="0" fontId="5" fillId="0" borderId="7" xfId="2" applyFont="1" applyBorder="1" applyAlignment="1">
      <alignment horizontal="center" vertical="center" wrapText="1"/>
    </xf>
    <xf numFmtId="0" fontId="13" fillId="0" borderId="5" xfId="2" applyFont="1" applyBorder="1" applyAlignment="1">
      <alignment horizontal="center"/>
    </xf>
    <xf numFmtId="0" fontId="13" fillId="0" borderId="52" xfId="2" applyFont="1" applyBorder="1" applyAlignment="1">
      <alignment horizontal="center"/>
    </xf>
    <xf numFmtId="0" fontId="13" fillId="0" borderId="57" xfId="2" applyFont="1" applyBorder="1" applyAlignment="1">
      <alignment horizontal="center"/>
    </xf>
    <xf numFmtId="0" fontId="13" fillId="0" borderId="58" xfId="2" applyFont="1" applyBorder="1" applyAlignment="1">
      <alignment horizontal="center"/>
    </xf>
    <xf numFmtId="164" fontId="5" fillId="0" borderId="53" xfId="0" applyNumberFormat="1" applyFont="1" applyBorder="1" applyAlignment="1">
      <alignment horizontal="center" vertical="center" wrapText="1"/>
    </xf>
    <xf numFmtId="0" fontId="5" fillId="0" borderId="54" xfId="0" applyFont="1" applyBorder="1" applyAlignment="1"/>
    <xf numFmtId="0" fontId="5" fillId="0" borderId="55" xfId="0" applyFont="1" applyBorder="1" applyAlignment="1"/>
    <xf numFmtId="0" fontId="13" fillId="0" borderId="8" xfId="2" applyFont="1" applyBorder="1" applyAlignment="1">
      <alignment horizontal="center"/>
    </xf>
    <xf numFmtId="0" fontId="13" fillId="0" borderId="33" xfId="2" applyFont="1" applyBorder="1" applyAlignment="1">
      <alignment horizontal="center"/>
    </xf>
    <xf numFmtId="0" fontId="13" fillId="0" borderId="28" xfId="2" applyFont="1" applyBorder="1" applyAlignment="1">
      <alignment horizontal="center"/>
    </xf>
    <xf numFmtId="0" fontId="13" fillId="0" borderId="32" xfId="2" applyFont="1" applyBorder="1" applyAlignment="1">
      <alignment horizontal="center"/>
    </xf>
    <xf numFmtId="0" fontId="13" fillId="0" borderId="29" xfId="2" applyFont="1" applyBorder="1" applyAlignment="1">
      <alignment horizontal="center"/>
    </xf>
    <xf numFmtId="0" fontId="2" fillId="0" borderId="6" xfId="2" applyFont="1" applyBorder="1" applyAlignment="1">
      <alignment horizontal="center" vertical="center" wrapText="1"/>
    </xf>
    <xf numFmtId="0" fontId="40" fillId="3" borderId="14" xfId="0" applyFont="1" applyFill="1" applyBorder="1" applyAlignment="1">
      <alignment horizontal="center" vertical="center" wrapText="1"/>
    </xf>
    <xf numFmtId="0" fontId="40" fillId="3" borderId="15" xfId="0" applyFont="1" applyFill="1" applyBorder="1" applyAlignment="1">
      <alignment horizontal="center" vertical="center"/>
    </xf>
    <xf numFmtId="0" fontId="40" fillId="3" borderId="16" xfId="0" applyFont="1" applyFill="1" applyBorder="1" applyAlignment="1">
      <alignment horizontal="center" vertical="center"/>
    </xf>
    <xf numFmtId="10" fontId="4" fillId="0" borderId="21" xfId="0" applyNumberFormat="1" applyFont="1" applyBorder="1" applyAlignment="1">
      <alignment horizontal="center" vertical="center"/>
    </xf>
    <xf numFmtId="10" fontId="4" fillId="0" borderId="22" xfId="0" applyNumberFormat="1" applyFont="1" applyBorder="1" applyAlignment="1">
      <alignment horizontal="center" vertical="center"/>
    </xf>
    <xf numFmtId="10" fontId="4" fillId="0" borderId="23" xfId="0" applyNumberFormat="1" applyFont="1" applyBorder="1" applyAlignment="1">
      <alignment horizontal="center" vertical="center"/>
    </xf>
    <xf numFmtId="0" fontId="90" fillId="0" borderId="21" xfId="0" applyFont="1" applyBorder="1" applyAlignment="1">
      <alignment horizontal="left" vertical="top" wrapText="1"/>
    </xf>
    <xf numFmtId="0" fontId="90" fillId="0" borderId="22" xfId="0" applyFont="1" applyBorder="1" applyAlignment="1">
      <alignment horizontal="left" vertical="top" wrapText="1"/>
    </xf>
    <xf numFmtId="0" fontId="90" fillId="0" borderId="23" xfId="0" applyFont="1" applyBorder="1" applyAlignment="1">
      <alignment horizontal="left" vertical="top" wrapText="1"/>
    </xf>
    <xf numFmtId="0" fontId="2" fillId="0" borderId="21" xfId="2" applyFont="1" applyBorder="1" applyAlignment="1">
      <alignment horizontal="left" vertical="top"/>
    </xf>
    <xf numFmtId="0" fontId="2" fillId="0" borderId="22" xfId="2" applyFont="1" applyBorder="1" applyAlignment="1">
      <alignment horizontal="left" vertical="top"/>
    </xf>
    <xf numFmtId="0" fontId="2" fillId="0" borderId="23" xfId="2" applyFont="1" applyBorder="1" applyAlignment="1">
      <alignment horizontal="left" vertical="top"/>
    </xf>
    <xf numFmtId="0" fontId="2" fillId="0" borderId="38" xfId="2" applyFont="1" applyBorder="1" applyAlignment="1">
      <alignment horizontal="center" vertical="center"/>
    </xf>
    <xf numFmtId="2" fontId="2" fillId="0" borderId="38" xfId="2" applyNumberFormat="1" applyFont="1" applyBorder="1" applyAlignment="1">
      <alignment horizontal="center" vertical="center"/>
    </xf>
    <xf numFmtId="0" fontId="6" fillId="0" borderId="4" xfId="0" applyFont="1" applyBorder="1" applyAlignment="1">
      <alignment horizontal="center" vertical="center"/>
    </xf>
    <xf numFmtId="0" fontId="6" fillId="0" borderId="5" xfId="0" applyFont="1" applyBorder="1" applyAlignment="1">
      <alignment horizontal="center" vertical="center"/>
    </xf>
    <xf numFmtId="0" fontId="6" fillId="0" borderId="6" xfId="0" applyFont="1" applyBorder="1" applyAlignment="1">
      <alignment horizontal="center" vertical="center"/>
    </xf>
    <xf numFmtId="0" fontId="5" fillId="0" borderId="4" xfId="4" applyNumberFormat="1" applyFont="1" applyFill="1" applyBorder="1" applyAlignment="1">
      <alignment horizontal="left" vertical="center" wrapText="1"/>
    </xf>
    <xf numFmtId="0" fontId="5" fillId="0" borderId="5" xfId="4" applyNumberFormat="1" applyFont="1" applyFill="1" applyBorder="1" applyAlignment="1">
      <alignment horizontal="left" vertical="center" wrapText="1"/>
    </xf>
    <xf numFmtId="0" fontId="5" fillId="0" borderId="6" xfId="4" applyNumberFormat="1" applyFont="1" applyFill="1" applyBorder="1" applyAlignment="1">
      <alignment horizontal="left" vertical="center" wrapText="1"/>
    </xf>
    <xf numFmtId="0" fontId="5" fillId="0" borderId="4" xfId="4" applyNumberFormat="1" applyFont="1" applyFill="1" applyBorder="1" applyAlignment="1">
      <alignment vertical="center" wrapText="1"/>
    </xf>
    <xf numFmtId="0" fontId="5" fillId="0" borderId="5" xfId="4" applyNumberFormat="1" applyFont="1" applyFill="1" applyBorder="1" applyAlignment="1">
      <alignment vertical="center" wrapText="1"/>
    </xf>
    <xf numFmtId="0" fontId="5" fillId="0" borderId="6" xfId="4" applyNumberFormat="1" applyFont="1" applyFill="1" applyBorder="1" applyAlignment="1">
      <alignment vertical="center" wrapText="1"/>
    </xf>
    <xf numFmtId="9" fontId="6" fillId="0" borderId="7" xfId="2" applyNumberFormat="1" applyFont="1" applyBorder="1" applyAlignment="1">
      <alignment horizontal="center"/>
    </xf>
    <xf numFmtId="17" fontId="2" fillId="0" borderId="70" xfId="2" applyNumberFormat="1" applyFont="1" applyBorder="1" applyAlignment="1">
      <alignment horizontal="center" vertical="center"/>
    </xf>
    <xf numFmtId="0" fontId="2" fillId="0" borderId="72" xfId="2" applyFont="1" applyBorder="1" applyAlignment="1">
      <alignment horizontal="center" vertical="center"/>
    </xf>
    <xf numFmtId="0" fontId="85" fillId="0" borderId="21" xfId="0" applyFont="1" applyBorder="1" applyAlignment="1">
      <alignment horizontal="left" vertical="top" wrapText="1"/>
    </xf>
    <xf numFmtId="0" fontId="85" fillId="0" borderId="22" xfId="0" applyFont="1" applyBorder="1" applyAlignment="1">
      <alignment horizontal="left" vertical="top" wrapText="1"/>
    </xf>
    <xf numFmtId="0" fontId="85" fillId="0" borderId="23" xfId="0" applyFont="1" applyBorder="1" applyAlignment="1">
      <alignment horizontal="left" vertical="top" wrapText="1"/>
    </xf>
    <xf numFmtId="0" fontId="2" fillId="0" borderId="21" xfId="2" applyFont="1" applyBorder="1" applyAlignment="1">
      <alignment horizontal="center" vertical="top" wrapText="1"/>
    </xf>
    <xf numFmtId="0" fontId="2" fillId="0" borderId="22" xfId="2" applyFont="1" applyBorder="1" applyAlignment="1">
      <alignment horizontal="center" vertical="top" wrapText="1"/>
    </xf>
    <xf numFmtId="0" fontId="2" fillId="0" borderId="23" xfId="2" applyFont="1" applyBorder="1" applyAlignment="1">
      <alignment horizontal="center" vertical="top" wrapText="1"/>
    </xf>
    <xf numFmtId="0" fontId="6" fillId="0" borderId="21" xfId="3" applyFont="1" applyBorder="1" applyAlignment="1">
      <alignment horizontal="left" vertical="center" wrapText="1"/>
    </xf>
    <xf numFmtId="0" fontId="6" fillId="0" borderId="22" xfId="3" applyFont="1" applyBorder="1" applyAlignment="1">
      <alignment horizontal="left" vertical="center" wrapText="1"/>
    </xf>
    <xf numFmtId="0" fontId="6" fillId="0" borderId="23" xfId="3" applyFont="1" applyBorder="1" applyAlignment="1">
      <alignment horizontal="left" vertical="center" wrapText="1"/>
    </xf>
    <xf numFmtId="0" fontId="6" fillId="0" borderId="4" xfId="4" applyNumberFormat="1" applyFont="1" applyFill="1" applyBorder="1" applyAlignment="1">
      <alignment vertical="center" wrapText="1"/>
    </xf>
    <xf numFmtId="0" fontId="6" fillId="0" borderId="5" xfId="4" applyNumberFormat="1" applyFont="1" applyFill="1" applyBorder="1" applyAlignment="1">
      <alignment vertical="center" wrapText="1"/>
    </xf>
    <xf numFmtId="0" fontId="6" fillId="0" borderId="6" xfId="4" applyNumberFormat="1" applyFont="1" applyFill="1" applyBorder="1" applyAlignment="1">
      <alignment vertical="center" wrapText="1"/>
    </xf>
    <xf numFmtId="168" fontId="4" fillId="0" borderId="21" xfId="0" applyNumberFormat="1" applyFont="1" applyBorder="1" applyAlignment="1">
      <alignment horizontal="center" vertical="center"/>
    </xf>
    <xf numFmtId="168" fontId="4" fillId="0" borderId="22" xfId="0" applyNumberFormat="1" applyFont="1" applyBorder="1" applyAlignment="1">
      <alignment horizontal="center" vertical="center"/>
    </xf>
    <xf numFmtId="168" fontId="4" fillId="0" borderId="23" xfId="0" applyNumberFormat="1" applyFont="1" applyBorder="1" applyAlignment="1">
      <alignment horizontal="center" vertical="center"/>
    </xf>
    <xf numFmtId="0" fontId="2" fillId="0" borderId="22" xfId="2" applyFont="1" applyBorder="1" applyAlignment="1">
      <alignment horizontal="center" wrapText="1"/>
    </xf>
    <xf numFmtId="0" fontId="2" fillId="0" borderId="23" xfId="2" applyFont="1" applyBorder="1" applyAlignment="1">
      <alignment horizontal="center" wrapText="1"/>
    </xf>
    <xf numFmtId="1" fontId="2" fillId="0" borderId="38" xfId="2" applyNumberFormat="1" applyFont="1" applyBorder="1" applyAlignment="1">
      <alignment horizontal="center" vertical="center"/>
    </xf>
    <xf numFmtId="0" fontId="2" fillId="3" borderId="39" xfId="2" applyFont="1" applyFill="1" applyBorder="1" applyAlignment="1">
      <alignment horizontal="center" vertical="center"/>
    </xf>
    <xf numFmtId="0" fontId="2" fillId="3" borderId="0" xfId="2" applyFont="1" applyFill="1" applyAlignment="1">
      <alignment horizontal="center" vertical="center"/>
    </xf>
    <xf numFmtId="0" fontId="2" fillId="3" borderId="40" xfId="2" applyFont="1" applyFill="1" applyBorder="1" applyAlignment="1">
      <alignment horizontal="center" vertical="center"/>
    </xf>
    <xf numFmtId="0" fontId="2" fillId="3" borderId="18" xfId="2" applyFont="1" applyFill="1" applyBorder="1" applyAlignment="1">
      <alignment horizontal="center" vertical="center"/>
    </xf>
    <xf numFmtId="0" fontId="2" fillId="3" borderId="19" xfId="2" applyFont="1" applyFill="1" applyBorder="1" applyAlignment="1">
      <alignment horizontal="center" vertical="center"/>
    </xf>
    <xf numFmtId="0" fontId="2" fillId="3" borderId="20" xfId="2" applyFont="1" applyFill="1" applyBorder="1" applyAlignment="1">
      <alignment horizontal="center" vertical="center"/>
    </xf>
    <xf numFmtId="0" fontId="89" fillId="27" borderId="69" xfId="0" applyFont="1" applyFill="1" applyBorder="1" applyAlignment="1">
      <alignment horizontal="center" vertical="center" wrapText="1"/>
    </xf>
    <xf numFmtId="0" fontId="89" fillId="27" borderId="15" xfId="0" applyFont="1" applyFill="1" applyBorder="1" applyAlignment="1">
      <alignment horizontal="center" vertical="center" wrapText="1"/>
    </xf>
    <xf numFmtId="0" fontId="89" fillId="27" borderId="67" xfId="0" applyFont="1" applyFill="1" applyBorder="1" applyAlignment="1">
      <alignment horizontal="center" vertical="center" wrapText="1"/>
    </xf>
    <xf numFmtId="0" fontId="89" fillId="27" borderId="81" xfId="0" applyFont="1" applyFill="1" applyBorder="1" applyAlignment="1">
      <alignment horizontal="center" vertical="center" wrapText="1"/>
    </xf>
    <xf numFmtId="0" fontId="89" fillId="27" borderId="19" xfId="0" applyFont="1" applyFill="1" applyBorder="1" applyAlignment="1">
      <alignment horizontal="center" vertical="center" wrapText="1"/>
    </xf>
    <xf numFmtId="0" fontId="89" fillId="27" borderId="82" xfId="0" applyFont="1" applyFill="1" applyBorder="1" applyAlignment="1">
      <alignment horizontal="center" vertical="center" wrapText="1"/>
    </xf>
    <xf numFmtId="0" fontId="2" fillId="0" borderId="4" xfId="2" applyFont="1" applyBorder="1" applyAlignment="1">
      <alignment horizontal="center" vertical="center"/>
    </xf>
    <xf numFmtId="0" fontId="2" fillId="0" borderId="5" xfId="2" applyFont="1" applyBorder="1" applyAlignment="1">
      <alignment horizontal="justify" vertical="center" wrapText="1"/>
    </xf>
    <xf numFmtId="0" fontId="2" fillId="0" borderId="6" xfId="2" applyFont="1" applyBorder="1" applyAlignment="1">
      <alignment horizontal="justify" vertical="center" wrapText="1"/>
    </xf>
    <xf numFmtId="0" fontId="6" fillId="0" borderId="4" xfId="4" applyNumberFormat="1" applyFont="1" applyFill="1" applyBorder="1" applyAlignment="1">
      <alignment horizontal="justify" vertical="top" wrapText="1"/>
    </xf>
    <xf numFmtId="0" fontId="6" fillId="0" borderId="5" xfId="4" applyNumberFormat="1" applyFont="1" applyFill="1" applyBorder="1" applyAlignment="1">
      <alignment horizontal="justify" vertical="top" wrapText="1"/>
    </xf>
    <xf numFmtId="0" fontId="6" fillId="0" borderId="6" xfId="4" applyNumberFormat="1" applyFont="1" applyFill="1" applyBorder="1" applyAlignment="1">
      <alignment horizontal="justify" vertical="top" wrapText="1"/>
    </xf>
    <xf numFmtId="0" fontId="9" fillId="2" borderId="1"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9" fillId="2" borderId="3" xfId="0" applyFont="1" applyFill="1" applyBorder="1" applyAlignment="1">
      <alignment horizontal="center" vertical="center" wrapText="1"/>
    </xf>
    <xf numFmtId="0" fontId="2" fillId="0" borderId="21" xfId="2" applyFont="1" applyBorder="1" applyAlignment="1">
      <alignment horizontal="center" vertical="center" wrapText="1"/>
    </xf>
    <xf numFmtId="0" fontId="2" fillId="0" borderId="22" xfId="2" applyFont="1" applyBorder="1" applyAlignment="1">
      <alignment horizontal="center" vertical="center"/>
    </xf>
    <xf numFmtId="0" fontId="2" fillId="0" borderId="23" xfId="2" applyFont="1" applyBorder="1" applyAlignment="1">
      <alignment horizontal="center" vertical="center"/>
    </xf>
    <xf numFmtId="0" fontId="6" fillId="3" borderId="22" xfId="3" applyFont="1" applyFill="1" applyBorder="1" applyAlignment="1">
      <alignment horizontal="center" vertical="center" wrapText="1"/>
    </xf>
    <xf numFmtId="0" fontId="6" fillId="3" borderId="23" xfId="3" applyFont="1" applyFill="1" applyBorder="1" applyAlignment="1">
      <alignment horizontal="center" vertical="center" wrapText="1"/>
    </xf>
    <xf numFmtId="0" fontId="6" fillId="3" borderId="21" xfId="3" applyFont="1" applyFill="1" applyBorder="1" applyAlignment="1">
      <alignment horizontal="center" vertical="center" wrapText="1"/>
    </xf>
    <xf numFmtId="0" fontId="4" fillId="3" borderId="21" xfId="2" applyFont="1" applyFill="1" applyBorder="1" applyAlignment="1">
      <alignment horizontal="center" vertical="center" wrapText="1"/>
    </xf>
    <xf numFmtId="0" fontId="4" fillId="3" borderId="22" xfId="2" applyFont="1" applyFill="1" applyBorder="1" applyAlignment="1">
      <alignment horizontal="center" vertical="center" wrapText="1"/>
    </xf>
    <xf numFmtId="0" fontId="4" fillId="3" borderId="23" xfId="2" applyFont="1" applyFill="1" applyBorder="1" applyAlignment="1">
      <alignment horizontal="center" vertical="center" wrapText="1"/>
    </xf>
    <xf numFmtId="17" fontId="2" fillId="3" borderId="70" xfId="2" applyNumberFormat="1" applyFont="1" applyFill="1" applyBorder="1" applyAlignment="1">
      <alignment horizontal="center" vertical="center"/>
    </xf>
    <xf numFmtId="0" fontId="2" fillId="3" borderId="72" xfId="2" applyFont="1" applyFill="1" applyBorder="1" applyAlignment="1">
      <alignment horizontal="center" vertical="center"/>
    </xf>
    <xf numFmtId="168" fontId="2" fillId="0" borderId="5" xfId="2" applyNumberFormat="1" applyFont="1" applyBorder="1" applyAlignment="1">
      <alignment horizontal="center" vertical="center"/>
    </xf>
    <xf numFmtId="0" fontId="9" fillId="2" borderId="21"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9" fillId="2" borderId="42" xfId="0" applyFont="1" applyFill="1" applyBorder="1" applyAlignment="1">
      <alignment horizontal="center" vertical="center" wrapText="1"/>
    </xf>
    <xf numFmtId="0" fontId="9" fillId="2" borderId="43" xfId="0" applyFont="1" applyFill="1" applyBorder="1" applyAlignment="1">
      <alignment horizontal="center" vertical="center" wrapText="1"/>
    </xf>
    <xf numFmtId="0" fontId="9" fillId="2" borderId="44" xfId="0" applyFont="1" applyFill="1" applyBorder="1" applyAlignment="1">
      <alignment horizontal="center" vertical="center" wrapText="1"/>
    </xf>
    <xf numFmtId="0" fontId="6" fillId="0" borderId="42" xfId="0" applyFont="1" applyBorder="1" applyAlignment="1">
      <alignment horizontal="center" vertical="center"/>
    </xf>
    <xf numFmtId="0" fontId="6" fillId="0" borderId="43" xfId="0" applyFont="1" applyBorder="1" applyAlignment="1">
      <alignment horizontal="center" vertical="center"/>
    </xf>
    <xf numFmtId="0" fontId="6" fillId="0" borderId="44" xfId="0" applyFont="1" applyBorder="1" applyAlignment="1">
      <alignment horizontal="center" vertical="center"/>
    </xf>
    <xf numFmtId="168" fontId="15" fillId="3" borderId="5" xfId="2" applyNumberFormat="1" applyFont="1" applyFill="1" applyBorder="1" applyAlignment="1">
      <alignment horizontal="center" vertical="center" wrapText="1"/>
    </xf>
    <xf numFmtId="0" fontId="6" fillId="0" borderId="21" xfId="3" applyFont="1" applyBorder="1" applyAlignment="1">
      <alignment horizontal="justify" vertical="center" wrapText="1"/>
    </xf>
    <xf numFmtId="0" fontId="6" fillId="0" borderId="22" xfId="3" applyFont="1" applyBorder="1" applyAlignment="1">
      <alignment horizontal="justify" vertical="center" wrapText="1"/>
    </xf>
    <xf numFmtId="0" fontId="6" fillId="0" borderId="23" xfId="3" applyFont="1" applyBorder="1" applyAlignment="1">
      <alignment horizontal="justify" vertical="center" wrapText="1"/>
    </xf>
    <xf numFmtId="0" fontId="42" fillId="3" borderId="75" xfId="0" applyFont="1" applyFill="1" applyBorder="1" applyAlignment="1">
      <alignment horizontal="center" vertical="center"/>
    </xf>
    <xf numFmtId="0" fontId="15" fillId="3" borderId="76" xfId="0" applyFont="1" applyFill="1" applyBorder="1" applyAlignment="1"/>
    <xf numFmtId="0" fontId="15" fillId="3" borderId="77" xfId="0" applyFont="1" applyFill="1" applyBorder="1" applyAlignment="1"/>
    <xf numFmtId="168" fontId="42" fillId="3" borderId="102" xfId="0" applyNumberFormat="1" applyFont="1" applyFill="1" applyBorder="1" applyAlignment="1">
      <alignment horizontal="center" vertical="center"/>
    </xf>
    <xf numFmtId="168" fontId="15" fillId="3" borderId="103" xfId="0" applyNumberFormat="1" applyFont="1" applyFill="1" applyBorder="1" applyAlignment="1"/>
    <xf numFmtId="168" fontId="15" fillId="3" borderId="80" xfId="0" applyNumberFormat="1" applyFont="1" applyFill="1" applyBorder="1" applyAlignment="1"/>
    <xf numFmtId="0" fontId="42" fillId="0" borderId="75" xfId="0" applyFont="1" applyBorder="1" applyAlignment="1">
      <alignment horizontal="center" vertical="center"/>
    </xf>
    <xf numFmtId="0" fontId="15" fillId="0" borderId="76" xfId="0" applyFont="1" applyBorder="1" applyAlignment="1"/>
    <xf numFmtId="0" fontId="15" fillId="0" borderId="77" xfId="0" applyFont="1" applyBorder="1" applyAlignment="1"/>
    <xf numFmtId="0" fontId="42" fillId="0" borderId="102" xfId="0" applyFont="1" applyBorder="1" applyAlignment="1">
      <alignment horizontal="center" vertical="center" wrapText="1"/>
    </xf>
    <xf numFmtId="0" fontId="15" fillId="0" borderId="80" xfId="0" applyFont="1" applyBorder="1" applyAlignment="1"/>
    <xf numFmtId="0" fontId="15" fillId="0" borderId="103" xfId="0" applyFont="1" applyBorder="1" applyAlignment="1"/>
    <xf numFmtId="0" fontId="42" fillId="0" borderId="78" xfId="0" applyFont="1" applyBorder="1" applyAlignment="1">
      <alignment horizontal="center" vertical="center" wrapText="1"/>
    </xf>
    <xf numFmtId="0" fontId="15" fillId="0" borderId="76" xfId="0" applyFont="1" applyBorder="1" applyAlignment="1">
      <alignment wrapText="1"/>
    </xf>
    <xf numFmtId="0" fontId="15" fillId="0" borderId="114" xfId="0" applyFont="1" applyBorder="1" applyAlignment="1">
      <alignment wrapText="1"/>
    </xf>
    <xf numFmtId="0" fontId="49" fillId="15" borderId="15" xfId="0" applyFont="1" applyFill="1" applyBorder="1" applyAlignment="1">
      <alignment horizontal="center" vertical="center"/>
    </xf>
    <xf numFmtId="0" fontId="15" fillId="0" borderId="15" xfId="0" applyFont="1" applyBorder="1" applyAlignment="1"/>
    <xf numFmtId="0" fontId="15" fillId="0" borderId="16" xfId="0" applyFont="1" applyBorder="1" applyAlignment="1"/>
    <xf numFmtId="0" fontId="15" fillId="0" borderId="0" xfId="0" applyFont="1" applyBorder="1" applyAlignment="1"/>
    <xf numFmtId="0" fontId="43" fillId="0" borderId="0" xfId="0" applyFont="1" applyBorder="1" applyAlignment="1"/>
    <xf numFmtId="0" fontId="15" fillId="0" borderId="40" xfId="0" applyFont="1" applyBorder="1" applyAlignment="1"/>
    <xf numFmtId="0" fontId="15" fillId="0" borderId="19" xfId="0" applyFont="1" applyBorder="1" applyAlignment="1"/>
    <xf numFmtId="0" fontId="15" fillId="0" borderId="20" xfId="0" applyFont="1" applyBorder="1" applyAlignment="1"/>
    <xf numFmtId="0" fontId="42" fillId="0" borderId="79" xfId="0" applyFont="1" applyBorder="1" applyAlignment="1">
      <alignment horizontal="center" vertical="center"/>
    </xf>
    <xf numFmtId="10" fontId="42" fillId="0" borderId="102" xfId="0" applyNumberFormat="1" applyFont="1" applyBorder="1" applyAlignment="1">
      <alignment horizontal="center" vertical="center"/>
    </xf>
    <xf numFmtId="10" fontId="15" fillId="0" borderId="103" xfId="0" applyNumberFormat="1" applyFont="1" applyBorder="1" applyAlignment="1"/>
    <xf numFmtId="10" fontId="15" fillId="0" borderId="80" xfId="0" applyNumberFormat="1" applyFont="1" applyBorder="1" applyAlignment="1"/>
    <xf numFmtId="0" fontId="39" fillId="0" borderId="102" xfId="0" applyFont="1" applyBorder="1" applyAlignment="1">
      <alignment horizontal="left" vertical="center" wrapText="1"/>
    </xf>
    <xf numFmtId="0" fontId="8" fillId="0" borderId="80" xfId="0" applyFont="1" applyBorder="1" applyAlignment="1">
      <alignment horizontal="left" wrapText="1"/>
    </xf>
    <xf numFmtId="0" fontId="8" fillId="0" borderId="103" xfId="0" applyFont="1" applyBorder="1" applyAlignment="1">
      <alignment horizontal="left" wrapText="1"/>
    </xf>
    <xf numFmtId="0" fontId="39" fillId="0" borderId="102" xfId="0" applyFont="1" applyBorder="1" applyAlignment="1">
      <alignment horizontal="center" vertical="center" wrapText="1"/>
    </xf>
    <xf numFmtId="0" fontId="8" fillId="0" borderId="80" xfId="0" applyFont="1" applyBorder="1" applyAlignment="1"/>
    <xf numFmtId="0" fontId="8" fillId="0" borderId="113" xfId="0" applyFont="1" applyBorder="1" applyAlignment="1"/>
    <xf numFmtId="9" fontId="42" fillId="0" borderId="102" xfId="0" applyNumberFormat="1" applyFont="1" applyBorder="1" applyAlignment="1">
      <alignment horizontal="center" vertical="center"/>
    </xf>
    <xf numFmtId="9" fontId="15" fillId="0" borderId="80" xfId="0" applyNumberFormat="1" applyFont="1" applyBorder="1" applyAlignment="1"/>
    <xf numFmtId="9" fontId="15" fillId="0" borderId="103" xfId="0" applyNumberFormat="1" applyFont="1" applyBorder="1" applyAlignment="1"/>
    <xf numFmtId="0" fontId="43" fillId="0" borderId="76" xfId="0" applyFont="1" applyBorder="1" applyAlignment="1">
      <alignment horizontal="center" vertical="center" wrapText="1"/>
    </xf>
    <xf numFmtId="0" fontId="15" fillId="0" borderId="114" xfId="0" applyFont="1" applyBorder="1" applyAlignment="1"/>
    <xf numFmtId="0" fontId="43" fillId="14" borderId="95" xfId="0" applyFont="1" applyFill="1" applyBorder="1" applyAlignment="1">
      <alignment horizontal="center"/>
    </xf>
    <xf numFmtId="0" fontId="15" fillId="0" borderId="96" xfId="0" applyFont="1" applyBorder="1" applyAlignment="1"/>
    <xf numFmtId="0" fontId="15" fillId="0" borderId="108" xfId="0" applyFont="1" applyBorder="1" applyAlignment="1"/>
    <xf numFmtId="170" fontId="43" fillId="0" borderId="79" xfId="0" applyNumberFormat="1" applyFont="1" applyBorder="1" applyAlignment="1">
      <alignment horizontal="center" vertical="center" wrapText="1"/>
    </xf>
    <xf numFmtId="0" fontId="15" fillId="0" borderId="113" xfId="0" applyFont="1" applyBorder="1" applyAlignment="1"/>
    <xf numFmtId="170" fontId="43" fillId="3" borderId="79" xfId="0" applyNumberFormat="1" applyFont="1" applyFill="1" applyBorder="1" applyAlignment="1">
      <alignment horizontal="center" vertical="center" wrapText="1"/>
    </xf>
    <xf numFmtId="0" fontId="15" fillId="3" borderId="80" xfId="0" applyFont="1" applyFill="1" applyBorder="1" applyAlignment="1"/>
    <xf numFmtId="0" fontId="15" fillId="3" borderId="113" xfId="0" applyFont="1" applyFill="1" applyBorder="1" applyAlignment="1"/>
    <xf numFmtId="0" fontId="41" fillId="14" borderId="95" xfId="0" applyFont="1" applyFill="1" applyBorder="1" applyAlignment="1">
      <alignment horizontal="center"/>
    </xf>
    <xf numFmtId="0" fontId="25" fillId="0" borderId="80" xfId="0" applyFont="1" applyBorder="1" applyAlignment="1">
      <alignment horizontal="left" vertical="center" wrapText="1"/>
    </xf>
    <xf numFmtId="0" fontId="25" fillId="0" borderId="80" xfId="0" applyFont="1" applyBorder="1" applyAlignment="1">
      <alignment horizontal="left"/>
    </xf>
    <xf numFmtId="0" fontId="25" fillId="0" borderId="113" xfId="0" applyFont="1" applyBorder="1" applyAlignment="1">
      <alignment horizontal="left"/>
    </xf>
    <xf numFmtId="0" fontId="39" fillId="0" borderId="76" xfId="0" applyFont="1" applyBorder="1" applyAlignment="1">
      <alignment horizontal="left" vertical="center" wrapText="1"/>
    </xf>
    <xf numFmtId="0" fontId="8" fillId="0" borderId="76" xfId="0" applyFont="1" applyBorder="1" applyAlignment="1">
      <alignment horizontal="left"/>
    </xf>
    <xf numFmtId="0" fontId="8" fillId="0" borderId="114" xfId="0" applyFont="1" applyBorder="1" applyAlignment="1">
      <alignment horizontal="left"/>
    </xf>
    <xf numFmtId="0" fontId="39" fillId="3" borderId="76" xfId="0" applyFont="1" applyFill="1" applyBorder="1" applyAlignment="1">
      <alignment horizontal="center" vertical="center" wrapText="1"/>
    </xf>
    <xf numFmtId="0" fontId="8" fillId="3" borderId="76" xfId="0" applyFont="1" applyFill="1" applyBorder="1" applyAlignment="1"/>
    <xf numFmtId="0" fontId="8" fillId="3" borderId="114" xfId="0" applyFont="1" applyFill="1" applyBorder="1" applyAlignment="1"/>
    <xf numFmtId="0" fontId="41" fillId="14" borderId="73" xfId="0" applyFont="1" applyFill="1" applyBorder="1" applyAlignment="1">
      <alignment horizontal="center" vertical="center" wrapText="1"/>
    </xf>
    <xf numFmtId="0" fontId="15" fillId="0" borderId="74" xfId="0" applyFont="1" applyBorder="1" applyAlignment="1"/>
    <xf numFmtId="0" fontId="15" fillId="0" borderId="105" xfId="0" applyFont="1" applyBorder="1" applyAlignment="1"/>
    <xf numFmtId="0" fontId="15" fillId="0" borderId="85" xfId="0" applyFont="1" applyBorder="1" applyAlignment="1"/>
    <xf numFmtId="0" fontId="15" fillId="0" borderId="106" xfId="0" applyFont="1" applyBorder="1" applyAlignment="1"/>
    <xf numFmtId="0" fontId="36" fillId="0" borderId="73" xfId="0" applyFont="1" applyBorder="1" applyAlignment="1">
      <alignment horizontal="center" vertical="center" wrapText="1"/>
    </xf>
    <xf numFmtId="0" fontId="43" fillId="0" borderId="0" xfId="0" applyFont="1" applyAlignment="1"/>
    <xf numFmtId="0" fontId="15" fillId="0" borderId="115" xfId="0" applyFont="1" applyBorder="1" applyAlignment="1"/>
    <xf numFmtId="0" fontId="15" fillId="0" borderId="116" xfId="0" applyFont="1" applyBorder="1" applyAlignment="1"/>
    <xf numFmtId="0" fontId="15" fillId="0" borderId="119" xfId="0" applyFont="1" applyBorder="1" applyAlignment="1"/>
    <xf numFmtId="0" fontId="49" fillId="15" borderId="14" xfId="0" applyFont="1" applyFill="1" applyBorder="1" applyAlignment="1">
      <alignment horizontal="center" vertical="center" wrapText="1"/>
    </xf>
    <xf numFmtId="0" fontId="15" fillId="0" borderId="130" xfId="0" applyFont="1" applyBorder="1" applyAlignment="1"/>
    <xf numFmtId="0" fontId="15" fillId="0" borderId="39" xfId="0" applyFont="1" applyBorder="1" applyAlignment="1"/>
    <xf numFmtId="0" fontId="15" fillId="0" borderId="18" xfId="0" applyFont="1" applyBorder="1" applyAlignment="1"/>
    <xf numFmtId="0" fontId="15" fillId="0" borderId="121" xfId="0" applyFont="1" applyBorder="1" applyAlignment="1"/>
    <xf numFmtId="0" fontId="49" fillId="15" borderId="129" xfId="0" applyFont="1" applyFill="1" applyBorder="1" applyAlignment="1">
      <alignment horizontal="center" vertical="center" wrapText="1"/>
    </xf>
    <xf numFmtId="0" fontId="15" fillId="0" borderId="120" xfId="0" applyFont="1" applyBorder="1" applyAlignment="1"/>
    <xf numFmtId="0" fontId="41" fillId="14" borderId="97" xfId="0" applyFont="1" applyFill="1" applyBorder="1" applyAlignment="1">
      <alignment horizontal="center" vertical="center" wrapText="1"/>
    </xf>
    <xf numFmtId="0" fontId="15" fillId="0" borderId="87" xfId="0" applyFont="1" applyBorder="1" applyAlignment="1"/>
    <xf numFmtId="0" fontId="15" fillId="0" borderId="109" xfId="0" applyFont="1" applyBorder="1" applyAlignment="1"/>
    <xf numFmtId="0" fontId="27" fillId="14" borderId="99" xfId="0" applyFont="1" applyFill="1" applyBorder="1" applyAlignment="1">
      <alignment horizontal="center" vertical="center" wrapText="1"/>
    </xf>
    <xf numFmtId="0" fontId="15" fillId="0" borderId="118" xfId="0" applyFont="1" applyBorder="1" applyAlignment="1"/>
    <xf numFmtId="0" fontId="41" fillId="14" borderId="99" xfId="0" applyFont="1" applyFill="1" applyBorder="1" applyAlignment="1">
      <alignment horizontal="center" vertical="center" wrapText="1"/>
    </xf>
    <xf numFmtId="9" fontId="19" fillId="0" borderId="88" xfId="0" applyNumberFormat="1" applyFont="1" applyBorder="1" applyAlignment="1">
      <alignment horizontal="center"/>
    </xf>
    <xf numFmtId="0" fontId="6" fillId="0" borderId="110" xfId="0" applyFont="1" applyBorder="1" applyAlignment="1"/>
    <xf numFmtId="0" fontId="40" fillId="15" borderId="73" xfId="0" applyFont="1" applyFill="1" applyBorder="1" applyAlignment="1">
      <alignment horizontal="center" vertical="center"/>
    </xf>
    <xf numFmtId="0" fontId="6" fillId="0" borderId="74" xfId="0" applyFont="1" applyBorder="1" applyAlignment="1"/>
    <xf numFmtId="0" fontId="6" fillId="0" borderId="105" xfId="0" applyFont="1" applyBorder="1" applyAlignment="1"/>
    <xf numFmtId="0" fontId="6" fillId="0" borderId="85" xfId="0" applyFont="1" applyBorder="1" applyAlignment="1"/>
    <xf numFmtId="0" fontId="0" fillId="0" borderId="0" xfId="0" applyAlignment="1"/>
    <xf numFmtId="0" fontId="6" fillId="0" borderId="106" xfId="0" applyFont="1" applyBorder="1" applyAlignment="1"/>
    <xf numFmtId="0" fontId="6" fillId="0" borderId="115" xfId="0" applyFont="1" applyBorder="1" applyAlignment="1"/>
    <xf numFmtId="0" fontId="6" fillId="0" borderId="116" xfId="0" applyFont="1" applyBorder="1" applyAlignment="1"/>
    <xf numFmtId="0" fontId="6" fillId="0" borderId="119" xfId="0" applyFont="1" applyBorder="1" applyAlignment="1"/>
    <xf numFmtId="0" fontId="40" fillId="16" borderId="97" xfId="0" applyFont="1" applyFill="1" applyBorder="1" applyAlignment="1">
      <alignment horizontal="center"/>
    </xf>
    <xf numFmtId="0" fontId="6" fillId="0" borderId="87" xfId="0" applyFont="1" applyBorder="1" applyAlignment="1"/>
    <xf numFmtId="0" fontId="6" fillId="0" borderId="111" xfId="0" applyFont="1" applyBorder="1" applyAlignment="1"/>
    <xf numFmtId="0" fontId="20" fillId="17" borderId="86" xfId="0" applyFont="1" applyFill="1" applyBorder="1" applyAlignment="1">
      <alignment horizontal="center"/>
    </xf>
    <xf numFmtId="0" fontId="40" fillId="18" borderId="86" xfId="0" applyFont="1" applyFill="1" applyBorder="1" applyAlignment="1">
      <alignment horizontal="center"/>
    </xf>
    <xf numFmtId="0" fontId="6" fillId="0" borderId="109" xfId="0" applyFont="1" applyBorder="1" applyAlignment="1"/>
    <xf numFmtId="0" fontId="0" fillId="0" borderId="75" xfId="0" applyBorder="1" applyAlignment="1">
      <alignment horizontal="center"/>
    </xf>
    <xf numFmtId="0" fontId="6" fillId="0" borderId="76" xfId="0" applyFont="1" applyBorder="1" applyAlignment="1"/>
    <xf numFmtId="0" fontId="6" fillId="0" borderId="77" xfId="0" applyFont="1" applyBorder="1" applyAlignment="1"/>
    <xf numFmtId="0" fontId="0" fillId="0" borderId="78" xfId="0" applyBorder="1" applyAlignment="1">
      <alignment horizontal="center"/>
    </xf>
    <xf numFmtId="0" fontId="6" fillId="0" borderId="114" xfId="0" applyFont="1" applyBorder="1" applyAlignment="1"/>
    <xf numFmtId="9" fontId="19" fillId="0" borderId="98" xfId="0" applyNumberFormat="1" applyFont="1" applyBorder="1" applyAlignment="1">
      <alignment horizontal="center"/>
    </xf>
    <xf numFmtId="0" fontId="6" fillId="0" borderId="89" xfId="0" applyFont="1" applyBorder="1" applyAlignment="1"/>
    <xf numFmtId="0" fontId="6" fillId="0" borderId="112" xfId="0" applyFont="1" applyBorder="1" applyAlignment="1"/>
    <xf numFmtId="0" fontId="40" fillId="14" borderId="95" xfId="0" applyFont="1" applyFill="1" applyBorder="1" applyAlignment="1">
      <alignment horizontal="center" vertical="center" wrapText="1"/>
    </xf>
    <xf numFmtId="0" fontId="6" fillId="0" borderId="96" xfId="0" applyFont="1" applyBorder="1" applyAlignment="1"/>
    <xf numFmtId="0" fontId="6" fillId="0" borderId="108" xfId="0" applyFont="1" applyBorder="1" applyAlignment="1"/>
    <xf numFmtId="0" fontId="0" fillId="0" borderId="96" xfId="0" applyBorder="1" applyAlignment="1">
      <alignment horizontal="center" vertical="center" wrapText="1"/>
    </xf>
    <xf numFmtId="10" fontId="19" fillId="0" borderId="95" xfId="0" applyNumberFormat="1" applyFont="1" applyBorder="1" applyAlignment="1">
      <alignment horizontal="center" vertical="center" wrapText="1"/>
    </xf>
    <xf numFmtId="0" fontId="6" fillId="0" borderId="128" xfId="0" applyFont="1" applyBorder="1" applyAlignment="1"/>
    <xf numFmtId="0" fontId="47" fillId="14" borderId="95" xfId="0" applyFont="1" applyFill="1" applyBorder="1" applyAlignment="1">
      <alignment horizontal="center" vertical="center" wrapText="1"/>
    </xf>
    <xf numFmtId="0" fontId="39" fillId="0" borderId="95" xfId="0" applyFont="1" applyBorder="1" applyAlignment="1">
      <alignment horizontal="center" vertical="center" wrapText="1"/>
    </xf>
    <xf numFmtId="0" fontId="39" fillId="0" borderId="96" xfId="0" applyFont="1" applyBorder="1" applyAlignment="1">
      <alignment horizontal="center" vertical="center" wrapText="1"/>
    </xf>
    <xf numFmtId="0" fontId="39" fillId="22" borderId="95" xfId="0" applyFont="1" applyFill="1" applyBorder="1" applyAlignment="1">
      <alignment horizontal="center" vertical="center" wrapText="1"/>
    </xf>
    <xf numFmtId="0" fontId="40" fillId="14" borderId="97" xfId="0" applyFont="1" applyFill="1" applyBorder="1" applyAlignment="1">
      <alignment horizontal="center" vertical="center" wrapText="1"/>
    </xf>
    <xf numFmtId="0" fontId="0" fillId="0" borderId="98" xfId="0" applyBorder="1" applyAlignment="1">
      <alignment horizontal="center" vertical="center" wrapText="1"/>
    </xf>
    <xf numFmtId="0" fontId="19" fillId="0" borderId="98" xfId="0" applyFont="1" applyBorder="1" applyAlignment="1">
      <alignment horizontal="center" vertical="center" wrapText="1"/>
    </xf>
    <xf numFmtId="0" fontId="0" fillId="0" borderId="89" xfId="0" applyBorder="1" applyAlignment="1">
      <alignment horizontal="center" vertical="center"/>
    </xf>
    <xf numFmtId="0" fontId="0" fillId="14" borderId="73" xfId="0" applyFill="1" applyBorder="1" applyAlignment="1">
      <alignment horizontal="center" vertical="center" wrapText="1"/>
    </xf>
    <xf numFmtId="49" fontId="19" fillId="0" borderId="73" xfId="0" applyNumberFormat="1" applyFont="1" applyBorder="1" applyAlignment="1">
      <alignment horizontal="center" vertical="center" wrapText="1"/>
    </xf>
    <xf numFmtId="0" fontId="0" fillId="0" borderId="98" xfId="0" applyBorder="1" applyAlignment="1">
      <alignment horizontal="center" vertical="center"/>
    </xf>
    <xf numFmtId="0" fontId="40" fillId="14" borderId="73" xfId="0" applyFont="1" applyFill="1" applyBorder="1" applyAlignment="1">
      <alignment horizontal="center" vertical="center" wrapText="1"/>
    </xf>
    <xf numFmtId="0" fontId="19" fillId="0" borderId="74" xfId="0" applyFont="1" applyBorder="1" applyAlignment="1">
      <alignment horizontal="center" vertical="center" wrapText="1"/>
    </xf>
    <xf numFmtId="0" fontId="6" fillId="0" borderId="104" xfId="0" applyFont="1" applyBorder="1" applyAlignment="1"/>
    <xf numFmtId="0" fontId="6" fillId="0" borderId="137" xfId="0" applyFont="1" applyBorder="1" applyAlignment="1"/>
    <xf numFmtId="0" fontId="70" fillId="0" borderId="14" xfId="0" applyFont="1" applyBorder="1" applyAlignment="1">
      <alignment horizontal="center" vertical="center" wrapText="1"/>
    </xf>
    <xf numFmtId="0" fontId="4" fillId="0" borderId="15" xfId="0" applyFont="1" applyBorder="1" applyAlignment="1">
      <alignment vertical="center"/>
    </xf>
    <xf numFmtId="0" fontId="4" fillId="0" borderId="16" xfId="0" applyFont="1" applyBorder="1" applyAlignment="1">
      <alignment vertical="center"/>
    </xf>
    <xf numFmtId="0" fontId="4" fillId="0" borderId="18" xfId="0" applyFont="1" applyBorder="1" applyAlignment="1">
      <alignment vertical="center"/>
    </xf>
    <xf numFmtId="0" fontId="4" fillId="0" borderId="19" xfId="0" applyFont="1" applyBorder="1" applyAlignment="1">
      <alignment vertical="center"/>
    </xf>
    <xf numFmtId="0" fontId="4" fillId="0" borderId="20" xfId="0" applyFont="1" applyBorder="1" applyAlignment="1">
      <alignment vertical="center"/>
    </xf>
    <xf numFmtId="9" fontId="40" fillId="14" borderId="96" xfId="0" applyNumberFormat="1" applyFont="1" applyFill="1" applyBorder="1" applyAlignment="1">
      <alignment horizontal="center" vertical="center" wrapText="1"/>
    </xf>
    <xf numFmtId="9" fontId="0" fillId="0" borderId="96" xfId="0" applyNumberFormat="1" applyBorder="1" applyAlignment="1">
      <alignment horizontal="center" vertical="center" wrapText="1"/>
    </xf>
    <xf numFmtId="0" fontId="40" fillId="22" borderId="73" xfId="0" applyFont="1" applyFill="1" applyBorder="1" applyAlignment="1">
      <alignment horizontal="center" vertical="center" wrapText="1"/>
    </xf>
    <xf numFmtId="0" fontId="4" fillId="0" borderId="74" xfId="0" applyFont="1" applyBorder="1" applyAlignment="1"/>
    <xf numFmtId="0" fontId="4" fillId="0" borderId="105" xfId="0" applyFont="1" applyBorder="1" applyAlignment="1"/>
    <xf numFmtId="0" fontId="4" fillId="0" borderId="115" xfId="0" applyFont="1" applyBorder="1" applyAlignment="1"/>
    <xf numFmtId="0" fontId="4" fillId="0" borderId="116" xfId="0" applyFont="1" applyBorder="1" applyAlignment="1"/>
    <xf numFmtId="0" fontId="4" fillId="0" borderId="119" xfId="0" applyFont="1" applyBorder="1" applyAlignment="1"/>
    <xf numFmtId="0" fontId="44" fillId="0" borderId="73" xfId="0" applyFont="1" applyBorder="1" applyAlignment="1">
      <alignment horizontal="center"/>
    </xf>
    <xf numFmtId="0" fontId="6" fillId="0" borderId="94" xfId="0" applyFont="1" applyBorder="1" applyAlignment="1"/>
    <xf numFmtId="0" fontId="45" fillId="4" borderId="86" xfId="0" applyFont="1" applyFill="1" applyBorder="1" applyAlignment="1">
      <alignment horizontal="center" vertical="center" wrapText="1"/>
    </xf>
    <xf numFmtId="0" fontId="6" fillId="4" borderId="87" xfId="0" applyFont="1" applyFill="1" applyBorder="1" applyAlignment="1"/>
    <xf numFmtId="0" fontId="6" fillId="4" borderId="109" xfId="0" applyFont="1" applyFill="1" applyBorder="1" applyAlignment="1"/>
    <xf numFmtId="0" fontId="40" fillId="0" borderId="78" xfId="0" applyFont="1" applyBorder="1" applyAlignment="1">
      <alignment horizontal="left" vertical="center" wrapText="1"/>
    </xf>
    <xf numFmtId="0" fontId="40" fillId="0" borderId="88" xfId="0" applyFont="1" applyBorder="1" applyAlignment="1">
      <alignment horizontal="left" vertical="center" wrapText="1"/>
    </xf>
    <xf numFmtId="0" fontId="28" fillId="0" borderId="96" xfId="0" applyFont="1" applyBorder="1" applyAlignment="1">
      <alignment vertical="center" wrapText="1"/>
    </xf>
    <xf numFmtId="0" fontId="5" fillId="0" borderId="96" xfId="0" applyFont="1" applyBorder="1" applyAlignment="1"/>
    <xf numFmtId="0" fontId="5" fillId="0" borderId="108" xfId="0" applyFont="1" applyBorder="1" applyAlignment="1"/>
    <xf numFmtId="0" fontId="40" fillId="17" borderId="86" xfId="0" applyFont="1" applyFill="1" applyBorder="1" applyAlignment="1">
      <alignment horizontal="center"/>
    </xf>
    <xf numFmtId="0" fontId="45" fillId="0" borderId="86" xfId="0" applyFont="1" applyBorder="1" applyAlignment="1">
      <alignment horizontal="center" vertical="center" wrapText="1"/>
    </xf>
    <xf numFmtId="0" fontId="46" fillId="22" borderId="73" xfId="0" applyFont="1" applyFill="1" applyBorder="1" applyAlignment="1">
      <alignment horizontal="center" vertical="center" wrapText="1"/>
    </xf>
    <xf numFmtId="0" fontId="28" fillId="0" borderId="74" xfId="0" applyFont="1" applyBorder="1" applyAlignment="1">
      <alignment horizontal="center" vertical="center" wrapText="1"/>
    </xf>
    <xf numFmtId="0" fontId="5" fillId="0" borderId="74" xfId="0" applyFont="1" applyBorder="1" applyAlignment="1"/>
    <xf numFmtId="0" fontId="5" fillId="0" borderId="104" xfId="0" applyFont="1" applyBorder="1" applyAlignment="1"/>
    <xf numFmtId="0" fontId="5" fillId="0" borderId="116" xfId="0" applyFont="1" applyBorder="1" applyAlignment="1"/>
    <xf numFmtId="0" fontId="5" fillId="0" borderId="137" xfId="0" applyFont="1" applyBorder="1" applyAlignment="1"/>
    <xf numFmtId="0" fontId="59" fillId="0" borderId="98" xfId="0" applyFont="1" applyBorder="1" applyAlignment="1">
      <alignment horizontal="center" vertical="center" wrapText="1"/>
    </xf>
    <xf numFmtId="0" fontId="38" fillId="0" borderId="73" xfId="0" applyFont="1" applyBorder="1" applyAlignment="1">
      <alignment horizontal="center" vertical="center" wrapText="1"/>
    </xf>
    <xf numFmtId="0" fontId="5" fillId="0" borderId="105" xfId="0" applyFont="1" applyBorder="1" applyAlignment="1"/>
    <xf numFmtId="0" fontId="5" fillId="0" borderId="115" xfId="0" applyFont="1" applyBorder="1" applyAlignment="1"/>
    <xf numFmtId="0" fontId="5" fillId="0" borderId="119" xfId="0" applyFont="1" applyBorder="1" applyAlignment="1"/>
    <xf numFmtId="9" fontId="40" fillId="14" borderId="95" xfId="0" applyNumberFormat="1" applyFont="1" applyFill="1" applyBorder="1" applyAlignment="1">
      <alignment horizontal="center" vertical="center" wrapText="1"/>
    </xf>
    <xf numFmtId="9" fontId="0" fillId="0" borderId="95" xfId="0" applyNumberFormat="1" applyBorder="1" applyAlignment="1">
      <alignment horizontal="center" vertical="center" wrapText="1"/>
    </xf>
    <xf numFmtId="0" fontId="42" fillId="0" borderId="145" xfId="0" applyFont="1" applyBorder="1" applyAlignment="1">
      <alignment horizontal="center" vertical="center"/>
    </xf>
    <xf numFmtId="10" fontId="42" fillId="0" borderId="145" xfId="0" applyNumberFormat="1" applyFont="1" applyBorder="1" applyAlignment="1">
      <alignment horizontal="center" vertical="center"/>
    </xf>
    <xf numFmtId="0" fontId="42" fillId="0" borderId="127" xfId="0" applyFont="1" applyBorder="1" applyAlignment="1">
      <alignment horizontal="center" vertical="center"/>
    </xf>
    <xf numFmtId="9" fontId="42" fillId="0" borderId="127" xfId="0" applyNumberFormat="1" applyFont="1" applyBorder="1" applyAlignment="1">
      <alignment horizontal="center" vertical="center"/>
    </xf>
    <xf numFmtId="10" fontId="42" fillId="0" borderId="127" xfId="0" applyNumberFormat="1" applyFont="1" applyBorder="1" applyAlignment="1">
      <alignment horizontal="center" vertical="center"/>
    </xf>
    <xf numFmtId="0" fontId="42" fillId="0" borderId="125" xfId="0" applyFont="1" applyBorder="1" applyAlignment="1">
      <alignment horizontal="center" vertical="center"/>
    </xf>
    <xf numFmtId="9" fontId="42" fillId="0" borderId="125" xfId="0" applyNumberFormat="1" applyFont="1" applyBorder="1" applyAlignment="1">
      <alignment horizontal="center" vertical="center"/>
    </xf>
    <xf numFmtId="0" fontId="49" fillId="15" borderId="14" xfId="0" applyFont="1" applyFill="1" applyBorder="1" applyAlignment="1">
      <alignment horizontal="center" vertical="center"/>
    </xf>
    <xf numFmtId="0" fontId="49" fillId="15" borderId="15" xfId="0" applyFont="1" applyFill="1" applyBorder="1" applyAlignment="1">
      <alignment horizontal="center" vertical="center" wrapText="1"/>
    </xf>
    <xf numFmtId="0" fontId="28" fillId="0" borderId="96" xfId="0" applyFont="1" applyBorder="1" applyAlignment="1">
      <alignment horizontal="center" vertical="center" wrapText="1"/>
    </xf>
    <xf numFmtId="170" fontId="26" fillId="0" borderId="117" xfId="0" applyNumberFormat="1" applyFont="1" applyBorder="1" applyAlignment="1">
      <alignment horizontal="center" vertical="center" wrapText="1"/>
    </xf>
    <xf numFmtId="170" fontId="26" fillId="0" borderId="91" xfId="0" applyNumberFormat="1" applyFont="1" applyBorder="1" applyAlignment="1">
      <alignment horizontal="center" vertical="center" wrapText="1"/>
    </xf>
    <xf numFmtId="170" fontId="26" fillId="0" borderId="107" xfId="0" applyNumberFormat="1" applyFont="1" applyBorder="1" applyAlignment="1">
      <alignment horizontal="center" vertical="center" wrapText="1"/>
    </xf>
    <xf numFmtId="170" fontId="26" fillId="0" borderId="115" xfId="0" applyNumberFormat="1" applyFont="1" applyBorder="1" applyAlignment="1">
      <alignment horizontal="center" vertical="center" wrapText="1"/>
    </xf>
    <xf numFmtId="170" fontId="26" fillId="0" borderId="116" xfId="0" applyNumberFormat="1" applyFont="1" applyBorder="1" applyAlignment="1">
      <alignment horizontal="center" vertical="center" wrapText="1"/>
    </xf>
    <xf numFmtId="170" fontId="26" fillId="0" borderId="119" xfId="0" applyNumberFormat="1" applyFont="1" applyBorder="1" applyAlignment="1">
      <alignment horizontal="center" vertical="center" wrapText="1"/>
    </xf>
    <xf numFmtId="0" fontId="43" fillId="0" borderId="116" xfId="0" applyFont="1" applyBorder="1" applyAlignment="1">
      <alignment horizontal="left" vertical="center" wrapText="1"/>
    </xf>
    <xf numFmtId="0" fontId="43" fillId="0" borderId="119" xfId="0" applyFont="1" applyBorder="1" applyAlignment="1">
      <alignment horizontal="left" vertical="center" wrapText="1"/>
    </xf>
    <xf numFmtId="0" fontId="20" fillId="14" borderId="95" xfId="0" applyFont="1" applyFill="1" applyBorder="1" applyAlignment="1">
      <alignment horizontal="center" vertical="center" wrapText="1"/>
    </xf>
    <xf numFmtId="0" fontId="19" fillId="0" borderId="95" xfId="0" applyFont="1" applyBorder="1" applyAlignment="1">
      <alignment horizontal="center" vertical="center" wrapText="1"/>
    </xf>
    <xf numFmtId="170" fontId="26" fillId="0" borderId="79" xfId="0" applyNumberFormat="1" applyFont="1" applyBorder="1" applyAlignment="1">
      <alignment horizontal="center" vertical="center" wrapText="1"/>
    </xf>
    <xf numFmtId="170" fontId="26" fillId="0" borderId="80" xfId="0" applyNumberFormat="1" applyFont="1" applyBorder="1" applyAlignment="1">
      <alignment horizontal="center" vertical="center" wrapText="1"/>
    </xf>
    <xf numFmtId="170" fontId="26" fillId="0" borderId="113" xfId="0" applyNumberFormat="1" applyFont="1" applyBorder="1" applyAlignment="1">
      <alignment horizontal="center" vertical="center" wrapText="1"/>
    </xf>
    <xf numFmtId="0" fontId="42" fillId="0" borderId="73" xfId="0" applyFont="1" applyBorder="1" applyAlignment="1">
      <alignment horizontal="center" vertical="center" wrapText="1"/>
    </xf>
    <xf numFmtId="0" fontId="42" fillId="0" borderId="74" xfId="0" applyFont="1" applyBorder="1" applyAlignment="1">
      <alignment horizontal="center" vertical="center" wrapText="1"/>
    </xf>
    <xf numFmtId="0" fontId="42" fillId="0" borderId="105" xfId="0" applyFont="1" applyBorder="1" applyAlignment="1">
      <alignment horizontal="center" vertical="center" wrapText="1"/>
    </xf>
    <xf numFmtId="0" fontId="42" fillId="0" borderId="79" xfId="0" applyFont="1" applyBorder="1" applyAlignment="1">
      <alignment horizontal="center" vertical="center" wrapText="1"/>
    </xf>
    <xf numFmtId="0" fontId="42" fillId="0" borderId="80" xfId="0" applyFont="1" applyBorder="1" applyAlignment="1">
      <alignment horizontal="center" vertical="center" wrapText="1"/>
    </xf>
    <xf numFmtId="0" fontId="42" fillId="0" borderId="113" xfId="0" applyFont="1" applyBorder="1" applyAlignment="1">
      <alignment horizontal="center" vertical="center" wrapText="1"/>
    </xf>
    <xf numFmtId="0" fontId="43" fillId="0" borderId="73" xfId="0" applyFont="1" applyBorder="1" applyAlignment="1">
      <alignment horizontal="center" vertical="center" wrapText="1"/>
    </xf>
    <xf numFmtId="0" fontId="41" fillId="14" borderId="95" xfId="0" applyFont="1" applyFill="1" applyBorder="1" applyAlignment="1">
      <alignment horizontal="center" vertical="center"/>
    </xf>
    <xf numFmtId="0" fontId="46" fillId="0" borderId="98" xfId="0" applyFont="1" applyBorder="1" applyAlignment="1">
      <alignment horizontal="center" vertical="center" wrapText="1"/>
    </xf>
    <xf numFmtId="0" fontId="19" fillId="0" borderId="96" xfId="0" applyFont="1" applyBorder="1" applyAlignment="1">
      <alignment horizontal="center" vertical="center" wrapText="1"/>
    </xf>
    <xf numFmtId="0" fontId="0" fillId="0" borderId="78" xfId="0" applyBorder="1" applyAlignment="1">
      <alignment horizontal="center" vertical="center"/>
    </xf>
    <xf numFmtId="10" fontId="46" fillId="0" borderId="95" xfId="0" applyNumberFormat="1" applyFont="1" applyBorder="1" applyAlignment="1">
      <alignment horizontal="center" vertical="center" wrapText="1"/>
    </xf>
    <xf numFmtId="0" fontId="43" fillId="0" borderId="80" xfId="0" applyFont="1" applyBorder="1" applyAlignment="1">
      <alignment horizontal="center" vertical="center" wrapText="1"/>
    </xf>
    <xf numFmtId="0" fontId="15" fillId="0" borderId="80" xfId="0" applyFont="1" applyBorder="1" applyAlignment="1">
      <alignment vertical="center"/>
    </xf>
    <xf numFmtId="9" fontId="0" fillId="0" borderId="31" xfId="11" applyFont="1" applyBorder="1" applyAlignment="1">
      <alignment horizontal="center" vertical="center"/>
    </xf>
    <xf numFmtId="9" fontId="0" fillId="0" borderId="30" xfId="11" applyFont="1" applyBorder="1" applyAlignment="1">
      <alignment horizontal="center" vertical="center"/>
    </xf>
    <xf numFmtId="9" fontId="42" fillId="0" borderId="43" xfId="0" applyNumberFormat="1" applyFont="1" applyBorder="1" applyAlignment="1">
      <alignment horizontal="center" vertical="center"/>
    </xf>
    <xf numFmtId="0" fontId="15" fillId="0" borderId="43" xfId="0" applyFont="1" applyBorder="1" applyAlignment="1">
      <alignment vertical="center"/>
    </xf>
    <xf numFmtId="0" fontId="15" fillId="0" borderId="103" xfId="0" applyFont="1" applyBorder="1" applyAlignment="1">
      <alignment vertical="center"/>
    </xf>
    <xf numFmtId="0" fontId="15" fillId="0" borderId="113" xfId="0" applyFont="1" applyBorder="1" applyAlignment="1">
      <alignment vertical="center"/>
    </xf>
    <xf numFmtId="0" fontId="15" fillId="0" borderId="76" xfId="0" applyFont="1" applyBorder="1" applyAlignment="1">
      <alignment vertical="center"/>
    </xf>
    <xf numFmtId="9" fontId="0" fillId="0" borderId="52" xfId="11" applyFont="1" applyBorder="1" applyAlignment="1">
      <alignment horizontal="center" vertical="center"/>
    </xf>
    <xf numFmtId="9" fontId="0" fillId="0" borderId="48" xfId="11" applyFont="1" applyBorder="1" applyAlignment="1">
      <alignment horizontal="center" vertical="center"/>
    </xf>
    <xf numFmtId="9" fontId="42" fillId="0" borderId="80" xfId="0" applyNumberFormat="1" applyFont="1" applyBorder="1" applyAlignment="1">
      <alignment horizontal="center" vertical="center"/>
    </xf>
    <xf numFmtId="0" fontId="42" fillId="0" borderId="78" xfId="0" applyFont="1" applyBorder="1" applyAlignment="1">
      <alignment horizontal="center" vertical="center"/>
    </xf>
    <xf numFmtId="0" fontId="15" fillId="0" borderId="77" xfId="0" applyFont="1" applyBorder="1" applyAlignment="1">
      <alignment vertical="center"/>
    </xf>
    <xf numFmtId="0" fontId="15" fillId="0" borderId="76" xfId="0" applyFont="1" applyBorder="1" applyAlignment="1">
      <alignment vertical="center" wrapText="1"/>
    </xf>
    <xf numFmtId="0" fontId="15" fillId="0" borderId="114" xfId="0" applyFont="1" applyBorder="1" applyAlignment="1">
      <alignment vertical="center" wrapText="1"/>
    </xf>
    <xf numFmtId="49" fontId="28" fillId="0" borderId="73" xfId="0" applyNumberFormat="1" applyFont="1" applyBorder="1" applyAlignment="1">
      <alignment horizontal="center" vertical="center" wrapText="1"/>
    </xf>
    <xf numFmtId="0" fontId="48" fillId="0" borderId="98" xfId="0" applyFont="1" applyBorder="1" applyAlignment="1">
      <alignment horizontal="center" vertical="center"/>
    </xf>
    <xf numFmtId="0" fontId="5" fillId="0" borderId="89" xfId="0" applyFont="1" applyBorder="1" applyAlignment="1"/>
    <xf numFmtId="0" fontId="5" fillId="0" borderId="110" xfId="0" applyFont="1" applyBorder="1" applyAlignment="1"/>
    <xf numFmtId="0" fontId="48" fillId="0" borderId="78" xfId="0" applyFont="1" applyBorder="1" applyAlignment="1">
      <alignment horizontal="center" vertical="center"/>
    </xf>
    <xf numFmtId="0" fontId="5" fillId="0" borderId="76" xfId="0" applyFont="1" applyBorder="1" applyAlignment="1"/>
    <xf numFmtId="0" fontId="5" fillId="0" borderId="77" xfId="0" applyFont="1" applyBorder="1" applyAlignment="1"/>
    <xf numFmtId="0" fontId="40" fillId="14" borderId="1" xfId="0" applyFont="1" applyFill="1" applyBorder="1" applyAlignment="1">
      <alignment horizontal="center" vertical="center" wrapText="1"/>
    </xf>
    <xf numFmtId="0" fontId="6" fillId="0" borderId="2" xfId="0" applyFont="1" applyBorder="1" applyAlignment="1"/>
    <xf numFmtId="0" fontId="40" fillId="14" borderId="2" xfId="0" applyFont="1" applyFill="1" applyBorder="1" applyAlignment="1">
      <alignment horizontal="center" vertical="center" wrapText="1"/>
    </xf>
    <xf numFmtId="0" fontId="6" fillId="0" borderId="3" xfId="0" applyFont="1" applyBorder="1" applyAlignment="1"/>
    <xf numFmtId="0" fontId="19" fillId="0" borderId="8" xfId="0" applyFont="1" applyBorder="1" applyAlignment="1">
      <alignment horizontal="center" vertical="center" wrapText="1"/>
    </xf>
    <xf numFmtId="0" fontId="6" fillId="0" borderId="8" xfId="0" applyFont="1" applyBorder="1" applyAlignment="1"/>
    <xf numFmtId="0" fontId="0" fillId="0" borderId="8" xfId="0" applyBorder="1" applyAlignment="1">
      <alignment horizontal="center" vertical="center"/>
    </xf>
    <xf numFmtId="0" fontId="6" fillId="0" borderId="9" xfId="0" applyFont="1" applyBorder="1" applyAlignment="1"/>
    <xf numFmtId="9" fontId="19" fillId="0" borderId="95" xfId="0" applyNumberFormat="1" applyFont="1" applyBorder="1" applyAlignment="1">
      <alignment horizontal="center" vertical="center" wrapText="1"/>
    </xf>
    <xf numFmtId="0" fontId="42" fillId="0" borderId="149" xfId="0" applyFont="1" applyBorder="1" applyAlignment="1">
      <alignment horizontal="center" vertical="center"/>
    </xf>
    <xf numFmtId="0" fontId="15" fillId="0" borderId="150" xfId="0" applyFont="1" applyBorder="1" applyAlignment="1">
      <alignment horizontal="center" vertical="center"/>
    </xf>
    <xf numFmtId="10" fontId="37" fillId="0" borderId="150" xfId="0" applyNumberFormat="1" applyFont="1" applyBorder="1" applyAlignment="1">
      <alignment horizontal="center" vertical="center"/>
    </xf>
    <xf numFmtId="9" fontId="37" fillId="0" borderId="150" xfId="0" applyNumberFormat="1" applyFont="1" applyBorder="1" applyAlignment="1">
      <alignment horizontal="center" vertical="center"/>
    </xf>
    <xf numFmtId="0" fontId="37" fillId="0" borderId="150" xfId="0" applyFont="1" applyBorder="1" applyAlignment="1">
      <alignment horizontal="center" vertical="center" wrapText="1"/>
    </xf>
    <xf numFmtId="0" fontId="37" fillId="25" borderId="150" xfId="0" applyFont="1" applyFill="1" applyBorder="1" applyAlignment="1">
      <alignment horizontal="center" vertical="center" wrapText="1"/>
    </xf>
    <xf numFmtId="0" fontId="37" fillId="25" borderId="151" xfId="0" applyFont="1" applyFill="1" applyBorder="1" applyAlignment="1">
      <alignment horizontal="center" vertical="center" wrapText="1"/>
    </xf>
    <xf numFmtId="0" fontId="49" fillId="15" borderId="73" xfId="0" applyFont="1" applyFill="1" applyBorder="1" applyAlignment="1">
      <alignment horizontal="center" vertical="center" wrapText="1"/>
    </xf>
    <xf numFmtId="0" fontId="49" fillId="15" borderId="74" xfId="0" applyFont="1" applyFill="1" applyBorder="1" applyAlignment="1">
      <alignment horizontal="center" vertical="center"/>
    </xf>
    <xf numFmtId="0" fontId="19" fillId="0" borderId="27" xfId="0" applyFont="1" applyBorder="1" applyAlignment="1">
      <alignment horizontal="center"/>
    </xf>
    <xf numFmtId="0" fontId="19" fillId="0" borderId="28" xfId="0" applyFont="1" applyBorder="1" applyAlignment="1">
      <alignment horizontal="center"/>
    </xf>
    <xf numFmtId="0" fontId="19" fillId="0" borderId="32" xfId="0" applyFont="1" applyBorder="1" applyAlignment="1">
      <alignment horizontal="center"/>
    </xf>
    <xf numFmtId="0" fontId="71" fillId="0" borderId="97" xfId="0" applyFont="1" applyBorder="1" applyAlignment="1">
      <alignment horizontal="left" vertical="center" wrapText="1"/>
    </xf>
    <xf numFmtId="0" fontId="15" fillId="0" borderId="87" xfId="0" applyFont="1" applyBorder="1" applyAlignment="1">
      <alignment horizontal="left"/>
    </xf>
    <xf numFmtId="0" fontId="15" fillId="0" borderId="109" xfId="0" applyFont="1" applyBorder="1" applyAlignment="1">
      <alignment horizontal="left"/>
    </xf>
    <xf numFmtId="0" fontId="26" fillId="0" borderId="76" xfId="0" applyFont="1" applyBorder="1" applyAlignment="1">
      <alignment horizontal="left" wrapText="1"/>
    </xf>
    <xf numFmtId="0" fontId="26" fillId="0" borderId="114" xfId="0" applyFont="1" applyBorder="1" applyAlignment="1">
      <alignment horizontal="left" wrapText="1"/>
    </xf>
    <xf numFmtId="0" fontId="42" fillId="0" borderId="152" xfId="0" applyFont="1" applyBorder="1" applyAlignment="1">
      <alignment horizontal="center" vertical="center"/>
    </xf>
    <xf numFmtId="0" fontId="15" fillId="0" borderId="153" xfId="0" applyFont="1" applyBorder="1" applyAlignment="1"/>
    <xf numFmtId="10" fontId="42" fillId="0" borderId="153" xfId="0" applyNumberFormat="1" applyFont="1" applyBorder="1" applyAlignment="1">
      <alignment horizontal="center" vertical="center"/>
    </xf>
    <xf numFmtId="9" fontId="42" fillId="0" borderId="153" xfId="0" applyNumberFormat="1" applyFont="1" applyBorder="1" applyAlignment="1">
      <alignment horizontal="center" vertical="center"/>
    </xf>
    <xf numFmtId="0" fontId="42" fillId="0" borderId="153" xfId="0" applyFont="1" applyBorder="1" applyAlignment="1">
      <alignment horizontal="center" vertical="center" wrapText="1"/>
    </xf>
    <xf numFmtId="0" fontId="15" fillId="0" borderId="153" xfId="0" applyFont="1" applyBorder="1" applyAlignment="1">
      <alignment vertical="center" wrapText="1"/>
    </xf>
    <xf numFmtId="0" fontId="42" fillId="0" borderId="153" xfId="0" applyFont="1" applyBorder="1" applyAlignment="1">
      <alignment horizontal="center" vertical="top" wrapText="1"/>
    </xf>
    <xf numFmtId="0" fontId="15" fillId="0" borderId="153" xfId="0" applyFont="1" applyBorder="1" applyAlignment="1">
      <alignment vertical="top" wrapText="1"/>
    </xf>
    <xf numFmtId="0" fontId="15" fillId="0" borderId="154" xfId="0" applyFont="1" applyBorder="1" applyAlignment="1">
      <alignment vertical="top" wrapText="1"/>
    </xf>
    <xf numFmtId="0" fontId="42" fillId="0" borderId="142" xfId="0" applyFont="1" applyBorder="1" applyAlignment="1">
      <alignment horizontal="center" vertical="center"/>
    </xf>
    <xf numFmtId="0" fontId="15" fillId="0" borderId="143" xfId="0" applyFont="1" applyBorder="1" applyAlignment="1"/>
    <xf numFmtId="10" fontId="37" fillId="0" borderId="143" xfId="0" applyNumberFormat="1" applyFont="1" applyBorder="1" applyAlignment="1">
      <alignment horizontal="center" vertical="center"/>
    </xf>
    <xf numFmtId="9" fontId="37" fillId="0" borderId="143" xfId="0" applyNumberFormat="1" applyFont="1" applyBorder="1" applyAlignment="1">
      <alignment horizontal="center" vertical="center"/>
    </xf>
    <xf numFmtId="0" fontId="37" fillId="0" borderId="143" xfId="0" applyFont="1" applyBorder="1" applyAlignment="1">
      <alignment horizontal="center" vertical="center" wrapText="1"/>
    </xf>
    <xf numFmtId="0" fontId="37" fillId="0" borderId="144" xfId="0" applyFont="1" applyBorder="1" applyAlignment="1">
      <alignment horizontal="center" vertical="center" wrapText="1"/>
    </xf>
    <xf numFmtId="0" fontId="37" fillId="25" borderId="143" xfId="0" applyFont="1" applyFill="1" applyBorder="1" applyAlignment="1">
      <alignment horizontal="center" vertical="center" wrapText="1"/>
    </xf>
    <xf numFmtId="0" fontId="37" fillId="25" borderId="144" xfId="0" applyFont="1" applyFill="1" applyBorder="1" applyAlignment="1">
      <alignment horizontal="center" vertical="center" wrapText="1"/>
    </xf>
    <xf numFmtId="0" fontId="13" fillId="0" borderId="4" xfId="2" applyFont="1" applyBorder="1" applyAlignment="1">
      <alignment horizontal="center"/>
    </xf>
    <xf numFmtId="2" fontId="13" fillId="0" borderId="49" xfId="2" applyNumberFormat="1" applyFont="1" applyBorder="1" applyAlignment="1">
      <alignment horizontal="center"/>
    </xf>
    <xf numFmtId="2" fontId="13" fillId="0" borderId="46" xfId="2" applyNumberFormat="1" applyFont="1" applyBorder="1" applyAlignment="1">
      <alignment horizontal="center"/>
    </xf>
    <xf numFmtId="2" fontId="13" fillId="0" borderId="50" xfId="2" applyNumberFormat="1" applyFont="1" applyBorder="1" applyAlignment="1">
      <alignment horizontal="center"/>
    </xf>
    <xf numFmtId="10" fontId="13" fillId="0" borderId="49" xfId="1" applyNumberFormat="1" applyFont="1" applyFill="1" applyBorder="1" applyAlignment="1">
      <alignment horizontal="center" wrapText="1"/>
    </xf>
    <xf numFmtId="10" fontId="13" fillId="0" borderId="50" xfId="1" applyNumberFormat="1" applyFont="1" applyFill="1" applyBorder="1" applyAlignment="1">
      <alignment horizontal="center" wrapText="1"/>
    </xf>
    <xf numFmtId="10" fontId="13" fillId="0" borderId="46" xfId="1" applyNumberFormat="1" applyFont="1" applyFill="1" applyBorder="1" applyAlignment="1">
      <alignment horizontal="center" wrapText="1"/>
    </xf>
    <xf numFmtId="0" fontId="48" fillId="0" borderId="13" xfId="0" applyFont="1" applyBorder="1" applyAlignment="1">
      <alignment horizontal="justify" vertical="center"/>
    </xf>
    <xf numFmtId="0" fontId="48" fillId="0" borderId="0" xfId="0" applyFont="1" applyAlignment="1">
      <alignment horizontal="justify" vertical="center"/>
    </xf>
    <xf numFmtId="0" fontId="48" fillId="0" borderId="40" xfId="0" applyFont="1" applyBorder="1" applyAlignment="1">
      <alignment horizontal="justify" vertical="center"/>
    </xf>
    <xf numFmtId="0" fontId="48" fillId="0" borderId="49" xfId="0" applyFont="1" applyBorder="1" applyAlignment="1">
      <alignment horizontal="justify" vertical="center"/>
    </xf>
    <xf numFmtId="0" fontId="48" fillId="0" borderId="50" xfId="0" applyFont="1" applyBorder="1" applyAlignment="1">
      <alignment horizontal="justify" vertical="center"/>
    </xf>
    <xf numFmtId="0" fontId="48" fillId="0" borderId="51" xfId="0" applyFont="1" applyBorder="1" applyAlignment="1">
      <alignment horizontal="justify" vertical="center"/>
    </xf>
    <xf numFmtId="2" fontId="13" fillId="0" borderId="52" xfId="2" applyNumberFormat="1" applyFont="1" applyBorder="1" applyAlignment="1">
      <alignment horizontal="center"/>
    </xf>
    <xf numFmtId="2" fontId="13" fillId="0" borderId="48" xfId="2" applyNumberFormat="1" applyFont="1" applyBorder="1" applyAlignment="1">
      <alignment horizontal="center"/>
    </xf>
    <xf numFmtId="2" fontId="13" fillId="0" borderId="57" xfId="2" applyNumberFormat="1" applyFont="1" applyBorder="1" applyAlignment="1">
      <alignment horizontal="center"/>
    </xf>
    <xf numFmtId="10" fontId="13" fillId="0" borderId="52" xfId="1" applyNumberFormat="1" applyFont="1" applyFill="1" applyBorder="1" applyAlignment="1">
      <alignment horizontal="center" wrapText="1"/>
    </xf>
    <xf numFmtId="10" fontId="13" fillId="0" borderId="57" xfId="1" applyNumberFormat="1" applyFont="1" applyFill="1" applyBorder="1" applyAlignment="1">
      <alignment horizontal="center" wrapText="1"/>
    </xf>
    <xf numFmtId="10" fontId="13" fillId="0" borderId="48" xfId="1" applyNumberFormat="1" applyFont="1" applyFill="1" applyBorder="1" applyAlignment="1">
      <alignment horizontal="center" wrapText="1"/>
    </xf>
    <xf numFmtId="0" fontId="13" fillId="0" borderId="69" xfId="2" applyFont="1" applyBorder="1" applyAlignment="1">
      <alignment horizontal="justify" vertical="center"/>
    </xf>
    <xf numFmtId="0" fontId="13" fillId="0" borderId="15" xfId="2" applyFont="1" applyBorder="1" applyAlignment="1">
      <alignment horizontal="justify" vertical="center"/>
    </xf>
    <xf numFmtId="0" fontId="13" fillId="0" borderId="16" xfId="2" applyFont="1" applyBorder="1" applyAlignment="1">
      <alignment horizontal="justify" vertical="center"/>
    </xf>
    <xf numFmtId="0" fontId="5" fillId="2" borderId="21" xfId="2" applyFont="1" applyFill="1" applyBorder="1" applyAlignment="1">
      <alignment horizontal="center" vertical="center" wrapText="1"/>
    </xf>
    <xf numFmtId="0" fontId="5" fillId="2" borderId="22" xfId="2" applyFont="1" applyFill="1" applyBorder="1" applyAlignment="1">
      <alignment horizontal="center" vertical="center" wrapText="1"/>
    </xf>
    <xf numFmtId="0" fontId="5" fillId="2" borderId="23" xfId="2" applyFont="1" applyFill="1" applyBorder="1" applyAlignment="1">
      <alignment horizontal="center" vertical="center" wrapText="1"/>
    </xf>
    <xf numFmtId="0" fontId="13" fillId="0" borderId="7" xfId="2" applyFont="1" applyBorder="1" applyAlignment="1">
      <alignment horizontal="center"/>
    </xf>
    <xf numFmtId="0" fontId="13" fillId="0" borderId="42" xfId="2" applyFont="1" applyBorder="1" applyAlignment="1">
      <alignment horizontal="center"/>
    </xf>
    <xf numFmtId="0" fontId="13" fillId="0" borderId="43" xfId="2" applyFont="1" applyBorder="1" applyAlignment="1">
      <alignment horizontal="center"/>
    </xf>
    <xf numFmtId="9" fontId="5" fillId="2" borderId="21" xfId="1" applyFont="1" applyFill="1" applyBorder="1" applyAlignment="1">
      <alignment horizontal="center"/>
    </xf>
    <xf numFmtId="9" fontId="5" fillId="2" borderId="22" xfId="1" applyFont="1" applyFill="1" applyBorder="1" applyAlignment="1">
      <alignment horizontal="center"/>
    </xf>
    <xf numFmtId="9" fontId="5" fillId="2" borderId="23" xfId="1" applyFont="1" applyFill="1" applyBorder="1" applyAlignment="1">
      <alignment horizontal="center"/>
    </xf>
    <xf numFmtId="0" fontId="7" fillId="2" borderId="34" xfId="2" applyFont="1" applyFill="1" applyBorder="1" applyAlignment="1">
      <alignment horizontal="center" vertical="center"/>
    </xf>
    <xf numFmtId="0" fontId="7" fillId="2" borderId="35" xfId="2" applyFont="1" applyFill="1" applyBorder="1" applyAlignment="1">
      <alignment horizontal="center" vertical="center"/>
    </xf>
    <xf numFmtId="0" fontId="7" fillId="2" borderId="36" xfId="2" applyFont="1" applyFill="1" applyBorder="1" applyAlignment="1">
      <alignment horizontal="center" vertical="center"/>
    </xf>
    <xf numFmtId="10" fontId="5" fillId="0" borderId="68" xfId="1" applyNumberFormat="1" applyFont="1" applyFill="1" applyBorder="1" applyAlignment="1">
      <alignment horizontal="center" vertical="center" wrapText="1"/>
    </xf>
    <xf numFmtId="10" fontId="5" fillId="0" borderId="50" xfId="1" applyNumberFormat="1" applyFont="1" applyFill="1" applyBorder="1" applyAlignment="1">
      <alignment horizontal="center" vertical="center" wrapText="1"/>
    </xf>
    <xf numFmtId="10" fontId="5" fillId="0" borderId="51" xfId="1" applyNumberFormat="1" applyFont="1" applyFill="1" applyBorder="1" applyAlignment="1">
      <alignment horizontal="center" vertical="center" wrapText="1"/>
    </xf>
    <xf numFmtId="0" fontId="7" fillId="2" borderId="39" xfId="2" applyFont="1" applyFill="1" applyBorder="1" applyAlignment="1">
      <alignment horizontal="center" vertical="center" wrapText="1"/>
    </xf>
    <xf numFmtId="0" fontId="7" fillId="2" borderId="0" xfId="2" applyFont="1" applyFill="1" applyAlignment="1">
      <alignment horizontal="center" vertical="center" wrapText="1"/>
    </xf>
    <xf numFmtId="0" fontId="7" fillId="2" borderId="40" xfId="2" applyFont="1" applyFill="1" applyBorder="1" applyAlignment="1">
      <alignment horizontal="center" vertical="center" wrapText="1"/>
    </xf>
    <xf numFmtId="0" fontId="5" fillId="0" borderId="39" xfId="2" applyFont="1" applyBorder="1" applyAlignment="1">
      <alignment horizontal="center" vertical="center" wrapText="1"/>
    </xf>
    <xf numFmtId="0" fontId="5" fillId="0" borderId="0" xfId="2" applyFont="1" applyAlignment="1">
      <alignment horizontal="center" vertical="center" wrapText="1"/>
    </xf>
    <xf numFmtId="0" fontId="5" fillId="0" borderId="40" xfId="2" applyFont="1" applyBorder="1" applyAlignment="1">
      <alignment horizontal="center" vertical="center" wrapText="1"/>
    </xf>
    <xf numFmtId="0" fontId="5" fillId="0" borderId="18" xfId="2" applyFont="1" applyBorder="1" applyAlignment="1">
      <alignment horizontal="center" vertical="center" wrapText="1"/>
    </xf>
    <xf numFmtId="0" fontId="5" fillId="0" borderId="19" xfId="2" applyFont="1" applyBorder="1" applyAlignment="1">
      <alignment horizontal="center" vertical="center" wrapText="1"/>
    </xf>
    <xf numFmtId="0" fontId="5" fillId="0" borderId="20" xfId="2" applyFont="1" applyBorder="1" applyAlignment="1">
      <alignment horizontal="center" vertical="center" wrapText="1"/>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16" xfId="0" applyFont="1" applyFill="1" applyBorder="1" applyAlignment="1">
      <alignment horizontal="center" vertical="center" wrapText="1"/>
    </xf>
    <xf numFmtId="0" fontId="7" fillId="4" borderId="39" xfId="0" applyFont="1" applyFill="1" applyBorder="1" applyAlignment="1">
      <alignment horizontal="center" vertical="center" wrapText="1"/>
    </xf>
    <xf numFmtId="0" fontId="7" fillId="4" borderId="0" xfId="0" applyFont="1" applyFill="1" applyAlignment="1">
      <alignment horizontal="center" vertical="center" wrapText="1"/>
    </xf>
    <xf numFmtId="0" fontId="7" fillId="4" borderId="40" xfId="0" applyFont="1" applyFill="1" applyBorder="1" applyAlignment="1">
      <alignment horizontal="center" vertical="center" wrapText="1"/>
    </xf>
    <xf numFmtId="0" fontId="7" fillId="4" borderId="18" xfId="0" applyFont="1" applyFill="1" applyBorder="1" applyAlignment="1">
      <alignment horizontal="center" vertical="center" wrapText="1"/>
    </xf>
    <xf numFmtId="0" fontId="7" fillId="4" borderId="19"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7" fillId="4" borderId="15" xfId="0" applyFont="1" applyFill="1" applyBorder="1" applyAlignment="1">
      <alignment horizontal="center" vertical="center"/>
    </xf>
    <xf numFmtId="0" fontId="7" fillId="4" borderId="16" xfId="0" applyFont="1" applyFill="1" applyBorder="1" applyAlignment="1">
      <alignment horizontal="center" vertical="center"/>
    </xf>
    <xf numFmtId="0" fontId="7" fillId="4" borderId="0" xfId="0" applyFont="1" applyFill="1" applyAlignment="1">
      <alignment horizontal="center" vertical="center"/>
    </xf>
    <xf numFmtId="0" fontId="7" fillId="4" borderId="40" xfId="0" applyFont="1" applyFill="1" applyBorder="1" applyAlignment="1">
      <alignment horizontal="center" vertical="center"/>
    </xf>
    <xf numFmtId="164" fontId="5" fillId="2" borderId="42" xfId="0" applyNumberFormat="1" applyFont="1" applyFill="1" applyBorder="1" applyAlignment="1">
      <alignment horizontal="center" vertical="center" wrapText="1"/>
    </xf>
    <xf numFmtId="0" fontId="5" fillId="2" borderId="43" xfId="0" applyFont="1" applyFill="1" applyBorder="1" applyAlignment="1"/>
    <xf numFmtId="0" fontId="5" fillId="2" borderId="44" xfId="0" applyFont="1" applyFill="1" applyBorder="1" applyAlignment="1"/>
    <xf numFmtId="0" fontId="48" fillId="0" borderId="15" xfId="4" applyNumberFormat="1" applyFont="1" applyFill="1" applyBorder="1" applyAlignment="1">
      <alignment horizontal="left" vertical="center" wrapText="1"/>
    </xf>
    <xf numFmtId="0" fontId="48" fillId="0" borderId="16" xfId="4" applyNumberFormat="1" applyFont="1" applyFill="1" applyBorder="1" applyAlignment="1">
      <alignment horizontal="left" vertical="center" wrapText="1"/>
    </xf>
    <xf numFmtId="0" fontId="48" fillId="0" borderId="0" xfId="0" applyFont="1" applyAlignment="1">
      <alignment horizontal="left" vertical="center" wrapText="1"/>
    </xf>
    <xf numFmtId="0" fontId="48" fillId="0" borderId="40" xfId="0" applyFont="1" applyBorder="1" applyAlignment="1">
      <alignment horizontal="left" vertical="center" wrapText="1"/>
    </xf>
    <xf numFmtId="0" fontId="48" fillId="0" borderId="50" xfId="0" applyFont="1" applyBorder="1" applyAlignment="1">
      <alignment horizontal="left" vertical="center" wrapText="1"/>
    </xf>
    <xf numFmtId="0" fontId="48" fillId="0" borderId="51" xfId="0" applyFont="1" applyBorder="1" applyAlignment="1">
      <alignment horizontal="left" vertical="center" wrapText="1"/>
    </xf>
    <xf numFmtId="164" fontId="5" fillId="2" borderId="53" xfId="0" applyNumberFormat="1" applyFont="1" applyFill="1" applyBorder="1" applyAlignment="1">
      <alignment horizontal="center" vertical="center" wrapText="1"/>
    </xf>
    <xf numFmtId="0" fontId="5" fillId="2" borderId="54" xfId="0" applyFont="1" applyFill="1" applyBorder="1" applyAlignment="1"/>
    <xf numFmtId="0" fontId="5" fillId="2" borderId="55" xfId="0" applyFont="1" applyFill="1" applyBorder="1" applyAlignment="1"/>
    <xf numFmtId="10" fontId="5" fillId="0" borderId="18" xfId="1" applyNumberFormat="1" applyFont="1" applyFill="1" applyBorder="1" applyAlignment="1">
      <alignment horizontal="center" vertical="center" wrapText="1"/>
    </xf>
    <xf numFmtId="10" fontId="5" fillId="0" borderId="19" xfId="1" applyNumberFormat="1" applyFont="1" applyFill="1" applyBorder="1" applyAlignment="1">
      <alignment horizontal="center" vertical="center" wrapText="1"/>
    </xf>
    <xf numFmtId="10" fontId="5" fillId="0" borderId="20" xfId="1" applyNumberFormat="1" applyFont="1" applyFill="1" applyBorder="1" applyAlignment="1">
      <alignment horizontal="center" vertical="center" wrapText="1"/>
    </xf>
    <xf numFmtId="0" fontId="13" fillId="0" borderId="1" xfId="2" applyFont="1" applyBorder="1" applyAlignment="1">
      <alignment horizontal="center"/>
    </xf>
    <xf numFmtId="164" fontId="5" fillId="2" borderId="1" xfId="0" applyNumberFormat="1" applyFont="1" applyFill="1" applyBorder="1" applyAlignment="1">
      <alignment horizontal="center" vertical="center" wrapText="1"/>
    </xf>
    <xf numFmtId="0" fontId="5" fillId="2" borderId="2" xfId="0" applyFont="1" applyFill="1" applyBorder="1" applyAlignment="1"/>
    <xf numFmtId="0" fontId="5" fillId="2" borderId="3" xfId="0" applyFont="1" applyFill="1" applyBorder="1" applyAlignment="1"/>
    <xf numFmtId="10" fontId="5" fillId="0" borderId="1" xfId="1" applyNumberFormat="1" applyFont="1" applyFill="1" applyBorder="1" applyAlignment="1">
      <alignment horizontal="center" vertical="center" wrapText="1"/>
    </xf>
    <xf numFmtId="10" fontId="5" fillId="0" borderId="2" xfId="1" applyNumberFormat="1" applyFont="1" applyFill="1" applyBorder="1" applyAlignment="1">
      <alignment horizontal="center" vertical="center" wrapText="1"/>
    </xf>
    <xf numFmtId="10" fontId="5" fillId="0" borderId="3" xfId="1" applyNumberFormat="1" applyFont="1" applyFill="1" applyBorder="1" applyAlignment="1">
      <alignment horizontal="center" vertical="center" wrapText="1"/>
    </xf>
    <xf numFmtId="164" fontId="5" fillId="2" borderId="4" xfId="0" applyNumberFormat="1" applyFont="1" applyFill="1" applyBorder="1" applyAlignment="1">
      <alignment horizontal="center" vertical="center" wrapText="1"/>
    </xf>
    <xf numFmtId="0" fontId="5" fillId="2" borderId="5" xfId="0" applyFont="1" applyFill="1" applyBorder="1" applyAlignment="1"/>
    <xf numFmtId="10" fontId="5" fillId="0" borderId="4" xfId="1" applyNumberFormat="1" applyFont="1" applyFill="1" applyBorder="1" applyAlignment="1">
      <alignment horizontal="center" vertical="center" wrapText="1"/>
    </xf>
    <xf numFmtId="10" fontId="5" fillId="0" borderId="5" xfId="1" applyNumberFormat="1" applyFont="1" applyFill="1" applyBorder="1" applyAlignment="1">
      <alignment horizontal="center" vertical="center" wrapText="1"/>
    </xf>
    <xf numFmtId="10" fontId="5" fillId="0" borderId="6" xfId="1" applyNumberFormat="1" applyFont="1" applyFill="1" applyBorder="1" applyAlignment="1">
      <alignment horizontal="center" vertical="center" wrapText="1"/>
    </xf>
    <xf numFmtId="164" fontId="5" fillId="2" borderId="7" xfId="0" applyNumberFormat="1" applyFont="1" applyFill="1" applyBorder="1" applyAlignment="1">
      <alignment horizontal="center" vertical="center" wrapText="1"/>
    </xf>
    <xf numFmtId="0" fontId="5" fillId="2" borderId="8" xfId="0" applyFont="1" applyFill="1" applyBorder="1" applyAlignment="1"/>
    <xf numFmtId="10" fontId="5" fillId="0" borderId="7" xfId="1" applyNumberFormat="1" applyFont="1" applyFill="1" applyBorder="1" applyAlignment="1">
      <alignment horizontal="center" vertical="center" wrapText="1"/>
    </xf>
    <xf numFmtId="10" fontId="5" fillId="0" borderId="8" xfId="1" applyNumberFormat="1" applyFont="1" applyFill="1" applyBorder="1" applyAlignment="1">
      <alignment horizontal="center" vertical="center" wrapText="1"/>
    </xf>
    <xf numFmtId="10" fontId="5" fillId="0" borderId="9" xfId="1" applyNumberFormat="1" applyFont="1" applyFill="1" applyBorder="1" applyAlignment="1">
      <alignment horizontal="center" vertical="center" wrapText="1"/>
    </xf>
    <xf numFmtId="0" fontId="48" fillId="0" borderId="30" xfId="4" applyNumberFormat="1" applyFont="1" applyFill="1" applyBorder="1" applyAlignment="1">
      <alignment horizontal="left" vertical="center" wrapText="1"/>
    </xf>
    <xf numFmtId="0" fontId="48" fillId="0" borderId="2" xfId="4" applyNumberFormat="1" applyFont="1" applyFill="1" applyBorder="1" applyAlignment="1">
      <alignment horizontal="left" vertical="center" wrapText="1"/>
    </xf>
    <xf numFmtId="0" fontId="48" fillId="0" borderId="3" xfId="4" applyNumberFormat="1" applyFont="1" applyFill="1" applyBorder="1" applyAlignment="1">
      <alignment horizontal="left" vertical="center" wrapText="1"/>
    </xf>
    <xf numFmtId="0" fontId="48" fillId="0" borderId="48" xfId="4" applyNumberFormat="1" applyFont="1" applyFill="1" applyBorder="1" applyAlignment="1">
      <alignment horizontal="left" vertical="center" wrapText="1"/>
    </xf>
    <xf numFmtId="0" fontId="48" fillId="0" borderId="5" xfId="4" applyNumberFormat="1" applyFont="1" applyFill="1" applyBorder="1" applyAlignment="1">
      <alignment horizontal="left" vertical="center" wrapText="1"/>
    </xf>
    <xf numFmtId="0" fontId="48" fillId="0" borderId="6" xfId="4" applyNumberFormat="1" applyFont="1" applyFill="1" applyBorder="1" applyAlignment="1">
      <alignment horizontal="left" vertical="center" wrapText="1"/>
    </xf>
    <xf numFmtId="0" fontId="48" fillId="0" borderId="32" xfId="4" applyNumberFormat="1" applyFont="1" applyFill="1" applyBorder="1" applyAlignment="1">
      <alignment horizontal="left" vertical="center" wrapText="1"/>
    </xf>
    <xf numFmtId="0" fontId="48" fillId="0" borderId="8" xfId="4" applyNumberFormat="1" applyFont="1" applyFill="1" applyBorder="1" applyAlignment="1">
      <alignment horizontal="left" vertical="center" wrapText="1"/>
    </xf>
    <xf numFmtId="0" fontId="48" fillId="0" borderId="9" xfId="4" applyNumberFormat="1" applyFont="1" applyFill="1" applyBorder="1" applyAlignment="1">
      <alignment horizontal="left" vertical="center" wrapText="1"/>
    </xf>
    <xf numFmtId="0" fontId="7" fillId="2" borderId="34" xfId="0" applyFont="1" applyFill="1" applyBorder="1" applyAlignment="1">
      <alignment horizontal="center" vertical="center" wrapText="1"/>
    </xf>
    <xf numFmtId="0" fontId="7" fillId="2" borderId="35" xfId="0" applyFont="1" applyFill="1" applyBorder="1" applyAlignment="1">
      <alignment horizontal="center" vertical="center" wrapText="1"/>
    </xf>
    <xf numFmtId="0" fontId="7" fillId="2" borderId="36" xfId="0" applyFont="1" applyFill="1" applyBorder="1" applyAlignment="1">
      <alignment horizontal="center" vertical="center" wrapText="1"/>
    </xf>
    <xf numFmtId="10" fontId="5" fillId="0" borderId="24" xfId="1" applyNumberFormat="1" applyFont="1" applyFill="1" applyBorder="1" applyAlignment="1">
      <alignment horizontal="center" vertical="center" wrapText="1"/>
    </xf>
    <xf numFmtId="10" fontId="5" fillId="0" borderId="25" xfId="1" applyNumberFormat="1" applyFont="1" applyFill="1" applyBorder="1" applyAlignment="1">
      <alignment horizontal="center" vertical="center" wrapText="1"/>
    </xf>
    <xf numFmtId="10" fontId="5" fillId="0" borderId="26" xfId="1" applyNumberFormat="1" applyFont="1" applyFill="1" applyBorder="1" applyAlignment="1">
      <alignment horizontal="center" vertical="center" wrapText="1"/>
    </xf>
    <xf numFmtId="164" fontId="5" fillId="2" borderId="141" xfId="0" applyNumberFormat="1" applyFont="1" applyFill="1" applyBorder="1" applyAlignment="1">
      <alignment horizontal="center" vertical="center" wrapText="1"/>
    </xf>
    <xf numFmtId="0" fontId="5" fillId="2" borderId="63" xfId="0" applyFont="1" applyFill="1" applyBorder="1" applyAlignment="1"/>
    <xf numFmtId="0" fontId="5" fillId="2" borderId="64" xfId="0" applyFont="1" applyFill="1" applyBorder="1" applyAlignment="1"/>
    <xf numFmtId="10" fontId="5" fillId="0" borderId="39" xfId="1" applyNumberFormat="1" applyFont="1" applyFill="1" applyBorder="1" applyAlignment="1">
      <alignment horizontal="center" vertical="center" wrapText="1"/>
    </xf>
    <xf numFmtId="10" fontId="5" fillId="0" borderId="0" xfId="1" applyNumberFormat="1" applyFont="1" applyFill="1" applyBorder="1" applyAlignment="1">
      <alignment horizontal="center" vertical="center" wrapText="1"/>
    </xf>
    <xf numFmtId="10" fontId="5" fillId="0" borderId="40" xfId="1" applyNumberFormat="1" applyFont="1" applyFill="1" applyBorder="1" applyAlignment="1">
      <alignment horizontal="center" vertical="center" wrapText="1"/>
    </xf>
    <xf numFmtId="2" fontId="13" fillId="0" borderId="31" xfId="2" applyNumberFormat="1" applyFont="1" applyBorder="1" applyAlignment="1">
      <alignment horizontal="center"/>
    </xf>
    <xf numFmtId="2" fontId="13" fillId="0" borderId="25" xfId="2" applyNumberFormat="1" applyFont="1" applyBorder="1" applyAlignment="1">
      <alignment horizontal="center"/>
    </xf>
    <xf numFmtId="2" fontId="13" fillId="0" borderId="30" xfId="2" applyNumberFormat="1" applyFont="1" applyBorder="1" applyAlignment="1">
      <alignment horizontal="center"/>
    </xf>
    <xf numFmtId="10" fontId="13" fillId="0" borderId="31" xfId="1" applyNumberFormat="1" applyFont="1" applyFill="1" applyBorder="1" applyAlignment="1">
      <alignment horizontal="center" wrapText="1"/>
    </xf>
    <xf numFmtId="10" fontId="13" fillId="0" borderId="25" xfId="1" applyNumberFormat="1" applyFont="1" applyFill="1" applyBorder="1" applyAlignment="1">
      <alignment horizontal="center" wrapText="1"/>
    </xf>
    <xf numFmtId="10" fontId="13" fillId="0" borderId="30" xfId="1" applyNumberFormat="1" applyFont="1" applyFill="1" applyBorder="1" applyAlignment="1">
      <alignment horizontal="center" wrapText="1"/>
    </xf>
    <xf numFmtId="0" fontId="48" fillId="0" borderId="81" xfId="0" applyFont="1" applyBorder="1" applyAlignment="1">
      <alignment horizontal="justify" vertical="center"/>
    </xf>
    <xf numFmtId="0" fontId="48" fillId="0" borderId="19" xfId="0" applyFont="1" applyBorder="1" applyAlignment="1">
      <alignment horizontal="justify" vertical="center"/>
    </xf>
    <xf numFmtId="0" fontId="48" fillId="0" borderId="20" xfId="0" applyFont="1" applyBorder="1" applyAlignment="1">
      <alignment horizontal="justify" vertical="center"/>
    </xf>
    <xf numFmtId="2" fontId="13" fillId="0" borderId="33" xfId="2" applyNumberFormat="1" applyFont="1" applyBorder="1" applyAlignment="1">
      <alignment horizontal="center"/>
    </xf>
    <xf numFmtId="2" fontId="13" fillId="0" borderId="32" xfId="2" applyNumberFormat="1" applyFont="1" applyBorder="1" applyAlignment="1">
      <alignment horizontal="center"/>
    </xf>
    <xf numFmtId="2" fontId="13" fillId="0" borderId="28" xfId="2" applyNumberFormat="1" applyFont="1" applyBorder="1" applyAlignment="1">
      <alignment horizontal="center"/>
    </xf>
    <xf numFmtId="10" fontId="13" fillId="0" borderId="33" xfId="1" applyNumberFormat="1" applyFont="1" applyFill="1" applyBorder="1" applyAlignment="1">
      <alignment horizontal="center" wrapText="1"/>
    </xf>
    <xf numFmtId="10" fontId="13" fillId="0" borderId="28" xfId="1" applyNumberFormat="1" applyFont="1" applyFill="1" applyBorder="1" applyAlignment="1">
      <alignment horizontal="center" wrapText="1"/>
    </xf>
    <xf numFmtId="10" fontId="13" fillId="0" borderId="32" xfId="1" applyNumberFormat="1" applyFont="1" applyFill="1" applyBorder="1" applyAlignment="1">
      <alignment horizontal="center" wrapText="1"/>
    </xf>
    <xf numFmtId="9" fontId="2" fillId="0" borderId="5" xfId="2" applyNumberFormat="1" applyFont="1" applyBorder="1" applyAlignment="1">
      <alignment horizontal="center" vertical="center" wrapText="1"/>
    </xf>
    <xf numFmtId="0" fontId="2" fillId="0" borderId="5" xfId="1" applyNumberFormat="1" applyFont="1" applyFill="1" applyBorder="1" applyAlignment="1">
      <alignment horizontal="center" vertical="center" wrapText="1"/>
    </xf>
    <xf numFmtId="0" fontId="2" fillId="0" borderId="5" xfId="1" applyNumberFormat="1" applyFont="1" applyFill="1" applyBorder="1" applyAlignment="1">
      <alignment horizontal="center" vertical="center"/>
    </xf>
    <xf numFmtId="164" fontId="6" fillId="0" borderId="5" xfId="0" applyNumberFormat="1" applyFont="1" applyBorder="1" applyAlignment="1">
      <alignment horizontal="center" vertical="center" wrapText="1"/>
    </xf>
    <xf numFmtId="0" fontId="6" fillId="0" borderId="27" xfId="3" applyFont="1" applyBorder="1" applyAlignment="1">
      <alignment horizontal="center" vertical="center" wrapText="1"/>
    </xf>
    <xf numFmtId="0" fontId="6" fillId="0" borderId="28" xfId="3" applyFont="1" applyBorder="1" applyAlignment="1">
      <alignment horizontal="center" vertical="center" wrapText="1"/>
    </xf>
    <xf numFmtId="0" fontId="6" fillId="0" borderId="32" xfId="3" applyFont="1" applyBorder="1" applyAlignment="1">
      <alignment horizontal="center" vertical="center" wrapText="1"/>
    </xf>
    <xf numFmtId="1" fontId="6" fillId="0" borderId="21" xfId="3" applyNumberFormat="1" applyFont="1" applyBorder="1" applyAlignment="1">
      <alignment horizontal="center" vertical="center" wrapText="1"/>
    </xf>
    <xf numFmtId="1" fontId="6" fillId="0" borderId="37" xfId="3" applyNumberFormat="1" applyFont="1" applyBorder="1" applyAlignment="1">
      <alignment horizontal="center" vertical="center" wrapText="1"/>
    </xf>
    <xf numFmtId="9" fontId="19" fillId="0" borderId="5" xfId="2" applyNumberFormat="1" applyFont="1" applyBorder="1" applyAlignment="1">
      <alignment horizontal="center"/>
    </xf>
    <xf numFmtId="0" fontId="19" fillId="0" borderId="5" xfId="2" applyFont="1" applyBorder="1" applyAlignment="1">
      <alignment horizontal="center"/>
    </xf>
    <xf numFmtId="0" fontId="4" fillId="5" borderId="5" xfId="2" applyFont="1" applyFill="1" applyBorder="1" applyAlignment="1">
      <alignment horizontal="center"/>
    </xf>
    <xf numFmtId="0" fontId="6" fillId="3" borderId="37" xfId="3" applyFont="1" applyFill="1" applyBorder="1" applyAlignment="1">
      <alignment horizontal="center" vertical="center" wrapText="1"/>
    </xf>
    <xf numFmtId="0" fontId="6" fillId="3" borderId="35" xfId="3" applyFont="1" applyFill="1" applyBorder="1" applyAlignment="1">
      <alignment horizontal="center" vertical="center" wrapText="1"/>
    </xf>
    <xf numFmtId="0" fontId="6" fillId="3" borderId="36" xfId="3" applyFont="1" applyFill="1" applyBorder="1" applyAlignment="1">
      <alignment horizontal="center" vertical="center" wrapText="1"/>
    </xf>
    <xf numFmtId="0" fontId="4" fillId="6" borderId="5" xfId="2" applyFont="1" applyFill="1" applyBorder="1" applyAlignment="1">
      <alignment horizontal="center"/>
    </xf>
    <xf numFmtId="0" fontId="4" fillId="7" borderId="5" xfId="2" applyFont="1" applyFill="1" applyBorder="1" applyAlignment="1">
      <alignment horizontal="center"/>
    </xf>
    <xf numFmtId="9" fontId="19" fillId="3" borderId="30" xfId="3" applyNumberFormat="1" applyFont="1" applyFill="1" applyBorder="1" applyAlignment="1">
      <alignment horizontal="center" vertical="center" wrapText="1"/>
    </xf>
    <xf numFmtId="9" fontId="19" fillId="3" borderId="2" xfId="3" applyNumberFormat="1" applyFont="1" applyFill="1" applyBorder="1" applyAlignment="1">
      <alignment horizontal="center" vertical="center" wrapText="1"/>
    </xf>
    <xf numFmtId="9" fontId="19" fillId="3" borderId="31" xfId="3" applyNumberFormat="1" applyFont="1" applyFill="1" applyBorder="1" applyAlignment="1">
      <alignment horizontal="center" vertical="center" wrapText="1"/>
    </xf>
    <xf numFmtId="9" fontId="19" fillId="3" borderId="32" xfId="3" applyNumberFormat="1" applyFont="1" applyFill="1" applyBorder="1" applyAlignment="1">
      <alignment horizontal="center" vertical="center" wrapText="1"/>
    </xf>
    <xf numFmtId="9" fontId="19" fillId="3" borderId="8" xfId="3" applyNumberFormat="1" applyFont="1" applyFill="1" applyBorder="1" applyAlignment="1">
      <alignment horizontal="center" vertical="center" wrapText="1"/>
    </xf>
    <xf numFmtId="9" fontId="19" fillId="3" borderId="33" xfId="3" applyNumberFormat="1" applyFont="1" applyFill="1" applyBorder="1" applyAlignment="1">
      <alignment horizontal="center" vertical="center" wrapText="1"/>
    </xf>
    <xf numFmtId="0" fontId="19" fillId="3" borderId="37" xfId="3" applyFont="1" applyFill="1" applyBorder="1" applyAlignment="1">
      <alignment horizontal="center" vertical="center" wrapText="1"/>
    </xf>
    <xf numFmtId="0" fontId="19" fillId="3" borderId="35" xfId="3" applyFont="1" applyFill="1" applyBorder="1" applyAlignment="1">
      <alignment horizontal="center" vertical="center" wrapText="1"/>
    </xf>
    <xf numFmtId="0" fontId="19" fillId="3" borderId="36" xfId="3" applyFont="1" applyFill="1" applyBorder="1" applyAlignment="1">
      <alignment horizontal="center" vertical="center" wrapText="1"/>
    </xf>
    <xf numFmtId="49" fontId="19" fillId="0" borderId="14" xfId="2" applyNumberFormat="1" applyFont="1" applyBorder="1" applyAlignment="1">
      <alignment horizontal="center" vertical="center" wrapText="1"/>
    </xf>
    <xf numFmtId="49" fontId="19" fillId="0" borderId="15" xfId="2" applyNumberFormat="1" applyFont="1" applyBorder="1" applyAlignment="1">
      <alignment horizontal="center" vertical="center" wrapText="1"/>
    </xf>
    <xf numFmtId="49" fontId="19" fillId="0" borderId="16" xfId="2" applyNumberFormat="1" applyFont="1" applyBorder="1" applyAlignment="1">
      <alignment horizontal="center" vertical="center" wrapText="1"/>
    </xf>
    <xf numFmtId="49" fontId="19" fillId="0" borderId="18" xfId="2" applyNumberFormat="1" applyFont="1" applyBorder="1" applyAlignment="1">
      <alignment horizontal="center" vertical="center" wrapText="1"/>
    </xf>
    <xf numFmtId="49" fontId="19" fillId="0" borderId="19" xfId="2" applyNumberFormat="1" applyFont="1" applyBorder="1" applyAlignment="1">
      <alignment horizontal="center" vertical="center" wrapText="1"/>
    </xf>
    <xf numFmtId="49" fontId="19" fillId="0" borderId="20" xfId="2" applyNumberFormat="1" applyFont="1" applyBorder="1" applyAlignment="1">
      <alignment horizontal="center" vertical="center" wrapText="1"/>
    </xf>
    <xf numFmtId="0" fontId="19" fillId="0" borderId="27" xfId="2" applyFont="1" applyBorder="1" applyAlignment="1">
      <alignment horizontal="center" vertical="center"/>
    </xf>
    <xf numFmtId="0" fontId="19" fillId="0" borderId="28" xfId="2" applyFont="1" applyBorder="1" applyAlignment="1">
      <alignment horizontal="center" vertical="center"/>
    </xf>
    <xf numFmtId="0" fontId="2" fillId="3" borderId="14" xfId="2" applyFont="1" applyFill="1" applyBorder="1" applyAlignment="1">
      <alignment horizontal="center" vertical="center" wrapText="1"/>
    </xf>
    <xf numFmtId="0" fontId="2" fillId="3" borderId="15" xfId="2" applyFont="1" applyFill="1" applyBorder="1" applyAlignment="1">
      <alignment horizontal="center" vertical="center"/>
    </xf>
    <xf numFmtId="0" fontId="2" fillId="3" borderId="16" xfId="2" applyFont="1" applyFill="1" applyBorder="1" applyAlignment="1">
      <alignment horizontal="center" vertical="center"/>
    </xf>
    <xf numFmtId="0" fontId="19" fillId="0" borderId="27" xfId="2" applyFont="1" applyBorder="1" applyAlignment="1">
      <alignment horizontal="center" vertical="center" wrapText="1"/>
    </xf>
    <xf numFmtId="0" fontId="19" fillId="0" borderId="28" xfId="2" applyFont="1" applyBorder="1" applyAlignment="1">
      <alignment horizontal="center" vertical="center" wrapText="1"/>
    </xf>
    <xf numFmtId="0" fontId="19" fillId="0" borderId="29" xfId="2" applyFont="1" applyBorder="1" applyAlignment="1">
      <alignment horizontal="center" vertical="center" wrapText="1"/>
    </xf>
    <xf numFmtId="0" fontId="6" fillId="2" borderId="21" xfId="2" applyFont="1" applyFill="1" applyBorder="1" applyAlignment="1">
      <alignment horizontal="center" vertical="center"/>
    </xf>
    <xf numFmtId="0" fontId="6" fillId="2" borderId="22" xfId="2" applyFont="1" applyFill="1" applyBorder="1" applyAlignment="1">
      <alignment horizontal="center" vertical="center"/>
    </xf>
    <xf numFmtId="0" fontId="6" fillId="2" borderId="23" xfId="2" applyFont="1" applyFill="1" applyBorder="1" applyAlignment="1">
      <alignment horizontal="center" vertical="center"/>
    </xf>
    <xf numFmtId="0" fontId="9" fillId="2" borderId="70" xfId="0" applyFont="1" applyFill="1" applyBorder="1" applyAlignment="1">
      <alignment horizontal="center" vertical="center" wrapText="1"/>
    </xf>
    <xf numFmtId="0" fontId="9" fillId="2" borderId="45" xfId="0" applyFont="1" applyFill="1" applyBorder="1" applyAlignment="1">
      <alignment horizontal="center" vertical="center" wrapText="1"/>
    </xf>
    <xf numFmtId="164" fontId="6" fillId="0" borderId="24" xfId="0" applyNumberFormat="1" applyFont="1" applyBorder="1" applyAlignment="1">
      <alignment horizontal="center" vertical="center" wrapText="1"/>
    </xf>
    <xf numFmtId="164" fontId="6" fillId="0" borderId="25" xfId="0" applyNumberFormat="1" applyFont="1" applyBorder="1" applyAlignment="1">
      <alignment horizontal="center" vertical="center" wrapText="1"/>
    </xf>
    <xf numFmtId="164" fontId="6" fillId="0" borderId="26" xfId="0" applyNumberFormat="1" applyFont="1" applyBorder="1" applyAlignment="1">
      <alignment horizontal="center" vertical="center" wrapText="1"/>
    </xf>
    <xf numFmtId="9" fontId="2" fillId="0" borderId="24" xfId="2" applyNumberFormat="1" applyFont="1" applyBorder="1" applyAlignment="1">
      <alignment vertical="center" wrapText="1"/>
    </xf>
    <xf numFmtId="9" fontId="2" fillId="0" borderId="30" xfId="2" applyNumberFormat="1" applyFont="1" applyBorder="1" applyAlignment="1">
      <alignment vertical="center" wrapText="1"/>
    </xf>
    <xf numFmtId="0" fontId="2" fillId="0" borderId="31" xfId="1" applyNumberFormat="1" applyFont="1" applyFill="1" applyBorder="1" applyAlignment="1">
      <alignment horizontal="center" vertical="center" wrapText="1"/>
    </xf>
    <xf numFmtId="0" fontId="2" fillId="0" borderId="25" xfId="1" applyNumberFormat="1" applyFont="1" applyFill="1" applyBorder="1" applyAlignment="1">
      <alignment horizontal="center" vertical="center"/>
    </xf>
    <xf numFmtId="0" fontId="2" fillId="0" borderId="30" xfId="1" applyNumberFormat="1" applyFont="1" applyFill="1" applyBorder="1" applyAlignment="1">
      <alignment horizontal="center" vertical="center"/>
    </xf>
    <xf numFmtId="164" fontId="6" fillId="0" borderId="68" xfId="0" applyNumberFormat="1" applyFont="1" applyBorder="1" applyAlignment="1">
      <alignment horizontal="center" vertical="center" wrapText="1"/>
    </xf>
    <xf numFmtId="164" fontId="6" fillId="0" borderId="50" xfId="0" applyNumberFormat="1" applyFont="1" applyBorder="1" applyAlignment="1">
      <alignment horizontal="center" vertical="center" wrapText="1"/>
    </xf>
    <xf numFmtId="164" fontId="6" fillId="0" borderId="51" xfId="0" applyNumberFormat="1" applyFont="1" applyBorder="1" applyAlignment="1">
      <alignment horizontal="center" vertical="center" wrapText="1"/>
    </xf>
    <xf numFmtId="0" fontId="5" fillId="0" borderId="15" xfId="4" applyNumberFormat="1" applyFont="1" applyFill="1" applyBorder="1" applyAlignment="1">
      <alignment horizontal="left" vertical="center" wrapText="1"/>
    </xf>
    <xf numFmtId="0" fontId="5" fillId="0" borderId="16" xfId="4" applyNumberFormat="1" applyFont="1" applyFill="1" applyBorder="1" applyAlignment="1">
      <alignment horizontal="left" vertical="center" wrapText="1"/>
    </xf>
    <xf numFmtId="0" fontId="48" fillId="0" borderId="19" xfId="0" applyFont="1" applyBorder="1" applyAlignment="1">
      <alignment horizontal="left" vertical="center" wrapText="1"/>
    </xf>
    <xf numFmtId="0" fontId="48" fillId="0" borderId="20" xfId="0" applyFont="1" applyBorder="1" applyAlignment="1">
      <alignment horizontal="left" vertical="center" wrapText="1"/>
    </xf>
    <xf numFmtId="2" fontId="13" fillId="0" borderId="5" xfId="2" applyNumberFormat="1" applyFont="1" applyBorder="1" applyAlignment="1">
      <alignment horizontal="center"/>
    </xf>
    <xf numFmtId="9" fontId="5" fillId="2" borderId="21" xfId="1" applyFont="1" applyFill="1" applyBorder="1" applyAlignment="1">
      <alignment horizontal="center" vertical="center"/>
    </xf>
    <xf numFmtId="9" fontId="5" fillId="2" borderId="22" xfId="1" applyFont="1" applyFill="1" applyBorder="1" applyAlignment="1">
      <alignment horizontal="center" vertical="center"/>
    </xf>
    <xf numFmtId="9" fontId="5" fillId="2" borderId="23" xfId="1" applyFont="1" applyFill="1" applyBorder="1" applyAlignment="1">
      <alignment horizontal="center" vertical="center"/>
    </xf>
    <xf numFmtId="0" fontId="5" fillId="2" borderId="22" xfId="2" applyFont="1" applyFill="1" applyBorder="1" applyAlignment="1">
      <alignment horizontal="center" vertical="center"/>
    </xf>
    <xf numFmtId="0" fontId="5" fillId="2" borderId="23" xfId="2" applyFont="1" applyFill="1" applyBorder="1" applyAlignment="1">
      <alignment horizontal="center" vertical="center"/>
    </xf>
    <xf numFmtId="10" fontId="13" fillId="0" borderId="69" xfId="1" applyNumberFormat="1" applyFont="1" applyFill="1" applyBorder="1" applyAlignment="1">
      <alignment horizontal="center" vertical="center" wrapText="1"/>
    </xf>
    <xf numFmtId="10" fontId="13" fillId="0" borderId="15" xfId="1" applyNumberFormat="1" applyFont="1" applyFill="1" applyBorder="1" applyAlignment="1">
      <alignment horizontal="center" vertical="center" wrapText="1"/>
    </xf>
    <xf numFmtId="10" fontId="13" fillId="0" borderId="67" xfId="1" applyNumberFormat="1" applyFont="1" applyFill="1" applyBorder="1" applyAlignment="1">
      <alignment horizontal="center" vertical="center" wrapText="1"/>
    </xf>
    <xf numFmtId="10" fontId="13" fillId="0" borderId="52" xfId="1" applyNumberFormat="1" applyFont="1" applyFill="1" applyBorder="1" applyAlignment="1">
      <alignment horizontal="center" vertical="center" wrapText="1"/>
    </xf>
    <xf numFmtId="10" fontId="13" fillId="0" borderId="57" xfId="1" applyNumberFormat="1" applyFont="1" applyFill="1" applyBorder="1" applyAlignment="1">
      <alignment horizontal="center" vertical="center" wrapText="1"/>
    </xf>
    <xf numFmtId="10" fontId="13" fillId="0" borderId="48" xfId="1" applyNumberFormat="1" applyFont="1" applyFill="1" applyBorder="1" applyAlignment="1">
      <alignment horizontal="center" vertical="center" wrapText="1"/>
    </xf>
    <xf numFmtId="0" fontId="5" fillId="2" borderId="19" xfId="2" applyFont="1" applyFill="1" applyBorder="1" applyAlignment="1">
      <alignment horizontal="center"/>
    </xf>
    <xf numFmtId="0" fontId="5" fillId="2" borderId="20" xfId="2" applyFont="1" applyFill="1" applyBorder="1" applyAlignment="1">
      <alignment horizontal="center"/>
    </xf>
    <xf numFmtId="9" fontId="5" fillId="2" borderId="18" xfId="1" applyFont="1" applyFill="1" applyBorder="1" applyAlignment="1">
      <alignment horizontal="center"/>
    </xf>
    <xf numFmtId="9" fontId="5" fillId="2" borderId="19" xfId="1" applyFont="1" applyFill="1" applyBorder="1" applyAlignment="1">
      <alignment horizontal="center"/>
    </xf>
    <xf numFmtId="9" fontId="5" fillId="2" borderId="20" xfId="1" applyFont="1" applyFill="1" applyBorder="1" applyAlignment="1">
      <alignment horizontal="center"/>
    </xf>
    <xf numFmtId="0" fontId="5" fillId="0" borderId="14" xfId="4" applyNumberFormat="1" applyFont="1" applyFill="1" applyBorder="1" applyAlignment="1">
      <alignment horizontal="left" vertical="center" wrapText="1"/>
    </xf>
    <xf numFmtId="0" fontId="48" fillId="0" borderId="39" xfId="0" applyFont="1" applyBorder="1" applyAlignment="1">
      <alignment horizontal="left" vertical="center" wrapText="1"/>
    </xf>
    <xf numFmtId="0" fontId="48" fillId="0" borderId="18" xfId="0" applyFont="1" applyBorder="1" applyAlignment="1">
      <alignment horizontal="left" vertical="center" wrapText="1"/>
    </xf>
    <xf numFmtId="0" fontId="6" fillId="3" borderId="7" xfId="3" applyFont="1" applyFill="1" applyBorder="1" applyAlignment="1">
      <alignment horizontal="center" vertical="center" wrapText="1"/>
    </xf>
    <xf numFmtId="0" fontId="6" fillId="3" borderId="8" xfId="3" applyFont="1" applyFill="1" applyBorder="1" applyAlignment="1">
      <alignment horizontal="center" vertical="center" wrapText="1"/>
    </xf>
    <xf numFmtId="0" fontId="6" fillId="3" borderId="9" xfId="3" applyFont="1" applyFill="1" applyBorder="1" applyAlignment="1">
      <alignment horizontal="center" vertical="center" wrapText="1"/>
    </xf>
    <xf numFmtId="0" fontId="6" fillId="3" borderId="15" xfId="2" applyFont="1" applyFill="1" applyBorder="1" applyAlignment="1">
      <alignment horizontal="center" vertical="center"/>
    </xf>
    <xf numFmtId="0" fontId="6" fillId="3" borderId="16" xfId="2" applyFont="1" applyFill="1" applyBorder="1" applyAlignment="1">
      <alignment horizontal="center" vertical="center"/>
    </xf>
    <xf numFmtId="0" fontId="6" fillId="3" borderId="18" xfId="2" applyFont="1" applyFill="1" applyBorder="1" applyAlignment="1">
      <alignment horizontal="center" vertical="center"/>
    </xf>
    <xf numFmtId="0" fontId="6" fillId="3" borderId="19" xfId="2" applyFont="1" applyFill="1" applyBorder="1" applyAlignment="1">
      <alignment horizontal="center" vertical="center"/>
    </xf>
    <xf numFmtId="0" fontId="6" fillId="3" borderId="20" xfId="2" applyFont="1" applyFill="1" applyBorder="1" applyAlignment="1">
      <alignment horizontal="center" vertical="center"/>
    </xf>
    <xf numFmtId="0" fontId="7" fillId="2" borderId="123" xfId="0" applyFont="1" applyFill="1" applyBorder="1" applyAlignment="1">
      <alignment horizontal="center" vertical="center" wrapText="1"/>
    </xf>
    <xf numFmtId="0" fontId="7" fillId="2" borderId="124" xfId="0" applyFont="1" applyFill="1" applyBorder="1" applyAlignment="1">
      <alignment horizontal="center" vertical="center" wrapText="1"/>
    </xf>
    <xf numFmtId="0" fontId="7" fillId="2" borderId="84" xfId="0" applyFont="1" applyFill="1" applyBorder="1" applyAlignment="1">
      <alignment horizontal="center" vertical="center" wrapText="1"/>
    </xf>
    <xf numFmtId="0" fontId="7" fillId="2" borderId="15" xfId="0" applyFont="1" applyFill="1" applyBorder="1" applyAlignment="1">
      <alignment horizontal="center" vertical="center" wrapText="1"/>
    </xf>
    <xf numFmtId="0" fontId="7" fillId="2" borderId="16" xfId="0" applyFont="1" applyFill="1" applyBorder="1" applyAlignment="1">
      <alignment horizontal="center" vertical="center" wrapText="1"/>
    </xf>
    <xf numFmtId="0" fontId="7" fillId="2" borderId="14" xfId="0" applyFont="1" applyFill="1" applyBorder="1" applyAlignment="1">
      <alignment horizontal="center" vertical="center" wrapText="1"/>
    </xf>
    <xf numFmtId="10" fontId="5" fillId="0" borderId="48" xfId="1" applyNumberFormat="1" applyFont="1" applyFill="1" applyBorder="1" applyAlignment="1">
      <alignment horizontal="center" vertical="center" wrapText="1"/>
    </xf>
    <xf numFmtId="10" fontId="5" fillId="0" borderId="52" xfId="1" applyNumberFormat="1" applyFont="1" applyFill="1" applyBorder="1" applyAlignment="1">
      <alignment horizontal="center" vertical="center" wrapText="1"/>
    </xf>
    <xf numFmtId="10" fontId="5" fillId="0" borderId="32" xfId="1" applyNumberFormat="1" applyFont="1" applyFill="1" applyBorder="1" applyAlignment="1">
      <alignment horizontal="center" vertical="center" wrapText="1"/>
    </xf>
    <xf numFmtId="10" fontId="5" fillId="0" borderId="33" xfId="1" applyNumberFormat="1" applyFont="1" applyFill="1" applyBorder="1" applyAlignment="1">
      <alignment horizontal="center" vertical="center" wrapText="1"/>
    </xf>
    <xf numFmtId="10" fontId="5" fillId="0" borderId="42" xfId="1" applyNumberFormat="1" applyFont="1" applyFill="1" applyBorder="1" applyAlignment="1">
      <alignment horizontal="center" vertical="center" wrapText="1"/>
    </xf>
    <xf numFmtId="10" fontId="5" fillId="0" borderId="43" xfId="1" applyNumberFormat="1" applyFont="1" applyFill="1" applyBorder="1" applyAlignment="1">
      <alignment horizontal="center" vertical="center" wrapText="1"/>
    </xf>
    <xf numFmtId="10" fontId="5" fillId="0" borderId="44" xfId="1" applyNumberFormat="1" applyFont="1" applyFill="1" applyBorder="1" applyAlignment="1">
      <alignment horizontal="center" vertical="center" wrapText="1"/>
    </xf>
    <xf numFmtId="10" fontId="5" fillId="0" borderId="53" xfId="1" applyNumberFormat="1" applyFont="1" applyFill="1" applyBorder="1" applyAlignment="1">
      <alignment horizontal="center" vertical="center" wrapText="1"/>
    </xf>
    <xf numFmtId="10" fontId="5" fillId="0" borderId="54" xfId="1" applyNumberFormat="1" applyFont="1" applyFill="1" applyBorder="1" applyAlignment="1">
      <alignment horizontal="center" vertical="center" wrapText="1"/>
    </xf>
    <xf numFmtId="10" fontId="5" fillId="0" borderId="55" xfId="1" applyNumberFormat="1" applyFont="1" applyFill="1" applyBorder="1" applyAlignment="1">
      <alignment horizontal="center" vertical="center" wrapText="1"/>
    </xf>
    <xf numFmtId="10" fontId="5" fillId="0" borderId="30" xfId="1" applyNumberFormat="1" applyFont="1" applyFill="1" applyBorder="1" applyAlignment="1">
      <alignment horizontal="center" vertical="center" wrapText="1"/>
    </xf>
    <xf numFmtId="10" fontId="5" fillId="0" borderId="31" xfId="1" applyNumberFormat="1" applyFont="1" applyFill="1" applyBorder="1" applyAlignment="1">
      <alignment horizontal="center" vertical="center" wrapText="1"/>
    </xf>
    <xf numFmtId="10" fontId="5" fillId="0" borderId="138" xfId="1" applyNumberFormat="1" applyFont="1" applyFill="1" applyBorder="1" applyAlignment="1">
      <alignment horizontal="center" vertical="center" wrapText="1"/>
    </xf>
    <xf numFmtId="10" fontId="5" fillId="0" borderId="60" xfId="1" applyNumberFormat="1" applyFont="1" applyFill="1" applyBorder="1" applyAlignment="1">
      <alignment horizontal="center" vertical="center" wrapText="1"/>
    </xf>
    <xf numFmtId="10" fontId="5" fillId="0" borderId="61" xfId="1" applyNumberFormat="1" applyFont="1" applyFill="1" applyBorder="1" applyAlignment="1">
      <alignment horizontal="center" vertical="center" wrapText="1"/>
    </xf>
    <xf numFmtId="0" fontId="7" fillId="2" borderId="53" xfId="2" applyFont="1" applyFill="1" applyBorder="1" applyAlignment="1">
      <alignment horizontal="center"/>
    </xf>
    <xf numFmtId="0" fontId="7" fillId="2" borderId="54" xfId="2" applyFont="1" applyFill="1" applyBorder="1" applyAlignment="1">
      <alignment horizontal="center"/>
    </xf>
    <xf numFmtId="0" fontId="7" fillId="2" borderId="55" xfId="2" applyFont="1" applyFill="1" applyBorder="1" applyAlignment="1">
      <alignment horizontal="center"/>
    </xf>
    <xf numFmtId="164" fontId="5" fillId="2" borderId="68" xfId="0" applyNumberFormat="1" applyFont="1" applyFill="1" applyBorder="1" applyAlignment="1">
      <alignment horizontal="center" vertical="center" wrapText="1"/>
    </xf>
    <xf numFmtId="164" fontId="5" fillId="2" borderId="50" xfId="0" applyNumberFormat="1" applyFont="1" applyFill="1" applyBorder="1" applyAlignment="1">
      <alignment horizontal="center" vertical="center" wrapText="1"/>
    </xf>
    <xf numFmtId="164" fontId="5" fillId="2" borderId="51" xfId="0" applyNumberFormat="1" applyFont="1" applyFill="1" applyBorder="1" applyAlignment="1">
      <alignment horizontal="center" vertical="center" wrapText="1"/>
    </xf>
    <xf numFmtId="164" fontId="5" fillId="2" borderId="56" xfId="0" applyNumberFormat="1" applyFont="1" applyFill="1" applyBorder="1" applyAlignment="1">
      <alignment horizontal="center" vertical="center" wrapText="1"/>
    </xf>
    <xf numFmtId="164" fontId="5" fillId="2" borderId="57" xfId="0" applyNumberFormat="1" applyFont="1" applyFill="1" applyBorder="1" applyAlignment="1">
      <alignment horizontal="center" vertical="center" wrapText="1"/>
    </xf>
    <xf numFmtId="164" fontId="5" fillId="2" borderId="58" xfId="0" applyNumberFormat="1" applyFont="1" applyFill="1" applyBorder="1" applyAlignment="1">
      <alignment horizontal="center" vertical="center" wrapText="1"/>
    </xf>
    <xf numFmtId="10" fontId="5" fillId="0" borderId="56" xfId="1" applyNumberFormat="1" applyFont="1" applyFill="1" applyBorder="1" applyAlignment="1">
      <alignment horizontal="center" vertical="center" wrapText="1"/>
    </xf>
    <xf numFmtId="10" fontId="5" fillId="0" borderId="57" xfId="1" applyNumberFormat="1" applyFont="1" applyFill="1" applyBorder="1" applyAlignment="1">
      <alignment horizontal="center" vertical="center" wrapText="1"/>
    </xf>
    <xf numFmtId="10" fontId="5" fillId="0" borderId="58" xfId="1" applyNumberFormat="1" applyFont="1" applyFill="1" applyBorder="1" applyAlignment="1">
      <alignment horizontal="center" vertical="center" wrapText="1"/>
    </xf>
    <xf numFmtId="164" fontId="5" fillId="2" borderId="27" xfId="0" applyNumberFormat="1" applyFont="1" applyFill="1" applyBorder="1" applyAlignment="1">
      <alignment horizontal="center" vertical="center" wrapText="1"/>
    </xf>
    <xf numFmtId="164" fontId="5" fillId="2" borderId="28" xfId="0" applyNumberFormat="1" applyFont="1" applyFill="1" applyBorder="1" applyAlignment="1">
      <alignment horizontal="center" vertical="center" wrapText="1"/>
    </xf>
    <xf numFmtId="164" fontId="5" fillId="2" borderId="29" xfId="0" applyNumberFormat="1" applyFont="1" applyFill="1" applyBorder="1" applyAlignment="1">
      <alignment horizontal="center" vertical="center" wrapText="1"/>
    </xf>
    <xf numFmtId="0" fontId="5" fillId="0" borderId="30" xfId="4" applyNumberFormat="1" applyFont="1" applyFill="1" applyBorder="1" applyAlignment="1">
      <alignment horizontal="left" vertical="center" wrapText="1"/>
    </xf>
    <xf numFmtId="164" fontId="5" fillId="2" borderId="138" xfId="0" applyNumberFormat="1" applyFont="1" applyFill="1" applyBorder="1" applyAlignment="1">
      <alignment horizontal="center" vertical="center" wrapText="1"/>
    </xf>
    <xf numFmtId="10" fontId="13" fillId="0" borderId="31" xfId="1" applyNumberFormat="1" applyFont="1" applyFill="1" applyBorder="1" applyAlignment="1">
      <alignment horizontal="center" vertical="center" wrapText="1"/>
    </xf>
    <xf numFmtId="10" fontId="13" fillId="0" borderId="25" xfId="1" applyNumberFormat="1" applyFont="1" applyFill="1" applyBorder="1" applyAlignment="1">
      <alignment horizontal="center" vertical="center" wrapText="1"/>
    </xf>
    <xf numFmtId="10" fontId="13" fillId="0" borderId="30" xfId="1" applyNumberFormat="1" applyFont="1" applyFill="1" applyBorder="1" applyAlignment="1">
      <alignment horizontal="center" vertical="center" wrapText="1"/>
    </xf>
    <xf numFmtId="2" fontId="13" fillId="0" borderId="8" xfId="2" applyNumberFormat="1" applyFont="1" applyBorder="1" applyAlignment="1">
      <alignment horizontal="center"/>
    </xf>
    <xf numFmtId="10" fontId="13" fillId="0" borderId="33" xfId="1" applyNumberFormat="1" applyFont="1" applyFill="1" applyBorder="1" applyAlignment="1">
      <alignment horizontal="center" vertical="center" wrapText="1"/>
    </xf>
    <xf numFmtId="10" fontId="13" fillId="0" borderId="28" xfId="1" applyNumberFormat="1" applyFont="1" applyFill="1" applyBorder="1" applyAlignment="1">
      <alignment horizontal="center" vertical="center" wrapText="1"/>
    </xf>
    <xf numFmtId="10" fontId="13" fillId="0" borderId="32" xfId="1" applyNumberFormat="1" applyFont="1" applyFill="1" applyBorder="1" applyAlignment="1">
      <alignment horizontal="center" vertical="center" wrapText="1"/>
    </xf>
    <xf numFmtId="0" fontId="17" fillId="0" borderId="4" xfId="2" applyFont="1" applyBorder="1" applyAlignment="1">
      <alignment horizontal="center"/>
    </xf>
    <xf numFmtId="0" fontId="17" fillId="0" borderId="5" xfId="2" applyFont="1" applyBorder="1" applyAlignment="1">
      <alignment horizontal="center"/>
    </xf>
    <xf numFmtId="0" fontId="16" fillId="2" borderId="21" xfId="2" applyFont="1" applyFill="1" applyBorder="1" applyAlignment="1">
      <alignment horizontal="center" vertical="center" wrapText="1"/>
    </xf>
    <xf numFmtId="0" fontId="16" fillId="2" borderId="22" xfId="2" applyFont="1" applyFill="1" applyBorder="1" applyAlignment="1">
      <alignment horizontal="center" vertical="center" wrapText="1"/>
    </xf>
    <xf numFmtId="0" fontId="16" fillId="2" borderId="23" xfId="2" applyFont="1" applyFill="1" applyBorder="1" applyAlignment="1">
      <alignment horizontal="center" vertical="center" wrapText="1"/>
    </xf>
    <xf numFmtId="0" fontId="6" fillId="0" borderId="46" xfId="4" applyNumberFormat="1" applyFont="1" applyFill="1" applyBorder="1" applyAlignment="1">
      <alignment horizontal="center" vertical="center" wrapText="1"/>
    </xf>
    <xf numFmtId="0" fontId="6" fillId="0" borderId="43" xfId="4" applyNumberFormat="1" applyFont="1" applyFill="1" applyBorder="1" applyAlignment="1">
      <alignment horizontal="center" vertical="center" wrapText="1"/>
    </xf>
    <xf numFmtId="0" fontId="6" fillId="0" borderId="44" xfId="4" applyNumberFormat="1" applyFont="1" applyFill="1" applyBorder="1" applyAlignment="1">
      <alignment horizontal="center" vertical="center" wrapText="1"/>
    </xf>
    <xf numFmtId="0" fontId="40" fillId="0" borderId="39" xfId="0" applyFont="1" applyBorder="1" applyAlignment="1">
      <alignment horizontal="center" vertical="center"/>
    </xf>
    <xf numFmtId="0" fontId="40" fillId="0" borderId="0" xfId="0" applyFont="1" applyAlignment="1">
      <alignment horizontal="center" vertical="center"/>
    </xf>
    <xf numFmtId="0" fontId="40" fillId="0" borderId="40" xfId="0" applyFont="1" applyBorder="1" applyAlignment="1">
      <alignment horizontal="center" vertical="center"/>
    </xf>
    <xf numFmtId="0" fontId="40" fillId="0" borderId="18" xfId="0" applyFont="1" applyBorder="1" applyAlignment="1">
      <alignment horizontal="center" vertical="center"/>
    </xf>
    <xf numFmtId="0" fontId="40" fillId="0" borderId="19" xfId="0" applyFont="1" applyBorder="1" applyAlignment="1">
      <alignment horizontal="center" vertical="center"/>
    </xf>
    <xf numFmtId="0" fontId="40" fillId="0" borderId="20" xfId="0" applyFont="1" applyBorder="1" applyAlignment="1">
      <alignment horizontal="center" vertical="center"/>
    </xf>
    <xf numFmtId="0" fontId="2" fillId="0" borderId="0" xfId="2" applyFont="1" applyAlignment="1">
      <alignment horizontal="center" wrapText="1"/>
    </xf>
    <xf numFmtId="0" fontId="2" fillId="0" borderId="40" xfId="2" applyFont="1" applyBorder="1" applyAlignment="1">
      <alignment horizontal="center" wrapText="1"/>
    </xf>
    <xf numFmtId="0" fontId="2" fillId="0" borderId="18" xfId="2" applyFont="1" applyBorder="1" applyAlignment="1">
      <alignment horizontal="center" wrapText="1"/>
    </xf>
    <xf numFmtId="0" fontId="2" fillId="0" borderId="19" xfId="2" applyFont="1" applyBorder="1" applyAlignment="1">
      <alignment horizontal="center" wrapText="1"/>
    </xf>
    <xf numFmtId="0" fontId="2" fillId="0" borderId="20" xfId="2" applyFont="1" applyBorder="1" applyAlignment="1">
      <alignment horizontal="center" wrapText="1"/>
    </xf>
    <xf numFmtId="10" fontId="2" fillId="0" borderId="5" xfId="2" applyNumberFormat="1" applyFont="1" applyBorder="1" applyAlignment="1">
      <alignment horizontal="center" vertical="center"/>
    </xf>
    <xf numFmtId="0" fontId="13" fillId="0" borderId="5" xfId="2" applyFont="1" applyBorder="1" applyAlignment="1">
      <alignment horizontal="justify" vertical="top" wrapText="1"/>
    </xf>
    <xf numFmtId="0" fontId="5" fillId="0" borderId="4" xfId="4" applyNumberFormat="1" applyFont="1" applyFill="1" applyBorder="1" applyAlignment="1">
      <alignment horizontal="justify" vertical="center" wrapText="1"/>
    </xf>
    <xf numFmtId="0" fontId="5" fillId="0" borderId="5" xfId="4" applyNumberFormat="1" applyFont="1" applyFill="1" applyBorder="1" applyAlignment="1">
      <alignment horizontal="justify" vertical="center" wrapText="1"/>
    </xf>
    <xf numFmtId="0" fontId="5" fillId="0" borderId="6" xfId="4" applyNumberFormat="1" applyFont="1" applyFill="1" applyBorder="1" applyAlignment="1">
      <alignment horizontal="justify" vertical="center" wrapText="1"/>
    </xf>
    <xf numFmtId="0" fontId="6" fillId="0" borderId="27" xfId="0" applyFont="1" applyBorder="1" applyAlignment="1">
      <alignment horizontal="center"/>
    </xf>
    <xf numFmtId="0" fontId="6" fillId="0" borderId="28" xfId="0" applyFont="1" applyBorder="1" applyAlignment="1">
      <alignment horizontal="center"/>
    </xf>
    <xf numFmtId="0" fontId="6" fillId="0" borderId="32" xfId="0" applyFont="1" applyBorder="1" applyAlignment="1">
      <alignment horizontal="center"/>
    </xf>
    <xf numFmtId="0" fontId="2" fillId="0" borderId="22" xfId="2" applyFont="1" applyBorder="1" applyAlignment="1">
      <alignment horizontal="center" vertical="center" wrapText="1"/>
    </xf>
    <xf numFmtId="0" fontId="2" fillId="0" borderId="23" xfId="2" applyFont="1" applyBorder="1" applyAlignment="1">
      <alignment horizontal="center" vertical="center" wrapText="1"/>
    </xf>
    <xf numFmtId="0" fontId="84" fillId="0" borderId="21" xfId="0" applyFont="1" applyBorder="1" applyAlignment="1">
      <alignment horizontal="center" vertical="center" wrapText="1"/>
    </xf>
    <xf numFmtId="0" fontId="84" fillId="0" borderId="22" xfId="0" applyFont="1" applyBorder="1" applyAlignment="1">
      <alignment horizontal="center" vertical="center" wrapText="1"/>
    </xf>
    <xf numFmtId="0" fontId="84" fillId="0" borderId="23" xfId="0" applyFont="1" applyBorder="1" applyAlignment="1">
      <alignment horizontal="center" vertical="center" wrapText="1"/>
    </xf>
    <xf numFmtId="0" fontId="6" fillId="0" borderId="56" xfId="0" applyFont="1" applyBorder="1" applyAlignment="1">
      <alignment horizontal="center" vertical="center" wrapText="1"/>
    </xf>
    <xf numFmtId="0" fontId="6" fillId="0" borderId="57" xfId="0" applyFont="1" applyBorder="1" applyAlignment="1">
      <alignment horizontal="center" vertical="center" wrapText="1"/>
    </xf>
    <xf numFmtId="0" fontId="6" fillId="0" borderId="58" xfId="0" applyFont="1" applyBorder="1" applyAlignment="1">
      <alignment horizontal="center" vertical="center" wrapText="1"/>
    </xf>
    <xf numFmtId="2" fontId="2" fillId="0" borderId="5" xfId="2" applyNumberFormat="1" applyFont="1" applyBorder="1" applyAlignment="1">
      <alignment horizontal="center" vertical="center" wrapText="1"/>
    </xf>
    <xf numFmtId="0" fontId="6" fillId="0" borderId="5" xfId="2" applyFont="1" applyBorder="1" applyAlignment="1">
      <alignment horizontal="justify" vertical="center" wrapText="1"/>
    </xf>
    <xf numFmtId="164" fontId="4" fillId="4" borderId="42" xfId="0" applyNumberFormat="1" applyFont="1" applyFill="1" applyBorder="1" applyAlignment="1">
      <alignment horizontal="center" vertical="center" wrapText="1"/>
    </xf>
    <xf numFmtId="0" fontId="4" fillId="4" borderId="43" xfId="0" applyFont="1" applyFill="1" applyBorder="1" applyAlignment="1">
      <alignment wrapText="1"/>
    </xf>
    <xf numFmtId="164" fontId="4" fillId="4" borderId="53" xfId="0" applyNumberFormat="1" applyFont="1" applyFill="1" applyBorder="1" applyAlignment="1">
      <alignment horizontal="center" vertical="center" wrapText="1"/>
    </xf>
    <xf numFmtId="0" fontId="4" fillId="4" borderId="54" xfId="0" applyFont="1" applyFill="1" applyBorder="1" applyAlignment="1">
      <alignment wrapText="1"/>
    </xf>
    <xf numFmtId="0" fontId="6" fillId="0" borderId="6" xfId="2" applyFont="1" applyBorder="1" applyAlignment="1">
      <alignment horizontal="justify" vertical="center" wrapText="1"/>
    </xf>
    <xf numFmtId="0" fontId="6" fillId="0" borderId="43" xfId="2" applyFont="1" applyBorder="1" applyAlignment="1">
      <alignment horizontal="justify" vertical="center" wrapText="1"/>
    </xf>
    <xf numFmtId="0" fontId="6" fillId="0" borderId="44" xfId="2" applyFont="1" applyBorder="1" applyAlignment="1">
      <alignment horizontal="justify" vertical="center" wrapText="1"/>
    </xf>
    <xf numFmtId="0" fontId="4" fillId="4" borderId="1" xfId="0" applyFont="1" applyFill="1" applyBorder="1" applyAlignment="1">
      <alignment horizontal="center" vertical="center" wrapText="1"/>
    </xf>
    <xf numFmtId="0" fontId="4" fillId="4" borderId="2" xfId="0" applyFont="1" applyFill="1" applyBorder="1" applyAlignment="1">
      <alignment horizontal="center" vertical="center" wrapText="1"/>
    </xf>
    <xf numFmtId="0" fontId="4" fillId="4" borderId="7" xfId="0" applyFont="1" applyFill="1" applyBorder="1" applyAlignment="1">
      <alignment horizontal="center" vertical="center" wrapText="1"/>
    </xf>
    <xf numFmtId="0" fontId="4" fillId="4" borderId="8"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4" borderId="9" xfId="0" applyFont="1" applyFill="1" applyBorder="1" applyAlignment="1">
      <alignment horizontal="center" vertical="center" wrapText="1"/>
    </xf>
    <xf numFmtId="0" fontId="6" fillId="0" borderId="46" xfId="4" applyNumberFormat="1" applyFont="1" applyFill="1" applyBorder="1" applyAlignment="1">
      <alignment horizontal="justify" vertical="center" wrapText="1"/>
    </xf>
    <xf numFmtId="0" fontId="6" fillId="0" borderId="43" xfId="4" applyNumberFormat="1" applyFont="1" applyFill="1" applyBorder="1" applyAlignment="1">
      <alignment horizontal="justify" vertical="center" wrapText="1"/>
    </xf>
    <xf numFmtId="0" fontId="6" fillId="0" borderId="44" xfId="4" applyNumberFormat="1" applyFont="1" applyFill="1" applyBorder="1" applyAlignment="1">
      <alignment horizontal="justify" vertical="center" wrapText="1"/>
    </xf>
    <xf numFmtId="0" fontId="4" fillId="4" borderId="34" xfId="2" applyFont="1" applyFill="1" applyBorder="1" applyAlignment="1">
      <alignment horizontal="center" wrapText="1"/>
    </xf>
    <xf numFmtId="0" fontId="4" fillId="4" borderId="35" xfId="2" applyFont="1" applyFill="1" applyBorder="1" applyAlignment="1">
      <alignment horizontal="center" wrapText="1"/>
    </xf>
    <xf numFmtId="0" fontId="6" fillId="4" borderId="21" xfId="2" applyFont="1" applyFill="1" applyBorder="1" applyAlignment="1">
      <alignment horizontal="center" wrapText="1"/>
    </xf>
    <xf numFmtId="0" fontId="6" fillId="4" borderId="22" xfId="2" applyFont="1" applyFill="1" applyBorder="1" applyAlignment="1">
      <alignment horizontal="center" wrapText="1"/>
    </xf>
    <xf numFmtId="0" fontId="6" fillId="4" borderId="23" xfId="2" applyFont="1" applyFill="1" applyBorder="1" applyAlignment="1">
      <alignment horizontal="center" wrapText="1"/>
    </xf>
    <xf numFmtId="0" fontId="4" fillId="4" borderId="14" xfId="2" applyFont="1" applyFill="1" applyBorder="1" applyAlignment="1">
      <alignment horizontal="center" vertical="center" wrapText="1"/>
    </xf>
    <xf numFmtId="0" fontId="4" fillId="4" borderId="15" xfId="2" applyFont="1" applyFill="1" applyBorder="1" applyAlignment="1">
      <alignment horizontal="center" vertical="center" wrapText="1"/>
    </xf>
    <xf numFmtId="0" fontId="4" fillId="4" borderId="16" xfId="2" applyFont="1" applyFill="1" applyBorder="1" applyAlignment="1">
      <alignment horizontal="center" vertical="center" wrapText="1"/>
    </xf>
    <xf numFmtId="0" fontId="4" fillId="4" borderId="14" xfId="0" applyFont="1" applyFill="1" applyBorder="1" applyAlignment="1">
      <alignment horizontal="center" vertical="center" wrapText="1"/>
    </xf>
    <xf numFmtId="0" fontId="4" fillId="4" borderId="15" xfId="0" applyFont="1" applyFill="1" applyBorder="1" applyAlignment="1">
      <alignment horizontal="center" vertical="center" wrapText="1"/>
    </xf>
    <xf numFmtId="0" fontId="4" fillId="4" borderId="18" xfId="0" applyFont="1" applyFill="1" applyBorder="1" applyAlignment="1">
      <alignment horizontal="center" vertical="center" wrapText="1"/>
    </xf>
    <xf numFmtId="0" fontId="4" fillId="4" borderId="19" xfId="0" applyFont="1" applyFill="1" applyBorder="1" applyAlignment="1">
      <alignment horizontal="center" vertical="center" wrapText="1"/>
    </xf>
    <xf numFmtId="0" fontId="4" fillId="4" borderId="41" xfId="0" applyFont="1" applyFill="1" applyBorder="1" applyAlignment="1">
      <alignment horizontal="center" vertical="center" wrapText="1"/>
    </xf>
    <xf numFmtId="0" fontId="4" fillId="4" borderId="62" xfId="0" applyFont="1" applyFill="1" applyBorder="1" applyAlignment="1">
      <alignment horizontal="center" vertical="center" wrapText="1"/>
    </xf>
    <xf numFmtId="0" fontId="4" fillId="4" borderId="16" xfId="0" applyFont="1" applyFill="1" applyBorder="1" applyAlignment="1">
      <alignment horizontal="center" vertical="center" wrapText="1"/>
    </xf>
    <xf numFmtId="0" fontId="4" fillId="4" borderId="20" xfId="0" applyFont="1" applyFill="1" applyBorder="1" applyAlignment="1">
      <alignment horizontal="center" vertical="center" wrapText="1"/>
    </xf>
    <xf numFmtId="9" fontId="46" fillId="3" borderId="27" xfId="2" applyNumberFormat="1" applyFont="1" applyFill="1" applyBorder="1" applyAlignment="1">
      <alignment horizontal="center" wrapText="1"/>
    </xf>
    <xf numFmtId="9" fontId="46" fillId="3" borderId="32" xfId="2" applyNumberFormat="1" applyFont="1" applyFill="1" applyBorder="1" applyAlignment="1">
      <alignment horizontal="center" wrapText="1"/>
    </xf>
    <xf numFmtId="9" fontId="46" fillId="3" borderId="28" xfId="2" applyNumberFormat="1" applyFont="1" applyFill="1" applyBorder="1" applyAlignment="1">
      <alignment horizontal="center" wrapText="1"/>
    </xf>
    <xf numFmtId="9" fontId="46" fillId="3" borderId="33" xfId="2" applyNumberFormat="1" applyFont="1" applyFill="1" applyBorder="1" applyAlignment="1">
      <alignment horizontal="center" wrapText="1"/>
    </xf>
    <xf numFmtId="0" fontId="6" fillId="0" borderId="37" xfId="3" applyFont="1" applyBorder="1" applyAlignment="1">
      <alignment horizontal="justify" vertical="center" wrapText="1"/>
    </xf>
    <xf numFmtId="0" fontId="6" fillId="0" borderId="35" xfId="3" applyFont="1" applyBorder="1" applyAlignment="1">
      <alignment horizontal="justify" vertical="center" wrapText="1"/>
    </xf>
    <xf numFmtId="0" fontId="6" fillId="0" borderId="36" xfId="3" applyFont="1" applyBorder="1" applyAlignment="1">
      <alignment horizontal="justify" vertical="center" wrapText="1"/>
    </xf>
    <xf numFmtId="0" fontId="4" fillId="4" borderId="21" xfId="2" applyFont="1" applyFill="1" applyBorder="1" applyAlignment="1">
      <alignment horizontal="center" vertical="center" wrapText="1"/>
    </xf>
    <xf numFmtId="0" fontId="4" fillId="4" borderId="23" xfId="2" applyFont="1" applyFill="1" applyBorder="1" applyAlignment="1">
      <alignment horizontal="center" vertical="center" wrapText="1"/>
    </xf>
    <xf numFmtId="0" fontId="4" fillId="4" borderId="22" xfId="2" applyFont="1" applyFill="1" applyBorder="1" applyAlignment="1">
      <alignment horizontal="center" vertical="center" wrapText="1"/>
    </xf>
    <xf numFmtId="0" fontId="4" fillId="4" borderId="39" xfId="2" applyFont="1" applyFill="1" applyBorder="1" applyAlignment="1">
      <alignment horizontal="center" vertical="center" wrapText="1"/>
    </xf>
    <xf numFmtId="0" fontId="4" fillId="4" borderId="0" xfId="2" applyFont="1" applyFill="1" applyAlignment="1">
      <alignment horizontal="center" vertical="center" wrapText="1"/>
    </xf>
    <xf numFmtId="0" fontId="4" fillId="4" borderId="40" xfId="2" applyFont="1" applyFill="1" applyBorder="1" applyAlignment="1">
      <alignment horizontal="center" vertical="center" wrapText="1"/>
    </xf>
    <xf numFmtId="0" fontId="4" fillId="4" borderId="18" xfId="2" applyFont="1" applyFill="1" applyBorder="1" applyAlignment="1">
      <alignment horizontal="center" vertical="center" wrapText="1"/>
    </xf>
    <xf numFmtId="0" fontId="4" fillId="4" borderId="19" xfId="2" applyFont="1" applyFill="1" applyBorder="1" applyAlignment="1">
      <alignment horizontal="center" vertical="center" wrapText="1"/>
    </xf>
    <xf numFmtId="0" fontId="4" fillId="4" borderId="20" xfId="2" applyFont="1" applyFill="1" applyBorder="1" applyAlignment="1">
      <alignment horizontal="center" vertical="center" wrapText="1"/>
    </xf>
    <xf numFmtId="0" fontId="4" fillId="5" borderId="24" xfId="2" applyFont="1" applyFill="1" applyBorder="1" applyAlignment="1">
      <alignment horizontal="center" wrapText="1"/>
    </xf>
    <xf numFmtId="0" fontId="4" fillId="5" borderId="25" xfId="2" applyFont="1" applyFill="1" applyBorder="1" applyAlignment="1">
      <alignment horizontal="center" wrapText="1"/>
    </xf>
    <xf numFmtId="0" fontId="4" fillId="5" borderId="30" xfId="2" applyFont="1" applyFill="1" applyBorder="1" applyAlignment="1">
      <alignment horizontal="center" wrapText="1"/>
    </xf>
    <xf numFmtId="0" fontId="4" fillId="6" borderId="31" xfId="2" applyFont="1" applyFill="1" applyBorder="1" applyAlignment="1">
      <alignment horizontal="center" wrapText="1"/>
    </xf>
    <xf numFmtId="0" fontId="4" fillId="6" borderId="25" xfId="2" applyFont="1" applyFill="1" applyBorder="1" applyAlignment="1">
      <alignment horizontal="center" wrapText="1"/>
    </xf>
    <xf numFmtId="0" fontId="4" fillId="6" borderId="30" xfId="2" applyFont="1" applyFill="1" applyBorder="1" applyAlignment="1">
      <alignment horizontal="center" wrapText="1"/>
    </xf>
    <xf numFmtId="0" fontId="4" fillId="7" borderId="31" xfId="2" applyFont="1" applyFill="1" applyBorder="1" applyAlignment="1">
      <alignment horizontal="center" wrapText="1"/>
    </xf>
    <xf numFmtId="0" fontId="4" fillId="7" borderId="26" xfId="2" applyFont="1" applyFill="1" applyBorder="1" applyAlignment="1">
      <alignment horizontal="center" wrapText="1"/>
    </xf>
    <xf numFmtId="0" fontId="4" fillId="4" borderId="34" xfId="2" applyFont="1" applyFill="1" applyBorder="1" applyAlignment="1">
      <alignment horizontal="center" vertical="center" wrapText="1"/>
    </xf>
    <xf numFmtId="0" fontId="4" fillId="4" borderId="35" xfId="2" applyFont="1" applyFill="1" applyBorder="1" applyAlignment="1">
      <alignment horizontal="center" vertical="center" wrapText="1"/>
    </xf>
    <xf numFmtId="0" fontId="4" fillId="4" borderId="36" xfId="2" applyFont="1" applyFill="1" applyBorder="1" applyAlignment="1">
      <alignment horizontal="center" vertical="center" wrapText="1"/>
    </xf>
    <xf numFmtId="0" fontId="4" fillId="4" borderId="1" xfId="2" applyFont="1" applyFill="1" applyBorder="1" applyAlignment="1">
      <alignment horizontal="center" vertical="center" wrapText="1"/>
    </xf>
    <xf numFmtId="0" fontId="4" fillId="4" borderId="2" xfId="2" applyFont="1" applyFill="1" applyBorder="1" applyAlignment="1">
      <alignment horizontal="center" vertical="center" wrapText="1"/>
    </xf>
    <xf numFmtId="0" fontId="4" fillId="4" borderId="3" xfId="2" applyFont="1" applyFill="1" applyBorder="1" applyAlignment="1">
      <alignment horizontal="center" vertical="center" wrapText="1"/>
    </xf>
    <xf numFmtId="0" fontId="4" fillId="4" borderId="7" xfId="2" applyFont="1" applyFill="1" applyBorder="1" applyAlignment="1">
      <alignment horizontal="center" vertical="center" wrapText="1"/>
    </xf>
    <xf numFmtId="0" fontId="4" fillId="4" borderId="8" xfId="2" applyFont="1" applyFill="1" applyBorder="1" applyAlignment="1">
      <alignment horizontal="center" vertical="center" wrapText="1"/>
    </xf>
    <xf numFmtId="0" fontId="4" fillId="4" borderId="9" xfId="2" applyFont="1" applyFill="1" applyBorder="1" applyAlignment="1">
      <alignment horizontal="center" vertical="center" wrapText="1"/>
    </xf>
    <xf numFmtId="9" fontId="6" fillId="3" borderId="30" xfId="3" applyNumberFormat="1" applyFont="1" applyFill="1" applyBorder="1" applyAlignment="1">
      <alignment horizontal="justify" vertical="center" wrapText="1"/>
    </xf>
    <xf numFmtId="9" fontId="6" fillId="3" borderId="2" xfId="3" applyNumberFormat="1" applyFont="1" applyFill="1" applyBorder="1" applyAlignment="1">
      <alignment horizontal="justify" vertical="center" wrapText="1"/>
    </xf>
    <xf numFmtId="9" fontId="6" fillId="3" borderId="31" xfId="3" applyNumberFormat="1" applyFont="1" applyFill="1" applyBorder="1" applyAlignment="1">
      <alignment horizontal="justify" vertical="center" wrapText="1"/>
    </xf>
    <xf numFmtId="9" fontId="6" fillId="3" borderId="32" xfId="3" applyNumberFormat="1" applyFont="1" applyFill="1" applyBorder="1" applyAlignment="1">
      <alignment horizontal="justify" vertical="center" wrapText="1"/>
    </xf>
    <xf numFmtId="9" fontId="6" fillId="3" borderId="8" xfId="3" applyNumberFormat="1" applyFont="1" applyFill="1" applyBorder="1" applyAlignment="1">
      <alignment horizontal="justify" vertical="center" wrapText="1"/>
    </xf>
    <xf numFmtId="9" fontId="6" fillId="3" borderId="33" xfId="3" applyNumberFormat="1" applyFont="1" applyFill="1" applyBorder="1" applyAlignment="1">
      <alignment horizontal="justify" vertical="center" wrapText="1"/>
    </xf>
    <xf numFmtId="0" fontId="6" fillId="4" borderId="15" xfId="2" applyFont="1" applyFill="1" applyBorder="1" applyAlignment="1">
      <alignment horizontal="center" vertical="center" wrapText="1"/>
    </xf>
    <xf numFmtId="0" fontId="6" fillId="4" borderId="16" xfId="2" applyFont="1" applyFill="1" applyBorder="1" applyAlignment="1">
      <alignment horizontal="center" vertical="center" wrapText="1"/>
    </xf>
    <xf numFmtId="0" fontId="6" fillId="4" borderId="18" xfId="2" applyFont="1" applyFill="1" applyBorder="1" applyAlignment="1">
      <alignment horizontal="center" vertical="center" wrapText="1"/>
    </xf>
    <xf numFmtId="0" fontId="6" fillId="4" borderId="19" xfId="2" applyFont="1" applyFill="1" applyBorder="1" applyAlignment="1">
      <alignment horizontal="center" vertical="center" wrapText="1"/>
    </xf>
    <xf numFmtId="0" fontId="6" fillId="4" borderId="20" xfId="2" applyFont="1" applyFill="1" applyBorder="1" applyAlignment="1">
      <alignment horizontal="center" vertical="center" wrapText="1"/>
    </xf>
    <xf numFmtId="49" fontId="46" fillId="3" borderId="14" xfId="2" applyNumberFormat="1" applyFont="1" applyFill="1" applyBorder="1" applyAlignment="1">
      <alignment horizontal="center" vertical="center" wrapText="1"/>
    </xf>
    <xf numFmtId="49" fontId="46" fillId="3" borderId="15" xfId="2" applyNumberFormat="1" applyFont="1" applyFill="1" applyBorder="1" applyAlignment="1">
      <alignment horizontal="center" vertical="center" wrapText="1"/>
    </xf>
    <xf numFmtId="49" fontId="46" fillId="3" borderId="16" xfId="2" applyNumberFormat="1" applyFont="1" applyFill="1" applyBorder="1" applyAlignment="1">
      <alignment horizontal="center" vertical="center" wrapText="1"/>
    </xf>
    <xf numFmtId="49" fontId="46" fillId="3" borderId="18" xfId="2" applyNumberFormat="1" applyFont="1" applyFill="1" applyBorder="1" applyAlignment="1">
      <alignment horizontal="center" vertical="center" wrapText="1"/>
    </xf>
    <xf numFmtId="49" fontId="46" fillId="3" borderId="19" xfId="2" applyNumberFormat="1" applyFont="1" applyFill="1" applyBorder="1" applyAlignment="1">
      <alignment horizontal="center" vertical="center" wrapText="1"/>
    </xf>
    <xf numFmtId="49" fontId="46" fillId="3" borderId="20" xfId="2" applyNumberFormat="1" applyFont="1" applyFill="1" applyBorder="1" applyAlignment="1">
      <alignment horizontal="center" vertical="center" wrapText="1"/>
    </xf>
    <xf numFmtId="0" fontId="4" fillId="4" borderId="24" xfId="2" applyFont="1" applyFill="1" applyBorder="1" applyAlignment="1">
      <alignment horizontal="center" vertical="center" wrapText="1"/>
    </xf>
    <xf numFmtId="0" fontId="4" fillId="4" borderId="25" xfId="2" applyFont="1" applyFill="1" applyBorder="1" applyAlignment="1">
      <alignment horizontal="center" vertical="center" wrapText="1"/>
    </xf>
    <xf numFmtId="0" fontId="4" fillId="4" borderId="26" xfId="2" applyFont="1" applyFill="1" applyBorder="1" applyAlignment="1">
      <alignment horizontal="center" vertical="center" wrapText="1"/>
    </xf>
    <xf numFmtId="0" fontId="6" fillId="3" borderId="7" xfId="3" applyFont="1" applyFill="1" applyBorder="1" applyAlignment="1">
      <alignment horizontal="justify" vertical="center" wrapText="1"/>
    </xf>
    <xf numFmtId="0" fontId="6" fillId="3" borderId="8" xfId="3" applyFont="1" applyFill="1" applyBorder="1" applyAlignment="1">
      <alignment horizontal="justify" vertical="center" wrapText="1"/>
    </xf>
    <xf numFmtId="0" fontId="6" fillId="3" borderId="9" xfId="3" applyFont="1" applyFill="1" applyBorder="1" applyAlignment="1">
      <alignment horizontal="justify" vertical="center" wrapText="1"/>
    </xf>
    <xf numFmtId="0" fontId="6" fillId="3" borderId="32" xfId="2" applyFont="1" applyFill="1" applyBorder="1" applyAlignment="1">
      <alignment horizontal="center" vertical="center" wrapText="1"/>
    </xf>
    <xf numFmtId="0" fontId="6" fillId="3" borderId="8" xfId="2" applyFont="1" applyFill="1" applyBorder="1" applyAlignment="1">
      <alignment horizontal="center" vertical="center" wrapText="1"/>
    </xf>
    <xf numFmtId="0" fontId="6" fillId="3" borderId="9" xfId="2" applyFont="1" applyFill="1" applyBorder="1" applyAlignment="1">
      <alignment horizontal="center" vertical="center" wrapText="1"/>
    </xf>
    <xf numFmtId="0" fontId="4" fillId="3" borderId="22" xfId="3" applyFont="1" applyFill="1" applyBorder="1" applyAlignment="1">
      <alignment horizontal="center" vertical="center" wrapText="1"/>
    </xf>
    <xf numFmtId="0" fontId="4" fillId="3" borderId="23" xfId="3" applyFont="1" applyFill="1" applyBorder="1" applyAlignment="1">
      <alignment horizontal="center" vertical="center" wrapText="1"/>
    </xf>
    <xf numFmtId="9" fontId="4" fillId="4" borderId="21" xfId="3" applyNumberFormat="1" applyFont="1" applyFill="1" applyBorder="1" applyAlignment="1">
      <alignment horizontal="center" vertical="center" wrapText="1"/>
    </xf>
    <xf numFmtId="9" fontId="4" fillId="4" borderId="22" xfId="3" applyNumberFormat="1" applyFont="1" applyFill="1" applyBorder="1" applyAlignment="1">
      <alignment horizontal="center" vertical="center" wrapText="1"/>
    </xf>
    <xf numFmtId="9" fontId="4" fillId="4" borderId="23" xfId="3" applyNumberFormat="1" applyFont="1" applyFill="1" applyBorder="1" applyAlignment="1">
      <alignment horizontal="center" vertical="center" wrapText="1"/>
    </xf>
    <xf numFmtId="0" fontId="46" fillId="3" borderId="27" xfId="2" applyFont="1" applyFill="1" applyBorder="1" applyAlignment="1">
      <alignment horizontal="center" vertical="center" wrapText="1"/>
    </xf>
    <xf numFmtId="0" fontId="46" fillId="3" borderId="28" xfId="2" applyFont="1" applyFill="1" applyBorder="1" applyAlignment="1">
      <alignment horizontal="center" vertical="center" wrapText="1"/>
    </xf>
    <xf numFmtId="0" fontId="46" fillId="3" borderId="29" xfId="2" applyFont="1" applyFill="1" applyBorder="1" applyAlignment="1">
      <alignment horizontal="center" vertical="center" wrapText="1"/>
    </xf>
    <xf numFmtId="0" fontId="4" fillId="24" borderId="1" xfId="2" applyFont="1" applyFill="1" applyBorder="1" applyAlignment="1">
      <alignment horizontal="center" vertical="center" wrapText="1"/>
    </xf>
    <xf numFmtId="0" fontId="4" fillId="24" borderId="2" xfId="2" applyFont="1" applyFill="1" applyBorder="1" applyAlignment="1">
      <alignment horizontal="center" vertical="center" wrapText="1"/>
    </xf>
    <xf numFmtId="0" fontId="4" fillId="24" borderId="3" xfId="2" applyFont="1" applyFill="1" applyBorder="1" applyAlignment="1">
      <alignment horizontal="center" vertical="center" wrapText="1"/>
    </xf>
    <xf numFmtId="0" fontId="4" fillId="24" borderId="7" xfId="2" applyFont="1" applyFill="1" applyBorder="1" applyAlignment="1">
      <alignment horizontal="center" vertical="center" wrapText="1"/>
    </xf>
    <xf numFmtId="0" fontId="4" fillId="24" borderId="8" xfId="2" applyFont="1" applyFill="1" applyBorder="1" applyAlignment="1">
      <alignment horizontal="center" vertical="center" wrapText="1"/>
    </xf>
    <xf numFmtId="0" fontId="4" fillId="24" borderId="9" xfId="2" applyFont="1" applyFill="1" applyBorder="1" applyAlignment="1">
      <alignment horizontal="center" vertical="center" wrapText="1"/>
    </xf>
    <xf numFmtId="0" fontId="2" fillId="0" borderId="1" xfId="2" applyFont="1" applyBorder="1" applyAlignment="1">
      <alignment horizontal="center" wrapText="1"/>
    </xf>
    <xf numFmtId="0" fontId="2" fillId="0" borderId="2" xfId="2" applyFont="1" applyBorder="1" applyAlignment="1">
      <alignment horizontal="center" wrapText="1"/>
    </xf>
    <xf numFmtId="0" fontId="2" fillId="0" borderId="4" xfId="2" applyFont="1" applyBorder="1" applyAlignment="1">
      <alignment horizontal="center" wrapText="1"/>
    </xf>
    <xf numFmtId="0" fontId="2" fillId="0" borderId="7" xfId="2" applyFont="1" applyBorder="1" applyAlignment="1">
      <alignment horizontal="center" wrapText="1"/>
    </xf>
    <xf numFmtId="0" fontId="2" fillId="0" borderId="8" xfId="2" applyFont="1" applyBorder="1" applyAlignment="1">
      <alignment horizontal="center" wrapText="1"/>
    </xf>
    <xf numFmtId="9" fontId="4" fillId="24" borderId="21" xfId="3" applyNumberFormat="1" applyFont="1" applyFill="1" applyBorder="1" applyAlignment="1">
      <alignment horizontal="center" vertical="center" wrapText="1"/>
    </xf>
    <xf numFmtId="9" fontId="4" fillId="24" borderId="22" xfId="3" applyNumberFormat="1" applyFont="1" applyFill="1" applyBorder="1" applyAlignment="1">
      <alignment horizontal="center" vertical="center" wrapText="1"/>
    </xf>
    <xf numFmtId="9" fontId="4" fillId="24" borderId="23" xfId="3" applyNumberFormat="1" applyFont="1" applyFill="1" applyBorder="1" applyAlignment="1">
      <alignment horizontal="center" vertical="center" wrapText="1"/>
    </xf>
    <xf numFmtId="0" fontId="4" fillId="24" borderId="24" xfId="2" applyFont="1" applyFill="1" applyBorder="1" applyAlignment="1">
      <alignment horizontal="center" vertical="center" wrapText="1"/>
    </xf>
    <xf numFmtId="0" fontId="4" fillId="24" borderId="25" xfId="2" applyFont="1" applyFill="1" applyBorder="1" applyAlignment="1">
      <alignment horizontal="center" vertical="center" wrapText="1"/>
    </xf>
    <xf numFmtId="0" fontId="4" fillId="24" borderId="26" xfId="2" applyFont="1" applyFill="1" applyBorder="1" applyAlignment="1">
      <alignment horizontal="center" vertical="center" wrapText="1"/>
    </xf>
    <xf numFmtId="0" fontId="4" fillId="24" borderId="34" xfId="2" applyFont="1" applyFill="1" applyBorder="1" applyAlignment="1">
      <alignment horizontal="center" vertical="center" wrapText="1"/>
    </xf>
    <xf numFmtId="0" fontId="4" fillId="24" borderId="35" xfId="2" applyFont="1" applyFill="1" applyBorder="1" applyAlignment="1">
      <alignment horizontal="center" vertical="center" wrapText="1"/>
    </xf>
    <xf numFmtId="0" fontId="4" fillId="24" borderId="36" xfId="2" applyFont="1" applyFill="1" applyBorder="1" applyAlignment="1">
      <alignment horizontal="center" vertical="center" wrapText="1"/>
    </xf>
    <xf numFmtId="0" fontId="6" fillId="3" borderId="37" xfId="3" applyFont="1" applyFill="1" applyBorder="1" applyAlignment="1">
      <alignment horizontal="justify" vertical="center" wrapText="1"/>
    </xf>
    <xf numFmtId="0" fontId="6" fillId="3" borderId="35" xfId="3" applyFont="1" applyFill="1" applyBorder="1" applyAlignment="1">
      <alignment horizontal="justify" vertical="center" wrapText="1"/>
    </xf>
    <xf numFmtId="0" fontId="6" fillId="3" borderId="36" xfId="3" applyFont="1" applyFill="1" applyBorder="1" applyAlignment="1">
      <alignment horizontal="justify" vertical="center" wrapText="1"/>
    </xf>
    <xf numFmtId="0" fontId="4" fillId="24" borderId="14" xfId="2" applyFont="1" applyFill="1" applyBorder="1" applyAlignment="1">
      <alignment horizontal="center" vertical="center" wrapText="1"/>
    </xf>
    <xf numFmtId="0" fontId="4" fillId="24" borderId="15" xfId="2" applyFont="1" applyFill="1" applyBorder="1" applyAlignment="1">
      <alignment horizontal="center" vertical="center" wrapText="1"/>
    </xf>
    <xf numFmtId="0" fontId="4" fillId="24" borderId="16" xfId="2" applyFont="1" applyFill="1" applyBorder="1" applyAlignment="1">
      <alignment horizontal="center" vertical="center" wrapText="1"/>
    </xf>
    <xf numFmtId="0" fontId="4" fillId="24" borderId="18" xfId="2" applyFont="1" applyFill="1" applyBorder="1" applyAlignment="1">
      <alignment horizontal="center" vertical="center" wrapText="1"/>
    </xf>
    <xf numFmtId="0" fontId="4" fillId="24" borderId="19" xfId="2" applyFont="1" applyFill="1" applyBorder="1" applyAlignment="1">
      <alignment horizontal="center" vertical="center" wrapText="1"/>
    </xf>
    <xf numFmtId="0" fontId="4" fillId="24" borderId="20" xfId="2" applyFont="1" applyFill="1" applyBorder="1" applyAlignment="1">
      <alignment horizontal="center" vertical="center" wrapText="1"/>
    </xf>
    <xf numFmtId="0" fontId="6" fillId="3" borderId="7" xfId="3" applyFont="1" applyFill="1" applyBorder="1" applyAlignment="1">
      <alignment horizontal="left" vertical="center" wrapText="1"/>
    </xf>
    <xf numFmtId="0" fontId="6" fillId="3" borderId="8" xfId="3" applyFont="1" applyFill="1" applyBorder="1" applyAlignment="1">
      <alignment horizontal="left" vertical="center" wrapText="1"/>
    </xf>
    <xf numFmtId="0" fontId="6" fillId="3" borderId="9" xfId="3" applyFont="1" applyFill="1" applyBorder="1" applyAlignment="1">
      <alignment horizontal="left" vertical="center" wrapText="1"/>
    </xf>
    <xf numFmtId="0" fontId="4" fillId="24" borderId="21" xfId="2" applyFont="1" applyFill="1" applyBorder="1" applyAlignment="1">
      <alignment horizontal="center" vertical="center" wrapText="1"/>
    </xf>
    <xf numFmtId="0" fontId="4" fillId="24" borderId="22" xfId="2" applyFont="1" applyFill="1" applyBorder="1" applyAlignment="1">
      <alignment horizontal="center" vertical="center" wrapText="1"/>
    </xf>
    <xf numFmtId="0" fontId="4" fillId="24" borderId="23" xfId="2" applyFont="1" applyFill="1" applyBorder="1" applyAlignment="1">
      <alignment horizontal="center" vertical="center" wrapText="1"/>
    </xf>
    <xf numFmtId="2" fontId="6" fillId="3" borderId="8" xfId="2" applyNumberFormat="1" applyFont="1" applyFill="1" applyBorder="1" applyAlignment="1">
      <alignment horizontal="center" vertical="center" wrapText="1"/>
    </xf>
    <xf numFmtId="0" fontId="4" fillId="24" borderId="39" xfId="2" applyFont="1" applyFill="1" applyBorder="1" applyAlignment="1">
      <alignment horizontal="center" vertical="center" wrapText="1"/>
    </xf>
    <xf numFmtId="0" fontId="4" fillId="24" borderId="0" xfId="2" applyFont="1" applyFill="1" applyAlignment="1">
      <alignment horizontal="center" vertical="center" wrapText="1"/>
    </xf>
    <xf numFmtId="0" fontId="4" fillId="24" borderId="40" xfId="2" applyFont="1" applyFill="1" applyBorder="1" applyAlignment="1">
      <alignment horizontal="center" vertical="center" wrapText="1"/>
    </xf>
    <xf numFmtId="0" fontId="4" fillId="24" borderId="24" xfId="2" applyFont="1" applyFill="1" applyBorder="1" applyAlignment="1">
      <alignment horizontal="center" wrapText="1"/>
    </xf>
    <xf numFmtId="0" fontId="4" fillId="24" borderId="25" xfId="2" applyFont="1" applyFill="1" applyBorder="1" applyAlignment="1">
      <alignment horizontal="center" wrapText="1"/>
    </xf>
    <xf numFmtId="0" fontId="4" fillId="24" borderId="30" xfId="2" applyFont="1" applyFill="1" applyBorder="1" applyAlignment="1">
      <alignment horizontal="center" wrapText="1"/>
    </xf>
    <xf numFmtId="0" fontId="4" fillId="6" borderId="2" xfId="2" applyFont="1" applyFill="1" applyBorder="1" applyAlignment="1">
      <alignment horizontal="center" wrapText="1"/>
    </xf>
    <xf numFmtId="0" fontId="4" fillId="5" borderId="2" xfId="2" applyFont="1" applyFill="1" applyBorder="1" applyAlignment="1">
      <alignment horizontal="center" wrapText="1"/>
    </xf>
    <xf numFmtId="0" fontId="4" fillId="5" borderId="3" xfId="2" applyFont="1" applyFill="1" applyBorder="1" applyAlignment="1">
      <alignment horizontal="center" wrapText="1"/>
    </xf>
    <xf numFmtId="0" fontId="4" fillId="24" borderId="56" xfId="2" applyFont="1" applyFill="1" applyBorder="1" applyAlignment="1">
      <alignment horizontal="center" wrapText="1"/>
    </xf>
    <xf numFmtId="0" fontId="4" fillId="24" borderId="57" xfId="2" applyFont="1" applyFill="1" applyBorder="1" applyAlignment="1">
      <alignment horizontal="center" wrapText="1"/>
    </xf>
    <xf numFmtId="0" fontId="4" fillId="24" borderId="48" xfId="2" applyFont="1" applyFill="1" applyBorder="1" applyAlignment="1">
      <alignment horizontal="center" wrapText="1"/>
    </xf>
    <xf numFmtId="0" fontId="4" fillId="24" borderId="52" xfId="2" applyFont="1" applyFill="1" applyBorder="1" applyAlignment="1">
      <alignment horizontal="center" wrapText="1"/>
    </xf>
    <xf numFmtId="0" fontId="4" fillId="6" borderId="5" xfId="2" applyFont="1" applyFill="1" applyBorder="1" applyAlignment="1">
      <alignment horizontal="center" wrapText="1"/>
    </xf>
    <xf numFmtId="0" fontId="4" fillId="5" borderId="5" xfId="2" applyFont="1" applyFill="1" applyBorder="1" applyAlignment="1">
      <alignment horizontal="center" wrapText="1"/>
    </xf>
    <xf numFmtId="0" fontId="4" fillId="5" borderId="6" xfId="2" applyFont="1" applyFill="1" applyBorder="1" applyAlignment="1">
      <alignment horizontal="center" wrapText="1"/>
    </xf>
    <xf numFmtId="2" fontId="6" fillId="3" borderId="27" xfId="1" applyNumberFormat="1" applyFont="1" applyFill="1" applyBorder="1" applyAlignment="1">
      <alignment horizontal="center" vertical="center" wrapText="1"/>
    </xf>
    <xf numFmtId="2" fontId="6" fillId="3" borderId="28" xfId="1" applyNumberFormat="1" applyFont="1" applyFill="1" applyBorder="1" applyAlignment="1">
      <alignment horizontal="center" vertical="center" wrapText="1"/>
    </xf>
    <xf numFmtId="2" fontId="6" fillId="3" borderId="32" xfId="1" applyNumberFormat="1" applyFont="1" applyFill="1" applyBorder="1" applyAlignment="1">
      <alignment horizontal="center" vertical="center" wrapText="1"/>
    </xf>
    <xf numFmtId="2" fontId="6" fillId="3" borderId="33" xfId="2" applyNumberFormat="1" applyFont="1" applyFill="1" applyBorder="1" applyAlignment="1">
      <alignment horizontal="center" vertical="center" wrapText="1"/>
    </xf>
    <xf numFmtId="2" fontId="6" fillId="3" borderId="28" xfId="2" applyNumberFormat="1" applyFont="1" applyFill="1" applyBorder="1" applyAlignment="1">
      <alignment horizontal="center" vertical="center" wrapText="1"/>
    </xf>
    <xf numFmtId="2" fontId="6" fillId="3" borderId="32" xfId="2" applyNumberFormat="1" applyFont="1" applyFill="1" applyBorder="1" applyAlignment="1">
      <alignment horizontal="center" vertical="center" wrapText="1"/>
    </xf>
    <xf numFmtId="0" fontId="4" fillId="24" borderId="1" xfId="0" applyFont="1" applyFill="1" applyBorder="1" applyAlignment="1">
      <alignment horizontal="center" vertical="center" wrapText="1"/>
    </xf>
    <xf numFmtId="0" fontId="4" fillId="24" borderId="2" xfId="0" applyFont="1" applyFill="1" applyBorder="1" applyAlignment="1">
      <alignment horizontal="center" vertical="center" wrapText="1"/>
    </xf>
    <xf numFmtId="0" fontId="4" fillId="24" borderId="3" xfId="0" applyFont="1" applyFill="1" applyBorder="1" applyAlignment="1">
      <alignment horizontal="center" vertical="center" wrapText="1"/>
    </xf>
    <xf numFmtId="0" fontId="4" fillId="24" borderId="7" xfId="0" applyFont="1" applyFill="1" applyBorder="1" applyAlignment="1">
      <alignment horizontal="center" vertical="center" wrapText="1"/>
    </xf>
    <xf numFmtId="0" fontId="4" fillId="24" borderId="8" xfId="0" applyFont="1" applyFill="1" applyBorder="1" applyAlignment="1">
      <alignment horizontal="center" vertical="center" wrapText="1"/>
    </xf>
    <xf numFmtId="0" fontId="4" fillId="24" borderId="9" xfId="0" applyFont="1" applyFill="1" applyBorder="1" applyAlignment="1">
      <alignment horizontal="center" vertical="center" wrapText="1"/>
    </xf>
    <xf numFmtId="0" fontId="4" fillId="24" borderId="41" xfId="0" applyFont="1" applyFill="1" applyBorder="1" applyAlignment="1">
      <alignment horizontal="center" vertical="center" wrapText="1"/>
    </xf>
    <xf numFmtId="0" fontId="4" fillId="24" borderId="62" xfId="0" applyFont="1" applyFill="1" applyBorder="1" applyAlignment="1">
      <alignment horizontal="center" vertical="center" wrapText="1"/>
    </xf>
    <xf numFmtId="0" fontId="4" fillId="24" borderId="14" xfId="0" applyFont="1" applyFill="1" applyBorder="1" applyAlignment="1">
      <alignment horizontal="center" vertical="center" wrapText="1"/>
    </xf>
    <xf numFmtId="0" fontId="4" fillId="24" borderId="15" xfId="0" applyFont="1" applyFill="1" applyBorder="1" applyAlignment="1">
      <alignment horizontal="center" vertical="center" wrapText="1"/>
    </xf>
    <xf numFmtId="0" fontId="4" fillId="24" borderId="16" xfId="0" applyFont="1" applyFill="1" applyBorder="1" applyAlignment="1">
      <alignment horizontal="center" vertical="center" wrapText="1"/>
    </xf>
    <xf numFmtId="0" fontId="4" fillId="24" borderId="18" xfId="0" applyFont="1" applyFill="1" applyBorder="1" applyAlignment="1">
      <alignment horizontal="center" vertical="center" wrapText="1"/>
    </xf>
    <xf numFmtId="0" fontId="4" fillId="24" borderId="19" xfId="0" applyFont="1" applyFill="1" applyBorder="1" applyAlignment="1">
      <alignment horizontal="center" vertical="center" wrapText="1"/>
    </xf>
    <xf numFmtId="0" fontId="4" fillId="24" borderId="20" xfId="0" applyFont="1" applyFill="1" applyBorder="1" applyAlignment="1">
      <alignment horizontal="center" vertical="center" wrapText="1"/>
    </xf>
    <xf numFmtId="164" fontId="4" fillId="24" borderId="42" xfId="0" applyNumberFormat="1" applyFont="1" applyFill="1" applyBorder="1" applyAlignment="1">
      <alignment horizontal="center" vertical="center" wrapText="1"/>
    </xf>
    <xf numFmtId="0" fontId="4" fillId="24" borderId="43" xfId="0" applyFont="1" applyFill="1" applyBorder="1" applyAlignment="1">
      <alignment wrapText="1"/>
    </xf>
    <xf numFmtId="0" fontId="4" fillId="24" borderId="44" xfId="0" applyFont="1" applyFill="1" applyBorder="1" applyAlignment="1">
      <alignment wrapText="1"/>
    </xf>
    <xf numFmtId="0" fontId="4" fillId="24" borderId="34" xfId="2" applyFont="1" applyFill="1" applyBorder="1" applyAlignment="1">
      <alignment horizontal="center" wrapText="1"/>
    </xf>
    <xf numFmtId="0" fontId="4" fillId="24" borderId="35" xfId="2" applyFont="1" applyFill="1" applyBorder="1" applyAlignment="1">
      <alignment horizontal="center" wrapText="1"/>
    </xf>
    <xf numFmtId="0" fontId="4" fillId="24" borderId="36" xfId="2" applyFont="1" applyFill="1" applyBorder="1" applyAlignment="1">
      <alignment horizontal="center" wrapText="1"/>
    </xf>
    <xf numFmtId="0" fontId="6" fillId="24" borderId="21" xfId="2" applyFont="1" applyFill="1" applyBorder="1" applyAlignment="1">
      <alignment horizontal="center" wrapText="1"/>
    </xf>
    <xf numFmtId="0" fontId="6" fillId="24" borderId="22" xfId="2" applyFont="1" applyFill="1" applyBorder="1" applyAlignment="1">
      <alignment horizontal="center" wrapText="1"/>
    </xf>
    <xf numFmtId="0" fontId="6" fillId="24" borderId="23" xfId="2" applyFont="1" applyFill="1" applyBorder="1" applyAlignment="1">
      <alignment horizontal="center" wrapText="1"/>
    </xf>
    <xf numFmtId="0" fontId="4" fillId="24" borderId="4" xfId="0" applyFont="1" applyFill="1" applyBorder="1" applyAlignment="1">
      <alignment horizontal="center" vertical="center" wrapText="1"/>
    </xf>
    <xf numFmtId="0" fontId="4" fillId="24" borderId="5" xfId="0" applyFont="1" applyFill="1" applyBorder="1" applyAlignment="1">
      <alignment horizontal="center" vertical="center" wrapText="1"/>
    </xf>
    <xf numFmtId="0" fontId="4" fillId="24" borderId="6" xfId="0" applyFont="1" applyFill="1" applyBorder="1" applyAlignment="1">
      <alignment horizontal="center" vertical="center" wrapText="1"/>
    </xf>
    <xf numFmtId="0" fontId="4" fillId="24" borderId="30" xfId="0" applyFont="1" applyFill="1" applyBorder="1" applyAlignment="1">
      <alignment horizontal="center" vertical="center" wrapText="1"/>
    </xf>
    <xf numFmtId="0" fontId="4" fillId="24" borderId="48" xfId="0" applyFont="1" applyFill="1" applyBorder="1" applyAlignment="1">
      <alignment horizontal="center" vertical="center" wrapText="1"/>
    </xf>
    <xf numFmtId="164" fontId="4" fillId="24" borderId="53" xfId="0" applyNumberFormat="1" applyFont="1" applyFill="1" applyBorder="1" applyAlignment="1">
      <alignment horizontal="center" vertical="center" wrapText="1"/>
    </xf>
    <xf numFmtId="0" fontId="4" fillId="24" borderId="54" xfId="0" applyFont="1" applyFill="1" applyBorder="1" applyAlignment="1">
      <alignment wrapText="1"/>
    </xf>
    <xf numFmtId="0" fontId="4" fillId="24" borderId="55" xfId="0" applyFont="1" applyFill="1" applyBorder="1" applyAlignment="1">
      <alignment wrapText="1"/>
    </xf>
    <xf numFmtId="171" fontId="2" fillId="0" borderId="8" xfId="2" applyNumberFormat="1" applyFont="1" applyBorder="1" applyAlignment="1">
      <alignment horizontal="center" vertical="center" wrapText="1"/>
    </xf>
    <xf numFmtId="0" fontId="6" fillId="0" borderId="8" xfId="2" applyFont="1" applyBorder="1" applyAlignment="1">
      <alignment horizontal="center" wrapText="1"/>
    </xf>
    <xf numFmtId="0" fontId="6" fillId="0" borderId="9" xfId="2" applyFont="1" applyBorder="1" applyAlignment="1">
      <alignment horizontal="center" wrapText="1"/>
    </xf>
    <xf numFmtId="2" fontId="6" fillId="0" borderId="5" xfId="1" applyNumberFormat="1" applyFont="1" applyFill="1" applyBorder="1" applyAlignment="1">
      <alignment horizontal="center" vertical="center" wrapText="1"/>
    </xf>
    <xf numFmtId="2" fontId="46" fillId="3" borderId="33" xfId="2" applyNumberFormat="1" applyFont="1" applyFill="1" applyBorder="1" applyAlignment="1">
      <alignment horizontal="center" wrapText="1"/>
    </xf>
    <xf numFmtId="2" fontId="46" fillId="3" borderId="27" xfId="2" applyNumberFormat="1" applyFont="1" applyFill="1" applyBorder="1" applyAlignment="1">
      <alignment horizontal="center" wrapText="1"/>
    </xf>
    <xf numFmtId="2" fontId="46" fillId="3" borderId="28" xfId="2" applyNumberFormat="1" applyFont="1" applyFill="1" applyBorder="1" applyAlignment="1">
      <alignment horizontal="center" wrapText="1"/>
    </xf>
    <xf numFmtId="2" fontId="46" fillId="3" borderId="32" xfId="2" applyNumberFormat="1" applyFont="1" applyFill="1" applyBorder="1" applyAlignment="1">
      <alignment horizontal="center" wrapText="1"/>
    </xf>
    <xf numFmtId="2" fontId="6" fillId="0" borderId="2" xfId="1" applyNumberFormat="1" applyFont="1" applyFill="1" applyBorder="1" applyAlignment="1">
      <alignment horizontal="center" vertical="center" wrapText="1"/>
    </xf>
    <xf numFmtId="0" fontId="4" fillId="4" borderId="44" xfId="0" applyFont="1" applyFill="1" applyBorder="1" applyAlignment="1">
      <alignment wrapText="1"/>
    </xf>
    <xf numFmtId="0" fontId="4" fillId="4" borderId="36" xfId="2" applyFont="1" applyFill="1" applyBorder="1" applyAlignment="1">
      <alignment horizontal="center" wrapText="1"/>
    </xf>
    <xf numFmtId="0" fontId="4" fillId="4" borderId="30" xfId="0" applyFont="1" applyFill="1" applyBorder="1" applyAlignment="1">
      <alignment horizontal="center" vertical="center" wrapText="1"/>
    </xf>
    <xf numFmtId="0" fontId="4" fillId="4" borderId="32" xfId="0" applyFont="1" applyFill="1" applyBorder="1" applyAlignment="1">
      <alignment horizontal="center" vertical="center" wrapText="1"/>
    </xf>
    <xf numFmtId="0" fontId="4" fillId="4" borderId="55" xfId="0" applyFont="1" applyFill="1" applyBorder="1" applyAlignment="1">
      <alignment wrapText="1"/>
    </xf>
    <xf numFmtId="10" fontId="2" fillId="0" borderId="32" xfId="2" applyNumberFormat="1" applyFont="1" applyBorder="1" applyAlignment="1">
      <alignment horizontal="center" wrapText="1"/>
    </xf>
    <xf numFmtId="0" fontId="2" fillId="0" borderId="54" xfId="2" applyFont="1" applyBorder="1" applyAlignment="1">
      <alignment horizontal="center" wrapText="1"/>
    </xf>
    <xf numFmtId="0" fontId="2" fillId="0" borderId="9" xfId="2" applyFont="1" applyBorder="1" applyAlignment="1">
      <alignment horizontal="center" wrapText="1"/>
    </xf>
    <xf numFmtId="10" fontId="2" fillId="0" borderId="46" xfId="2" applyNumberFormat="1" applyFont="1" applyBorder="1" applyAlignment="1">
      <alignment horizontal="center" vertical="center" wrapText="1"/>
    </xf>
    <xf numFmtId="0" fontId="2" fillId="0" borderId="43" xfId="2" applyFont="1" applyBorder="1" applyAlignment="1">
      <alignment horizontal="center" vertical="center" wrapText="1"/>
    </xf>
    <xf numFmtId="10" fontId="2" fillId="0" borderId="43" xfId="1" applyNumberFormat="1" applyFont="1" applyFill="1" applyBorder="1" applyAlignment="1">
      <alignment horizontal="center" vertical="center" wrapText="1"/>
    </xf>
    <xf numFmtId="0" fontId="4" fillId="7" borderId="25" xfId="2" applyFont="1" applyFill="1" applyBorder="1" applyAlignment="1">
      <alignment horizontal="center" wrapText="1"/>
    </xf>
    <xf numFmtId="0" fontId="4" fillId="5" borderId="56" xfId="2" applyFont="1" applyFill="1" applyBorder="1" applyAlignment="1">
      <alignment horizontal="center" vertical="center" wrapText="1"/>
    </xf>
    <xf numFmtId="0" fontId="4" fillId="5" borderId="57" xfId="2" applyFont="1" applyFill="1" applyBorder="1" applyAlignment="1">
      <alignment horizontal="center" vertical="center" wrapText="1"/>
    </xf>
    <xf numFmtId="0" fontId="4" fillId="5" borderId="48" xfId="2" applyFont="1" applyFill="1" applyBorder="1" applyAlignment="1">
      <alignment horizontal="center" vertical="center" wrapText="1"/>
    </xf>
    <xf numFmtId="0" fontId="4" fillId="5" borderId="52" xfId="2" applyFont="1" applyFill="1" applyBorder="1" applyAlignment="1">
      <alignment horizontal="center" vertical="center" wrapText="1"/>
    </xf>
    <xf numFmtId="0" fontId="4" fillId="6" borderId="52" xfId="2" applyFont="1" applyFill="1" applyBorder="1" applyAlignment="1">
      <alignment horizontal="center" vertical="center" wrapText="1"/>
    </xf>
    <xf numFmtId="0" fontId="4" fillId="6" borderId="48" xfId="2" applyFont="1" applyFill="1" applyBorder="1" applyAlignment="1">
      <alignment horizontal="center" vertical="center" wrapText="1"/>
    </xf>
    <xf numFmtId="0" fontId="4" fillId="6" borderId="57" xfId="2" applyFont="1" applyFill="1" applyBorder="1" applyAlignment="1">
      <alignment horizontal="center" vertical="center" wrapText="1"/>
    </xf>
    <xf numFmtId="0" fontId="4" fillId="7" borderId="52" xfId="2" applyFont="1" applyFill="1" applyBorder="1" applyAlignment="1">
      <alignment horizontal="center" vertical="center" wrapText="1"/>
    </xf>
    <xf numFmtId="0" fontId="4" fillId="7" borderId="48" xfId="2" applyFont="1" applyFill="1" applyBorder="1" applyAlignment="1">
      <alignment horizontal="center" vertical="center" wrapText="1"/>
    </xf>
    <xf numFmtId="0" fontId="4" fillId="7" borderId="58" xfId="2" applyFont="1" applyFill="1" applyBorder="1" applyAlignment="1">
      <alignment horizontal="center" vertical="center" wrapText="1"/>
    </xf>
    <xf numFmtId="9" fontId="6" fillId="3" borderId="27" xfId="2" applyNumberFormat="1" applyFont="1" applyFill="1" applyBorder="1" applyAlignment="1">
      <alignment horizontal="center" vertical="center" wrapText="1"/>
    </xf>
    <xf numFmtId="9" fontId="6" fillId="3" borderId="28" xfId="2" applyNumberFormat="1" applyFont="1" applyFill="1" applyBorder="1" applyAlignment="1">
      <alignment horizontal="center" vertical="center" wrapText="1"/>
    </xf>
    <xf numFmtId="9" fontId="6" fillId="3" borderId="32" xfId="2" applyNumberFormat="1" applyFont="1" applyFill="1" applyBorder="1" applyAlignment="1">
      <alignment horizontal="center" vertical="center" wrapText="1"/>
    </xf>
    <xf numFmtId="9" fontId="6" fillId="3" borderId="33" xfId="2" applyNumberFormat="1" applyFont="1" applyFill="1" applyBorder="1" applyAlignment="1">
      <alignment horizontal="center" vertical="center" wrapText="1"/>
    </xf>
    <xf numFmtId="9" fontId="6" fillId="3" borderId="29" xfId="2" applyNumberFormat="1" applyFont="1" applyFill="1" applyBorder="1" applyAlignment="1">
      <alignment horizontal="center" vertical="center" wrapText="1"/>
    </xf>
    <xf numFmtId="172" fontId="2" fillId="0" borderId="8" xfId="2" applyNumberFormat="1" applyFont="1" applyBorder="1" applyAlignment="1">
      <alignment horizontal="center" vertical="center" wrapText="1"/>
    </xf>
    <xf numFmtId="0" fontId="6" fillId="0" borderId="8" xfId="2" applyFont="1" applyBorder="1" applyAlignment="1">
      <alignment horizontal="justify" vertical="center" wrapText="1"/>
    </xf>
    <xf numFmtId="0" fontId="6" fillId="0" borderId="9" xfId="2" applyFont="1" applyBorder="1" applyAlignment="1">
      <alignment horizontal="justify" vertical="center" wrapText="1"/>
    </xf>
    <xf numFmtId="172" fontId="2" fillId="0" borderId="5" xfId="2" applyNumberFormat="1" applyFont="1" applyBorder="1" applyAlignment="1">
      <alignment horizontal="center" vertical="center" wrapText="1"/>
    </xf>
    <xf numFmtId="9" fontId="2" fillId="0" borderId="8" xfId="2" applyNumberFormat="1" applyFont="1" applyBorder="1" applyAlignment="1">
      <alignment horizontal="center" vertical="center"/>
    </xf>
    <xf numFmtId="0" fontId="2" fillId="0" borderId="8" xfId="2" applyFont="1" applyBorder="1" applyAlignment="1">
      <alignment horizontal="center" vertical="center"/>
    </xf>
    <xf numFmtId="0" fontId="6" fillId="0" borderId="50" xfId="0" applyFont="1" applyBorder="1" applyAlignment="1">
      <alignment horizontal="center" vertical="center" wrapText="1"/>
    </xf>
    <xf numFmtId="0" fontId="6" fillId="0" borderId="51" xfId="0" applyFont="1" applyBorder="1" applyAlignment="1">
      <alignment horizontal="center" vertical="center" wrapText="1"/>
    </xf>
    <xf numFmtId="9" fontId="6" fillId="0" borderId="21" xfId="0" applyNumberFormat="1" applyFont="1" applyBorder="1" applyAlignment="1">
      <alignment horizontal="center" vertical="center" wrapText="1"/>
    </xf>
    <xf numFmtId="0" fontId="6" fillId="0" borderId="23" xfId="0" applyFont="1" applyBorder="1" applyAlignment="1">
      <alignment horizontal="center" vertical="center" wrapText="1"/>
    </xf>
    <xf numFmtId="0" fontId="6" fillId="0" borderId="29" xfId="0" applyFont="1" applyBorder="1" applyAlignment="1">
      <alignment horizontal="center" vertical="center" wrapText="1"/>
    </xf>
    <xf numFmtId="0" fontId="78" fillId="0" borderId="13" xfId="2" applyFont="1" applyBorder="1" applyAlignment="1">
      <alignment horizontal="center" vertical="top" wrapText="1"/>
    </xf>
    <xf numFmtId="0" fontId="6" fillId="0" borderId="66" xfId="0" applyFont="1" applyBorder="1" applyAlignment="1">
      <alignment horizontal="center" vertical="center" wrapText="1"/>
    </xf>
    <xf numFmtId="0" fontId="6" fillId="0" borderId="22" xfId="0" applyFont="1" applyBorder="1" applyAlignment="1">
      <alignment horizontal="center" vertical="center" wrapText="1"/>
    </xf>
    <xf numFmtId="0" fontId="6" fillId="0" borderId="37" xfId="0" applyFont="1" applyBorder="1" applyAlignment="1">
      <alignment horizontal="center" vertical="center" wrapText="1"/>
    </xf>
    <xf numFmtId="0" fontId="6" fillId="0" borderId="28" xfId="0" applyFont="1" applyBorder="1" applyAlignment="1">
      <alignment horizontal="center" vertical="center"/>
    </xf>
    <xf numFmtId="0" fontId="6" fillId="0" borderId="69" xfId="0" applyFont="1" applyBorder="1" applyAlignment="1">
      <alignment horizontal="center" vertical="center" wrapText="1"/>
    </xf>
    <xf numFmtId="0" fontId="6" fillId="0" borderId="49" xfId="0" applyFont="1" applyBorder="1" applyAlignment="1">
      <alignment horizontal="center" vertical="center" wrapText="1"/>
    </xf>
    <xf numFmtId="0" fontId="6" fillId="0" borderId="21" xfId="0" applyFont="1" applyBorder="1" applyAlignment="1">
      <alignment horizontal="center" vertical="center" wrapText="1"/>
    </xf>
    <xf numFmtId="0" fontId="17" fillId="0" borderId="5" xfId="2" applyFont="1" applyBorder="1" applyAlignment="1">
      <alignment horizontal="justify" vertical="center" wrapText="1"/>
    </xf>
    <xf numFmtId="0" fontId="17" fillId="0" borderId="6" xfId="2" applyFont="1" applyBorder="1" applyAlignment="1">
      <alignment horizontal="justify" vertical="center" wrapText="1"/>
    </xf>
    <xf numFmtId="0" fontId="17" fillId="0" borderId="7" xfId="2" applyFont="1" applyBorder="1" applyAlignment="1">
      <alignment horizontal="center" vertical="center"/>
    </xf>
    <xf numFmtId="0" fontId="17" fillId="0" borderId="8" xfId="2" applyFont="1" applyBorder="1" applyAlignment="1">
      <alignment horizontal="center" vertical="center"/>
    </xf>
    <xf numFmtId="0" fontId="17" fillId="0" borderId="81" xfId="2" applyFont="1" applyBorder="1" applyAlignment="1">
      <alignment horizontal="justify" vertical="top" wrapText="1"/>
    </xf>
    <xf numFmtId="0" fontId="17" fillId="0" borderId="19" xfId="2" applyFont="1" applyBorder="1" applyAlignment="1">
      <alignment horizontal="justify" vertical="top" wrapText="1"/>
    </xf>
    <xf numFmtId="0" fontId="17" fillId="0" borderId="20" xfId="2" applyFont="1" applyBorder="1" applyAlignment="1">
      <alignment horizontal="justify" vertical="top" wrapText="1"/>
    </xf>
    <xf numFmtId="0" fontId="17" fillId="0" borderId="8" xfId="2" applyFont="1" applyBorder="1" applyAlignment="1">
      <alignment horizontal="justify" vertical="top" wrapText="1"/>
    </xf>
    <xf numFmtId="9" fontId="2" fillId="0" borderId="43" xfId="2" applyNumberFormat="1" applyFont="1" applyBorder="1" applyAlignment="1">
      <alignment horizontal="center" vertical="center"/>
    </xf>
    <xf numFmtId="0" fontId="2" fillId="0" borderId="43" xfId="2" applyFont="1" applyBorder="1" applyAlignment="1">
      <alignment horizontal="center" vertical="center"/>
    </xf>
    <xf numFmtId="0" fontId="17" fillId="0" borderId="43" xfId="2" applyFont="1" applyBorder="1" applyAlignment="1">
      <alignment horizontal="justify" vertical="top" wrapText="1"/>
    </xf>
    <xf numFmtId="0" fontId="17" fillId="0" borderId="44" xfId="2" applyFont="1" applyBorder="1" applyAlignment="1">
      <alignment horizontal="justify" vertical="top" wrapText="1"/>
    </xf>
    <xf numFmtId="0" fontId="17" fillId="0" borderId="4" xfId="2" applyFont="1" applyBorder="1" applyAlignment="1">
      <alignment horizontal="center" vertical="center"/>
    </xf>
    <xf numFmtId="0" fontId="17" fillId="0" borderId="5" xfId="2" applyFont="1" applyBorder="1" applyAlignment="1">
      <alignment horizontal="center" vertical="center"/>
    </xf>
    <xf numFmtId="0" fontId="17" fillId="0" borderId="5" xfId="2" applyFont="1" applyBorder="1" applyAlignment="1">
      <alignment horizontal="justify" vertical="top" wrapText="1"/>
    </xf>
    <xf numFmtId="0" fontId="10" fillId="4" borderId="2" xfId="0" applyFont="1" applyFill="1" applyBorder="1" applyAlignment="1">
      <alignment horizontal="center" vertical="center" wrapText="1"/>
    </xf>
    <xf numFmtId="0" fontId="10" fillId="4" borderId="5" xfId="0" applyFont="1" applyFill="1" applyBorder="1" applyAlignment="1">
      <alignment horizontal="center" vertical="center" wrapText="1"/>
    </xf>
    <xf numFmtId="0" fontId="10" fillId="4" borderId="8" xfId="0" applyFont="1" applyFill="1" applyBorder="1" applyAlignment="1">
      <alignment horizontal="center" vertical="center" wrapText="1"/>
    </xf>
    <xf numFmtId="0" fontId="10" fillId="4" borderId="2" xfId="0" applyFont="1" applyFill="1" applyBorder="1" applyAlignment="1">
      <alignment horizontal="center" vertical="center"/>
    </xf>
    <xf numFmtId="0" fontId="10" fillId="4" borderId="3" xfId="0" applyFont="1" applyFill="1" applyBorder="1" applyAlignment="1">
      <alignment horizontal="center" vertical="center"/>
    </xf>
    <xf numFmtId="0" fontId="10" fillId="4" borderId="5" xfId="0" applyFont="1" applyFill="1" applyBorder="1" applyAlignment="1">
      <alignment horizontal="center" vertical="center"/>
    </xf>
    <xf numFmtId="0" fontId="10" fillId="4" borderId="6" xfId="0" applyFont="1" applyFill="1" applyBorder="1" applyAlignment="1">
      <alignment horizontal="center" vertical="center"/>
    </xf>
    <xf numFmtId="0" fontId="10" fillId="4" borderId="8" xfId="0" applyFont="1" applyFill="1" applyBorder="1" applyAlignment="1">
      <alignment horizontal="center" vertical="center"/>
    </xf>
    <xf numFmtId="0" fontId="10" fillId="4" borderId="9" xfId="0" applyFont="1" applyFill="1" applyBorder="1" applyAlignment="1">
      <alignment horizontal="center" vertical="center"/>
    </xf>
    <xf numFmtId="164" fontId="5" fillId="0" borderId="4" xfId="0" applyNumberFormat="1" applyFont="1" applyBorder="1" applyAlignment="1">
      <alignment horizontal="center" vertical="center" wrapText="1"/>
    </xf>
    <xf numFmtId="0" fontId="5" fillId="0" borderId="5" xfId="0" applyFont="1" applyBorder="1" applyAlignment="1"/>
    <xf numFmtId="0" fontId="5" fillId="3" borderId="48" xfId="4" applyNumberFormat="1" applyFont="1" applyFill="1" applyBorder="1" applyAlignment="1">
      <alignment horizontal="justify" vertical="center" wrapText="1"/>
    </xf>
    <xf numFmtId="0" fontId="5" fillId="3" borderId="5" xfId="4" applyNumberFormat="1" applyFont="1" applyFill="1" applyBorder="1" applyAlignment="1">
      <alignment horizontal="justify" vertical="center" wrapText="1"/>
    </xf>
    <xf numFmtId="0" fontId="5" fillId="3" borderId="6" xfId="4" applyNumberFormat="1" applyFont="1" applyFill="1" applyBorder="1" applyAlignment="1">
      <alignment horizontal="justify" vertical="center" wrapText="1"/>
    </xf>
    <xf numFmtId="0" fontId="4" fillId="2" borderId="123" xfId="0" applyFont="1" applyFill="1" applyBorder="1" applyAlignment="1">
      <alignment horizontal="center" vertical="center" wrapText="1"/>
    </xf>
    <xf numFmtId="0" fontId="4" fillId="2" borderId="124" xfId="0" applyFont="1" applyFill="1" applyBorder="1" applyAlignment="1">
      <alignment horizontal="center" vertical="center" wrapText="1"/>
    </xf>
    <xf numFmtId="0" fontId="4" fillId="2" borderId="84" xfId="0" applyFont="1" applyFill="1" applyBorder="1" applyAlignment="1">
      <alignment horizontal="center" vertical="center" wrapText="1"/>
    </xf>
    <xf numFmtId="0" fontId="17" fillId="0" borderId="42" xfId="2" applyFont="1" applyBorder="1" applyAlignment="1">
      <alignment horizontal="center" vertical="center"/>
    </xf>
    <xf numFmtId="0" fontId="17" fillId="3" borderId="4" xfId="2" applyFont="1" applyFill="1" applyBorder="1" applyAlignment="1">
      <alignment horizontal="center" vertical="center"/>
    </xf>
    <xf numFmtId="0" fontId="17" fillId="3" borderId="5" xfId="2" applyFont="1" applyFill="1" applyBorder="1" applyAlignment="1">
      <alignment horizontal="center" vertical="center"/>
    </xf>
    <xf numFmtId="0" fontId="6" fillId="2" borderId="54" xfId="2" applyFont="1" applyFill="1" applyBorder="1" applyAlignment="1">
      <alignment horizontal="center"/>
    </xf>
    <xf numFmtId="0" fontId="6" fillId="2" borderId="55" xfId="2" applyFont="1" applyFill="1" applyBorder="1" applyAlignment="1">
      <alignment horizontal="center"/>
    </xf>
    <xf numFmtId="0" fontId="6" fillId="3" borderId="48" xfId="4" applyNumberFormat="1" applyFont="1" applyFill="1" applyBorder="1" applyAlignment="1">
      <alignment horizontal="center" vertical="center" wrapText="1"/>
    </xf>
    <xf numFmtId="0" fontId="6" fillId="3" borderId="5" xfId="4" applyNumberFormat="1" applyFont="1" applyFill="1" applyBorder="1" applyAlignment="1">
      <alignment horizontal="center" vertical="center" wrapText="1"/>
    </xf>
    <xf numFmtId="0" fontId="6" fillId="3" borderId="6" xfId="4" applyNumberFormat="1" applyFont="1" applyFill="1" applyBorder="1" applyAlignment="1">
      <alignment horizontal="center" vertical="center" wrapText="1"/>
    </xf>
    <xf numFmtId="164" fontId="5" fillId="0" borderId="139" xfId="0" applyNumberFormat="1" applyFont="1" applyBorder="1" applyAlignment="1">
      <alignment horizontal="center" vertical="center" wrapText="1"/>
    </xf>
    <xf numFmtId="0" fontId="5" fillId="0" borderId="83" xfId="0" applyFont="1" applyBorder="1" applyAlignment="1"/>
    <xf numFmtId="0" fontId="6" fillId="0" borderId="83" xfId="4" applyNumberFormat="1" applyFont="1" applyFill="1" applyBorder="1" applyAlignment="1">
      <alignment horizontal="center" vertical="center" wrapText="1"/>
    </xf>
    <xf numFmtId="0" fontId="6" fillId="0" borderId="140" xfId="4" applyNumberFormat="1" applyFont="1" applyFill="1" applyBorder="1" applyAlignment="1">
      <alignment horizontal="center" vertical="center" wrapText="1"/>
    </xf>
    <xf numFmtId="0" fontId="10" fillId="4" borderId="1" xfId="0" applyFont="1" applyFill="1" applyBorder="1" applyAlignment="1">
      <alignment horizontal="center" vertical="center" wrapText="1"/>
    </xf>
    <xf numFmtId="0" fontId="10" fillId="4" borderId="4"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22" fillId="0" borderId="21" xfId="3" applyFont="1" applyBorder="1" applyAlignment="1">
      <alignment horizontal="center" vertical="top" wrapText="1"/>
    </xf>
    <xf numFmtId="0" fontId="22" fillId="0" borderId="22" xfId="3" applyFont="1" applyBorder="1" applyAlignment="1">
      <alignment horizontal="center" vertical="top" wrapText="1"/>
    </xf>
    <xf numFmtId="0" fontId="22" fillId="0" borderId="23" xfId="3" applyFont="1" applyBorder="1" applyAlignment="1">
      <alignment horizontal="center" vertical="top" wrapText="1"/>
    </xf>
    <xf numFmtId="0" fontId="5" fillId="0" borderId="7" xfId="3" applyBorder="1" applyAlignment="1">
      <alignment horizontal="left" vertical="center" wrapText="1"/>
    </xf>
    <xf numFmtId="0" fontId="5" fillId="0" borderId="8" xfId="3" applyBorder="1" applyAlignment="1">
      <alignment horizontal="left" vertical="center" wrapText="1"/>
    </xf>
    <xf numFmtId="0" fontId="5" fillId="0" borderId="9" xfId="3" applyBorder="1" applyAlignment="1">
      <alignment horizontal="left" vertical="center" wrapText="1"/>
    </xf>
    <xf numFmtId="0" fontId="4" fillId="0" borderId="15" xfId="2" applyFont="1" applyBorder="1" applyAlignment="1">
      <alignment horizontal="center" vertical="center"/>
    </xf>
    <xf numFmtId="0" fontId="4" fillId="0" borderId="16" xfId="2" applyFont="1" applyBorder="1" applyAlignment="1">
      <alignment horizontal="center" vertical="center"/>
    </xf>
    <xf numFmtId="0" fontId="4" fillId="0" borderId="18" xfId="2" applyFont="1" applyBorder="1" applyAlignment="1">
      <alignment horizontal="center" vertical="center"/>
    </xf>
    <xf numFmtId="0" fontId="4" fillId="0" borderId="19" xfId="2" applyFont="1" applyBorder="1" applyAlignment="1">
      <alignment horizontal="center" vertical="center"/>
    </xf>
    <xf numFmtId="0" fontId="4" fillId="0" borderId="20" xfId="2" applyFont="1" applyBorder="1" applyAlignment="1">
      <alignment horizontal="center" vertical="center"/>
    </xf>
    <xf numFmtId="0" fontId="21" fillId="0" borderId="27" xfId="2" applyFont="1" applyBorder="1" applyAlignment="1">
      <alignment horizontal="center" vertical="center" wrapText="1"/>
    </xf>
    <xf numFmtId="0" fontId="21" fillId="0" borderId="28" xfId="2" applyFont="1" applyBorder="1" applyAlignment="1">
      <alignment horizontal="center" vertical="center" wrapText="1"/>
    </xf>
    <xf numFmtId="0" fontId="21" fillId="0" borderId="29" xfId="2" applyFont="1" applyBorder="1" applyAlignment="1">
      <alignment horizontal="center" vertical="center" wrapText="1"/>
    </xf>
    <xf numFmtId="9" fontId="4" fillId="0" borderId="30" xfId="3" applyNumberFormat="1" applyFont="1" applyBorder="1" applyAlignment="1">
      <alignment horizontal="center" vertical="center" wrapText="1"/>
    </xf>
    <xf numFmtId="0" fontId="17" fillId="0" borderId="5" xfId="2" applyFont="1" applyBorder="1" applyAlignment="1">
      <alignment horizontal="center" vertical="center" wrapText="1"/>
    </xf>
    <xf numFmtId="0" fontId="17" fillId="0" borderId="5" xfId="2" applyFont="1" applyBorder="1" applyAlignment="1">
      <alignment horizontal="center" vertical="top" wrapText="1"/>
    </xf>
    <xf numFmtId="0" fontId="2" fillId="0" borderId="4" xfId="2" applyFont="1" applyBorder="1" applyAlignment="1">
      <alignment horizontal="center" vertical="top"/>
    </xf>
    <xf numFmtId="0" fontId="2" fillId="0" borderId="5" xfId="2" applyFont="1" applyBorder="1" applyAlignment="1">
      <alignment horizontal="center" vertical="top"/>
    </xf>
    <xf numFmtId="9" fontId="2" fillId="0" borderId="5" xfId="2" applyNumberFormat="1" applyFont="1" applyBorder="1" applyAlignment="1">
      <alignment horizontal="center" vertical="top"/>
    </xf>
    <xf numFmtId="0" fontId="6" fillId="0" borderId="19" xfId="2" applyFont="1" applyBorder="1" applyAlignment="1">
      <alignment horizontal="center"/>
    </xf>
    <xf numFmtId="0" fontId="6" fillId="0" borderId="52" xfId="2" applyFont="1" applyBorder="1" applyAlignment="1">
      <alignment horizontal="center" vertical="center" wrapText="1"/>
    </xf>
    <xf numFmtId="0" fontId="6" fillId="0" borderId="57" xfId="2" applyFont="1" applyBorder="1" applyAlignment="1">
      <alignment horizontal="center" vertical="center" wrapText="1"/>
    </xf>
    <xf numFmtId="0" fontId="6" fillId="0" borderId="48" xfId="2" applyFont="1" applyBorder="1" applyAlignment="1">
      <alignment horizontal="center" vertical="center" wrapText="1"/>
    </xf>
    <xf numFmtId="0" fontId="6" fillId="0" borderId="56" xfId="0" applyFont="1" applyBorder="1" applyAlignment="1">
      <alignment horizontal="center" vertical="center"/>
    </xf>
    <xf numFmtId="0" fontId="6" fillId="0" borderId="57" xfId="0" applyFont="1" applyBorder="1" applyAlignment="1">
      <alignment horizontal="center" vertical="center"/>
    </xf>
    <xf numFmtId="0" fontId="6" fillId="0" borderId="58" xfId="0" applyFont="1" applyBorder="1" applyAlignment="1">
      <alignment horizontal="center" vertical="center"/>
    </xf>
    <xf numFmtId="0" fontId="13" fillId="0" borderId="5" xfId="2" applyFont="1" applyBorder="1" applyAlignment="1">
      <alignment horizontal="center" vertical="center" wrapText="1"/>
    </xf>
    <xf numFmtId="9" fontId="6" fillId="0" borderId="33" xfId="2" applyNumberFormat="1" applyFont="1" applyBorder="1" applyAlignment="1">
      <alignment horizontal="center"/>
    </xf>
    <xf numFmtId="0" fontId="6" fillId="0" borderId="28" xfId="2" applyFont="1" applyBorder="1" applyAlignment="1">
      <alignment horizontal="center"/>
    </xf>
    <xf numFmtId="0" fontId="6" fillId="0" borderId="32" xfId="2" applyFont="1" applyBorder="1" applyAlignment="1">
      <alignment horizontal="center"/>
    </xf>
    <xf numFmtId="9" fontId="2" fillId="0" borderId="56" xfId="1" applyFont="1" applyFill="1" applyBorder="1" applyAlignment="1">
      <alignment horizontal="center"/>
    </xf>
    <xf numFmtId="9" fontId="2" fillId="0" borderId="48" xfId="1" applyFont="1" applyFill="1" applyBorder="1" applyAlignment="1">
      <alignment horizontal="center"/>
    </xf>
    <xf numFmtId="9" fontId="2" fillId="0" borderId="5" xfId="1" applyFont="1" applyFill="1" applyBorder="1" applyAlignment="1">
      <alignment horizontal="center"/>
    </xf>
    <xf numFmtId="0" fontId="2" fillId="0" borderId="5" xfId="2" applyFont="1" applyBorder="1" applyAlignment="1">
      <alignment horizontal="justify" wrapText="1"/>
    </xf>
    <xf numFmtId="0" fontId="2" fillId="0" borderId="6" xfId="2" applyFont="1" applyBorder="1" applyAlignment="1">
      <alignment horizontal="justify" wrapText="1"/>
    </xf>
    <xf numFmtId="9" fontId="6" fillId="0" borderId="7" xfId="2" applyNumberFormat="1" applyFont="1" applyBorder="1" applyAlignment="1">
      <alignment horizontal="center" vertical="center"/>
    </xf>
    <xf numFmtId="9" fontId="6" fillId="0" borderId="8" xfId="2" applyNumberFormat="1" applyFont="1" applyBorder="1" applyAlignment="1">
      <alignment horizontal="center" vertical="center"/>
    </xf>
    <xf numFmtId="9" fontId="4" fillId="0" borderId="21" xfId="2" applyNumberFormat="1" applyFont="1" applyBorder="1" applyAlignment="1">
      <alignment horizontal="center" vertical="center" wrapText="1"/>
    </xf>
    <xf numFmtId="9" fontId="5" fillId="0" borderId="21" xfId="3" applyNumberFormat="1" applyBorder="1" applyAlignment="1">
      <alignment horizontal="center" vertical="center" wrapText="1"/>
    </xf>
    <xf numFmtId="9" fontId="5" fillId="0" borderId="22" xfId="3" applyNumberFormat="1" applyBorder="1" applyAlignment="1">
      <alignment horizontal="center" vertical="center" wrapText="1"/>
    </xf>
    <xf numFmtId="9" fontId="5" fillId="0" borderId="23" xfId="3" applyNumberFormat="1" applyBorder="1" applyAlignment="1">
      <alignment horizontal="center" vertical="center" wrapText="1"/>
    </xf>
    <xf numFmtId="9" fontId="6" fillId="23" borderId="30" xfId="3" applyNumberFormat="1" applyFont="1" applyFill="1" applyBorder="1" applyAlignment="1">
      <alignment horizontal="center" vertical="center" wrapText="1"/>
    </xf>
    <xf numFmtId="9" fontId="6" fillId="23" borderId="2" xfId="3" applyNumberFormat="1" applyFont="1" applyFill="1" applyBorder="1" applyAlignment="1">
      <alignment horizontal="center" vertical="center" wrapText="1"/>
    </xf>
    <xf numFmtId="9" fontId="6" fillId="23" borderId="31" xfId="3" applyNumberFormat="1" applyFont="1" applyFill="1" applyBorder="1" applyAlignment="1">
      <alignment horizontal="center" vertical="center" wrapText="1"/>
    </xf>
    <xf numFmtId="9" fontId="6" fillId="23" borderId="32" xfId="3" applyNumberFormat="1" applyFont="1" applyFill="1" applyBorder="1" applyAlignment="1">
      <alignment horizontal="center" vertical="center" wrapText="1"/>
    </xf>
    <xf numFmtId="9" fontId="6" fillId="23" borderId="8" xfId="3" applyNumberFormat="1" applyFont="1" applyFill="1" applyBorder="1" applyAlignment="1">
      <alignment horizontal="center" vertical="center" wrapText="1"/>
    </xf>
    <xf numFmtId="9" fontId="6" fillId="23" borderId="33" xfId="3" applyNumberFormat="1" applyFont="1" applyFill="1" applyBorder="1" applyAlignment="1">
      <alignment horizontal="center" vertical="center" wrapText="1"/>
    </xf>
    <xf numFmtId="0" fontId="6" fillId="23" borderId="27" xfId="2" applyFont="1" applyFill="1" applyBorder="1" applyAlignment="1">
      <alignment horizontal="center" vertical="center"/>
    </xf>
    <xf numFmtId="0" fontId="6" fillId="23" borderId="28" xfId="2" applyFont="1" applyFill="1" applyBorder="1" applyAlignment="1">
      <alignment horizontal="center" vertical="center"/>
    </xf>
    <xf numFmtId="0" fontId="6" fillId="23" borderId="29" xfId="2" applyFont="1" applyFill="1" applyBorder="1" applyAlignment="1">
      <alignment horizontal="center" vertical="center"/>
    </xf>
    <xf numFmtId="0" fontId="8" fillId="0" borderId="27" xfId="2" applyFont="1" applyBorder="1" applyAlignment="1">
      <alignment horizontal="center" vertical="center" wrapText="1"/>
    </xf>
    <xf numFmtId="0" fontId="8" fillId="0" borderId="28" xfId="2" applyFont="1" applyBorder="1" applyAlignment="1">
      <alignment horizontal="center" vertical="center"/>
    </xf>
    <xf numFmtId="0" fontId="8" fillId="0" borderId="29" xfId="2" applyFont="1" applyBorder="1" applyAlignment="1">
      <alignment horizontal="center" vertical="center"/>
    </xf>
    <xf numFmtId="0" fontId="51" fillId="0" borderId="37" xfId="3" applyFont="1" applyBorder="1" applyAlignment="1">
      <alignment horizontal="center" vertical="center" wrapText="1"/>
    </xf>
    <xf numFmtId="0" fontId="51" fillId="0" borderId="35" xfId="3" applyFont="1" applyBorder="1" applyAlignment="1">
      <alignment horizontal="center" vertical="center" wrapText="1"/>
    </xf>
    <xf numFmtId="0" fontId="51" fillId="0" borderId="36" xfId="3" applyFont="1" applyBorder="1" applyAlignment="1">
      <alignment horizontal="center" vertical="center" wrapText="1"/>
    </xf>
    <xf numFmtId="0" fontId="15" fillId="0" borderId="48" xfId="4" applyNumberFormat="1" applyFont="1" applyFill="1" applyBorder="1" applyAlignment="1">
      <alignment horizontal="center" vertical="center" wrapText="1"/>
    </xf>
    <xf numFmtId="0" fontId="15" fillId="0" borderId="5" xfId="4" applyNumberFormat="1" applyFont="1" applyFill="1" applyBorder="1" applyAlignment="1">
      <alignment horizontal="center" vertical="center" wrapText="1"/>
    </xf>
    <xf numFmtId="0" fontId="15" fillId="0" borderId="6" xfId="4" applyNumberFormat="1" applyFont="1" applyFill="1" applyBorder="1" applyAlignment="1">
      <alignment horizontal="center" vertical="center" wrapText="1"/>
    </xf>
    <xf numFmtId="9" fontId="6" fillId="23" borderId="7" xfId="2" applyNumberFormat="1" applyFont="1" applyFill="1" applyBorder="1" applyAlignment="1">
      <alignment horizontal="center"/>
    </xf>
    <xf numFmtId="0" fontId="6" fillId="23" borderId="8" xfId="2" applyFont="1" applyFill="1" applyBorder="1" applyAlignment="1">
      <alignment horizontal="center"/>
    </xf>
    <xf numFmtId="9" fontId="6" fillId="23" borderId="8" xfId="2" applyNumberFormat="1" applyFont="1" applyFill="1" applyBorder="1" applyAlignment="1">
      <alignment horizontal="center"/>
    </xf>
    <xf numFmtId="0" fontId="6" fillId="23" borderId="9" xfId="2" applyFont="1" applyFill="1" applyBorder="1" applyAlignment="1">
      <alignment horizontal="center"/>
    </xf>
    <xf numFmtId="9" fontId="2" fillId="0" borderId="2" xfId="2" applyNumberFormat="1" applyFont="1" applyBorder="1" applyAlignment="1">
      <alignment horizontal="center" vertical="center"/>
    </xf>
    <xf numFmtId="0" fontId="2" fillId="0" borderId="2" xfId="2" applyFont="1" applyBorder="1" applyAlignment="1">
      <alignment horizontal="center" vertical="center"/>
    </xf>
    <xf numFmtId="9" fontId="2" fillId="3" borderId="2" xfId="2" applyNumberFormat="1" applyFont="1" applyFill="1" applyBorder="1" applyAlignment="1">
      <alignment horizontal="center" vertical="center"/>
    </xf>
    <xf numFmtId="0" fontId="2" fillId="3" borderId="2" xfId="2" applyFont="1" applyFill="1" applyBorder="1" applyAlignment="1">
      <alignment horizontal="center" vertical="center"/>
    </xf>
    <xf numFmtId="0" fontId="2" fillId="3" borderId="31" xfId="2" applyFont="1" applyFill="1" applyBorder="1" applyAlignment="1">
      <alignment horizontal="center" vertical="center" wrapText="1"/>
    </xf>
    <xf numFmtId="0" fontId="2" fillId="3" borderId="25" xfId="2" applyFont="1" applyFill="1" applyBorder="1" applyAlignment="1">
      <alignment horizontal="center" vertical="center" wrapText="1"/>
    </xf>
    <xf numFmtId="0" fontId="2" fillId="3" borderId="30" xfId="2" applyFont="1" applyFill="1" applyBorder="1" applyAlignment="1">
      <alignment horizontal="center" vertical="center" wrapText="1"/>
    </xf>
    <xf numFmtId="0" fontId="2" fillId="3" borderId="26" xfId="2" applyFont="1" applyFill="1" applyBorder="1" applyAlignment="1">
      <alignment horizontal="center" vertical="center" wrapText="1"/>
    </xf>
    <xf numFmtId="9" fontId="6" fillId="0" borderId="14" xfId="3" applyNumberFormat="1" applyFont="1" applyBorder="1" applyAlignment="1">
      <alignment horizontal="center" vertical="center" wrapText="1"/>
    </xf>
    <xf numFmtId="9" fontId="6" fillId="0" borderId="15" xfId="3" applyNumberFormat="1" applyFont="1" applyBorder="1" applyAlignment="1">
      <alignment horizontal="center" vertical="center" wrapText="1"/>
    </xf>
    <xf numFmtId="9" fontId="6" fillId="0" borderId="16" xfId="3" applyNumberFormat="1" applyFont="1" applyBorder="1" applyAlignment="1">
      <alignment horizontal="center" vertical="center" wrapText="1"/>
    </xf>
    <xf numFmtId="9" fontId="6" fillId="0" borderId="18" xfId="3" applyNumberFormat="1" applyFont="1" applyBorder="1" applyAlignment="1">
      <alignment horizontal="center" vertical="center" wrapText="1"/>
    </xf>
    <xf numFmtId="9" fontId="6" fillId="0" borderId="19" xfId="3" applyNumberFormat="1" applyFont="1" applyBorder="1" applyAlignment="1">
      <alignment horizontal="center" vertical="center" wrapText="1"/>
    </xf>
    <xf numFmtId="9" fontId="6" fillId="0" borderId="20" xfId="3" applyNumberFormat="1" applyFont="1" applyBorder="1" applyAlignment="1">
      <alignment horizontal="center" vertical="center" wrapText="1"/>
    </xf>
    <xf numFmtId="164" fontId="6" fillId="3" borderId="42" xfId="0" applyNumberFormat="1" applyFont="1" applyFill="1" applyBorder="1" applyAlignment="1">
      <alignment horizontal="center" vertical="center" wrapText="1"/>
    </xf>
    <xf numFmtId="0" fontId="6" fillId="3" borderId="43" xfId="0" applyFont="1" applyFill="1" applyBorder="1" applyAlignment="1"/>
    <xf numFmtId="0" fontId="6" fillId="3" borderId="44" xfId="0" applyFont="1" applyFill="1" applyBorder="1" applyAlignment="1"/>
    <xf numFmtId="164" fontId="6" fillId="3" borderId="5" xfId="0" applyNumberFormat="1" applyFont="1" applyFill="1" applyBorder="1" applyAlignment="1">
      <alignment horizontal="center" vertical="center" wrapText="1"/>
    </xf>
    <xf numFmtId="0" fontId="6" fillId="3" borderId="5" xfId="0" applyFont="1" applyFill="1" applyBorder="1" applyAlignment="1"/>
    <xf numFmtId="0" fontId="13" fillId="0" borderId="5" xfId="2" applyFont="1" applyBorder="1" applyAlignment="1">
      <alignment horizontal="center" vertical="center"/>
    </xf>
    <xf numFmtId="2" fontId="13" fillId="0" borderId="5" xfId="2" applyNumberFormat="1" applyFont="1" applyBorder="1" applyAlignment="1">
      <alignment horizontal="center" vertical="center"/>
    </xf>
    <xf numFmtId="0" fontId="6" fillId="3" borderId="7" xfId="2" applyFont="1" applyFill="1" applyBorder="1" applyAlignment="1">
      <alignment horizontal="center"/>
    </xf>
    <xf numFmtId="0" fontId="6" fillId="3" borderId="8" xfId="2" applyFont="1" applyFill="1" applyBorder="1" applyAlignment="1">
      <alignment horizontal="center"/>
    </xf>
    <xf numFmtId="10" fontId="2" fillId="0" borderId="2" xfId="1" applyNumberFormat="1" applyFont="1" applyBorder="1" applyAlignment="1">
      <alignment horizontal="center" vertical="center"/>
    </xf>
    <xf numFmtId="0" fontId="2" fillId="0" borderId="31" xfId="2" applyFont="1" applyBorder="1" applyAlignment="1">
      <alignment horizontal="center" wrapText="1"/>
    </xf>
    <xf numFmtId="0" fontId="2" fillId="0" borderId="25" xfId="2" applyFont="1" applyBorder="1" applyAlignment="1">
      <alignment horizontal="center" wrapText="1"/>
    </xf>
    <xf numFmtId="0" fontId="2" fillId="0" borderId="30" xfId="2" applyFont="1" applyBorder="1" applyAlignment="1">
      <alignment horizontal="center" wrapText="1"/>
    </xf>
    <xf numFmtId="0" fontId="4" fillId="2" borderId="5" xfId="0" applyFont="1" applyFill="1" applyBorder="1" applyAlignment="1">
      <alignment horizontal="center" vertical="center" wrapText="1"/>
    </xf>
    <xf numFmtId="0" fontId="2" fillId="0" borderId="33" xfId="2" applyFont="1" applyBorder="1" applyAlignment="1">
      <alignment horizontal="center"/>
    </xf>
    <xf numFmtId="0" fontId="2" fillId="0" borderId="28" xfId="2" applyFont="1" applyBorder="1" applyAlignment="1">
      <alignment horizontal="center"/>
    </xf>
    <xf numFmtId="0" fontId="2" fillId="0" borderId="32" xfId="2" applyFont="1" applyBorder="1" applyAlignment="1">
      <alignment horizontal="center"/>
    </xf>
    <xf numFmtId="0" fontId="2" fillId="0" borderId="29" xfId="2" applyFont="1" applyBorder="1" applyAlignment="1">
      <alignment horizontal="center"/>
    </xf>
    <xf numFmtId="0" fontId="13" fillId="3" borderId="5" xfId="2" applyFont="1" applyFill="1" applyBorder="1" applyAlignment="1">
      <alignment horizontal="center" vertical="center" wrapText="1"/>
    </xf>
    <xf numFmtId="0" fontId="13" fillId="3" borderId="6" xfId="2" applyFont="1" applyFill="1" applyBorder="1" applyAlignment="1">
      <alignment horizontal="center" vertical="center" wrapText="1"/>
    </xf>
    <xf numFmtId="0" fontId="6" fillId="3" borderId="46" xfId="4" applyNumberFormat="1" applyFont="1" applyFill="1" applyBorder="1" applyAlignment="1">
      <alignment horizontal="center" vertical="center" wrapText="1"/>
    </xf>
    <xf numFmtId="0" fontId="6" fillId="3" borderId="43" xfId="4" applyNumberFormat="1" applyFont="1" applyFill="1" applyBorder="1" applyAlignment="1">
      <alignment horizontal="center" vertical="center" wrapText="1"/>
    </xf>
    <xf numFmtId="0" fontId="6" fillId="3" borderId="44" xfId="4" applyNumberFormat="1" applyFont="1" applyFill="1" applyBorder="1" applyAlignment="1">
      <alignment horizontal="center" vertical="center" wrapText="1"/>
    </xf>
    <xf numFmtId="9" fontId="6" fillId="0" borderId="8" xfId="1" applyFont="1" applyFill="1" applyBorder="1" applyAlignment="1">
      <alignment horizontal="center"/>
    </xf>
    <xf numFmtId="9" fontId="6" fillId="0" borderId="9" xfId="1" applyFont="1" applyFill="1" applyBorder="1" applyAlignment="1">
      <alignment horizontal="center"/>
    </xf>
    <xf numFmtId="9" fontId="2" fillId="3" borderId="5" xfId="2" applyNumberFormat="1" applyFont="1" applyFill="1" applyBorder="1" applyAlignment="1">
      <alignment horizontal="center" vertical="center"/>
    </xf>
    <xf numFmtId="0" fontId="2" fillId="3" borderId="5" xfId="2" applyFont="1" applyFill="1" applyBorder="1" applyAlignment="1">
      <alignment horizontal="center" vertical="center"/>
    </xf>
    <xf numFmtId="9" fontId="6" fillId="0" borderId="7" xfId="1" applyFont="1" applyFill="1" applyBorder="1" applyAlignment="1">
      <alignment horizontal="center"/>
    </xf>
    <xf numFmtId="0" fontId="2" fillId="0" borderId="1" xfId="2" applyFont="1" applyBorder="1" applyAlignment="1">
      <alignment horizontal="center" vertical="center"/>
    </xf>
    <xf numFmtId="2" fontId="6" fillId="0" borderId="68" xfId="1" applyNumberFormat="1" applyFont="1" applyFill="1" applyBorder="1" applyAlignment="1">
      <alignment horizontal="center" vertical="center" wrapText="1"/>
    </xf>
    <xf numFmtId="2" fontId="6" fillId="0" borderId="50" xfId="1" applyNumberFormat="1" applyFont="1" applyFill="1" applyBorder="1" applyAlignment="1">
      <alignment horizontal="center" vertical="center" wrapText="1"/>
    </xf>
    <xf numFmtId="2" fontId="6" fillId="0" borderId="51" xfId="1" applyNumberFormat="1" applyFont="1" applyFill="1" applyBorder="1" applyAlignment="1">
      <alignment horizontal="center" vertical="center" wrapText="1"/>
    </xf>
    <xf numFmtId="0" fontId="13" fillId="0" borderId="31" xfId="2" applyFont="1" applyBorder="1" applyAlignment="1">
      <alignment horizontal="center" vertical="center" wrapText="1"/>
    </xf>
    <xf numFmtId="0" fontId="13" fillId="0" borderId="25" xfId="2" applyFont="1" applyBorder="1" applyAlignment="1">
      <alignment horizontal="center" vertical="center" wrapText="1"/>
    </xf>
    <xf numFmtId="0" fontId="13" fillId="0" borderId="30" xfId="2" applyFont="1" applyBorder="1" applyAlignment="1">
      <alignment horizontal="center" vertical="center" wrapText="1"/>
    </xf>
    <xf numFmtId="0" fontId="4" fillId="3" borderId="5" xfId="2" applyFont="1" applyFill="1" applyBorder="1" applyAlignment="1">
      <alignment horizontal="left" vertical="center" wrapText="1"/>
    </xf>
    <xf numFmtId="0" fontId="4" fillId="3" borderId="6" xfId="2" applyFont="1" applyFill="1" applyBorder="1" applyAlignment="1">
      <alignment horizontal="left" vertical="center" wrapText="1"/>
    </xf>
    <xf numFmtId="0" fontId="2" fillId="0" borderId="52" xfId="2" applyFont="1" applyBorder="1" applyAlignment="1">
      <alignment horizontal="left" wrapText="1"/>
    </xf>
    <xf numFmtId="0" fontId="2" fillId="0" borderId="57" xfId="2" applyFont="1" applyBorder="1" applyAlignment="1">
      <alignment horizontal="left" wrapText="1"/>
    </xf>
    <xf numFmtId="0" fontId="19" fillId="0" borderId="48" xfId="4" applyNumberFormat="1" applyFont="1" applyFill="1" applyBorder="1" applyAlignment="1">
      <alignment horizontal="center" vertical="center" wrapText="1"/>
    </xf>
    <xf numFmtId="0" fontId="7" fillId="2" borderId="24" xfId="2" applyFont="1" applyFill="1" applyBorder="1" applyAlignment="1">
      <alignment horizontal="center" vertical="center" wrapText="1"/>
    </xf>
    <xf numFmtId="0" fontId="7" fillId="2" borderId="25" xfId="2" applyFont="1" applyFill="1" applyBorder="1" applyAlignment="1">
      <alignment horizontal="center" vertical="center" wrapText="1"/>
    </xf>
    <xf numFmtId="0" fontId="7" fillId="2" borderId="26" xfId="2" applyFont="1" applyFill="1" applyBorder="1" applyAlignment="1">
      <alignment horizontal="center" vertical="center" wrapText="1"/>
    </xf>
    <xf numFmtId="0" fontId="31" fillId="0" borderId="14" xfId="13" applyFont="1" applyBorder="1" applyAlignment="1">
      <alignment horizontal="center" vertical="center" wrapText="1"/>
    </xf>
    <xf numFmtId="0" fontId="6" fillId="0" borderId="27" xfId="13" applyFont="1" applyBorder="1" applyAlignment="1">
      <alignment horizontal="center" vertical="center" wrapText="1"/>
    </xf>
    <xf numFmtId="0" fontId="6" fillId="0" borderId="28" xfId="13" applyFont="1" applyBorder="1" applyAlignment="1">
      <alignment horizontal="center" vertical="center" wrapText="1"/>
    </xf>
    <xf numFmtId="0" fontId="6" fillId="0" borderId="29" xfId="13" applyFont="1" applyBorder="1" applyAlignment="1">
      <alignment horizontal="center" vertical="center" wrapText="1"/>
    </xf>
    <xf numFmtId="164" fontId="4" fillId="0" borderId="4" xfId="0" applyNumberFormat="1" applyFont="1" applyBorder="1" applyAlignment="1">
      <alignment horizontal="center" vertical="center" wrapText="1"/>
    </xf>
    <xf numFmtId="0" fontId="4" fillId="0" borderId="5" xfId="0" applyFont="1" applyBorder="1" applyAlignment="1"/>
    <xf numFmtId="0" fontId="4" fillId="2" borderId="24" xfId="0" applyFont="1" applyFill="1" applyBorder="1" applyAlignment="1">
      <alignment horizontal="center" vertical="center" wrapText="1"/>
    </xf>
    <xf numFmtId="0" fontId="4" fillId="2" borderId="25" xfId="0" applyFont="1" applyFill="1" applyBorder="1" applyAlignment="1">
      <alignment horizontal="center" vertical="center" wrapText="1"/>
    </xf>
    <xf numFmtId="0" fontId="4" fillId="2" borderId="26" xfId="0" applyFont="1" applyFill="1" applyBorder="1" applyAlignment="1">
      <alignment horizontal="center" vertical="center" wrapText="1"/>
    </xf>
    <xf numFmtId="0" fontId="6" fillId="0" borderId="52" xfId="2" applyFont="1" applyBorder="1" applyAlignment="1">
      <alignment horizontal="center"/>
    </xf>
    <xf numFmtId="0" fontId="6" fillId="0" borderId="57" xfId="2" applyFont="1" applyBorder="1" applyAlignment="1">
      <alignment horizontal="center"/>
    </xf>
    <xf numFmtId="0" fontId="6" fillId="0" borderId="48" xfId="2" applyFont="1" applyBorder="1" applyAlignment="1">
      <alignment horizontal="center"/>
    </xf>
    <xf numFmtId="0" fontId="6" fillId="0" borderId="58" xfId="2" applyFont="1" applyBorder="1" applyAlignment="1">
      <alignment horizontal="center"/>
    </xf>
    <xf numFmtId="164" fontId="4" fillId="0" borderId="53" xfId="0" applyNumberFormat="1" applyFont="1" applyBorder="1" applyAlignment="1">
      <alignment horizontal="center" vertical="center" wrapText="1"/>
    </xf>
    <xf numFmtId="0" fontId="4" fillId="0" borderId="54" xfId="0" applyFont="1" applyBorder="1" applyAlignment="1"/>
    <xf numFmtId="0" fontId="6" fillId="0" borderId="8" xfId="4" applyNumberFormat="1" applyFont="1" applyFill="1" applyBorder="1" applyAlignment="1">
      <alignment horizontal="center" vertical="center" wrapText="1"/>
    </xf>
    <xf numFmtId="0" fontId="6" fillId="0" borderId="9" xfId="4" applyNumberFormat="1" applyFont="1" applyFill="1" applyBorder="1" applyAlignment="1">
      <alignment horizontal="center" vertical="center" wrapText="1"/>
    </xf>
    <xf numFmtId="0" fontId="4" fillId="5" borderId="24" xfId="2" applyFont="1" applyFill="1" applyBorder="1" applyAlignment="1">
      <alignment horizontal="center"/>
    </xf>
    <xf numFmtId="0" fontId="4" fillId="5" borderId="25" xfId="2" applyFont="1" applyFill="1" applyBorder="1" applyAlignment="1">
      <alignment horizontal="center"/>
    </xf>
    <xf numFmtId="0" fontId="4" fillId="5" borderId="30" xfId="2" applyFont="1" applyFill="1" applyBorder="1" applyAlignment="1">
      <alignment horizontal="center"/>
    </xf>
    <xf numFmtId="0" fontId="4" fillId="6" borderId="25" xfId="2" applyFont="1" applyFill="1" applyBorder="1" applyAlignment="1">
      <alignment horizontal="center"/>
    </xf>
    <xf numFmtId="0" fontId="6" fillId="0" borderId="56" xfId="2" applyFont="1" applyBorder="1" applyAlignment="1">
      <alignment horizontal="center"/>
    </xf>
    <xf numFmtId="9" fontId="2" fillId="0" borderId="5" xfId="1" applyFont="1" applyBorder="1" applyAlignment="1">
      <alignment horizontal="left" vertical="center" wrapText="1"/>
    </xf>
    <xf numFmtId="0" fontId="2" fillId="0" borderId="5" xfId="2" applyFont="1" applyBorder="1" applyAlignment="1">
      <alignment horizontal="left" vertical="center" wrapText="1"/>
    </xf>
    <xf numFmtId="0" fontId="2" fillId="0" borderId="6" xfId="2" applyFont="1" applyBorder="1" applyAlignment="1">
      <alignment horizontal="left" vertical="center" wrapText="1"/>
    </xf>
    <xf numFmtId="0" fontId="2" fillId="0" borderId="52" xfId="0" applyFont="1" applyBorder="1" applyAlignment="1">
      <alignment horizontal="left" vertical="center" wrapText="1"/>
    </xf>
    <xf numFmtId="0" fontId="2" fillId="0" borderId="57" xfId="0" applyFont="1" applyBorder="1" applyAlignment="1">
      <alignment horizontal="left" vertical="center" wrapText="1"/>
    </xf>
    <xf numFmtId="0" fontId="2" fillId="0" borderId="48" xfId="0" applyFont="1" applyBorder="1" applyAlignment="1">
      <alignment horizontal="left" vertical="center" wrapText="1"/>
    </xf>
    <xf numFmtId="164" fontId="6" fillId="0" borderId="4" xfId="0" applyNumberFormat="1" applyFont="1" applyBorder="1" applyAlignment="1">
      <alignment horizontal="center" vertical="center" wrapText="1"/>
    </xf>
    <xf numFmtId="0" fontId="6" fillId="0" borderId="5" xfId="0" applyFont="1" applyBorder="1" applyAlignment="1">
      <alignment vertical="center"/>
    </xf>
    <xf numFmtId="0" fontId="6" fillId="0" borderId="5" xfId="0" applyFont="1" applyBorder="1" applyAlignment="1"/>
    <xf numFmtId="164" fontId="6" fillId="0" borderId="7" xfId="0" applyNumberFormat="1" applyFont="1" applyBorder="1" applyAlignment="1">
      <alignment horizontal="center" vertical="center" wrapText="1"/>
    </xf>
    <xf numFmtId="9" fontId="2" fillId="0" borderId="8" xfId="2" applyNumberFormat="1" applyFont="1" applyBorder="1" applyAlignment="1">
      <alignment horizontal="center"/>
    </xf>
    <xf numFmtId="0" fontId="2" fillId="0" borderId="5" xfId="2" applyFont="1" applyBorder="1" applyAlignment="1">
      <alignment horizontal="left" wrapText="1"/>
    </xf>
    <xf numFmtId="0" fontId="2" fillId="0" borderId="14" xfId="2" applyFont="1" applyBorder="1" applyAlignment="1">
      <alignment horizontal="center"/>
    </xf>
    <xf numFmtId="0" fontId="2" fillId="0" borderId="15" xfId="2" applyFont="1" applyBorder="1" applyAlignment="1">
      <alignment horizontal="center"/>
    </xf>
    <xf numFmtId="0" fontId="2" fillId="0" borderId="67" xfId="2" applyFont="1" applyBorder="1" applyAlignment="1">
      <alignment horizontal="center"/>
    </xf>
    <xf numFmtId="0" fontId="2" fillId="0" borderId="0" xfId="2" applyFont="1" applyBorder="1" applyAlignment="1">
      <alignment horizontal="center"/>
    </xf>
    <xf numFmtId="0" fontId="2" fillId="0" borderId="17" xfId="2" applyFont="1" applyBorder="1" applyAlignment="1">
      <alignment horizontal="center"/>
    </xf>
    <xf numFmtId="0" fontId="2" fillId="0" borderId="82" xfId="2" applyFont="1" applyBorder="1" applyAlignment="1">
      <alignment horizontal="center"/>
    </xf>
    <xf numFmtId="0" fontId="4" fillId="0" borderId="52" xfId="2" applyFont="1" applyBorder="1" applyAlignment="1">
      <alignment horizontal="left" vertical="center" wrapText="1"/>
    </xf>
    <xf numFmtId="0" fontId="4" fillId="0" borderId="57" xfId="2" applyFont="1" applyBorder="1" applyAlignment="1">
      <alignment horizontal="left" vertical="center" wrapText="1"/>
    </xf>
    <xf numFmtId="0" fontId="4" fillId="0" borderId="48" xfId="2" applyFont="1" applyBorder="1" applyAlignment="1">
      <alignment horizontal="left" vertical="center" wrapText="1"/>
    </xf>
    <xf numFmtId="0" fontId="4" fillId="0" borderId="58" xfId="2" applyFont="1" applyBorder="1" applyAlignment="1">
      <alignment horizontal="left" vertical="center" wrapText="1"/>
    </xf>
    <xf numFmtId="0" fontId="4" fillId="0" borderId="33" xfId="2" applyFont="1" applyBorder="1" applyAlignment="1">
      <alignment horizontal="left" vertical="center" wrapText="1"/>
    </xf>
    <xf numFmtId="0" fontId="4" fillId="0" borderId="28" xfId="2" applyFont="1" applyBorder="1" applyAlignment="1">
      <alignment horizontal="left" vertical="center" wrapText="1"/>
    </xf>
    <xf numFmtId="0" fontId="4" fillId="0" borderId="29" xfId="2" applyFont="1" applyBorder="1" applyAlignment="1">
      <alignment horizontal="left" vertical="center" wrapText="1"/>
    </xf>
    <xf numFmtId="0" fontId="4" fillId="3" borderId="14" xfId="13" applyFont="1" applyFill="1" applyBorder="1" applyAlignment="1">
      <alignment horizontal="center" vertical="center" wrapText="1"/>
    </xf>
    <xf numFmtId="0" fontId="4" fillId="3" borderId="15" xfId="13" applyFont="1" applyFill="1" applyBorder="1" applyAlignment="1">
      <alignment horizontal="center" vertical="center" wrapText="1"/>
    </xf>
    <xf numFmtId="0" fontId="4" fillId="3" borderId="16" xfId="13" applyFont="1" applyFill="1" applyBorder="1" applyAlignment="1">
      <alignment horizontal="center" vertical="center" wrapText="1"/>
    </xf>
    <xf numFmtId="0" fontId="4" fillId="3" borderId="18" xfId="13" applyFont="1" applyFill="1" applyBorder="1" applyAlignment="1">
      <alignment horizontal="center" vertical="center" wrapText="1"/>
    </xf>
    <xf numFmtId="0" fontId="4" fillId="3" borderId="19" xfId="13" applyFont="1" applyFill="1" applyBorder="1" applyAlignment="1">
      <alignment horizontal="center" vertical="center" wrapText="1"/>
    </xf>
    <xf numFmtId="0" fontId="4" fillId="3" borderId="20" xfId="13" applyFont="1" applyFill="1" applyBorder="1" applyAlignment="1">
      <alignment horizontal="center" vertical="center" wrapText="1"/>
    </xf>
    <xf numFmtId="0" fontId="8" fillId="0" borderId="0" xfId="0" applyFont="1" applyAlignment="1">
      <alignment horizontal="center" vertical="center" wrapText="1"/>
    </xf>
    <xf numFmtId="0" fontId="10" fillId="4" borderId="24" xfId="0" applyFont="1" applyFill="1" applyBorder="1" applyAlignment="1">
      <alignment horizontal="center" vertical="center" wrapText="1"/>
    </xf>
    <xf numFmtId="0" fontId="10" fillId="4" borderId="25" xfId="0" applyFont="1" applyFill="1" applyBorder="1" applyAlignment="1">
      <alignment horizontal="center" vertical="center" wrapText="1"/>
    </xf>
    <xf numFmtId="0" fontId="10" fillId="4" borderId="30" xfId="0" applyFont="1" applyFill="1" applyBorder="1" applyAlignment="1">
      <alignment horizontal="center" vertical="center" wrapText="1"/>
    </xf>
    <xf numFmtId="0" fontId="10" fillId="4" borderId="31" xfId="0" applyFont="1" applyFill="1" applyBorder="1" applyAlignment="1">
      <alignment horizontal="center" vertical="center" wrapText="1"/>
    </xf>
    <xf numFmtId="0" fontId="10" fillId="4" borderId="31" xfId="0" applyFont="1" applyFill="1" applyBorder="1" applyAlignment="1">
      <alignment horizontal="center" vertical="center"/>
    </xf>
    <xf numFmtId="0" fontId="10" fillId="4" borderId="25" xfId="0" applyFont="1" applyFill="1" applyBorder="1" applyAlignment="1">
      <alignment horizontal="center" vertical="center"/>
    </xf>
    <xf numFmtId="0" fontId="10" fillId="4" borderId="26" xfId="0" applyFont="1" applyFill="1" applyBorder="1" applyAlignment="1">
      <alignment horizontal="center" vertical="center"/>
    </xf>
    <xf numFmtId="0" fontId="13" fillId="0" borderId="52" xfId="2" applyFont="1" applyBorder="1" applyAlignment="1">
      <alignment horizontal="justify" vertical="center" wrapText="1"/>
    </xf>
    <xf numFmtId="0" fontId="13" fillId="0" borderId="57" xfId="2" applyFont="1" applyBorder="1" applyAlignment="1">
      <alignment horizontal="justify" vertical="center" wrapText="1"/>
    </xf>
    <xf numFmtId="0" fontId="13" fillId="0" borderId="48" xfId="2" applyFont="1" applyBorder="1" applyAlignment="1">
      <alignment horizontal="justify" vertical="center" wrapText="1"/>
    </xf>
    <xf numFmtId="0" fontId="13" fillId="0" borderId="58" xfId="2" applyFont="1" applyBorder="1" applyAlignment="1">
      <alignment horizontal="justify" vertical="center" wrapText="1"/>
    </xf>
    <xf numFmtId="9" fontId="2" fillId="0" borderId="52" xfId="2" applyNumberFormat="1" applyFont="1" applyBorder="1" applyAlignment="1">
      <alignment horizontal="center" vertical="center" wrapText="1"/>
    </xf>
    <xf numFmtId="164" fontId="6" fillId="0" borderId="48" xfId="0" applyNumberFormat="1" applyFont="1" applyBorder="1" applyAlignment="1">
      <alignment horizontal="center" vertical="center" wrapText="1"/>
    </xf>
    <xf numFmtId="9" fontId="2" fillId="0" borderId="52" xfId="2" applyNumberFormat="1" applyFont="1" applyBorder="1" applyAlignment="1">
      <alignment horizontal="center" vertical="center"/>
    </xf>
    <xf numFmtId="0" fontId="2" fillId="0" borderId="57" xfId="2" applyFont="1" applyBorder="1" applyAlignment="1">
      <alignment horizontal="center" vertical="center"/>
    </xf>
    <xf numFmtId="0" fontId="2" fillId="0" borderId="48" xfId="2" applyFont="1" applyBorder="1" applyAlignment="1">
      <alignment horizontal="center" vertical="center"/>
    </xf>
    <xf numFmtId="0" fontId="4" fillId="3" borderId="14" xfId="18" applyFont="1" applyFill="1" applyBorder="1" applyAlignment="1">
      <alignment horizontal="center" vertical="center" wrapText="1"/>
    </xf>
    <xf numFmtId="0" fontId="4" fillId="3" borderId="15" xfId="18" applyFont="1" applyFill="1" applyBorder="1" applyAlignment="1">
      <alignment horizontal="center" vertical="center" wrapText="1"/>
    </xf>
    <xf numFmtId="0" fontId="4" fillId="3" borderId="16" xfId="18" applyFont="1" applyFill="1" applyBorder="1" applyAlignment="1">
      <alignment horizontal="center" vertical="center" wrapText="1"/>
    </xf>
    <xf numFmtId="0" fontId="4" fillId="3" borderId="18" xfId="18" applyFont="1" applyFill="1" applyBorder="1" applyAlignment="1">
      <alignment horizontal="center" vertical="center" wrapText="1"/>
    </xf>
    <xf numFmtId="0" fontId="4" fillId="3" borderId="19" xfId="18" applyFont="1" applyFill="1" applyBorder="1" applyAlignment="1">
      <alignment horizontal="center" vertical="center" wrapText="1"/>
    </xf>
    <xf numFmtId="0" fontId="4" fillId="3" borderId="20" xfId="18" applyFont="1" applyFill="1" applyBorder="1" applyAlignment="1">
      <alignment horizontal="center" vertical="center" wrapText="1"/>
    </xf>
    <xf numFmtId="0" fontId="31" fillId="0" borderId="14" xfId="18" applyFont="1" applyBorder="1" applyAlignment="1">
      <alignment horizontal="center" vertical="center" wrapText="1"/>
    </xf>
    <xf numFmtId="0" fontId="31" fillId="0" borderId="15" xfId="18" applyFont="1" applyBorder="1" applyAlignment="1">
      <alignment horizontal="center" vertical="center"/>
    </xf>
    <xf numFmtId="0" fontId="31" fillId="0" borderId="16" xfId="18" applyFont="1" applyBorder="1" applyAlignment="1">
      <alignment horizontal="center" vertical="center"/>
    </xf>
    <xf numFmtId="0" fontId="31" fillId="0" borderId="18" xfId="18" applyFont="1" applyBorder="1" applyAlignment="1">
      <alignment horizontal="center" vertical="center"/>
    </xf>
    <xf numFmtId="0" fontId="31" fillId="0" borderId="19" xfId="18" applyFont="1" applyBorder="1" applyAlignment="1">
      <alignment horizontal="center" vertical="center"/>
    </xf>
    <xf numFmtId="0" fontId="31" fillId="0" borderId="20" xfId="18" applyFont="1" applyBorder="1" applyAlignment="1">
      <alignment horizontal="center" vertical="center"/>
    </xf>
    <xf numFmtId="0" fontId="4" fillId="0" borderId="27" xfId="18" applyFont="1" applyBorder="1" applyAlignment="1">
      <alignment horizontal="center" vertical="center" wrapText="1"/>
    </xf>
    <xf numFmtId="0" fontId="4" fillId="0" borderId="28" xfId="18" applyFont="1" applyBorder="1" applyAlignment="1">
      <alignment horizontal="center" vertical="center" wrapText="1"/>
    </xf>
    <xf numFmtId="0" fontId="4" fillId="0" borderId="29" xfId="18" applyFont="1" applyBorder="1" applyAlignment="1">
      <alignment horizontal="center" vertical="center" wrapText="1"/>
    </xf>
    <xf numFmtId="0" fontId="7" fillId="2" borderId="1" xfId="2" applyFont="1" applyFill="1" applyBorder="1" applyAlignment="1">
      <alignment horizontal="center" vertical="center" wrapText="1"/>
    </xf>
    <xf numFmtId="0" fontId="7" fillId="2" borderId="2" xfId="2" applyFont="1" applyFill="1" applyBorder="1" applyAlignment="1">
      <alignment horizontal="center" vertical="center" wrapText="1"/>
    </xf>
    <xf numFmtId="0" fontId="7" fillId="2" borderId="3" xfId="2" applyFont="1" applyFill="1" applyBorder="1" applyAlignment="1">
      <alignment horizontal="center" vertical="center" wrapText="1"/>
    </xf>
    <xf numFmtId="0" fontId="7" fillId="2" borderId="7" xfId="2" applyFont="1" applyFill="1" applyBorder="1" applyAlignment="1">
      <alignment horizontal="center" vertical="center" wrapText="1"/>
    </xf>
    <xf numFmtId="0" fontId="7" fillId="2" borderId="8" xfId="2" applyFont="1" applyFill="1" applyBorder="1" applyAlignment="1">
      <alignment horizontal="center" vertical="center" wrapText="1"/>
    </xf>
    <xf numFmtId="0" fontId="7" fillId="2" borderId="9" xfId="2" applyFont="1" applyFill="1" applyBorder="1" applyAlignment="1">
      <alignment horizontal="center" vertical="center" wrapText="1"/>
    </xf>
    <xf numFmtId="0" fontId="7" fillId="2" borderId="1" xfId="18" applyFont="1" applyFill="1" applyBorder="1" applyAlignment="1">
      <alignment horizontal="center" vertical="center" wrapText="1"/>
    </xf>
    <xf numFmtId="0" fontId="7" fillId="2" borderId="2" xfId="18" applyFont="1" applyFill="1" applyBorder="1" applyAlignment="1">
      <alignment horizontal="center" vertical="center" wrapText="1"/>
    </xf>
    <xf numFmtId="0" fontId="7" fillId="2" borderId="3" xfId="18" applyFont="1" applyFill="1" applyBorder="1" applyAlignment="1">
      <alignment horizontal="center" vertical="center" wrapText="1"/>
    </xf>
    <xf numFmtId="0" fontId="6" fillId="0" borderId="7" xfId="18" applyFont="1" applyBorder="1" applyAlignment="1">
      <alignment horizontal="center" vertical="center" wrapText="1"/>
    </xf>
    <xf numFmtId="0" fontId="6" fillId="0" borderId="8" xfId="18" applyFont="1" applyBorder="1" applyAlignment="1">
      <alignment horizontal="center" vertical="center" wrapText="1"/>
    </xf>
    <xf numFmtId="0" fontId="6" fillId="0" borderId="9" xfId="18" applyFont="1" applyBorder="1" applyAlignment="1">
      <alignment horizontal="center" vertical="center" wrapText="1"/>
    </xf>
    <xf numFmtId="0" fontId="7" fillId="2" borderId="34" xfId="2" applyFont="1" applyFill="1" applyBorder="1" applyAlignment="1">
      <alignment horizontal="center" vertical="center" wrapText="1"/>
    </xf>
    <xf numFmtId="0" fontId="7" fillId="2" borderId="35" xfId="2" applyFont="1" applyFill="1" applyBorder="1" applyAlignment="1">
      <alignment horizontal="center" vertical="center" wrapText="1"/>
    </xf>
    <xf numFmtId="0" fontId="7" fillId="2" borderId="36" xfId="2" applyFont="1" applyFill="1" applyBorder="1" applyAlignment="1">
      <alignment horizontal="center" vertical="center" wrapText="1"/>
    </xf>
    <xf numFmtId="0" fontId="6" fillId="0" borderId="5" xfId="0" applyFont="1" applyBorder="1"/>
    <xf numFmtId="0" fontId="15" fillId="0" borderId="5" xfId="4" applyNumberFormat="1" applyFont="1" applyFill="1" applyBorder="1" applyAlignment="1">
      <alignment horizontal="justify" vertical="center" wrapText="1"/>
    </xf>
    <xf numFmtId="0" fontId="15" fillId="0" borderId="6" xfId="4" applyNumberFormat="1" applyFont="1" applyFill="1" applyBorder="1" applyAlignment="1">
      <alignment horizontal="justify" vertical="center" wrapText="1"/>
    </xf>
    <xf numFmtId="9" fontId="6" fillId="0" borderId="8" xfId="18" applyNumberFormat="1" applyFont="1" applyBorder="1" applyAlignment="1">
      <alignment horizontal="center"/>
    </xf>
    <xf numFmtId="0" fontId="6" fillId="0" borderId="9" xfId="18" applyFont="1" applyBorder="1" applyAlignment="1">
      <alignment horizontal="center"/>
    </xf>
    <xf numFmtId="9" fontId="6" fillId="0" borderId="7" xfId="18" applyNumberFormat="1" applyFont="1" applyBorder="1" applyAlignment="1">
      <alignment horizontal="center"/>
    </xf>
    <xf numFmtId="0" fontId="6" fillId="0" borderId="8" xfId="18" applyFont="1" applyBorder="1" applyAlignment="1">
      <alignment horizontal="center"/>
    </xf>
    <xf numFmtId="10" fontId="6" fillId="0" borderId="8" xfId="18" applyNumberFormat="1" applyFont="1" applyBorder="1" applyAlignment="1">
      <alignment horizontal="center"/>
    </xf>
    <xf numFmtId="0" fontId="16" fillId="2" borderId="4" xfId="0" applyFont="1" applyFill="1" applyBorder="1" applyAlignment="1">
      <alignment horizontal="center" vertical="center" wrapText="1"/>
    </xf>
    <xf numFmtId="0" fontId="16" fillId="2" borderId="5"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16" fillId="0" borderId="5" xfId="4" applyNumberFormat="1" applyFont="1" applyFill="1" applyBorder="1" applyAlignment="1">
      <alignment horizontal="justify" vertical="center" wrapText="1"/>
    </xf>
    <xf numFmtId="9" fontId="82" fillId="7" borderId="5" xfId="0" applyNumberFormat="1" applyFont="1" applyFill="1" applyBorder="1" applyAlignment="1">
      <alignment horizontal="center" vertical="center"/>
    </xf>
    <xf numFmtId="0" fontId="9" fillId="19" borderId="2" xfId="0" applyFont="1" applyFill="1" applyBorder="1" applyAlignment="1">
      <alignment horizontal="center" vertical="center" wrapText="1"/>
    </xf>
    <xf numFmtId="0" fontId="9" fillId="19" borderId="5" xfId="0" applyFont="1" applyFill="1" applyBorder="1" applyAlignment="1">
      <alignment horizontal="center" vertical="center" wrapText="1"/>
    </xf>
    <xf numFmtId="0" fontId="7" fillId="5" borderId="1" xfId="2" applyFont="1" applyFill="1" applyBorder="1" applyAlignment="1">
      <alignment horizontal="center" vertical="center"/>
    </xf>
    <xf numFmtId="0" fontId="7" fillId="5" borderId="3" xfId="2" applyFont="1" applyFill="1" applyBorder="1" applyAlignment="1">
      <alignment horizontal="center" vertical="center"/>
    </xf>
    <xf numFmtId="0" fontId="7" fillId="6" borderId="1" xfId="2" applyFont="1" applyFill="1" applyBorder="1" applyAlignment="1">
      <alignment horizontal="center" vertical="center"/>
    </xf>
    <xf numFmtId="0" fontId="7" fillId="6" borderId="3" xfId="2" applyFont="1" applyFill="1" applyBorder="1" applyAlignment="1">
      <alignment horizontal="center" vertical="center"/>
    </xf>
    <xf numFmtId="0" fontId="9" fillId="19" borderId="52" xfId="0" applyFont="1" applyFill="1" applyBorder="1" applyAlignment="1">
      <alignment horizontal="center" vertical="center" wrapText="1"/>
    </xf>
    <xf numFmtId="0" fontId="7" fillId="4" borderId="124" xfId="2" applyFont="1" applyFill="1" applyBorder="1" applyAlignment="1">
      <alignment horizontal="center" vertical="center"/>
    </xf>
    <xf numFmtId="0" fontId="7" fillId="4" borderId="2" xfId="2" applyFont="1" applyFill="1" applyBorder="1" applyAlignment="1">
      <alignment horizontal="center" vertical="center"/>
    </xf>
    <xf numFmtId="0" fontId="7" fillId="4" borderId="3" xfId="2" applyFont="1" applyFill="1" applyBorder="1" applyAlignment="1">
      <alignment horizontal="center" vertical="center"/>
    </xf>
    <xf numFmtId="0" fontId="81" fillId="0" borderId="5" xfId="0" applyFont="1" applyBorder="1" applyAlignment="1">
      <alignment horizontal="center" vertical="center" wrapText="1"/>
    </xf>
    <xf numFmtId="0" fontId="9" fillId="19" borderId="1" xfId="0" applyFont="1" applyFill="1" applyBorder="1" applyAlignment="1">
      <alignment horizontal="center" vertical="center" wrapText="1"/>
    </xf>
    <xf numFmtId="0" fontId="9" fillId="19" borderId="4" xfId="0" applyFont="1" applyFill="1" applyBorder="1" applyAlignment="1">
      <alignment horizontal="center" vertical="center" wrapText="1"/>
    </xf>
    <xf numFmtId="0" fontId="0" fillId="0" borderId="0" xfId="0" applyAlignment="1">
      <alignment horizontal="center"/>
    </xf>
    <xf numFmtId="0" fontId="9" fillId="19" borderId="132" xfId="0" applyFont="1" applyFill="1" applyBorder="1" applyAlignment="1">
      <alignment horizontal="center" vertical="center" wrapText="1"/>
    </xf>
    <xf numFmtId="0" fontId="9" fillId="19" borderId="135" xfId="0" applyFont="1" applyFill="1" applyBorder="1" applyAlignment="1">
      <alignment horizontal="center" vertical="center" wrapText="1"/>
    </xf>
    <xf numFmtId="0" fontId="9" fillId="19" borderId="133" xfId="0" applyFont="1" applyFill="1" applyBorder="1" applyAlignment="1">
      <alignment horizontal="center" vertical="center" wrapText="1"/>
    </xf>
    <xf numFmtId="0" fontId="9" fillId="19" borderId="136" xfId="0" applyFont="1" applyFill="1" applyBorder="1" applyAlignment="1">
      <alignment horizontal="center" vertical="center" wrapText="1"/>
    </xf>
    <xf numFmtId="0" fontId="7" fillId="7" borderId="48" xfId="2" applyFont="1" applyFill="1" applyBorder="1" applyAlignment="1">
      <alignment horizontal="center" vertical="center"/>
    </xf>
    <xf numFmtId="0" fontId="7" fillId="7" borderId="6" xfId="2" applyFont="1" applyFill="1" applyBorder="1" applyAlignment="1">
      <alignment horizontal="center" vertical="center"/>
    </xf>
    <xf numFmtId="0" fontId="0" fillId="0" borderId="40" xfId="0" applyBorder="1" applyAlignment="1">
      <alignment horizontal="center"/>
    </xf>
    <xf numFmtId="0" fontId="0" fillId="0" borderId="39" xfId="0" applyBorder="1" applyAlignment="1">
      <alignment horizontal="center"/>
    </xf>
    <xf numFmtId="10" fontId="72" fillId="7" borderId="6" xfId="0" applyNumberFormat="1" applyFont="1" applyFill="1" applyBorder="1" applyAlignment="1">
      <alignment horizontal="center" vertical="center"/>
    </xf>
    <xf numFmtId="0" fontId="72" fillId="7" borderId="6" xfId="0" applyFont="1" applyFill="1" applyBorder="1" applyAlignment="1">
      <alignment horizontal="center" vertical="center"/>
    </xf>
    <xf numFmtId="0" fontId="72" fillId="7" borderId="9" xfId="0" applyFont="1" applyFill="1" applyBorder="1" applyAlignment="1">
      <alignment horizontal="center" vertical="center"/>
    </xf>
    <xf numFmtId="0" fontId="9" fillId="19" borderId="131" xfId="0" applyFont="1" applyFill="1" applyBorder="1" applyAlignment="1">
      <alignment horizontal="center" vertical="center" wrapText="1"/>
    </xf>
    <xf numFmtId="0" fontId="9" fillId="19" borderId="134" xfId="0" applyFont="1" applyFill="1" applyBorder="1" applyAlignment="1">
      <alignment horizontal="center" vertical="center" wrapText="1"/>
    </xf>
    <xf numFmtId="0" fontId="9" fillId="24" borderId="5" xfId="0" applyFont="1" applyFill="1" applyBorder="1" applyAlignment="1">
      <alignment horizontal="center" vertical="center" wrapText="1"/>
    </xf>
    <xf numFmtId="9" fontId="0" fillId="0" borderId="0" xfId="0" applyNumberFormat="1" applyAlignment="1">
      <alignment horizontal="center"/>
    </xf>
    <xf numFmtId="0" fontId="38" fillId="0" borderId="74" xfId="0" applyFont="1" applyBorder="1" applyAlignment="1">
      <alignment horizontal="center" vertical="center" wrapText="1"/>
    </xf>
    <xf numFmtId="0" fontId="38" fillId="0" borderId="105" xfId="0" applyFont="1" applyBorder="1" applyAlignment="1">
      <alignment horizontal="center" vertical="center" wrapText="1"/>
    </xf>
    <xf numFmtId="0" fontId="20" fillId="14" borderId="96" xfId="0" applyFont="1" applyFill="1" applyBorder="1" applyAlignment="1">
      <alignment horizontal="center" vertical="center" wrapText="1"/>
    </xf>
    <xf numFmtId="0" fontId="20" fillId="14" borderId="108" xfId="0" applyFont="1" applyFill="1" applyBorder="1" applyAlignment="1">
      <alignment horizontal="center" vertical="center" wrapText="1"/>
    </xf>
    <xf numFmtId="0" fontId="28" fillId="0" borderId="105" xfId="0" applyFont="1" applyBorder="1" applyAlignment="1">
      <alignment horizontal="center" vertical="center" wrapText="1"/>
    </xf>
    <xf numFmtId="0" fontId="59" fillId="0" borderId="89" xfId="0" applyFont="1" applyBorder="1" applyAlignment="1">
      <alignment horizontal="center" vertical="center" wrapText="1"/>
    </xf>
    <xf numFmtId="0" fontId="19" fillId="0" borderId="89" xfId="0" applyFont="1" applyBorder="1" applyAlignment="1">
      <alignment horizontal="center" vertical="center" wrapText="1"/>
    </xf>
    <xf numFmtId="0" fontId="19" fillId="0" borderId="108" xfId="0" applyFont="1" applyBorder="1" applyAlignment="1">
      <alignment horizontal="center" vertical="center" wrapText="1"/>
    </xf>
    <xf numFmtId="9" fontId="19" fillId="0" borderId="89" xfId="0" applyNumberFormat="1" applyFont="1" applyBorder="1" applyAlignment="1">
      <alignment horizontal="center"/>
    </xf>
    <xf numFmtId="9" fontId="19" fillId="0" borderId="112" xfId="0" applyNumberFormat="1" applyFont="1" applyBorder="1" applyAlignment="1">
      <alignment horizontal="center"/>
    </xf>
    <xf numFmtId="0" fontId="26" fillId="0" borderId="157" xfId="0" applyFont="1" applyBorder="1" applyAlignment="1">
      <alignment horizontal="center" vertical="center" wrapText="1"/>
    </xf>
    <xf numFmtId="0" fontId="26" fillId="0" borderId="45" xfId="0" applyFont="1" applyBorder="1" applyAlignment="1">
      <alignment horizontal="center" vertical="center" wrapText="1"/>
    </xf>
    <xf numFmtId="10" fontId="26" fillId="0" borderId="45" xfId="0" applyNumberFormat="1" applyFont="1" applyBorder="1" applyAlignment="1">
      <alignment horizontal="center" vertical="center" wrapText="1"/>
    </xf>
    <xf numFmtId="0" fontId="26" fillId="0" borderId="158" xfId="0" applyFont="1" applyBorder="1" applyAlignment="1">
      <alignment horizontal="center" vertical="center" wrapText="1"/>
    </xf>
    <xf numFmtId="0" fontId="26" fillId="0" borderId="59" xfId="0" applyFont="1" applyBorder="1" applyAlignment="1">
      <alignment horizontal="center" vertical="center" wrapText="1"/>
    </xf>
    <xf numFmtId="10" fontId="26" fillId="0" borderId="59" xfId="0" applyNumberFormat="1" applyFont="1" applyBorder="1" applyAlignment="1">
      <alignment horizontal="center" vertical="center" wrapText="1"/>
    </xf>
    <xf numFmtId="0" fontId="26" fillId="0" borderId="160" xfId="0" applyFont="1" applyBorder="1" applyAlignment="1">
      <alignment horizontal="left" vertical="center" wrapText="1"/>
    </xf>
    <xf numFmtId="0" fontId="26" fillId="0" borderId="116" xfId="0" applyFont="1" applyBorder="1" applyAlignment="1">
      <alignment horizontal="left" vertical="center" wrapText="1"/>
    </xf>
    <xf numFmtId="0" fontId="40" fillId="18" borderId="87" xfId="0" applyFont="1" applyFill="1" applyBorder="1" applyAlignment="1">
      <alignment horizontal="center"/>
    </xf>
    <xf numFmtId="0" fontId="40" fillId="18" borderId="109" xfId="0" applyFont="1" applyFill="1" applyBorder="1" applyAlignment="1">
      <alignment horizontal="center"/>
    </xf>
    <xf numFmtId="0" fontId="40" fillId="17" borderId="87" xfId="0" applyFont="1" applyFill="1" applyBorder="1" applyAlignment="1">
      <alignment horizontal="center"/>
    </xf>
    <xf numFmtId="0" fontId="40" fillId="17" borderId="111" xfId="0" applyFont="1" applyFill="1" applyBorder="1" applyAlignment="1">
      <alignment horizontal="center"/>
    </xf>
    <xf numFmtId="0" fontId="40" fillId="16" borderId="87" xfId="0" applyFont="1" applyFill="1" applyBorder="1" applyAlignment="1">
      <alignment horizontal="center"/>
    </xf>
    <xf numFmtId="0" fontId="40" fillId="16" borderId="111" xfId="0" applyFont="1" applyFill="1" applyBorder="1" applyAlignment="1">
      <alignment horizontal="center"/>
    </xf>
    <xf numFmtId="0" fontId="28" fillId="0" borderId="95" xfId="0" applyFont="1" applyBorder="1" applyAlignment="1">
      <alignment vertical="center" wrapText="1"/>
    </xf>
    <xf numFmtId="0" fontId="28" fillId="0" borderId="108" xfId="0" applyFont="1" applyBorder="1" applyAlignment="1">
      <alignment vertical="center" wrapText="1"/>
    </xf>
    <xf numFmtId="0" fontId="0" fillId="0" borderId="110" xfId="0" applyBorder="1" applyAlignment="1">
      <alignment horizontal="center" vertical="center"/>
    </xf>
    <xf numFmtId="0" fontId="19" fillId="0" borderId="110" xfId="0" applyFont="1" applyBorder="1" applyAlignment="1">
      <alignment horizontal="center" vertical="center" wrapText="1"/>
    </xf>
    <xf numFmtId="0" fontId="40" fillId="14" borderId="87" xfId="0" applyFont="1" applyFill="1" applyBorder="1" applyAlignment="1">
      <alignment horizontal="center" vertical="center" wrapText="1"/>
    </xf>
    <xf numFmtId="0" fontId="40" fillId="14" borderId="109" xfId="0" applyFont="1" applyFill="1" applyBorder="1" applyAlignment="1">
      <alignment horizontal="center" vertical="center" wrapText="1"/>
    </xf>
    <xf numFmtId="0" fontId="0" fillId="0" borderId="114" xfId="0" applyBorder="1" applyAlignment="1">
      <alignment horizontal="center"/>
    </xf>
    <xf numFmtId="0" fontId="0" fillId="0" borderId="77" xfId="0" applyBorder="1" applyAlignment="1">
      <alignment horizontal="center"/>
    </xf>
    <xf numFmtId="0" fontId="0" fillId="0" borderId="76" xfId="0" applyBorder="1" applyAlignment="1">
      <alignment horizontal="center"/>
    </xf>
    <xf numFmtId="0" fontId="40" fillId="14" borderId="74" xfId="0" applyFont="1" applyFill="1" applyBorder="1" applyAlignment="1">
      <alignment horizontal="center" vertical="center" wrapText="1"/>
    </xf>
    <xf numFmtId="0" fontId="40" fillId="14" borderId="105" xfId="0" applyFont="1" applyFill="1" applyBorder="1" applyAlignment="1">
      <alignment horizontal="center" vertical="center" wrapText="1"/>
    </xf>
    <xf numFmtId="0" fontId="40" fillId="14" borderId="115" xfId="0" applyFont="1" applyFill="1" applyBorder="1" applyAlignment="1">
      <alignment horizontal="center" vertical="center" wrapText="1"/>
    </xf>
    <xf numFmtId="0" fontId="40" fillId="14" borderId="116" xfId="0" applyFont="1" applyFill="1" applyBorder="1" applyAlignment="1">
      <alignment horizontal="center" vertical="center" wrapText="1"/>
    </xf>
    <xf numFmtId="0" fontId="40" fillId="14" borderId="119" xfId="0" applyFont="1" applyFill="1" applyBorder="1" applyAlignment="1">
      <alignment horizontal="center" vertical="center" wrapText="1"/>
    </xf>
    <xf numFmtId="0" fontId="0" fillId="0" borderId="89" xfId="0" applyBorder="1" applyAlignment="1">
      <alignment horizontal="center" vertical="center" wrapText="1"/>
    </xf>
    <xf numFmtId="0" fontId="0" fillId="0" borderId="110" xfId="0" applyBorder="1" applyAlignment="1">
      <alignment horizontal="center" vertical="center" wrapText="1"/>
    </xf>
    <xf numFmtId="9" fontId="0" fillId="0" borderId="108" xfId="0" applyNumberFormat="1" applyBorder="1" applyAlignment="1">
      <alignment horizontal="center" vertical="center" wrapText="1"/>
    </xf>
    <xf numFmtId="9" fontId="40" fillId="14" borderId="108" xfId="0" applyNumberFormat="1" applyFont="1" applyFill="1" applyBorder="1" applyAlignment="1">
      <alignment horizontal="center" vertical="center" wrapText="1"/>
    </xf>
    <xf numFmtId="0" fontId="38" fillId="0" borderId="115" xfId="0" applyFont="1" applyBorder="1" applyAlignment="1">
      <alignment horizontal="center" vertical="center" wrapText="1"/>
    </xf>
    <xf numFmtId="0" fontId="38" fillId="0" borderId="116" xfId="0" applyFont="1" applyBorder="1" applyAlignment="1">
      <alignment horizontal="center" vertical="center" wrapText="1"/>
    </xf>
    <xf numFmtId="0" fontId="38" fillId="0" borderId="119" xfId="0" applyFont="1" applyBorder="1" applyAlignment="1">
      <alignment horizontal="center" vertical="center" wrapText="1"/>
    </xf>
    <xf numFmtId="0" fontId="59" fillId="0" borderId="110" xfId="0" applyFont="1" applyBorder="1" applyAlignment="1">
      <alignment horizontal="center" vertical="center" wrapText="1"/>
    </xf>
    <xf numFmtId="0" fontId="28" fillId="0" borderId="73" xfId="0" applyFont="1" applyBorder="1" applyAlignment="1">
      <alignment horizontal="center" vertical="center" wrapText="1"/>
    </xf>
    <xf numFmtId="0" fontId="28" fillId="0" borderId="115" xfId="0" applyFont="1" applyBorder="1" applyAlignment="1">
      <alignment horizontal="center" vertical="center" wrapText="1"/>
    </xf>
    <xf numFmtId="0" fontId="28" fillId="0" borderId="116" xfId="0" applyFont="1" applyBorder="1" applyAlignment="1">
      <alignment horizontal="center" vertical="center" wrapText="1"/>
    </xf>
    <xf numFmtId="0" fontId="28" fillId="0" borderId="119" xfId="0" applyFont="1" applyBorder="1" applyAlignment="1">
      <alignment horizontal="center" vertical="center" wrapText="1"/>
    </xf>
    <xf numFmtId="0" fontId="46" fillId="22" borderId="74" xfId="0" applyFont="1" applyFill="1" applyBorder="1" applyAlignment="1">
      <alignment horizontal="center" vertical="center" wrapText="1"/>
    </xf>
    <xf numFmtId="0" fontId="46" fillId="22" borderId="105" xfId="0" applyFont="1" applyFill="1" applyBorder="1" applyAlignment="1">
      <alignment horizontal="center" vertical="center" wrapText="1"/>
    </xf>
    <xf numFmtId="0" fontId="46" fillId="22" borderId="115" xfId="0" applyFont="1" applyFill="1" applyBorder="1" applyAlignment="1">
      <alignment horizontal="center" vertical="center" wrapText="1"/>
    </xf>
    <xf numFmtId="0" fontId="46" fillId="22" borderId="116" xfId="0" applyFont="1" applyFill="1" applyBorder="1" applyAlignment="1">
      <alignment horizontal="center" vertical="center" wrapText="1"/>
    </xf>
    <xf numFmtId="0" fontId="46" fillId="22" borderId="119" xfId="0" applyFont="1" applyFill="1" applyBorder="1" applyAlignment="1">
      <alignment horizontal="center" vertical="center" wrapText="1"/>
    </xf>
    <xf numFmtId="0" fontId="40" fillId="0" borderId="89" xfId="0" applyFont="1" applyBorder="1" applyAlignment="1">
      <alignment horizontal="left" vertical="center" wrapText="1"/>
    </xf>
    <xf numFmtId="0" fontId="40" fillId="0" borderId="110" xfId="0" applyFont="1" applyBorder="1" applyAlignment="1">
      <alignment horizontal="left" vertical="center" wrapText="1"/>
    </xf>
    <xf numFmtId="0" fontId="40" fillId="0" borderId="76" xfId="0" applyFont="1" applyBorder="1" applyAlignment="1">
      <alignment horizontal="left" vertical="center" wrapText="1"/>
    </xf>
    <xf numFmtId="0" fontId="40" fillId="0" borderId="114" xfId="0" applyFont="1" applyBorder="1" applyAlignment="1">
      <alignment horizontal="left" vertical="center" wrapText="1"/>
    </xf>
    <xf numFmtId="0" fontId="40" fillId="0" borderId="77" xfId="0" applyFont="1" applyBorder="1" applyAlignment="1">
      <alignment horizontal="left" vertical="center" wrapText="1"/>
    </xf>
    <xf numFmtId="0" fontId="45" fillId="0" borderId="87" xfId="0" applyFont="1" applyBorder="1" applyAlignment="1">
      <alignment horizontal="center" vertical="center" wrapText="1"/>
    </xf>
    <xf numFmtId="0" fontId="45" fillId="0" borderId="109" xfId="0" applyFont="1" applyBorder="1" applyAlignment="1">
      <alignment horizontal="center" vertical="center" wrapText="1"/>
    </xf>
    <xf numFmtId="0" fontId="44" fillId="0" borderId="74" xfId="0" applyFont="1" applyBorder="1" applyAlignment="1">
      <alignment horizontal="center"/>
    </xf>
    <xf numFmtId="0" fontId="44" fillId="0" borderId="104" xfId="0" applyFont="1" applyBorder="1" applyAlignment="1">
      <alignment horizontal="center"/>
    </xf>
    <xf numFmtId="0" fontId="44" fillId="0" borderId="85" xfId="0" applyFont="1" applyBorder="1" applyAlignment="1">
      <alignment horizontal="center"/>
    </xf>
    <xf numFmtId="0" fontId="44" fillId="0" borderId="0" xfId="0" applyFont="1" applyBorder="1" applyAlignment="1">
      <alignment horizontal="center"/>
    </xf>
    <xf numFmtId="0" fontId="44" fillId="0" borderId="94" xfId="0" applyFont="1" applyBorder="1" applyAlignment="1">
      <alignment horizontal="center"/>
    </xf>
    <xf numFmtId="0" fontId="44" fillId="0" borderId="115" xfId="0" applyFont="1" applyBorder="1" applyAlignment="1">
      <alignment horizontal="center"/>
    </xf>
    <xf numFmtId="0" fontId="44" fillId="0" borderId="116" xfId="0" applyFont="1" applyBorder="1" applyAlignment="1">
      <alignment horizontal="center"/>
    </xf>
    <xf numFmtId="0" fontId="44" fillId="0" borderId="137" xfId="0" applyFont="1" applyBorder="1" applyAlignment="1">
      <alignment horizontal="center"/>
    </xf>
    <xf numFmtId="0" fontId="40" fillId="15" borderId="74" xfId="0" applyFont="1" applyFill="1" applyBorder="1" applyAlignment="1">
      <alignment horizontal="center" vertical="center"/>
    </xf>
    <xf numFmtId="0" fontId="40" fillId="15" borderId="105" xfId="0" applyFont="1" applyFill="1" applyBorder="1" applyAlignment="1">
      <alignment horizontal="center" vertical="center"/>
    </xf>
    <xf numFmtId="0" fontId="40" fillId="15" borderId="85" xfId="0" applyFont="1" applyFill="1" applyBorder="1" applyAlignment="1">
      <alignment horizontal="center" vertical="center"/>
    </xf>
    <xf numFmtId="0" fontId="40" fillId="15" borderId="0" xfId="0" applyFont="1" applyFill="1" applyBorder="1" applyAlignment="1">
      <alignment horizontal="center" vertical="center"/>
    </xf>
    <xf numFmtId="0" fontId="40" fillId="15" borderId="106" xfId="0" applyFont="1" applyFill="1" applyBorder="1" applyAlignment="1">
      <alignment horizontal="center" vertical="center"/>
    </xf>
    <xf numFmtId="0" fontId="40" fillId="15" borderId="115" xfId="0" applyFont="1" applyFill="1" applyBorder="1" applyAlignment="1">
      <alignment horizontal="center" vertical="center"/>
    </xf>
    <xf numFmtId="0" fontId="40" fillId="15" borderId="116" xfId="0" applyFont="1" applyFill="1" applyBorder="1" applyAlignment="1">
      <alignment horizontal="center" vertical="center"/>
    </xf>
    <xf numFmtId="0" fontId="40" fillId="15" borderId="119" xfId="0" applyFont="1" applyFill="1" applyBorder="1" applyAlignment="1">
      <alignment horizontal="center" vertical="center"/>
    </xf>
    <xf numFmtId="0" fontId="41" fillId="14" borderId="95" xfId="0" applyFont="1" applyFill="1" applyBorder="1" applyAlignment="1">
      <alignment horizontal="center" vertical="center" wrapText="1"/>
    </xf>
    <xf numFmtId="0" fontId="41" fillId="14" borderId="96" xfId="0" applyFont="1" applyFill="1" applyBorder="1" applyAlignment="1">
      <alignment horizontal="center" vertical="center" wrapText="1"/>
    </xf>
    <xf numFmtId="0" fontId="41" fillId="14" borderId="108" xfId="0" applyFont="1" applyFill="1" applyBorder="1" applyAlignment="1">
      <alignment horizontal="center" vertical="center" wrapText="1"/>
    </xf>
    <xf numFmtId="9" fontId="19" fillId="0" borderId="110" xfId="0" applyNumberFormat="1" applyFont="1" applyBorder="1" applyAlignment="1">
      <alignment horizontal="center"/>
    </xf>
    <xf numFmtId="0" fontId="42" fillId="0" borderId="56" xfId="0" applyFont="1" applyBorder="1" applyAlignment="1">
      <alignment horizontal="center" vertical="center" wrapText="1"/>
    </xf>
    <xf numFmtId="0" fontId="42" fillId="0" borderId="57" xfId="0" applyFont="1" applyBorder="1" applyAlignment="1">
      <alignment horizontal="center" vertical="center" wrapText="1"/>
    </xf>
    <xf numFmtId="0" fontId="42" fillId="0" borderId="58" xfId="0" applyFont="1" applyBorder="1" applyAlignment="1">
      <alignment horizontal="center" vertical="center" wrapText="1"/>
    </xf>
    <xf numFmtId="10" fontId="42" fillId="0" borderId="122" xfId="0" applyNumberFormat="1" applyFont="1" applyBorder="1" applyAlignment="1">
      <alignment horizontal="center" vertical="center"/>
    </xf>
    <xf numFmtId="168" fontId="42" fillId="0" borderId="56" xfId="0" applyNumberFormat="1" applyFont="1" applyBorder="1" applyAlignment="1">
      <alignment horizontal="center" vertical="center"/>
    </xf>
    <xf numFmtId="168" fontId="42" fillId="0" borderId="57" xfId="0" applyNumberFormat="1" applyFont="1" applyBorder="1" applyAlignment="1">
      <alignment horizontal="center" vertical="center"/>
    </xf>
    <xf numFmtId="168" fontId="42" fillId="0" borderId="58" xfId="0" applyNumberFormat="1" applyFont="1" applyBorder="1" applyAlignment="1">
      <alignment horizontal="center" vertical="center"/>
    </xf>
    <xf numFmtId="9" fontId="42" fillId="0" borderId="122" xfId="0" applyNumberFormat="1" applyFont="1" applyBorder="1" applyAlignment="1">
      <alignment horizontal="center" vertical="center"/>
    </xf>
    <xf numFmtId="0" fontId="42" fillId="0" borderId="76" xfId="0" applyFont="1" applyBorder="1" applyAlignment="1">
      <alignment horizontal="center" vertical="center"/>
    </xf>
    <xf numFmtId="0" fontId="42" fillId="0" borderId="122" xfId="0" applyFont="1" applyBorder="1" applyAlignment="1">
      <alignment horizontal="center" vertical="center"/>
    </xf>
    <xf numFmtId="168" fontId="42" fillId="0" borderId="27" xfId="0" applyNumberFormat="1" applyFont="1" applyBorder="1" applyAlignment="1">
      <alignment horizontal="center" vertical="center"/>
    </xf>
    <xf numFmtId="168" fontId="42" fillId="0" borderId="28" xfId="0" applyNumberFormat="1" applyFont="1" applyBorder="1" applyAlignment="1">
      <alignment horizontal="center" vertical="center"/>
    </xf>
    <xf numFmtId="168" fontId="42" fillId="0" borderId="29" xfId="0" applyNumberFormat="1" applyFont="1" applyBorder="1" applyAlignment="1">
      <alignment horizontal="center" vertical="center"/>
    </xf>
    <xf numFmtId="10" fontId="42" fillId="0" borderId="148" xfId="0" applyNumberFormat="1" applyFont="1" applyBorder="1" applyAlignment="1">
      <alignment horizontal="center" vertical="center"/>
    </xf>
    <xf numFmtId="0" fontId="42" fillId="0" borderId="146" xfId="0" applyFont="1" applyBorder="1" applyAlignment="1">
      <alignment horizontal="center" vertical="center"/>
    </xf>
    <xf numFmtId="0" fontId="42" fillId="0" borderId="148" xfId="0" applyFont="1" applyBorder="1" applyAlignment="1">
      <alignment horizontal="center" vertical="center"/>
    </xf>
    <xf numFmtId="0" fontId="42" fillId="0" borderId="27" xfId="0" applyFont="1" applyBorder="1" applyAlignment="1">
      <alignment horizontal="center" vertical="center" wrapText="1"/>
    </xf>
    <xf numFmtId="0" fontId="42" fillId="0" borderId="28" xfId="0" applyFont="1" applyBorder="1" applyAlignment="1">
      <alignment horizontal="center" vertical="center" wrapText="1"/>
    </xf>
    <xf numFmtId="0" fontId="42" fillId="0" borderId="29" xfId="0" applyFont="1" applyBorder="1" applyAlignment="1">
      <alignment horizontal="center" vertical="center" wrapText="1"/>
    </xf>
    <xf numFmtId="0" fontId="69" fillId="0" borderId="27" xfId="0" applyFont="1" applyBorder="1" applyAlignment="1">
      <alignment horizontal="left" vertical="center" wrapText="1"/>
    </xf>
    <xf numFmtId="0" fontId="69" fillId="0" borderId="28" xfId="0" applyFont="1" applyBorder="1" applyAlignment="1">
      <alignment horizontal="left" vertical="center" wrapText="1"/>
    </xf>
    <xf numFmtId="0" fontId="69" fillId="0" borderId="29" xfId="0" applyFont="1" applyBorder="1" applyAlignment="1">
      <alignment horizontal="left" vertical="center" wrapText="1"/>
    </xf>
    <xf numFmtId="0" fontId="49" fillId="15" borderId="16" xfId="0" applyFont="1" applyFill="1" applyBorder="1" applyAlignment="1">
      <alignment horizontal="center" vertical="center" wrapText="1"/>
    </xf>
    <xf numFmtId="0" fontId="49" fillId="15" borderId="39" xfId="0" applyFont="1" applyFill="1" applyBorder="1" applyAlignment="1">
      <alignment horizontal="center" vertical="center" wrapText="1"/>
    </xf>
    <xf numFmtId="0" fontId="49" fillId="15" borderId="0" xfId="0" applyFont="1" applyFill="1" applyBorder="1" applyAlignment="1">
      <alignment horizontal="center" vertical="center" wrapText="1"/>
    </xf>
    <xf numFmtId="0" fontId="49" fillId="15" borderId="40" xfId="0" applyFont="1" applyFill="1" applyBorder="1" applyAlignment="1">
      <alignment horizontal="center" vertical="center" wrapText="1"/>
    </xf>
    <xf numFmtId="0" fontId="49" fillId="15" borderId="18" xfId="0" applyFont="1" applyFill="1" applyBorder="1" applyAlignment="1">
      <alignment horizontal="center" vertical="center" wrapText="1"/>
    </xf>
    <xf numFmtId="0" fontId="49" fillId="15" borderId="19" xfId="0" applyFont="1" applyFill="1" applyBorder="1" applyAlignment="1">
      <alignment horizontal="center" vertical="center" wrapText="1"/>
    </xf>
    <xf numFmtId="0" fontId="49" fillId="15" borderId="20" xfId="0" applyFont="1" applyFill="1" applyBorder="1" applyAlignment="1">
      <alignment horizontal="center" vertical="center" wrapText="1"/>
    </xf>
    <xf numFmtId="0" fontId="49" fillId="15" borderId="16" xfId="0" applyFont="1" applyFill="1" applyBorder="1" applyAlignment="1">
      <alignment horizontal="center" vertical="center"/>
    </xf>
    <xf numFmtId="0" fontId="49" fillId="15" borderId="39" xfId="0" applyFont="1" applyFill="1" applyBorder="1" applyAlignment="1">
      <alignment horizontal="center" vertical="center"/>
    </xf>
    <xf numFmtId="0" fontId="49" fillId="15" borderId="0" xfId="0" applyFont="1" applyFill="1" applyBorder="1" applyAlignment="1">
      <alignment horizontal="center" vertical="center"/>
    </xf>
    <xf numFmtId="0" fontId="49" fillId="15" borderId="40" xfId="0" applyFont="1" applyFill="1" applyBorder="1" applyAlignment="1">
      <alignment horizontal="center" vertical="center"/>
    </xf>
    <xf numFmtId="0" fontId="49" fillId="15" borderId="18" xfId="0" applyFont="1" applyFill="1" applyBorder="1" applyAlignment="1">
      <alignment horizontal="center" vertical="center"/>
    </xf>
    <xf numFmtId="0" fontId="49" fillId="15" borderId="19" xfId="0" applyFont="1" applyFill="1" applyBorder="1" applyAlignment="1">
      <alignment horizontal="center" vertical="center"/>
    </xf>
    <xf numFmtId="0" fontId="49" fillId="15" borderId="20" xfId="0" applyFont="1" applyFill="1" applyBorder="1" applyAlignment="1">
      <alignment horizontal="center" vertical="center"/>
    </xf>
    <xf numFmtId="0" fontId="42" fillId="0" borderId="24" xfId="0" applyFont="1" applyBorder="1" applyAlignment="1">
      <alignment horizontal="center" vertical="center" wrapText="1"/>
    </xf>
    <xf numFmtId="0" fontId="42" fillId="0" borderId="25" xfId="0" applyFont="1" applyBorder="1" applyAlignment="1">
      <alignment horizontal="center" vertical="center" wrapText="1"/>
    </xf>
    <xf numFmtId="0" fontId="42" fillId="0" borderId="26" xfId="0" applyFont="1" applyBorder="1" applyAlignment="1">
      <alignment horizontal="center" vertical="center" wrapText="1"/>
    </xf>
    <xf numFmtId="168" fontId="42" fillId="0" borderId="24" xfId="0" applyNumberFormat="1" applyFont="1" applyBorder="1" applyAlignment="1">
      <alignment horizontal="center" vertical="center"/>
    </xf>
    <xf numFmtId="168" fontId="42" fillId="0" borderId="25" xfId="0" applyNumberFormat="1" applyFont="1" applyBorder="1" applyAlignment="1">
      <alignment horizontal="center" vertical="center"/>
    </xf>
    <xf numFmtId="168" fontId="42" fillId="0" borderId="26" xfId="0" applyNumberFormat="1" applyFont="1" applyBorder="1" applyAlignment="1">
      <alignment horizontal="center" vertical="center"/>
    </xf>
    <xf numFmtId="9" fontId="42" fillId="0" borderId="147" xfId="0" applyNumberFormat="1" applyFont="1" applyBorder="1" applyAlignment="1">
      <alignment horizontal="center" vertical="center"/>
    </xf>
    <xf numFmtId="0" fontId="42" fillId="0" borderId="126" xfId="0" applyFont="1" applyBorder="1" applyAlignment="1">
      <alignment horizontal="center" vertical="center"/>
    </xf>
    <xf numFmtId="0" fontId="42" fillId="0" borderId="147" xfId="0" applyFont="1" applyBorder="1" applyAlignment="1">
      <alignment horizontal="center" vertical="center"/>
    </xf>
    <xf numFmtId="168" fontId="43" fillId="0" borderId="70" xfId="0" applyNumberFormat="1" applyFont="1" applyBorder="1" applyAlignment="1">
      <alignment horizontal="center" vertical="center" wrapText="1"/>
    </xf>
    <xf numFmtId="168" fontId="43" fillId="0" borderId="45" xfId="0" applyNumberFormat="1" applyFont="1" applyBorder="1" applyAlignment="1">
      <alignment horizontal="center" vertical="center" wrapText="1"/>
    </xf>
    <xf numFmtId="1" fontId="43" fillId="0" borderId="70" xfId="0" applyNumberFormat="1" applyFont="1" applyBorder="1" applyAlignment="1">
      <alignment horizontal="center" vertical="center" wrapText="1"/>
    </xf>
    <xf numFmtId="1" fontId="43" fillId="0" borderId="45" xfId="0" applyNumberFormat="1" applyFont="1" applyBorder="1" applyAlignment="1">
      <alignment horizontal="center" vertical="center" wrapText="1"/>
    </xf>
    <xf numFmtId="171" fontId="43" fillId="0" borderId="156" xfId="0" applyNumberFormat="1" applyFont="1" applyBorder="1" applyAlignment="1">
      <alignment horizontal="center" vertical="center" wrapText="1"/>
    </xf>
    <xf numFmtId="171" fontId="43" fillId="0" borderId="157" xfId="0" applyNumberFormat="1" applyFont="1" applyBorder="1" applyAlignment="1">
      <alignment horizontal="center" vertical="center" wrapText="1"/>
    </xf>
    <xf numFmtId="0" fontId="43" fillId="0" borderId="161" xfId="0" applyFont="1" applyBorder="1" applyAlignment="1">
      <alignment horizontal="left" vertical="center" wrapText="1"/>
    </xf>
    <xf numFmtId="0" fontId="43" fillId="0" borderId="74" xfId="0" applyFont="1" applyBorder="1" applyAlignment="1">
      <alignment horizontal="left" vertical="center" wrapText="1"/>
    </xf>
    <xf numFmtId="0" fontId="43" fillId="0" borderId="105" xfId="0" applyFont="1" applyBorder="1" applyAlignment="1">
      <alignment horizontal="left" vertical="center" wrapText="1"/>
    </xf>
    <xf numFmtId="0" fontId="43" fillId="0" borderId="160" xfId="0" applyFont="1" applyBorder="1" applyAlignment="1">
      <alignment horizontal="left" vertical="center" wrapText="1"/>
    </xf>
    <xf numFmtId="168" fontId="43" fillId="0" borderId="59" xfId="0" applyNumberFormat="1" applyFont="1" applyBorder="1" applyAlignment="1">
      <alignment horizontal="center" vertical="center" wrapText="1"/>
    </xf>
    <xf numFmtId="9" fontId="43" fillId="0" borderId="59" xfId="11" applyFont="1" applyBorder="1" applyAlignment="1">
      <alignment horizontal="center" vertical="center" wrapText="1"/>
    </xf>
    <xf numFmtId="9" fontId="43" fillId="0" borderId="45" xfId="11" applyFont="1" applyBorder="1" applyAlignment="1">
      <alignment horizontal="center" vertical="center" wrapText="1"/>
    </xf>
    <xf numFmtId="0" fontId="47" fillId="14" borderId="96" xfId="0" applyFont="1" applyFill="1" applyBorder="1" applyAlignment="1">
      <alignment horizontal="center" vertical="center" wrapText="1"/>
    </xf>
    <xf numFmtId="0" fontId="47" fillId="14" borderId="108" xfId="0" applyFont="1" applyFill="1" applyBorder="1" applyAlignment="1">
      <alignment horizontal="center" vertical="center" wrapText="1"/>
    </xf>
    <xf numFmtId="0" fontId="40" fillId="14" borderId="96" xfId="0" applyFont="1" applyFill="1" applyBorder="1" applyAlignment="1">
      <alignment horizontal="center" vertical="center" wrapText="1"/>
    </xf>
    <xf numFmtId="0" fontId="40" fillId="14" borderId="108" xfId="0" applyFont="1" applyFill="1" applyBorder="1" applyAlignment="1">
      <alignment horizontal="center" vertical="center" wrapText="1"/>
    </xf>
    <xf numFmtId="0" fontId="39" fillId="22" borderId="96" xfId="0" applyFont="1" applyFill="1" applyBorder="1" applyAlignment="1">
      <alignment horizontal="center" vertical="center" wrapText="1"/>
    </xf>
    <xf numFmtId="0" fontId="39" fillId="22" borderId="108" xfId="0" applyFont="1" applyFill="1" applyBorder="1" applyAlignment="1">
      <alignment horizontal="center" vertical="center" wrapText="1"/>
    </xf>
    <xf numFmtId="0" fontId="39" fillId="0" borderId="108" xfId="0" applyFont="1" applyBorder="1" applyAlignment="1">
      <alignment horizontal="center" vertical="center" wrapText="1"/>
    </xf>
    <xf numFmtId="168" fontId="43" fillId="0" borderId="72" xfId="0" applyNumberFormat="1" applyFont="1" applyBorder="1" applyAlignment="1">
      <alignment horizontal="center" vertical="center" wrapText="1"/>
    </xf>
    <xf numFmtId="1" fontId="43" fillId="0" borderId="59" xfId="0" applyNumberFormat="1" applyFont="1" applyBorder="1" applyAlignment="1">
      <alignment horizontal="center" vertical="center" wrapText="1"/>
    </xf>
    <xf numFmtId="1" fontId="43" fillId="0" borderId="72" xfId="0" applyNumberFormat="1" applyFont="1" applyBorder="1" applyAlignment="1">
      <alignment horizontal="center" vertical="center" wrapText="1"/>
    </xf>
    <xf numFmtId="171" fontId="43" fillId="0" borderId="158" xfId="0" applyNumberFormat="1" applyFont="1" applyBorder="1" applyAlignment="1">
      <alignment horizontal="center" vertical="center" wrapText="1"/>
    </xf>
    <xf numFmtId="171" fontId="43" fillId="0" borderId="159" xfId="0" applyNumberFormat="1" applyFont="1" applyBorder="1" applyAlignment="1">
      <alignment horizontal="center" vertical="center" wrapText="1"/>
    </xf>
    <xf numFmtId="0" fontId="28" fillId="0" borderId="95" xfId="0" applyFont="1" applyBorder="1" applyAlignment="1">
      <alignment horizontal="center" vertical="center" wrapText="1"/>
    </xf>
    <xf numFmtId="0" fontId="28" fillId="0" borderId="108" xfId="0" applyFont="1" applyBorder="1" applyAlignment="1">
      <alignment horizontal="center" vertical="center" wrapText="1"/>
    </xf>
    <xf numFmtId="0" fontId="41" fillId="14" borderId="74" xfId="0" applyFont="1" applyFill="1" applyBorder="1" applyAlignment="1">
      <alignment horizontal="center" vertical="center" wrapText="1"/>
    </xf>
    <xf numFmtId="0" fontId="41" fillId="14" borderId="105" xfId="0" applyFont="1" applyFill="1" applyBorder="1" applyAlignment="1">
      <alignment horizontal="center" vertical="center" wrapText="1"/>
    </xf>
    <xf numFmtId="0" fontId="41" fillId="14" borderId="115" xfId="0" applyFont="1" applyFill="1" applyBorder="1" applyAlignment="1">
      <alignment horizontal="center" vertical="center" wrapText="1"/>
    </xf>
    <xf numFmtId="0" fontId="41" fillId="14" borderId="116" xfId="0" applyFont="1" applyFill="1" applyBorder="1" applyAlignment="1">
      <alignment horizontal="center" vertical="center" wrapText="1"/>
    </xf>
    <xf numFmtId="0" fontId="41" fillId="14" borderId="119" xfId="0" applyFont="1" applyFill="1" applyBorder="1" applyAlignment="1">
      <alignment horizontal="center" vertical="center" wrapText="1"/>
    </xf>
    <xf numFmtId="0" fontId="41" fillId="14" borderId="135" xfId="0" applyFont="1" applyFill="1" applyBorder="1" applyAlignment="1">
      <alignment horizontal="center" vertical="center" wrapText="1"/>
    </xf>
    <xf numFmtId="0" fontId="41" fillId="14" borderId="118" xfId="0" applyFont="1" applyFill="1" applyBorder="1" applyAlignment="1">
      <alignment horizontal="center" vertical="center" wrapText="1"/>
    </xf>
    <xf numFmtId="0" fontId="26" fillId="0" borderId="161" xfId="0" applyFont="1" applyBorder="1" applyAlignment="1">
      <alignment horizontal="left" vertical="center" wrapText="1"/>
    </xf>
    <xf numFmtId="0" fontId="26" fillId="0" borderId="74" xfId="0" applyFont="1" applyBorder="1" applyAlignment="1">
      <alignment horizontal="left" vertical="center" wrapText="1"/>
    </xf>
    <xf numFmtId="0" fontId="26" fillId="0" borderId="105" xfId="0" applyFont="1" applyBorder="1" applyAlignment="1">
      <alignment horizontal="left" vertical="center" wrapText="1"/>
    </xf>
    <xf numFmtId="0" fontId="26" fillId="0" borderId="119" xfId="0" applyFont="1" applyBorder="1" applyAlignment="1">
      <alignment horizontal="left" vertical="center" wrapText="1"/>
    </xf>
    <xf numFmtId="0" fontId="0" fillId="14" borderId="74" xfId="0" applyFill="1" applyBorder="1" applyAlignment="1">
      <alignment horizontal="center" vertical="center" wrapText="1"/>
    </xf>
    <xf numFmtId="0" fontId="0" fillId="14" borderId="105" xfId="0" applyFill="1" applyBorder="1" applyAlignment="1">
      <alignment horizontal="center" vertical="center" wrapText="1"/>
    </xf>
    <xf numFmtId="0" fontId="0" fillId="14" borderId="115" xfId="0" applyFill="1" applyBorder="1" applyAlignment="1">
      <alignment horizontal="center" vertical="center" wrapText="1"/>
    </xf>
    <xf numFmtId="0" fontId="0" fillId="14" borderId="116" xfId="0" applyFill="1" applyBorder="1" applyAlignment="1">
      <alignment horizontal="center" vertical="center" wrapText="1"/>
    </xf>
    <xf numFmtId="0" fontId="0" fillId="14" borderId="119" xfId="0" applyFill="1" applyBorder="1" applyAlignment="1">
      <alignment horizontal="center" vertical="center" wrapText="1"/>
    </xf>
    <xf numFmtId="49" fontId="19" fillId="0" borderId="74" xfId="0" applyNumberFormat="1" applyFont="1" applyBorder="1" applyAlignment="1">
      <alignment horizontal="center" vertical="center" wrapText="1"/>
    </xf>
    <xf numFmtId="49" fontId="19" fillId="0" borderId="105" xfId="0" applyNumberFormat="1" applyFont="1" applyBorder="1" applyAlignment="1">
      <alignment horizontal="center" vertical="center" wrapText="1"/>
    </xf>
    <xf numFmtId="49" fontId="19" fillId="0" borderId="115" xfId="0" applyNumberFormat="1" applyFont="1" applyBorder="1" applyAlignment="1">
      <alignment horizontal="center" vertical="center" wrapText="1"/>
    </xf>
    <xf numFmtId="49" fontId="19" fillId="0" borderId="116" xfId="0" applyNumberFormat="1" applyFont="1" applyBorder="1" applyAlignment="1">
      <alignment horizontal="center" vertical="center" wrapText="1"/>
    </xf>
    <xf numFmtId="49" fontId="19" fillId="0" borderId="119" xfId="0" applyNumberFormat="1" applyFont="1" applyBorder="1" applyAlignment="1">
      <alignment horizontal="center" vertical="center" wrapText="1"/>
    </xf>
    <xf numFmtId="0" fontId="43" fillId="14" borderId="96" xfId="0" applyFont="1" applyFill="1" applyBorder="1" applyAlignment="1">
      <alignment horizontal="center"/>
    </xf>
    <xf numFmtId="0" fontId="43" fillId="14" borderId="108" xfId="0" applyFont="1" applyFill="1" applyBorder="1" applyAlignment="1">
      <alignment horizontal="center"/>
    </xf>
    <xf numFmtId="0" fontId="41" fillId="14" borderId="96" xfId="0" applyFont="1" applyFill="1" applyBorder="1" applyAlignment="1">
      <alignment horizontal="center" vertical="center"/>
    </xf>
    <xf numFmtId="0" fontId="41" fillId="14" borderId="108" xfId="0" applyFont="1" applyFill="1" applyBorder="1" applyAlignment="1">
      <alignment horizontal="center" vertical="center"/>
    </xf>
    <xf numFmtId="0" fontId="43" fillId="0" borderId="74" xfId="0" applyFont="1" applyBorder="1" applyAlignment="1">
      <alignment horizontal="center" vertical="center" wrapText="1"/>
    </xf>
    <xf numFmtId="0" fontId="43" fillId="0" borderId="105" xfId="0" applyFont="1" applyBorder="1" applyAlignment="1">
      <alignment horizontal="center" vertical="center" wrapText="1"/>
    </xf>
    <xf numFmtId="0" fontId="43" fillId="0" borderId="85" xfId="0" applyFont="1" applyBorder="1" applyAlignment="1">
      <alignment horizontal="center" vertical="center" wrapText="1"/>
    </xf>
    <xf numFmtId="0" fontId="43" fillId="0" borderId="0" xfId="0" applyFont="1" applyBorder="1" applyAlignment="1">
      <alignment horizontal="center" vertical="center" wrapText="1"/>
    </xf>
    <xf numFmtId="0" fontId="43" fillId="0" borderId="106" xfId="0" applyFont="1" applyBorder="1" applyAlignment="1">
      <alignment horizontal="center" vertical="center" wrapText="1"/>
    </xf>
    <xf numFmtId="0" fontId="43" fillId="0" borderId="115" xfId="0" applyFont="1" applyBorder="1" applyAlignment="1">
      <alignment horizontal="center" vertical="center" wrapText="1"/>
    </xf>
    <xf numFmtId="0" fontId="43" fillId="0" borderId="116" xfId="0" applyFont="1" applyBorder="1" applyAlignment="1">
      <alignment horizontal="center" vertical="center" wrapText="1"/>
    </xf>
    <xf numFmtId="0" fontId="43" fillId="0" borderId="119" xfId="0" applyFont="1" applyBorder="1" applyAlignment="1">
      <alignment horizontal="center" vertical="center" wrapText="1"/>
    </xf>
    <xf numFmtId="0" fontId="91" fillId="14" borderId="97" xfId="0" applyFont="1" applyFill="1" applyBorder="1" applyAlignment="1">
      <alignment horizontal="center" vertical="center" wrapText="1"/>
    </xf>
    <xf numFmtId="10" fontId="42" fillId="3" borderId="102" xfId="0" applyNumberFormat="1" applyFont="1" applyFill="1" applyBorder="1" applyAlignment="1">
      <alignment horizontal="center" vertical="center"/>
    </xf>
    <xf numFmtId="10" fontId="15" fillId="3" borderId="103" xfId="0" applyNumberFormat="1" applyFont="1" applyFill="1" applyBorder="1" applyAlignment="1"/>
    <xf numFmtId="177" fontId="0" fillId="0" borderId="0" xfId="5" applyNumberFormat="1" applyFont="1"/>
    <xf numFmtId="0" fontId="74" fillId="0" borderId="0" xfId="2" applyFont="1" applyFill="1" applyAlignment="1">
      <alignment horizontal="center"/>
    </xf>
    <xf numFmtId="0" fontId="6" fillId="0" borderId="15" xfId="2" applyFont="1" applyFill="1" applyBorder="1" applyAlignment="1">
      <alignment horizontal="center" vertical="center"/>
    </xf>
    <xf numFmtId="0" fontId="6" fillId="0" borderId="16" xfId="2" applyFont="1" applyFill="1" applyBorder="1" applyAlignment="1">
      <alignment horizontal="center" vertical="center"/>
    </xf>
    <xf numFmtId="0" fontId="6" fillId="0" borderId="18" xfId="2" applyFont="1" applyFill="1" applyBorder="1" applyAlignment="1">
      <alignment horizontal="center" vertical="center"/>
    </xf>
    <xf numFmtId="0" fontId="6" fillId="0" borderId="19" xfId="2" applyFont="1" applyFill="1" applyBorder="1" applyAlignment="1">
      <alignment horizontal="center" vertical="center"/>
    </xf>
    <xf numFmtId="0" fontId="6" fillId="0" borderId="20" xfId="2" applyFont="1" applyFill="1" applyBorder="1" applyAlignment="1">
      <alignment horizontal="center" vertical="center"/>
    </xf>
    <xf numFmtId="9" fontId="5" fillId="0" borderId="30" xfId="3" applyNumberFormat="1" applyFont="1" applyFill="1" applyBorder="1" applyAlignment="1">
      <alignment horizontal="center" vertical="center" wrapText="1"/>
    </xf>
    <xf numFmtId="9" fontId="5" fillId="0" borderId="2" xfId="3" applyNumberFormat="1" applyFont="1" applyFill="1" applyBorder="1" applyAlignment="1">
      <alignment horizontal="center" vertical="center" wrapText="1"/>
    </xf>
    <xf numFmtId="9" fontId="5" fillId="0" borderId="31" xfId="3" applyNumberFormat="1" applyFont="1" applyFill="1" applyBorder="1" applyAlignment="1">
      <alignment horizontal="center" vertical="center" wrapText="1"/>
    </xf>
    <xf numFmtId="9" fontId="5" fillId="0" borderId="32" xfId="3" applyNumberFormat="1" applyFont="1" applyFill="1" applyBorder="1" applyAlignment="1">
      <alignment horizontal="center" vertical="center" wrapText="1"/>
    </xf>
    <xf numFmtId="9" fontId="5" fillId="0" borderId="8" xfId="3" applyNumberFormat="1" applyFont="1" applyFill="1" applyBorder="1" applyAlignment="1">
      <alignment horizontal="center" vertical="center" wrapText="1"/>
    </xf>
    <xf numFmtId="9" fontId="5" fillId="0" borderId="33" xfId="3" applyNumberFormat="1" applyFont="1" applyFill="1" applyBorder="1" applyAlignment="1">
      <alignment horizontal="center" vertical="center" wrapText="1"/>
    </xf>
    <xf numFmtId="0" fontId="74" fillId="0" borderId="0" xfId="2" applyFont="1" applyFill="1" applyBorder="1" applyAlignment="1">
      <alignment horizontal="center"/>
    </xf>
    <xf numFmtId="0" fontId="6" fillId="0" borderId="27" xfId="2" applyFont="1" applyFill="1" applyBorder="1" applyAlignment="1">
      <alignment horizontal="center" vertical="center"/>
    </xf>
    <xf numFmtId="0" fontId="6" fillId="0" borderId="28" xfId="2" applyFont="1" applyFill="1" applyBorder="1" applyAlignment="1">
      <alignment horizontal="center" vertical="center"/>
    </xf>
    <xf numFmtId="0" fontId="6" fillId="0" borderId="29" xfId="2" applyFont="1" applyFill="1" applyBorder="1" applyAlignment="1">
      <alignment horizontal="center" vertical="center"/>
    </xf>
    <xf numFmtId="0" fontId="6" fillId="0" borderId="32" xfId="2" applyFont="1" applyFill="1" applyBorder="1" applyAlignment="1">
      <alignment horizontal="center" vertical="center"/>
    </xf>
    <xf numFmtId="0" fontId="6" fillId="0" borderId="8" xfId="2" applyFont="1" applyFill="1" applyBorder="1" applyAlignment="1">
      <alignment horizontal="center" vertical="center"/>
    </xf>
    <xf numFmtId="0" fontId="6" fillId="0" borderId="9" xfId="2" applyFont="1" applyFill="1" applyBorder="1" applyAlignment="1">
      <alignment horizontal="center" vertical="center"/>
    </xf>
    <xf numFmtId="0" fontId="6" fillId="0" borderId="21" xfId="3" applyFont="1" applyFill="1" applyBorder="1" applyAlignment="1">
      <alignment horizontal="center" vertical="center" wrapText="1"/>
    </xf>
    <xf numFmtId="0" fontId="6" fillId="0" borderId="7" xfId="2" applyFont="1" applyFill="1" applyBorder="1" applyAlignment="1">
      <alignment horizontal="center"/>
    </xf>
    <xf numFmtId="0" fontId="74" fillId="0" borderId="0" xfId="0" applyFont="1" applyFill="1"/>
    <xf numFmtId="0" fontId="5" fillId="2" borderId="2" xfId="0" applyFont="1" applyFill="1" applyBorder="1"/>
    <xf numFmtId="0" fontId="5" fillId="2" borderId="3" xfId="0" applyFont="1" applyFill="1" applyBorder="1"/>
    <xf numFmtId="0" fontId="5" fillId="2" borderId="43" xfId="0" applyFont="1" applyFill="1" applyBorder="1"/>
    <xf numFmtId="0" fontId="5" fillId="2" borderId="44" xfId="0" applyFont="1" applyFill="1" applyBorder="1"/>
    <xf numFmtId="0" fontId="48" fillId="0" borderId="0" xfId="0" applyFont="1" applyFill="1" applyBorder="1" applyAlignment="1">
      <alignment horizontal="left" vertical="center" wrapText="1"/>
    </xf>
    <xf numFmtId="0" fontId="48" fillId="0" borderId="40" xfId="0" applyFont="1" applyFill="1" applyBorder="1" applyAlignment="1">
      <alignment horizontal="left" vertical="center" wrapText="1"/>
    </xf>
    <xf numFmtId="0" fontId="5" fillId="2" borderId="63" xfId="0" applyFont="1" applyFill="1" applyBorder="1"/>
    <xf numFmtId="0" fontId="5" fillId="2" borderId="64" xfId="0" applyFont="1" applyFill="1" applyBorder="1"/>
    <xf numFmtId="10" fontId="74" fillId="0" borderId="0" xfId="0" applyNumberFormat="1" applyFont="1" applyFill="1"/>
    <xf numFmtId="0" fontId="5" fillId="2" borderId="5" xfId="0" applyFont="1" applyFill="1" applyBorder="1"/>
    <xf numFmtId="0" fontId="5" fillId="2" borderId="6" xfId="0" applyFont="1" applyFill="1" applyBorder="1"/>
    <xf numFmtId="0" fontId="5" fillId="2" borderId="8" xfId="0" applyFont="1" applyFill="1" applyBorder="1"/>
    <xf numFmtId="0" fontId="5" fillId="2" borderId="9" xfId="0" applyFont="1" applyFill="1" applyBorder="1"/>
    <xf numFmtId="0" fontId="58" fillId="0" borderId="0" xfId="0" applyFont="1" applyFill="1"/>
    <xf numFmtId="10" fontId="44" fillId="0" borderId="0" xfId="0" applyNumberFormat="1" applyFont="1" applyFill="1"/>
    <xf numFmtId="0" fontId="48" fillId="0" borderId="0" xfId="0" applyFont="1" applyBorder="1" applyAlignment="1">
      <alignment horizontal="left" vertical="center" wrapText="1"/>
    </xf>
    <xf numFmtId="0" fontId="5" fillId="2" borderId="54" xfId="0" applyFont="1" applyFill="1" applyBorder="1"/>
    <xf numFmtId="0" fontId="5" fillId="2" borderId="55" xfId="0" applyFont="1" applyFill="1" applyBorder="1"/>
    <xf numFmtId="0" fontId="7" fillId="2" borderId="0" xfId="2" applyFont="1" applyFill="1" applyBorder="1" applyAlignment="1">
      <alignment horizontal="center" vertical="center" wrapText="1"/>
    </xf>
    <xf numFmtId="0" fontId="5" fillId="0" borderId="39" xfId="2" applyFont="1" applyFill="1" applyBorder="1" applyAlignment="1">
      <alignment horizontal="center" vertical="center" wrapText="1"/>
    </xf>
    <xf numFmtId="0" fontId="5" fillId="0" borderId="0" xfId="2" applyFont="1" applyFill="1" applyBorder="1" applyAlignment="1">
      <alignment horizontal="center" vertical="center" wrapText="1"/>
    </xf>
    <xf numFmtId="0" fontId="5" fillId="0" borderId="40" xfId="2" applyFont="1" applyFill="1" applyBorder="1" applyAlignment="1">
      <alignment horizontal="center" vertical="center" wrapText="1"/>
    </xf>
    <xf numFmtId="0" fontId="5" fillId="0" borderId="18" xfId="2" applyFont="1" applyFill="1" applyBorder="1" applyAlignment="1">
      <alignment horizontal="center" vertical="center" wrapText="1"/>
    </xf>
    <xf numFmtId="0" fontId="5" fillId="0" borderId="19" xfId="2" applyFont="1" applyFill="1" applyBorder="1" applyAlignment="1">
      <alignment horizontal="center" vertical="center" wrapText="1"/>
    </xf>
    <xf numFmtId="0" fontId="5" fillId="0" borderId="20" xfId="2" applyFont="1" applyFill="1" applyBorder="1" applyAlignment="1">
      <alignment horizontal="center" vertical="center" wrapText="1"/>
    </xf>
    <xf numFmtId="0" fontId="13" fillId="0" borderId="50" xfId="2" applyFont="1" applyFill="1" applyBorder="1" applyAlignment="1">
      <alignment horizontal="center"/>
    </xf>
    <xf numFmtId="0" fontId="13" fillId="0" borderId="11" xfId="2" applyFont="1" applyFill="1" applyBorder="1" applyAlignment="1">
      <alignment horizontal="center"/>
    </xf>
    <xf numFmtId="0" fontId="7" fillId="4" borderId="0" xfId="0" applyFont="1" applyFill="1" applyBorder="1" applyAlignment="1">
      <alignment horizontal="center" vertical="center" wrapText="1"/>
    </xf>
    <xf numFmtId="0" fontId="7" fillId="4" borderId="0" xfId="0" applyFont="1" applyFill="1" applyBorder="1" applyAlignment="1">
      <alignment horizontal="center" vertical="center"/>
    </xf>
    <xf numFmtId="0" fontId="13" fillId="0" borderId="69" xfId="2" applyFont="1" applyFill="1" applyBorder="1" applyAlignment="1">
      <alignment horizontal="justify" vertical="center"/>
    </xf>
    <xf numFmtId="0" fontId="13" fillId="0" borderId="15" xfId="2" applyFont="1" applyFill="1" applyBorder="1" applyAlignment="1">
      <alignment horizontal="justify" vertical="center"/>
    </xf>
    <xf numFmtId="0" fontId="13" fillId="0" borderId="16" xfId="2" applyFont="1" applyFill="1" applyBorder="1" applyAlignment="1">
      <alignment horizontal="justify" vertical="center"/>
    </xf>
    <xf numFmtId="0" fontId="48" fillId="0" borderId="0" xfId="0" applyFont="1" applyBorder="1" applyAlignment="1">
      <alignment horizontal="justify" vertical="center"/>
    </xf>
    <xf numFmtId="0" fontId="13" fillId="0" borderId="13" xfId="2" applyFont="1" applyFill="1" applyBorder="1" applyAlignment="1">
      <alignment horizontal="justify" vertical="center"/>
    </xf>
    <xf numFmtId="0" fontId="13" fillId="0" borderId="0" xfId="2" applyFont="1" applyFill="1" applyBorder="1" applyAlignment="1">
      <alignment horizontal="justify" vertical="center"/>
    </xf>
    <xf numFmtId="0" fontId="13" fillId="0" borderId="40" xfId="2" applyFont="1" applyFill="1" applyBorder="1" applyAlignment="1">
      <alignment horizontal="justify" vertical="center"/>
    </xf>
    <xf numFmtId="0" fontId="13" fillId="0" borderId="4" xfId="2" applyFont="1" applyFill="1" applyBorder="1" applyAlignment="1">
      <alignment horizontal="center"/>
    </xf>
    <xf numFmtId="0" fontId="13" fillId="0" borderId="5" xfId="2" applyFont="1" applyFill="1" applyBorder="1" applyAlignment="1">
      <alignment horizontal="center"/>
    </xf>
    <xf numFmtId="0" fontId="13" fillId="0" borderId="10" xfId="2" applyFont="1" applyFill="1" applyBorder="1" applyAlignment="1">
      <alignment horizontal="justify" vertical="center"/>
    </xf>
    <xf numFmtId="0" fontId="13" fillId="0" borderId="11" xfId="2" applyFont="1" applyFill="1" applyBorder="1" applyAlignment="1">
      <alignment horizontal="justify" vertical="center"/>
    </xf>
    <xf numFmtId="0" fontId="13" fillId="0" borderId="155" xfId="2" applyFont="1" applyFill="1" applyBorder="1" applyAlignment="1">
      <alignment horizontal="justify" vertical="center"/>
    </xf>
    <xf numFmtId="0" fontId="13" fillId="0" borderId="7" xfId="2" applyFont="1" applyFill="1" applyBorder="1" applyAlignment="1">
      <alignment horizontal="center"/>
    </xf>
    <xf numFmtId="0" fontId="13" fillId="0" borderId="8" xfId="2" applyFont="1" applyFill="1" applyBorder="1" applyAlignment="1">
      <alignment horizontal="center"/>
    </xf>
    <xf numFmtId="9" fontId="5" fillId="3" borderId="30" xfId="3" applyNumberFormat="1" applyFont="1" applyFill="1" applyBorder="1" applyAlignment="1">
      <alignment horizontal="center" vertical="center" wrapText="1"/>
    </xf>
    <xf numFmtId="9" fontId="5" fillId="3" borderId="2" xfId="3" applyNumberFormat="1" applyFont="1" applyFill="1" applyBorder="1" applyAlignment="1">
      <alignment horizontal="center" vertical="center" wrapText="1"/>
    </xf>
    <xf numFmtId="9" fontId="5" fillId="3" borderId="31" xfId="3" applyNumberFormat="1" applyFont="1" applyFill="1" applyBorder="1" applyAlignment="1">
      <alignment horizontal="center" vertical="center" wrapText="1"/>
    </xf>
    <xf numFmtId="9" fontId="5" fillId="3" borderId="32" xfId="3" applyNumberFormat="1" applyFont="1" applyFill="1" applyBorder="1" applyAlignment="1">
      <alignment horizontal="center" vertical="center" wrapText="1"/>
    </xf>
    <xf numFmtId="9" fontId="5" fillId="3" borderId="8" xfId="3" applyNumberFormat="1" applyFont="1" applyFill="1" applyBorder="1" applyAlignment="1">
      <alignment horizontal="center" vertical="center" wrapText="1"/>
    </xf>
    <xf numFmtId="9" fontId="5" fillId="3" borderId="33" xfId="3" applyNumberFormat="1" applyFont="1" applyFill="1" applyBorder="1" applyAlignment="1">
      <alignment horizontal="center" vertical="center" wrapText="1"/>
    </xf>
    <xf numFmtId="0" fontId="48" fillId="0" borderId="39" xfId="0" applyFont="1" applyFill="1" applyBorder="1" applyAlignment="1">
      <alignment horizontal="left" vertical="center" wrapText="1"/>
    </xf>
    <xf numFmtId="0" fontId="48" fillId="0" borderId="18" xfId="0" applyFont="1" applyFill="1" applyBorder="1" applyAlignment="1">
      <alignment horizontal="left" vertical="center" wrapText="1"/>
    </xf>
    <xf numFmtId="0" fontId="48" fillId="0" borderId="19" xfId="0" applyFont="1" applyFill="1" applyBorder="1" applyAlignment="1">
      <alignment horizontal="left" vertical="center" wrapText="1"/>
    </xf>
    <xf numFmtId="0" fontId="48" fillId="0" borderId="20" xfId="0" applyFont="1" applyFill="1" applyBorder="1" applyAlignment="1">
      <alignment horizontal="left" vertical="center" wrapText="1"/>
    </xf>
    <xf numFmtId="0" fontId="5" fillId="2" borderId="31" xfId="0" applyFont="1" applyFill="1" applyBorder="1"/>
    <xf numFmtId="0" fontId="5" fillId="2" borderId="52" xfId="0" applyFont="1" applyFill="1" applyBorder="1"/>
    <xf numFmtId="0" fontId="48" fillId="0" borderId="48" xfId="0" applyFont="1" applyFill="1" applyBorder="1" applyAlignment="1">
      <alignment horizontal="left" vertical="center" wrapText="1"/>
    </xf>
    <xf numFmtId="0" fontId="48" fillId="0" borderId="5" xfId="0" applyFont="1" applyFill="1" applyBorder="1" applyAlignment="1">
      <alignment horizontal="left" vertical="center" wrapText="1"/>
    </xf>
    <xf numFmtId="0" fontId="48" fillId="0" borderId="6" xfId="0" applyFont="1" applyFill="1" applyBorder="1" applyAlignment="1">
      <alignment horizontal="left" vertical="center" wrapText="1"/>
    </xf>
    <xf numFmtId="2" fontId="2" fillId="0" borderId="0" xfId="0" applyNumberFormat="1" applyFont="1" applyFill="1"/>
    <xf numFmtId="0" fontId="5" fillId="2" borderId="60" xfId="0" applyFont="1" applyFill="1" applyBorder="1"/>
    <xf numFmtId="0" fontId="5" fillId="2" borderId="10" xfId="0" applyFont="1" applyFill="1" applyBorder="1"/>
    <xf numFmtId="0" fontId="48" fillId="0" borderId="12" xfId="0" applyFont="1" applyFill="1" applyBorder="1" applyAlignment="1">
      <alignment horizontal="left" vertical="center" wrapText="1"/>
    </xf>
    <xf numFmtId="0" fontId="48" fillId="0" borderId="60" xfId="0" applyFont="1" applyFill="1" applyBorder="1" applyAlignment="1">
      <alignment horizontal="left" vertical="center" wrapText="1"/>
    </xf>
    <xf numFmtId="0" fontId="48" fillId="0" borderId="61" xfId="0" applyFont="1" applyFill="1" applyBorder="1" applyAlignment="1">
      <alignment horizontal="left" vertical="center" wrapText="1"/>
    </xf>
    <xf numFmtId="10" fontId="2" fillId="0" borderId="0" xfId="0" applyNumberFormat="1" applyFont="1" applyFill="1"/>
    <xf numFmtId="0" fontId="5" fillId="2" borderId="33" xfId="0" applyFont="1" applyFill="1" applyBorder="1"/>
    <xf numFmtId="0" fontId="5" fillId="0" borderId="0" xfId="2" applyFont="1" applyFill="1" applyBorder="1" applyAlignment="1">
      <alignment horizontal="center"/>
    </xf>
    <xf numFmtId="166" fontId="5" fillId="0" borderId="0" xfId="2" applyNumberFormat="1" applyFont="1" applyFill="1" applyBorder="1" applyAlignment="1">
      <alignment horizontal="center"/>
    </xf>
    <xf numFmtId="0" fontId="13" fillId="0" borderId="69" xfId="2" applyFont="1" applyFill="1" applyBorder="1" applyAlignment="1">
      <alignment horizontal="justify" vertical="center" wrapText="1"/>
    </xf>
    <xf numFmtId="0" fontId="13" fillId="0" borderId="1" xfId="2" applyFont="1" applyFill="1" applyBorder="1" applyAlignment="1">
      <alignment horizontal="center"/>
    </xf>
    <xf numFmtId="0" fontId="13" fillId="0" borderId="2" xfId="2" applyFont="1" applyFill="1" applyBorder="1" applyAlignment="1">
      <alignment horizontal="center"/>
    </xf>
    <xf numFmtId="0" fontId="8" fillId="0" borderId="21" xfId="3" applyFont="1" applyBorder="1" applyAlignment="1">
      <alignment horizontal="justify" vertical="center" wrapText="1"/>
    </xf>
    <xf numFmtId="0" fontId="8" fillId="0" borderId="22" xfId="3" applyFont="1" applyBorder="1" applyAlignment="1">
      <alignment horizontal="justify" vertical="center" wrapText="1"/>
    </xf>
    <xf numFmtId="0" fontId="8" fillId="0" borderId="23" xfId="3" applyFont="1" applyBorder="1" applyAlignment="1">
      <alignment horizontal="justify" vertical="center" wrapText="1"/>
    </xf>
    <xf numFmtId="0" fontId="2" fillId="0" borderId="5" xfId="2" applyFont="1" applyBorder="1" applyAlignment="1">
      <alignment horizontal="justify" vertical="center"/>
    </xf>
    <xf numFmtId="0" fontId="2" fillId="0" borderId="6" xfId="2" applyFont="1" applyBorder="1" applyAlignment="1">
      <alignment horizontal="justify" vertical="center"/>
    </xf>
    <xf numFmtId="175" fontId="6" fillId="0" borderId="68" xfId="1" applyNumberFormat="1" applyFont="1" applyFill="1" applyBorder="1" applyAlignment="1">
      <alignment horizontal="center" vertical="center" wrapText="1"/>
    </xf>
    <xf numFmtId="0" fontId="2" fillId="0" borderId="39" xfId="2" applyFont="1" applyBorder="1" applyAlignment="1">
      <alignment horizontal="center" vertical="center"/>
    </xf>
    <xf numFmtId="0" fontId="2" fillId="0" borderId="0" xfId="2" applyFont="1" applyAlignment="1">
      <alignment horizontal="center" vertical="center"/>
    </xf>
    <xf numFmtId="0" fontId="2" fillId="0" borderId="40" xfId="2" applyFont="1" applyBorder="1" applyAlignment="1">
      <alignment horizontal="center" vertical="center"/>
    </xf>
    <xf numFmtId="0" fontId="6" fillId="0" borderId="14" xfId="2" applyFont="1" applyBorder="1" applyAlignment="1">
      <alignment horizontal="left" vertical="center" wrapText="1"/>
    </xf>
    <xf numFmtId="0" fontId="6" fillId="0" borderId="15" xfId="2" applyFont="1" applyBorder="1" applyAlignment="1">
      <alignment horizontal="left" vertical="center" wrapText="1"/>
    </xf>
    <xf numFmtId="0" fontId="6" fillId="0" borderId="16" xfId="2" applyFont="1" applyBorder="1" applyAlignment="1">
      <alignment horizontal="left" vertical="center" wrapText="1"/>
    </xf>
    <xf numFmtId="0" fontId="6" fillId="0" borderId="18" xfId="2" applyFont="1" applyBorder="1" applyAlignment="1">
      <alignment horizontal="left" vertical="center" wrapText="1"/>
    </xf>
    <xf numFmtId="0" fontId="6" fillId="0" borderId="19" xfId="2" applyFont="1" applyBorder="1" applyAlignment="1">
      <alignment horizontal="left" vertical="center" wrapText="1"/>
    </xf>
    <xf numFmtId="0" fontId="6" fillId="0" borderId="20" xfId="2" applyFont="1" applyBorder="1" applyAlignment="1">
      <alignment horizontal="left" vertical="center" wrapText="1"/>
    </xf>
    <xf numFmtId="9" fontId="46" fillId="3" borderId="29" xfId="2" applyNumberFormat="1" applyFont="1" applyFill="1" applyBorder="1" applyAlignment="1">
      <alignment horizontal="center" wrapText="1"/>
    </xf>
    <xf numFmtId="0" fontId="17" fillId="0" borderId="6" xfId="2" applyFont="1" applyBorder="1" applyAlignment="1">
      <alignment horizontal="justify" vertical="top" wrapText="1"/>
    </xf>
    <xf numFmtId="0" fontId="2" fillId="0" borderId="5" xfId="2" applyFont="1" applyBorder="1" applyAlignment="1">
      <alignment horizontal="justify"/>
    </xf>
    <xf numFmtId="0" fontId="2" fillId="0" borderId="56" xfId="2" applyFont="1" applyBorder="1" applyAlignment="1">
      <alignment horizontal="center" vertical="center"/>
    </xf>
    <xf numFmtId="10" fontId="2" fillId="0" borderId="52" xfId="2" applyNumberFormat="1" applyFont="1" applyBorder="1" applyAlignment="1">
      <alignment horizontal="center" vertical="center"/>
    </xf>
    <xf numFmtId="0" fontId="2" fillId="0" borderId="52" xfId="2" applyFont="1" applyBorder="1" applyAlignment="1">
      <alignment horizontal="center" vertical="center"/>
    </xf>
    <xf numFmtId="0" fontId="0" fillId="0" borderId="0" xfId="0"/>
    <xf numFmtId="0" fontId="2" fillId="0" borderId="0" xfId="2" applyFont="1" applyAlignment="1">
      <alignment horizontal="center"/>
    </xf>
    <xf numFmtId="0" fontId="2" fillId="0" borderId="0" xfId="2" applyFont="1"/>
    <xf numFmtId="0" fontId="2" fillId="0" borderId="0" xfId="0" applyFont="1"/>
    <xf numFmtId="1" fontId="6" fillId="0" borderId="47" xfId="4" applyNumberFormat="1" applyFont="1" applyFill="1" applyBorder="1" applyAlignment="1">
      <alignment horizontal="center" vertical="center" wrapText="1"/>
    </xf>
    <xf numFmtId="0" fontId="4" fillId="2" borderId="45" xfId="0" applyFont="1" applyFill="1" applyBorder="1" applyAlignment="1">
      <alignment horizontal="center" vertical="center" wrapText="1"/>
    </xf>
    <xf numFmtId="0" fontId="4" fillId="2" borderId="68" xfId="0" applyFont="1" applyFill="1" applyBorder="1" applyAlignment="1">
      <alignment horizontal="center" vertical="center" wrapText="1"/>
    </xf>
    <xf numFmtId="9" fontId="6" fillId="0" borderId="68" xfId="1" applyFont="1" applyFill="1" applyBorder="1" applyAlignment="1">
      <alignment horizontal="center" vertical="center" wrapText="1"/>
    </xf>
    <xf numFmtId="0" fontId="4" fillId="2" borderId="51" xfId="0" applyFont="1" applyFill="1" applyBorder="1" applyAlignment="1">
      <alignment horizontal="center" vertical="center" wrapText="1"/>
    </xf>
    <xf numFmtId="1" fontId="6" fillId="0" borderId="58" xfId="4" applyNumberFormat="1" applyFont="1" applyFill="1" applyBorder="1" applyAlignment="1">
      <alignment horizontal="center" vertical="center" wrapText="1"/>
    </xf>
    <xf numFmtId="166" fontId="6" fillId="2" borderId="23" xfId="2" applyNumberFormat="1" applyFont="1" applyFill="1" applyBorder="1" applyAlignment="1">
      <alignment horizontal="center"/>
    </xf>
    <xf numFmtId="0" fontId="6" fillId="2" borderId="21" xfId="1" applyNumberFormat="1" applyFont="1" applyFill="1" applyBorder="1" applyAlignment="1">
      <alignment horizontal="center"/>
    </xf>
    <xf numFmtId="0" fontId="4" fillId="2" borderId="22" xfId="2" applyFont="1" applyFill="1" applyBorder="1" applyAlignment="1">
      <alignment vertical="center" wrapText="1"/>
    </xf>
    <xf numFmtId="3" fontId="6" fillId="0" borderId="45" xfId="4" applyNumberFormat="1" applyFont="1" applyFill="1" applyBorder="1" applyAlignment="1">
      <alignment horizontal="center" vertical="center" wrapText="1"/>
    </xf>
    <xf numFmtId="3" fontId="6" fillId="0" borderId="47" xfId="4" applyNumberFormat="1" applyFont="1" applyFill="1" applyBorder="1" applyAlignment="1">
      <alignment horizontal="center" vertical="center" wrapText="1"/>
    </xf>
    <xf numFmtId="10" fontId="6" fillId="0" borderId="68" xfId="1" applyNumberFormat="1" applyFont="1" applyFill="1" applyBorder="1" applyAlignment="1">
      <alignment horizontal="center" vertical="center" wrapText="1"/>
    </xf>
    <xf numFmtId="0" fontId="2" fillId="0" borderId="6" xfId="2" applyFont="1" applyBorder="1" applyAlignment="1">
      <alignment horizontal="justify"/>
    </xf>
    <xf numFmtId="166" fontId="4" fillId="0" borderId="21" xfId="0" applyNumberFormat="1" applyFont="1" applyBorder="1" applyAlignment="1">
      <alignment horizontal="center" vertical="center"/>
    </xf>
    <xf numFmtId="166" fontId="6" fillId="2" borderId="21" xfId="1" applyNumberFormat="1" applyFont="1" applyFill="1" applyBorder="1" applyAlignment="1">
      <alignment horizontal="center"/>
    </xf>
    <xf numFmtId="2" fontId="6" fillId="0" borderId="8" xfId="2" applyNumberFormat="1" applyFont="1" applyBorder="1" applyAlignment="1">
      <alignment horizontal="center"/>
    </xf>
    <xf numFmtId="0" fontId="0" fillId="0" borderId="0" xfId="0"/>
    <xf numFmtId="0" fontId="2" fillId="0" borderId="0" xfId="2" applyFont="1" applyAlignment="1">
      <alignment horizontal="center"/>
    </xf>
    <xf numFmtId="0" fontId="2" fillId="0" borderId="0" xfId="2" applyFont="1"/>
    <xf numFmtId="0" fontId="2" fillId="0" borderId="0" xfId="0" applyFont="1"/>
    <xf numFmtId="1" fontId="6" fillId="0" borderId="47" xfId="4" applyNumberFormat="1" applyFont="1" applyFill="1" applyBorder="1" applyAlignment="1">
      <alignment horizontal="center" vertical="center" wrapText="1"/>
    </xf>
    <xf numFmtId="0" fontId="4" fillId="2" borderId="45" xfId="0" applyFont="1" applyFill="1" applyBorder="1" applyAlignment="1">
      <alignment horizontal="center" vertical="center" wrapText="1"/>
    </xf>
    <xf numFmtId="0" fontId="4" fillId="2" borderId="68" xfId="0" applyFont="1" applyFill="1" applyBorder="1" applyAlignment="1">
      <alignment horizontal="center" vertical="center" wrapText="1"/>
    </xf>
    <xf numFmtId="9" fontId="6" fillId="0" borderId="68" xfId="1" applyFont="1" applyFill="1" applyBorder="1" applyAlignment="1">
      <alignment horizontal="center" vertical="center" wrapText="1"/>
    </xf>
    <xf numFmtId="0" fontId="4" fillId="2" borderId="51" xfId="0" applyFont="1" applyFill="1" applyBorder="1" applyAlignment="1">
      <alignment horizontal="center" vertical="center" wrapText="1"/>
    </xf>
    <xf numFmtId="1" fontId="6" fillId="0" borderId="58" xfId="4" applyNumberFormat="1" applyFont="1" applyFill="1" applyBorder="1" applyAlignment="1">
      <alignment horizontal="center" vertical="center" wrapText="1"/>
    </xf>
    <xf numFmtId="166" fontId="6" fillId="2" borderId="23" xfId="2" applyNumberFormat="1" applyFont="1" applyFill="1" applyBorder="1" applyAlignment="1">
      <alignment horizontal="center"/>
    </xf>
    <xf numFmtId="0" fontId="6" fillId="2" borderId="21" xfId="1" applyNumberFormat="1" applyFont="1" applyFill="1" applyBorder="1" applyAlignment="1">
      <alignment horizontal="center"/>
    </xf>
    <xf numFmtId="0" fontId="4" fillId="2" borderId="22" xfId="2" applyFont="1" applyFill="1" applyBorder="1" applyAlignment="1">
      <alignment vertical="center" wrapText="1"/>
    </xf>
    <xf numFmtId="1" fontId="6" fillId="0" borderId="45" xfId="4" applyNumberFormat="1" applyFont="1" applyFill="1" applyBorder="1" applyAlignment="1">
      <alignment horizontal="center" vertical="center" wrapText="1"/>
    </xf>
    <xf numFmtId="1" fontId="6" fillId="3" borderId="45" xfId="4" applyNumberFormat="1" applyFont="1" applyFill="1" applyBorder="1" applyAlignment="1">
      <alignment horizontal="center" vertical="center" wrapText="1"/>
    </xf>
    <xf numFmtId="1" fontId="6" fillId="3" borderId="47" xfId="4" applyNumberFormat="1" applyFont="1" applyFill="1" applyBorder="1" applyAlignment="1">
      <alignment horizontal="center" vertical="center" wrapText="1"/>
    </xf>
    <xf numFmtId="2" fontId="6" fillId="0" borderId="45" xfId="1" applyNumberFormat="1" applyFont="1" applyFill="1" applyBorder="1" applyAlignment="1">
      <alignment horizontal="center" vertical="center" wrapText="1"/>
    </xf>
    <xf numFmtId="0" fontId="94" fillId="3" borderId="23" xfId="0" applyFont="1" applyFill="1" applyBorder="1" applyAlignment="1">
      <alignment horizontal="center" vertical="center" wrapText="1"/>
    </xf>
    <xf numFmtId="0" fontId="94" fillId="3" borderId="22" xfId="0" applyFont="1" applyFill="1" applyBorder="1" applyAlignment="1">
      <alignment horizontal="center" vertical="center" wrapText="1"/>
    </xf>
    <xf numFmtId="0" fontId="94" fillId="3" borderId="21" xfId="0" applyFont="1" applyFill="1" applyBorder="1" applyAlignment="1">
      <alignment horizontal="center" vertical="center" wrapText="1"/>
    </xf>
    <xf numFmtId="0" fontId="0" fillId="0" borderId="0" xfId="0"/>
    <xf numFmtId="0" fontId="2" fillId="0" borderId="0" xfId="2" applyFont="1" applyAlignment="1">
      <alignment horizontal="center"/>
    </xf>
    <xf numFmtId="0" fontId="2" fillId="0" borderId="0" xfId="2" applyFont="1"/>
    <xf numFmtId="0" fontId="2" fillId="0" borderId="0" xfId="0" applyFont="1"/>
    <xf numFmtId="9" fontId="6" fillId="0" borderId="68" xfId="1" applyFont="1" applyFill="1" applyBorder="1" applyAlignment="1">
      <alignment horizontal="center" vertical="center" wrapText="1"/>
    </xf>
    <xf numFmtId="166" fontId="6" fillId="2" borderId="23" xfId="2" applyNumberFormat="1" applyFont="1" applyFill="1" applyBorder="1" applyAlignment="1">
      <alignment horizontal="center"/>
    </xf>
    <xf numFmtId="0" fontId="4" fillId="2" borderId="22" xfId="2" applyFont="1" applyFill="1" applyBorder="1" applyAlignment="1">
      <alignment vertical="center" wrapText="1"/>
    </xf>
    <xf numFmtId="0" fontId="7" fillId="2" borderId="68" xfId="0" applyFont="1" applyFill="1" applyBorder="1" applyAlignment="1">
      <alignment horizontal="center" vertical="center" wrapText="1"/>
    </xf>
    <xf numFmtId="1" fontId="6" fillId="3" borderId="5" xfId="4" applyNumberFormat="1" applyFont="1" applyFill="1" applyBorder="1" applyAlignment="1">
      <alignment horizontal="center" vertical="center" wrapText="1"/>
    </xf>
    <xf numFmtId="1" fontId="6" fillId="3" borderId="52" xfId="4" applyNumberFormat="1" applyFont="1" applyFill="1" applyBorder="1" applyAlignment="1">
      <alignment horizontal="center" vertical="center" wrapText="1"/>
    </xf>
    <xf numFmtId="1" fontId="6" fillId="0" borderId="5" xfId="4" applyNumberFormat="1" applyFont="1" applyFill="1" applyBorder="1" applyAlignment="1">
      <alignment horizontal="center" vertical="center" wrapText="1"/>
    </xf>
    <xf numFmtId="166" fontId="6" fillId="2" borderId="23" xfId="2" applyNumberFormat="1" applyFont="1" applyFill="1" applyBorder="1" applyAlignment="1">
      <alignment horizontal="center" vertical="center"/>
    </xf>
    <xf numFmtId="9" fontId="6" fillId="2" borderId="21" xfId="1" applyFont="1" applyFill="1" applyBorder="1" applyAlignment="1">
      <alignment horizontal="center"/>
    </xf>
    <xf numFmtId="0" fontId="7" fillId="2" borderId="2" xfId="0" applyFont="1" applyFill="1" applyBorder="1" applyAlignment="1">
      <alignment horizontal="center" vertical="center" wrapText="1"/>
    </xf>
    <xf numFmtId="0" fontId="6" fillId="0" borderId="49" xfId="2" applyFont="1" applyBorder="1" applyAlignment="1">
      <alignment horizontal="center"/>
    </xf>
    <xf numFmtId="0" fontId="4" fillId="0" borderId="56" xfId="0" applyFont="1" applyBorder="1" applyAlignment="1">
      <alignment horizontal="center" vertical="center"/>
    </xf>
    <xf numFmtId="0" fontId="4" fillId="0" borderId="57" xfId="0" applyFont="1" applyBorder="1" applyAlignment="1">
      <alignment horizontal="center" vertical="center"/>
    </xf>
    <xf numFmtId="0" fontId="4" fillId="0" borderId="58" xfId="0" applyFont="1" applyBorder="1" applyAlignment="1">
      <alignment horizontal="center" vertical="center"/>
    </xf>
    <xf numFmtId="0" fontId="93" fillId="0" borderId="21" xfId="2" applyFont="1" applyBorder="1" applyAlignment="1">
      <alignment horizontal="center" vertical="center" wrapText="1"/>
    </xf>
    <xf numFmtId="0" fontId="93" fillId="0" borderId="22" xfId="2" applyFont="1" applyBorder="1" applyAlignment="1">
      <alignment horizontal="center" vertical="center" wrapText="1"/>
    </xf>
    <xf numFmtId="0" fontId="93" fillId="0" borderId="23" xfId="2" applyFont="1" applyBorder="1" applyAlignment="1">
      <alignment horizontal="center" vertical="center" wrapText="1"/>
    </xf>
    <xf numFmtId="9" fontId="17" fillId="0" borderId="31" xfId="2" applyNumberFormat="1" applyFont="1" applyBorder="1" applyAlignment="1">
      <alignment horizontal="left" vertical="center" wrapText="1"/>
    </xf>
    <xf numFmtId="0" fontId="17" fillId="0" borderId="25" xfId="2" applyFont="1" applyBorder="1" applyAlignment="1">
      <alignment horizontal="left" vertical="center" wrapText="1"/>
    </xf>
    <xf numFmtId="0" fontId="17" fillId="0" borderId="30" xfId="2" applyFont="1" applyBorder="1" applyAlignment="1">
      <alignment horizontal="left" vertical="center" wrapText="1"/>
    </xf>
    <xf numFmtId="9" fontId="95" fillId="0" borderId="5" xfId="2" applyNumberFormat="1" applyFont="1" applyBorder="1" applyAlignment="1">
      <alignment horizontal="center" vertical="center"/>
    </xf>
    <xf numFmtId="0" fontId="95" fillId="0" borderId="5" xfId="2" applyFont="1" applyBorder="1" applyAlignment="1">
      <alignment horizontal="center" vertical="center"/>
    </xf>
    <xf numFmtId="9" fontId="17" fillId="0" borderId="5" xfId="2" applyNumberFormat="1" applyFont="1" applyBorder="1" applyAlignment="1">
      <alignment horizontal="center" vertical="center"/>
    </xf>
    <xf numFmtId="0" fontId="37" fillId="0" borderId="31" xfId="2" applyFont="1" applyBorder="1" applyAlignment="1">
      <alignment horizontal="center" vertical="center" wrapText="1"/>
    </xf>
    <xf numFmtId="9" fontId="17" fillId="0" borderId="5" xfId="2" applyNumberFormat="1" applyFont="1" applyBorder="1" applyAlignment="1">
      <alignment horizontal="center"/>
    </xf>
    <xf numFmtId="0" fontId="17" fillId="0" borderId="52" xfId="2" applyFont="1" applyBorder="1" applyAlignment="1">
      <alignment horizontal="left" wrapText="1"/>
    </xf>
    <xf numFmtId="0" fontId="17" fillId="0" borderId="57" xfId="2" applyFont="1" applyBorder="1" applyAlignment="1">
      <alignment horizontal="left" wrapText="1"/>
    </xf>
    <xf numFmtId="0" fontId="17" fillId="0" borderId="48" xfId="2" applyFont="1" applyBorder="1" applyAlignment="1">
      <alignment horizontal="left" wrapText="1"/>
    </xf>
    <xf numFmtId="0" fontId="40" fillId="0" borderId="5" xfId="2" applyFont="1" applyBorder="1" applyAlignment="1">
      <alignment horizontal="left" vertical="center" wrapText="1"/>
    </xf>
    <xf numFmtId="187" fontId="2" fillId="3" borderId="70" xfId="2" applyNumberFormat="1" applyFont="1" applyFill="1" applyBorder="1" applyAlignment="1">
      <alignment horizontal="center" vertical="center"/>
    </xf>
    <xf numFmtId="0" fontId="40" fillId="0" borderId="6" xfId="2" applyFont="1" applyBorder="1" applyAlignment="1">
      <alignment horizontal="left" vertical="center" wrapText="1"/>
    </xf>
    <xf numFmtId="0" fontId="40" fillId="0" borderId="23" xfId="2" applyFont="1" applyBorder="1" applyAlignment="1">
      <alignment horizontal="center" vertical="center" wrapText="1"/>
    </xf>
    <xf numFmtId="0" fontId="40" fillId="0" borderId="22" xfId="2" applyFont="1" applyBorder="1" applyAlignment="1">
      <alignment horizontal="center" vertical="center" wrapText="1"/>
    </xf>
    <xf numFmtId="0" fontId="40" fillId="0" borderId="21" xfId="2" applyFont="1" applyBorder="1" applyAlignment="1">
      <alignment horizontal="center" vertical="center" wrapText="1"/>
    </xf>
    <xf numFmtId="0" fontId="2" fillId="0" borderId="0" xfId="2" applyFont="1" applyAlignment="1">
      <alignment horizontal="center"/>
    </xf>
    <xf numFmtId="0" fontId="2" fillId="0" borderId="0" xfId="2" applyFont="1"/>
    <xf numFmtId="0" fontId="2" fillId="0" borderId="0" xfId="0" applyFont="1"/>
    <xf numFmtId="1" fontId="6" fillId="0" borderId="45" xfId="4" applyNumberFormat="1" applyFont="1" applyFill="1" applyBorder="1" applyAlignment="1">
      <alignment horizontal="center" vertical="center" wrapText="1"/>
    </xf>
    <xf numFmtId="1" fontId="6" fillId="0" borderId="47" xfId="4" applyNumberFormat="1" applyFont="1" applyFill="1" applyBorder="1" applyAlignment="1">
      <alignment horizontal="center" vertical="center" wrapText="1"/>
    </xf>
    <xf numFmtId="1" fontId="6" fillId="0" borderId="59" xfId="4" applyNumberFormat="1" applyFont="1" applyFill="1" applyBorder="1" applyAlignment="1">
      <alignment horizontal="center" vertical="center" wrapText="1"/>
    </xf>
    <xf numFmtId="0" fontId="4" fillId="2" borderId="45" xfId="0" applyFont="1" applyFill="1" applyBorder="1" applyAlignment="1">
      <alignment horizontal="center" vertical="center" wrapText="1"/>
    </xf>
    <xf numFmtId="0" fontId="4" fillId="2" borderId="68" xfId="0" applyFont="1" applyFill="1" applyBorder="1" applyAlignment="1">
      <alignment horizontal="center" vertical="center" wrapText="1"/>
    </xf>
    <xf numFmtId="9" fontId="6" fillId="0" borderId="68" xfId="1" applyFont="1" applyFill="1" applyBorder="1" applyAlignment="1">
      <alignment horizontal="center" vertical="center" wrapText="1"/>
    </xf>
    <xf numFmtId="0" fontId="4" fillId="2" borderId="51" xfId="0" applyFont="1" applyFill="1" applyBorder="1" applyAlignment="1">
      <alignment horizontal="center" vertical="center" wrapText="1"/>
    </xf>
    <xf numFmtId="1" fontId="6" fillId="0" borderId="51" xfId="4" applyNumberFormat="1" applyFont="1" applyFill="1" applyBorder="1" applyAlignment="1">
      <alignment horizontal="center" vertical="center" wrapText="1"/>
    </xf>
    <xf numFmtId="1" fontId="6" fillId="0" borderId="58" xfId="4" applyNumberFormat="1" applyFont="1" applyFill="1" applyBorder="1" applyAlignment="1">
      <alignment horizontal="center" vertical="center" wrapText="1"/>
    </xf>
    <xf numFmtId="1" fontId="6" fillId="0" borderId="155" xfId="4" applyNumberFormat="1" applyFont="1" applyFill="1" applyBorder="1" applyAlignment="1">
      <alignment horizontal="center" vertical="center" wrapText="1"/>
    </xf>
    <xf numFmtId="166" fontId="6" fillId="2" borderId="23" xfId="2" applyNumberFormat="1" applyFont="1" applyFill="1" applyBorder="1" applyAlignment="1">
      <alignment horizontal="center"/>
    </xf>
    <xf numFmtId="0" fontId="4" fillId="2" borderId="22" xfId="2" applyFont="1" applyFill="1" applyBorder="1" applyAlignment="1">
      <alignment vertical="center" wrapText="1"/>
    </xf>
    <xf numFmtId="0" fontId="6" fillId="0" borderId="15" xfId="2" applyFont="1" applyBorder="1" applyAlignment="1">
      <alignment horizontal="center" vertical="center" wrapText="1"/>
    </xf>
    <xf numFmtId="0" fontId="6" fillId="0" borderId="0" xfId="2" applyFont="1" applyAlignment="1">
      <alignment horizontal="center" vertical="center" wrapText="1"/>
    </xf>
    <xf numFmtId="0" fontId="6" fillId="0" borderId="19" xfId="2" applyFont="1" applyBorder="1" applyAlignment="1">
      <alignment horizontal="center" vertical="center" wrapText="1"/>
    </xf>
    <xf numFmtId="0" fontId="17" fillId="0" borderId="0" xfId="2" applyFont="1" applyAlignment="1">
      <alignment horizontal="center"/>
    </xf>
    <xf numFmtId="0" fontId="15" fillId="0" borderId="13" xfId="2" applyFont="1" applyBorder="1" applyAlignment="1">
      <alignment horizontal="center"/>
    </xf>
    <xf numFmtId="0" fontId="15" fillId="0" borderId="17" xfId="2" applyFont="1" applyBorder="1" applyAlignment="1">
      <alignment horizontal="center"/>
    </xf>
    <xf numFmtId="0" fontId="2" fillId="0" borderId="5" xfId="2" applyFont="1" applyBorder="1" applyAlignment="1">
      <alignment horizontal="center"/>
    </xf>
    <xf numFmtId="0" fontId="2" fillId="0" borderId="8" xfId="2" applyFont="1" applyBorder="1" applyAlignment="1">
      <alignment horizontal="center"/>
    </xf>
    <xf numFmtId="0" fontId="2" fillId="0" borderId="4" xfId="2" applyFont="1" applyBorder="1" applyAlignment="1">
      <alignment horizontal="center"/>
    </xf>
    <xf numFmtId="0" fontId="2" fillId="0" borderId="7" xfId="2" applyFont="1" applyBorder="1" applyAlignment="1">
      <alignment horizontal="center"/>
    </xf>
    <xf numFmtId="0" fontId="2" fillId="0" borderId="21" xfId="2" applyFont="1" applyBorder="1" applyAlignment="1">
      <alignment horizontal="center"/>
    </xf>
    <xf numFmtId="0" fontId="2" fillId="0" borderId="22" xfId="2" applyFont="1" applyBorder="1" applyAlignment="1">
      <alignment horizontal="center"/>
    </xf>
    <xf numFmtId="0" fontId="2" fillId="0" borderId="23" xfId="2" applyFont="1" applyBorder="1" applyAlignment="1">
      <alignment horizontal="center"/>
    </xf>
    <xf numFmtId="0" fontId="2" fillId="0" borderId="6" xfId="2" applyFont="1" applyBorder="1" applyAlignment="1">
      <alignment horizontal="center"/>
    </xf>
    <xf numFmtId="0" fontId="88" fillId="4" borderId="2" xfId="0" applyFont="1" applyFill="1" applyBorder="1" applyAlignment="1">
      <alignment horizontal="center" vertical="center" wrapText="1"/>
    </xf>
    <xf numFmtId="0" fontId="88" fillId="4" borderId="1" xfId="0" applyFont="1" applyFill="1" applyBorder="1" applyAlignment="1">
      <alignment horizontal="center" vertical="center" wrapText="1"/>
    </xf>
    <xf numFmtId="168" fontId="2" fillId="0" borderId="5" xfId="2" applyNumberFormat="1" applyFont="1" applyBorder="1" applyAlignment="1">
      <alignment horizontal="center" vertical="center"/>
    </xf>
    <xf numFmtId="9" fontId="2" fillId="0" borderId="52" xfId="2" applyNumberFormat="1" applyFont="1" applyBorder="1" applyAlignment="1">
      <alignment horizontal="center" vertical="center"/>
    </xf>
    <xf numFmtId="0" fontId="2" fillId="0" borderId="57" xfId="2" applyFont="1" applyBorder="1" applyAlignment="1">
      <alignment horizontal="center" vertical="center"/>
    </xf>
    <xf numFmtId="0" fontId="2" fillId="0" borderId="48" xfId="2" applyFont="1" applyBorder="1" applyAlignment="1">
      <alignment horizontal="center" vertical="center"/>
    </xf>
    <xf numFmtId="0" fontId="2" fillId="0" borderId="5" xfId="2" applyFont="1" applyBorder="1" applyAlignment="1">
      <alignment horizontal="center" wrapText="1"/>
    </xf>
    <xf numFmtId="0" fontId="2" fillId="0" borderId="6" xfId="2" applyFont="1" applyBorder="1" applyAlignment="1">
      <alignment horizontal="center" wrapText="1"/>
    </xf>
    <xf numFmtId="0" fontId="89" fillId="27" borderId="13" xfId="0" applyFont="1" applyFill="1" applyBorder="1" applyAlignment="1">
      <alignment horizontal="center" vertical="center" wrapText="1"/>
    </xf>
    <xf numFmtId="0" fontId="89" fillId="27" borderId="0" xfId="0" applyFont="1" applyFill="1" applyAlignment="1">
      <alignment horizontal="center" vertical="center" wrapText="1"/>
    </xf>
    <xf numFmtId="9" fontId="2" fillId="3" borderId="5" xfId="2" applyNumberFormat="1" applyFont="1" applyFill="1" applyBorder="1" applyAlignment="1">
      <alignment horizontal="center" vertical="center"/>
    </xf>
    <xf numFmtId="0" fontId="2" fillId="3" borderId="5" xfId="2" applyFont="1" applyFill="1" applyBorder="1" applyAlignment="1">
      <alignment horizontal="center" vertical="center"/>
    </xf>
    <xf numFmtId="9" fontId="2" fillId="3" borderId="5" xfId="2" applyNumberFormat="1" applyFont="1" applyFill="1" applyBorder="1" applyAlignment="1">
      <alignment horizontal="center"/>
    </xf>
    <xf numFmtId="0" fontId="2" fillId="3" borderId="5" xfId="2" applyFont="1" applyFill="1" applyBorder="1" applyAlignment="1">
      <alignment horizontal="center"/>
    </xf>
    <xf numFmtId="0" fontId="2" fillId="0" borderId="4" xfId="2" applyFont="1" applyBorder="1" applyAlignment="1">
      <alignment horizontal="center" vertical="center"/>
    </xf>
    <xf numFmtId="0" fontId="2" fillId="0" borderId="5" xfId="2" applyFont="1" applyBorder="1" applyAlignment="1">
      <alignment horizontal="center" vertical="center"/>
    </xf>
    <xf numFmtId="0" fontId="88" fillId="4" borderId="2" xfId="0" applyFont="1" applyFill="1" applyBorder="1" applyAlignment="1">
      <alignment horizontal="center" vertical="center"/>
    </xf>
    <xf numFmtId="0" fontId="88" fillId="4" borderId="3" xfId="0" applyFont="1" applyFill="1" applyBorder="1" applyAlignment="1">
      <alignment horizontal="center" vertical="center"/>
    </xf>
    <xf numFmtId="0" fontId="2" fillId="0" borderId="5" xfId="2" applyFont="1" applyBorder="1" applyAlignment="1">
      <alignment horizontal="center" vertical="center" wrapText="1"/>
    </xf>
    <xf numFmtId="0" fontId="2" fillId="0" borderId="39" xfId="2" applyFont="1" applyBorder="1" applyAlignment="1">
      <alignment horizontal="center" vertical="center"/>
    </xf>
    <xf numFmtId="0" fontId="2" fillId="0" borderId="0" xfId="2" applyFont="1" applyAlignment="1">
      <alignment horizontal="center" vertical="center"/>
    </xf>
    <xf numFmtId="0" fontId="2" fillId="0" borderId="40" xfId="2" applyFont="1" applyBorder="1" applyAlignment="1">
      <alignment horizontal="center" vertical="center"/>
    </xf>
    <xf numFmtId="0" fontId="2" fillId="0" borderId="18" xfId="2" applyFont="1" applyBorder="1" applyAlignment="1">
      <alignment horizontal="center" vertical="center"/>
    </xf>
    <xf numFmtId="0" fontId="2" fillId="0" borderId="19" xfId="2" applyFont="1" applyBorder="1" applyAlignment="1">
      <alignment horizontal="center" vertical="center"/>
    </xf>
    <xf numFmtId="0" fontId="2" fillId="0" borderId="20" xfId="2" applyFont="1" applyBorder="1" applyAlignment="1">
      <alignment horizontal="center" vertical="center"/>
    </xf>
    <xf numFmtId="0" fontId="81" fillId="4" borderId="39" xfId="0" applyFont="1" applyFill="1" applyBorder="1" applyAlignment="1">
      <alignment horizontal="center" vertical="center" wrapText="1"/>
    </xf>
    <xf numFmtId="0" fontId="81" fillId="4" borderId="0" xfId="0" applyFont="1" applyFill="1" applyAlignment="1">
      <alignment horizontal="center" vertical="center" wrapText="1"/>
    </xf>
    <xf numFmtId="0" fontId="81" fillId="4" borderId="40" xfId="0" applyFont="1" applyFill="1" applyBorder="1" applyAlignment="1">
      <alignment horizontal="center" vertical="center" wrapText="1"/>
    </xf>
    <xf numFmtId="0" fontId="81" fillId="4" borderId="18" xfId="0" applyFont="1" applyFill="1" applyBorder="1" applyAlignment="1">
      <alignment horizontal="center" vertical="center" wrapText="1"/>
    </xf>
    <xf numFmtId="0" fontId="81" fillId="4" borderId="19" xfId="0" applyFont="1" applyFill="1" applyBorder="1" applyAlignment="1">
      <alignment horizontal="center" vertical="center" wrapText="1"/>
    </xf>
    <xf numFmtId="0" fontId="81" fillId="4" borderId="20" xfId="0" applyFont="1" applyFill="1" applyBorder="1" applyAlignment="1">
      <alignment horizontal="center" vertical="center" wrapText="1"/>
    </xf>
    <xf numFmtId="0" fontId="40" fillId="3" borderId="39" xfId="0" applyFont="1" applyFill="1" applyBorder="1" applyAlignment="1">
      <alignment horizontal="center" vertical="center"/>
    </xf>
    <xf numFmtId="0" fontId="40" fillId="3" borderId="0" xfId="0" applyFont="1" applyFill="1" applyAlignment="1">
      <alignment horizontal="center" vertical="center"/>
    </xf>
    <xf numFmtId="0" fontId="40" fillId="3" borderId="40" xfId="0" applyFont="1" applyFill="1" applyBorder="1" applyAlignment="1">
      <alignment horizontal="center" vertical="center"/>
    </xf>
    <xf numFmtId="0" fontId="40" fillId="3" borderId="18" xfId="0" applyFont="1" applyFill="1" applyBorder="1" applyAlignment="1">
      <alignment horizontal="center" vertical="center"/>
    </xf>
    <xf numFmtId="0" fontId="40" fillId="3" borderId="19" xfId="0" applyFont="1" applyFill="1" applyBorder="1" applyAlignment="1">
      <alignment horizontal="center" vertical="center"/>
    </xf>
    <xf numFmtId="0" fontId="40" fillId="3" borderId="20" xfId="0" applyFont="1" applyFill="1" applyBorder="1" applyAlignment="1">
      <alignment horizontal="center" vertical="center"/>
    </xf>
    <xf numFmtId="0" fontId="6" fillId="0" borderId="21" xfId="0" applyFont="1" applyBorder="1" applyAlignment="1">
      <alignment horizontal="center" vertical="top"/>
    </xf>
    <xf numFmtId="0" fontId="6" fillId="0" borderId="22" xfId="0" applyFont="1" applyBorder="1" applyAlignment="1">
      <alignment horizontal="center" vertical="top"/>
    </xf>
    <xf numFmtId="0" fontId="6" fillId="0" borderId="23" xfId="0" applyFont="1" applyBorder="1" applyAlignment="1">
      <alignment horizontal="center" vertical="top"/>
    </xf>
    <xf numFmtId="9" fontId="4" fillId="0" borderId="21" xfId="0" applyNumberFormat="1" applyFont="1" applyBorder="1" applyAlignment="1">
      <alignment horizontal="center" vertical="center"/>
    </xf>
    <xf numFmtId="9" fontId="4" fillId="0" borderId="22" xfId="0" applyNumberFormat="1" applyFont="1" applyBorder="1" applyAlignment="1">
      <alignment horizontal="center" vertical="center"/>
    </xf>
    <xf numFmtId="9" fontId="4" fillId="0" borderId="23" xfId="0" applyNumberFormat="1" applyFont="1" applyBorder="1" applyAlignment="1">
      <alignment horizontal="center" vertical="center"/>
    </xf>
    <xf numFmtId="0" fontId="85" fillId="0" borderId="21" xfId="0" applyFont="1" applyBorder="1" applyAlignment="1">
      <alignment horizontal="center" vertical="top" wrapText="1"/>
    </xf>
    <xf numFmtId="0" fontId="85" fillId="0" borderId="22" xfId="0" applyFont="1" applyBorder="1" applyAlignment="1">
      <alignment horizontal="center" vertical="top" wrapText="1"/>
    </xf>
    <xf numFmtId="0" fontId="85" fillId="0" borderId="23" xfId="0" applyFont="1" applyBorder="1" applyAlignment="1">
      <alignment horizontal="center" vertical="top" wrapText="1"/>
    </xf>
    <xf numFmtId="0" fontId="2" fillId="0" borderId="9" xfId="2" applyFont="1" applyBorder="1" applyAlignment="1">
      <alignment horizontal="center"/>
    </xf>
    <xf numFmtId="0" fontId="83" fillId="27" borderId="0" xfId="0" applyFont="1" applyFill="1" applyAlignment="1">
      <alignment horizontal="center" vertical="center" wrapText="1"/>
    </xf>
    <xf numFmtId="0" fontId="83" fillId="27" borderId="17" xfId="0" applyFont="1" applyFill="1" applyBorder="1" applyAlignment="1">
      <alignment horizontal="center" vertical="center" wrapText="1"/>
    </xf>
    <xf numFmtId="0" fontId="83" fillId="27" borderId="13" xfId="0" applyFont="1" applyFill="1" applyBorder="1" applyAlignment="1">
      <alignment horizontal="center" vertical="center" wrapText="1"/>
    </xf>
    <xf numFmtId="187" fontId="2" fillId="3" borderId="72" xfId="2" applyNumberFormat="1" applyFont="1" applyFill="1" applyBorder="1" applyAlignment="1">
      <alignment horizontal="center" vertical="center"/>
    </xf>
    <xf numFmtId="9" fontId="2" fillId="3" borderId="5" xfId="2" applyNumberFormat="1" applyFont="1" applyFill="1" applyBorder="1" applyAlignment="1">
      <alignment horizontal="center"/>
    </xf>
    <xf numFmtId="0" fontId="2" fillId="3" borderId="5" xfId="2" applyFont="1" applyFill="1" applyBorder="1" applyAlignment="1">
      <alignment horizontal="center"/>
    </xf>
    <xf numFmtId="187" fontId="2" fillId="0" borderId="70" xfId="2" applyNumberFormat="1" applyFont="1" applyBorder="1" applyAlignment="1">
      <alignment horizontal="center" vertical="center"/>
    </xf>
    <xf numFmtId="187" fontId="2" fillId="0" borderId="72" xfId="2" applyNumberFormat="1" applyFont="1" applyBorder="1" applyAlignment="1">
      <alignment horizontal="center" vertical="center"/>
    </xf>
    <xf numFmtId="168" fontId="2" fillId="0" borderId="5" xfId="2" applyNumberFormat="1" applyFont="1" applyBorder="1" applyAlignment="1">
      <alignment horizontal="center"/>
    </xf>
    <xf numFmtId="0" fontId="6" fillId="0" borderId="9" xfId="13" applyFont="1" applyBorder="1" applyAlignment="1">
      <alignment horizontal="center"/>
    </xf>
    <xf numFmtId="0" fontId="2" fillId="0" borderId="32" xfId="0" applyFont="1" applyBorder="1" applyAlignment="1">
      <alignment horizontal="center"/>
    </xf>
    <xf numFmtId="9" fontId="6" fillId="0" borderId="8" xfId="13" applyNumberFormat="1" applyFont="1" applyBorder="1" applyAlignment="1">
      <alignment horizontal="center"/>
    </xf>
    <xf numFmtId="10" fontId="6" fillId="0" borderId="8" xfId="13" applyNumberFormat="1" applyFont="1" applyBorder="1" applyAlignment="1">
      <alignment horizontal="center"/>
    </xf>
    <xf numFmtId="0" fontId="2" fillId="0" borderId="57" xfId="0" applyFont="1" applyBorder="1" applyAlignment="1">
      <alignment horizontal="center" wrapText="1"/>
    </xf>
    <xf numFmtId="0" fontId="2" fillId="0" borderId="57" xfId="0" applyFont="1" applyBorder="1" applyAlignment="1">
      <alignment horizontal="center"/>
    </xf>
    <xf numFmtId="0" fontId="2" fillId="0" borderId="52" xfId="0" applyFont="1" applyBorder="1" applyAlignment="1">
      <alignment horizontal="center" vertical="center"/>
    </xf>
    <xf numFmtId="0" fontId="2" fillId="0" borderId="57" xfId="0" applyFont="1" applyBorder="1" applyAlignment="1">
      <alignment horizontal="left" wrapText="1"/>
    </xf>
    <xf numFmtId="0" fontId="2" fillId="0" borderId="48" xfId="0" applyFont="1" applyBorder="1" applyAlignment="1">
      <alignment horizontal="left" wrapText="1"/>
    </xf>
    <xf numFmtId="0" fontId="2" fillId="0" borderId="33" xfId="0" applyFont="1" applyBorder="1" applyAlignment="1">
      <alignment horizontal="center"/>
    </xf>
    <xf numFmtId="0" fontId="6" fillId="0" borderId="48" xfId="0" applyFont="1" applyBorder="1" applyAlignment="1">
      <alignment horizontal="center" vertical="center" wrapText="1"/>
    </xf>
    <xf numFmtId="0" fontId="6" fillId="0" borderId="8" xfId="13" applyFont="1" applyBorder="1" applyAlignment="1">
      <alignment horizontal="center"/>
    </xf>
    <xf numFmtId="0" fontId="4" fillId="0" borderId="5" xfId="0" applyFont="1" applyBorder="1" applyAlignment="1">
      <alignment vertical="center"/>
    </xf>
    <xf numFmtId="0" fontId="2" fillId="0" borderId="52" xfId="0" applyFont="1" applyBorder="1" applyAlignment="1">
      <alignment horizontal="left" wrapText="1"/>
    </xf>
    <xf numFmtId="0" fontId="2" fillId="0" borderId="48" xfId="0" applyFont="1" applyBorder="1" applyAlignment="1">
      <alignment horizontal="center" vertical="center"/>
    </xf>
    <xf numFmtId="0" fontId="2" fillId="0" borderId="28" xfId="0" applyFont="1" applyBorder="1" applyAlignment="1">
      <alignment horizontal="center"/>
    </xf>
    <xf numFmtId="9" fontId="6" fillId="0" borderId="7" xfId="13" applyNumberFormat="1" applyFont="1" applyBorder="1" applyAlignment="1">
      <alignment horizontal="center"/>
    </xf>
    <xf numFmtId="0" fontId="0" fillId="0" borderId="0" xfId="0"/>
    <xf numFmtId="0" fontId="2" fillId="0" borderId="0" xfId="2" applyFont="1" applyAlignment="1">
      <alignment horizontal="center"/>
    </xf>
    <xf numFmtId="0" fontId="2" fillId="0" borderId="0" xfId="2" applyFont="1"/>
    <xf numFmtId="0" fontId="4" fillId="0" borderId="0" xfId="2" applyFont="1" applyAlignment="1">
      <alignment horizontal="left" vertical="center" wrapText="1"/>
    </xf>
    <xf numFmtId="0" fontId="4" fillId="0" borderId="10" xfId="2" applyFont="1" applyBorder="1" applyAlignment="1">
      <alignment horizontal="center" vertical="center"/>
    </xf>
    <xf numFmtId="0" fontId="4" fillId="0" borderId="11" xfId="2" applyFont="1" applyBorder="1" applyAlignment="1">
      <alignment horizontal="center" vertical="center"/>
    </xf>
    <xf numFmtId="0" fontId="4" fillId="0" borderId="11" xfId="3" applyFont="1" applyBorder="1" applyAlignment="1">
      <alignment horizontal="center" vertical="center" wrapText="1"/>
    </xf>
    <xf numFmtId="0" fontId="4" fillId="0" borderId="11" xfId="2" applyFont="1" applyBorder="1" applyAlignment="1">
      <alignment horizontal="center" vertical="center" wrapText="1"/>
    </xf>
    <xf numFmtId="0" fontId="4" fillId="0" borderId="12" xfId="2" applyFont="1" applyBorder="1" applyAlignment="1">
      <alignment horizontal="center" vertical="center"/>
    </xf>
    <xf numFmtId="0" fontId="4" fillId="0" borderId="13" xfId="2" applyFont="1" applyBorder="1" applyAlignment="1">
      <alignment horizontal="center" vertical="center"/>
    </xf>
    <xf numFmtId="0" fontId="4" fillId="0" borderId="17" xfId="2" applyFont="1" applyBorder="1" applyAlignment="1">
      <alignment horizontal="center" vertical="center"/>
    </xf>
    <xf numFmtId="0" fontId="4" fillId="0" borderId="0" xfId="2" applyFont="1" applyAlignment="1">
      <alignment horizontal="center" vertical="center"/>
    </xf>
    <xf numFmtId="0" fontId="4" fillId="0" borderId="0" xfId="3" applyFont="1" applyAlignment="1">
      <alignment horizontal="center" vertical="center" wrapText="1"/>
    </xf>
    <xf numFmtId="0" fontId="4" fillId="0" borderId="0" xfId="2" applyFont="1" applyAlignment="1">
      <alignment horizontal="center" vertical="center" wrapText="1"/>
    </xf>
    <xf numFmtId="0" fontId="6" fillId="0" borderId="13" xfId="2" applyFont="1" applyBorder="1" applyAlignment="1">
      <alignment horizontal="center"/>
    </xf>
    <xf numFmtId="0" fontId="6" fillId="0" borderId="0" xfId="2" applyFont="1" applyAlignment="1">
      <alignment horizontal="center"/>
    </xf>
    <xf numFmtId="0" fontId="6" fillId="0" borderId="17" xfId="2" applyFont="1" applyBorder="1" applyAlignment="1">
      <alignment horizontal="center"/>
    </xf>
    <xf numFmtId="0" fontId="6" fillId="0" borderId="0" xfId="3" applyFont="1" applyAlignment="1">
      <alignment horizontal="center" vertical="center" wrapText="1"/>
    </xf>
    <xf numFmtId="0" fontId="2" fillId="0" borderId="0" xfId="0" applyFont="1"/>
    <xf numFmtId="0" fontId="6" fillId="0" borderId="13" xfId="0" applyFont="1" applyBorder="1"/>
    <xf numFmtId="0" fontId="6" fillId="0" borderId="49" xfId="2" applyFont="1" applyBorder="1" applyAlignment="1">
      <alignment horizontal="center"/>
    </xf>
    <xf numFmtId="0" fontId="6" fillId="0" borderId="46" xfId="2" applyFont="1" applyBorder="1" applyAlignment="1">
      <alignment horizontal="center"/>
    </xf>
    <xf numFmtId="0" fontId="6" fillId="0" borderId="10" xfId="2" applyFont="1" applyBorder="1" applyAlignment="1">
      <alignment horizontal="center"/>
    </xf>
    <xf numFmtId="0" fontId="6" fillId="0" borderId="12" xfId="2" applyFont="1" applyBorder="1" applyAlignment="1">
      <alignment horizontal="center"/>
    </xf>
    <xf numFmtId="0" fontId="2" fillId="0" borderId="13" xfId="2" applyFont="1" applyBorder="1" applyAlignment="1">
      <alignment horizontal="center"/>
    </xf>
    <xf numFmtId="0" fontId="10" fillId="3" borderId="17" xfId="0" applyFont="1" applyFill="1" applyBorder="1" applyAlignment="1">
      <alignment vertical="center" wrapText="1"/>
    </xf>
    <xf numFmtId="0" fontId="2" fillId="0" borderId="17" xfId="2" applyFont="1" applyBorder="1" applyAlignment="1">
      <alignment horizontal="center"/>
    </xf>
    <xf numFmtId="0" fontId="2" fillId="0" borderId="49" xfId="2" applyFont="1" applyBorder="1" applyAlignment="1">
      <alignment horizontal="center"/>
    </xf>
    <xf numFmtId="0" fontId="2" fillId="0" borderId="46" xfId="2" applyFont="1" applyBorder="1" applyAlignment="1">
      <alignment horizontal="center"/>
    </xf>
    <xf numFmtId="0" fontId="6" fillId="0" borderId="38" xfId="3" applyFont="1" applyBorder="1" applyAlignment="1">
      <alignment vertical="center" wrapText="1"/>
    </xf>
    <xf numFmtId="0" fontId="9" fillId="3" borderId="38" xfId="3" applyFont="1" applyFill="1" applyBorder="1" applyAlignment="1">
      <alignment horizontal="center" vertical="center" wrapText="1"/>
    </xf>
    <xf numFmtId="166" fontId="6" fillId="0" borderId="0" xfId="2" applyNumberFormat="1" applyFont="1" applyAlignment="1">
      <alignment horizontal="center"/>
    </xf>
    <xf numFmtId="43" fontId="6" fillId="0" borderId="0" xfId="1" applyNumberFormat="1" applyFont="1" applyFill="1" applyBorder="1" applyAlignment="1">
      <alignment horizontal="center"/>
    </xf>
    <xf numFmtId="0" fontId="2" fillId="0" borderId="50" xfId="2" applyFont="1" applyBorder="1" applyAlignment="1">
      <alignment horizontal="center"/>
    </xf>
    <xf numFmtId="0" fontId="2" fillId="0" borderId="11" xfId="2" applyFont="1" applyBorder="1" applyAlignment="1">
      <alignment horizontal="center"/>
    </xf>
    <xf numFmtId="0" fontId="4" fillId="0" borderId="38" xfId="3" applyFont="1" applyBorder="1" applyAlignment="1">
      <alignment horizontal="center" vertical="center" wrapText="1"/>
    </xf>
    <xf numFmtId="0" fontId="4" fillId="0" borderId="40" xfId="2" applyFont="1" applyBorder="1" applyAlignment="1">
      <alignment horizontal="center" vertical="center"/>
    </xf>
    <xf numFmtId="0" fontId="6" fillId="0" borderId="40" xfId="2" applyFont="1" applyBorder="1" applyAlignment="1">
      <alignment horizontal="center"/>
    </xf>
    <xf numFmtId="0" fontId="6" fillId="0" borderId="0" xfId="13" applyFont="1" applyAlignment="1">
      <alignment horizontal="center"/>
    </xf>
    <xf numFmtId="0" fontId="6" fillId="0" borderId="40" xfId="13" applyFont="1" applyBorder="1" applyAlignment="1">
      <alignment horizontal="center"/>
    </xf>
    <xf numFmtId="0" fontId="7" fillId="0" borderId="0" xfId="2" applyFont="1" applyAlignment="1">
      <alignment horizontal="center" vertical="center" wrapText="1"/>
    </xf>
    <xf numFmtId="0" fontId="6" fillId="0" borderId="40" xfId="3" applyFont="1" applyBorder="1" applyAlignment="1">
      <alignment horizontal="center" vertical="center" wrapText="1"/>
    </xf>
    <xf numFmtId="0" fontId="7" fillId="2" borderId="5" xfId="0" applyFont="1" applyFill="1" applyBorder="1" applyAlignment="1">
      <alignment horizontal="center" vertical="center" wrapText="1"/>
    </xf>
    <xf numFmtId="1" fontId="31" fillId="0" borderId="5" xfId="4" applyNumberFormat="1" applyFont="1" applyFill="1" applyBorder="1" applyAlignment="1">
      <alignment horizontal="center" vertical="center" wrapText="1"/>
    </xf>
    <xf numFmtId="9" fontId="31" fillId="0" borderId="5" xfId="1" applyFont="1" applyFill="1" applyBorder="1" applyAlignment="1">
      <alignment horizontal="center" vertical="center" wrapText="1"/>
    </xf>
    <xf numFmtId="1" fontId="31" fillId="0" borderId="83" xfId="4" applyNumberFormat="1" applyFont="1" applyFill="1" applyBorder="1" applyAlignment="1">
      <alignment horizontal="center" vertical="center" wrapText="1"/>
    </xf>
    <xf numFmtId="1" fontId="31" fillId="0" borderId="54" xfId="4" applyNumberFormat="1" applyFont="1" applyFill="1" applyBorder="1" applyAlignment="1">
      <alignment horizontal="center" vertical="center" wrapText="1"/>
    </xf>
    <xf numFmtId="9" fontId="31" fillId="0" borderId="54" xfId="1" applyFont="1" applyFill="1" applyBorder="1" applyAlignment="1">
      <alignment horizontal="center" vertical="center" wrapText="1"/>
    </xf>
    <xf numFmtId="0" fontId="2" fillId="0" borderId="0" xfId="13" applyFont="1" applyAlignment="1">
      <alignment horizontal="center"/>
    </xf>
    <xf numFmtId="9" fontId="2" fillId="0" borderId="0" xfId="1" applyFont="1"/>
    <xf numFmtId="0" fontId="92" fillId="0" borderId="0" xfId="0" applyFont="1" applyAlignment="1">
      <alignment horizontal="center" vertical="center"/>
    </xf>
    <xf numFmtId="9" fontId="92" fillId="0" borderId="0" xfId="0" applyNumberFormat="1" applyFont="1" applyAlignment="1">
      <alignment horizontal="center" vertical="center"/>
    </xf>
    <xf numFmtId="9" fontId="2" fillId="0" borderId="52" xfId="0" applyNumberFormat="1" applyFont="1" applyBorder="1" applyAlignment="1">
      <alignment horizontal="center" vertical="center"/>
    </xf>
    <xf numFmtId="9" fontId="2" fillId="0" borderId="48" xfId="0" applyNumberFormat="1" applyFont="1" applyBorder="1" applyAlignment="1">
      <alignment horizontal="center" vertical="center"/>
    </xf>
    <xf numFmtId="9" fontId="2" fillId="0" borderId="57" xfId="0" applyNumberFormat="1" applyFont="1" applyBorder="1" applyAlignment="1">
      <alignment horizontal="center" vertical="center"/>
    </xf>
    <xf numFmtId="0" fontId="31" fillId="0" borderId="2" xfId="2" applyFont="1" applyBorder="1" applyAlignment="1">
      <alignment horizontal="center" vertical="center" wrapText="1"/>
    </xf>
    <xf numFmtId="0" fontId="31" fillId="0" borderId="3" xfId="2" applyFont="1" applyBorder="1" applyAlignment="1">
      <alignment horizontal="center" vertical="center" wrapText="1"/>
    </xf>
    <xf numFmtId="0" fontId="31" fillId="0" borderId="15" xfId="13" applyFont="1" applyBorder="1" applyAlignment="1">
      <alignment horizontal="center" vertical="center"/>
    </xf>
    <xf numFmtId="0" fontId="31" fillId="0" borderId="16" xfId="13" applyFont="1" applyBorder="1" applyAlignment="1">
      <alignment horizontal="center" vertical="center"/>
    </xf>
    <xf numFmtId="0" fontId="31" fillId="0" borderId="18" xfId="13" applyFont="1" applyBorder="1" applyAlignment="1">
      <alignment horizontal="center" vertical="center"/>
    </xf>
    <xf numFmtId="0" fontId="31" fillId="0" borderId="19" xfId="13" applyFont="1" applyBorder="1" applyAlignment="1">
      <alignment horizontal="center" vertical="center"/>
    </xf>
    <xf numFmtId="0" fontId="31" fillId="0" borderId="20" xfId="13" applyFont="1" applyBorder="1" applyAlignment="1">
      <alignment horizontal="center" vertical="center"/>
    </xf>
    <xf numFmtId="0" fontId="7" fillId="2" borderId="1" xfId="13" applyFont="1" applyFill="1" applyBorder="1" applyAlignment="1">
      <alignment horizontal="center" vertical="center" wrapText="1"/>
    </xf>
    <xf numFmtId="0" fontId="7" fillId="2" borderId="2" xfId="13" applyFont="1" applyFill="1" applyBorder="1" applyAlignment="1">
      <alignment horizontal="center" vertical="center" wrapText="1"/>
    </xf>
    <xf numFmtId="0" fontId="7" fillId="2" borderId="3" xfId="13" applyFont="1" applyFill="1" applyBorder="1" applyAlignment="1">
      <alignment horizontal="center" vertical="center" wrapText="1"/>
    </xf>
    <xf numFmtId="0" fontId="6" fillId="0" borderId="7" xfId="13" applyFont="1" applyBorder="1" applyAlignment="1">
      <alignment horizontal="center" vertical="center" wrapText="1"/>
    </xf>
    <xf numFmtId="0" fontId="6" fillId="0" borderId="8" xfId="13" applyFont="1" applyBorder="1" applyAlignment="1">
      <alignment horizontal="center" vertical="center" wrapText="1"/>
    </xf>
    <xf numFmtId="0" fontId="6" fillId="0" borderId="9" xfId="13" applyFont="1" applyBorder="1" applyAlignment="1">
      <alignment horizontal="center" vertical="center" wrapText="1"/>
    </xf>
    <xf numFmtId="0" fontId="6" fillId="0" borderId="8" xfId="0" applyFont="1" applyBorder="1"/>
    <xf numFmtId="0" fontId="2" fillId="0" borderId="0" xfId="0" applyFont="1" applyAlignment="1">
      <alignment horizontal="center"/>
    </xf>
    <xf numFmtId="0" fontId="0" fillId="0" borderId="0" xfId="0"/>
    <xf numFmtId="0" fontId="0" fillId="0" borderId="0" xfId="0"/>
    <xf numFmtId="0" fontId="2" fillId="0" borderId="0" xfId="2" applyFont="1" applyAlignment="1">
      <alignment horizontal="center"/>
    </xf>
    <xf numFmtId="0" fontId="2" fillId="0" borderId="0" xfId="2" applyFont="1"/>
    <xf numFmtId="0" fontId="4" fillId="0" borderId="0" xfId="2" applyFont="1" applyAlignment="1">
      <alignment horizontal="left" vertical="center" wrapText="1"/>
    </xf>
    <xf numFmtId="0" fontId="4" fillId="0" borderId="10" xfId="2" applyFont="1" applyBorder="1" applyAlignment="1">
      <alignment horizontal="center" vertical="center"/>
    </xf>
    <xf numFmtId="0" fontId="4" fillId="0" borderId="11" xfId="2" applyFont="1" applyBorder="1" applyAlignment="1">
      <alignment horizontal="center" vertical="center"/>
    </xf>
    <xf numFmtId="0" fontId="4" fillId="0" borderId="11" xfId="3" applyFont="1" applyBorder="1" applyAlignment="1">
      <alignment horizontal="center" vertical="center" wrapText="1"/>
    </xf>
    <xf numFmtId="0" fontId="4" fillId="0" borderId="11" xfId="2" applyFont="1" applyBorder="1" applyAlignment="1">
      <alignment horizontal="center" vertical="center" wrapText="1"/>
    </xf>
    <xf numFmtId="0" fontId="4" fillId="0" borderId="12" xfId="2" applyFont="1" applyBorder="1" applyAlignment="1">
      <alignment horizontal="center" vertical="center"/>
    </xf>
    <xf numFmtId="0" fontId="4" fillId="0" borderId="13" xfId="2" applyFont="1" applyBorder="1" applyAlignment="1">
      <alignment horizontal="center" vertical="center"/>
    </xf>
    <xf numFmtId="0" fontId="4" fillId="0" borderId="17" xfId="2" applyFont="1" applyBorder="1" applyAlignment="1">
      <alignment horizontal="center" vertical="center"/>
    </xf>
    <xf numFmtId="0" fontId="4" fillId="0" borderId="0" xfId="2" applyFont="1" applyAlignment="1">
      <alignment horizontal="center" vertical="center"/>
    </xf>
    <xf numFmtId="0" fontId="4" fillId="0" borderId="0" xfId="3" applyFont="1" applyAlignment="1">
      <alignment horizontal="center" vertical="center" wrapText="1"/>
    </xf>
    <xf numFmtId="0" fontId="4" fillId="0" borderId="0" xfId="2" applyFont="1" applyAlignment="1">
      <alignment horizontal="center" vertical="center" wrapText="1"/>
    </xf>
    <xf numFmtId="0" fontId="6" fillId="0" borderId="13" xfId="2" applyFont="1" applyBorder="1" applyAlignment="1">
      <alignment horizontal="center"/>
    </xf>
    <xf numFmtId="0" fontId="6" fillId="0" borderId="0" xfId="2" applyFont="1" applyAlignment="1">
      <alignment horizontal="center"/>
    </xf>
    <xf numFmtId="0" fontId="6" fillId="0" borderId="17" xfId="2" applyFont="1" applyBorder="1" applyAlignment="1">
      <alignment horizontal="center"/>
    </xf>
    <xf numFmtId="0" fontId="6" fillId="0" borderId="0" xfId="3" applyFont="1" applyAlignment="1">
      <alignment horizontal="center" vertical="center" wrapText="1"/>
    </xf>
    <xf numFmtId="0" fontId="2" fillId="0" borderId="0" xfId="0" applyFont="1"/>
    <xf numFmtId="0" fontId="6" fillId="0" borderId="13" xfId="0" applyFont="1" applyBorder="1"/>
    <xf numFmtId="0" fontId="6" fillId="0" borderId="49" xfId="2" applyFont="1" applyBorder="1" applyAlignment="1">
      <alignment horizontal="center"/>
    </xf>
    <xf numFmtId="0" fontId="6" fillId="0" borderId="46" xfId="2" applyFont="1" applyBorder="1" applyAlignment="1">
      <alignment horizontal="center"/>
    </xf>
    <xf numFmtId="0" fontId="6" fillId="0" borderId="10" xfId="2" applyFont="1" applyBorder="1" applyAlignment="1">
      <alignment horizontal="center"/>
    </xf>
    <xf numFmtId="0" fontId="6" fillId="0" borderId="12" xfId="2" applyFont="1" applyBorder="1" applyAlignment="1">
      <alignment horizontal="center"/>
    </xf>
    <xf numFmtId="0" fontId="2" fillId="0" borderId="13" xfId="2" applyFont="1" applyBorder="1" applyAlignment="1">
      <alignment horizontal="center"/>
    </xf>
    <xf numFmtId="0" fontId="10" fillId="3" borderId="17" xfId="0" applyFont="1" applyFill="1" applyBorder="1" applyAlignment="1">
      <alignment vertical="center" wrapText="1"/>
    </xf>
    <xf numFmtId="0" fontId="10" fillId="3" borderId="13" xfId="0" applyFont="1" applyFill="1" applyBorder="1" applyAlignment="1">
      <alignment vertical="center" wrapText="1"/>
    </xf>
    <xf numFmtId="0" fontId="2" fillId="0" borderId="17" xfId="2" applyFont="1" applyBorder="1" applyAlignment="1">
      <alignment horizontal="center"/>
    </xf>
    <xf numFmtId="0" fontId="2" fillId="0" borderId="49" xfId="2" applyFont="1" applyBorder="1" applyAlignment="1">
      <alignment horizontal="center"/>
    </xf>
    <xf numFmtId="0" fontId="2" fillId="0" borderId="46" xfId="2" applyFont="1" applyBorder="1" applyAlignment="1">
      <alignment horizontal="center"/>
    </xf>
    <xf numFmtId="0" fontId="6" fillId="0" borderId="38" xfId="3" applyFont="1" applyBorder="1" applyAlignment="1">
      <alignment vertical="center" wrapText="1"/>
    </xf>
    <xf numFmtId="0" fontId="9" fillId="3" borderId="38" xfId="3" applyFont="1" applyFill="1" applyBorder="1" applyAlignment="1">
      <alignment horizontal="center" vertical="center" wrapText="1"/>
    </xf>
    <xf numFmtId="166" fontId="6" fillId="0" borderId="0" xfId="2" applyNumberFormat="1" applyFont="1" applyAlignment="1">
      <alignment horizontal="center"/>
    </xf>
    <xf numFmtId="43" fontId="6" fillId="0" borderId="0" xfId="1" applyNumberFormat="1" applyFont="1" applyFill="1" applyBorder="1" applyAlignment="1">
      <alignment horizontal="center"/>
    </xf>
    <xf numFmtId="0" fontId="2" fillId="0" borderId="50" xfId="2" applyFont="1" applyBorder="1" applyAlignment="1">
      <alignment horizontal="center"/>
    </xf>
    <xf numFmtId="0" fontId="13" fillId="0" borderId="50" xfId="2" applyFont="1" applyBorder="1" applyAlignment="1">
      <alignment horizontal="center"/>
    </xf>
    <xf numFmtId="0" fontId="9" fillId="2" borderId="5" xfId="0" applyFont="1" applyFill="1" applyBorder="1" applyAlignment="1">
      <alignment horizontal="center" vertical="center" wrapText="1"/>
    </xf>
    <xf numFmtId="1" fontId="6" fillId="0" borderId="5" xfId="4" applyNumberFormat="1" applyFont="1" applyFill="1" applyBorder="1" applyAlignment="1">
      <alignment horizontal="center" vertical="center" wrapText="1"/>
    </xf>
    <xf numFmtId="9" fontId="6" fillId="0" borderId="5" xfId="1" applyFont="1" applyFill="1" applyBorder="1" applyAlignment="1">
      <alignment horizontal="center" vertical="center" wrapText="1"/>
    </xf>
    <xf numFmtId="0" fontId="2" fillId="0" borderId="11" xfId="2" applyFont="1" applyBorder="1" applyAlignment="1">
      <alignment horizontal="center"/>
    </xf>
    <xf numFmtId="0" fontId="13" fillId="0" borderId="0" xfId="2" applyFont="1" applyAlignment="1">
      <alignment horizontal="center"/>
    </xf>
    <xf numFmtId="0" fontId="4" fillId="0" borderId="38" xfId="3" applyFont="1" applyBorder="1" applyAlignment="1">
      <alignment horizontal="center" vertical="center" wrapText="1"/>
    </xf>
    <xf numFmtId="0" fontId="4" fillId="0" borderId="40" xfId="2" applyFont="1" applyBorder="1" applyAlignment="1">
      <alignment horizontal="center" vertical="center"/>
    </xf>
    <xf numFmtId="0" fontId="6" fillId="0" borderId="40" xfId="2" applyFont="1" applyBorder="1" applyAlignment="1">
      <alignment horizontal="center"/>
    </xf>
    <xf numFmtId="0" fontId="7" fillId="0" borderId="0" xfId="2" applyFont="1" applyAlignment="1">
      <alignment horizontal="center" vertical="center" wrapText="1"/>
    </xf>
    <xf numFmtId="0" fontId="6" fillId="0" borderId="40" xfId="3" applyFont="1" applyBorder="1" applyAlignment="1">
      <alignment horizontal="center" vertical="center" wrapText="1"/>
    </xf>
    <xf numFmtId="0" fontId="16" fillId="2" borderId="5" xfId="0" applyFont="1" applyFill="1" applyBorder="1" applyAlignment="1">
      <alignment horizontal="center" vertical="center" wrapText="1"/>
    </xf>
    <xf numFmtId="0" fontId="6" fillId="0" borderId="0" xfId="18" applyFont="1" applyAlignment="1">
      <alignment horizontal="center"/>
    </xf>
    <xf numFmtId="0" fontId="6" fillId="0" borderId="40" xfId="18" applyFont="1" applyBorder="1" applyAlignment="1">
      <alignment horizontal="center"/>
    </xf>
    <xf numFmtId="1" fontId="6" fillId="0" borderId="8" xfId="4" applyNumberFormat="1" applyFont="1" applyFill="1" applyBorder="1" applyAlignment="1">
      <alignment horizontal="center" vertical="center" wrapText="1"/>
    </xf>
    <xf numFmtId="0" fontId="2" fillId="0" borderId="0" xfId="18" applyFont="1" applyAlignment="1">
      <alignment horizontal="center"/>
    </xf>
    <xf numFmtId="0" fontId="44" fillId="0" borderId="0" xfId="18" applyFont="1" applyAlignment="1">
      <alignment horizontal="center"/>
    </xf>
    <xf numFmtId="164" fontId="8" fillId="0" borderId="0" xfId="0" applyNumberFormat="1" applyFont="1" applyAlignment="1">
      <alignment vertical="center" wrapText="1"/>
    </xf>
    <xf numFmtId="1" fontId="8" fillId="0" borderId="0" xfId="4" applyNumberFormat="1" applyFont="1" applyFill="1" applyBorder="1" applyAlignment="1">
      <alignment horizontal="center" vertical="center" wrapText="1"/>
    </xf>
    <xf numFmtId="9" fontId="8" fillId="0" borderId="0" xfId="1" applyFont="1" applyFill="1" applyBorder="1" applyAlignment="1">
      <alignment horizontal="center" vertical="center" wrapText="1"/>
    </xf>
    <xf numFmtId="0" fontId="9" fillId="0" borderId="0" xfId="0" applyFont="1" applyAlignment="1">
      <alignment horizontal="center" vertical="center" wrapText="1"/>
    </xf>
    <xf numFmtId="0" fontId="16" fillId="0" borderId="0" xfId="0" applyFont="1" applyAlignment="1">
      <alignment horizontal="center" vertical="center" wrapText="1"/>
    </xf>
    <xf numFmtId="0" fontId="0" fillId="0" borderId="0" xfId="0"/>
    <xf numFmtId="0" fontId="2" fillId="0" borderId="0" xfId="2" applyFont="1"/>
    <xf numFmtId="1" fontId="6" fillId="0" borderId="45" xfId="4" applyNumberFormat="1" applyFont="1" applyFill="1" applyBorder="1" applyAlignment="1">
      <alignment horizontal="center" vertical="center" wrapText="1"/>
    </xf>
    <xf numFmtId="1" fontId="6" fillId="0" borderId="47" xfId="4" applyNumberFormat="1" applyFont="1" applyFill="1" applyBorder="1" applyAlignment="1">
      <alignment horizontal="center" vertical="center" wrapText="1"/>
    </xf>
    <xf numFmtId="1" fontId="6" fillId="0" borderId="59" xfId="4" applyNumberFormat="1" applyFont="1" applyFill="1" applyBorder="1" applyAlignment="1">
      <alignment horizontal="center" vertical="center" wrapText="1"/>
    </xf>
    <xf numFmtId="0" fontId="4" fillId="2" borderId="45" xfId="0" applyFont="1" applyFill="1" applyBorder="1" applyAlignment="1">
      <alignment horizontal="center" vertical="center" wrapText="1"/>
    </xf>
    <xf numFmtId="0" fontId="4" fillId="2" borderId="68" xfId="0" applyFont="1" applyFill="1" applyBorder="1" applyAlignment="1">
      <alignment horizontal="center" vertical="center" wrapText="1"/>
    </xf>
    <xf numFmtId="9" fontId="6" fillId="0" borderId="68" xfId="1" applyFont="1" applyFill="1" applyBorder="1" applyAlignment="1">
      <alignment horizontal="center" vertical="center" wrapText="1"/>
    </xf>
    <xf numFmtId="0" fontId="4" fillId="2" borderId="51" xfId="0" applyFont="1" applyFill="1" applyBorder="1" applyAlignment="1">
      <alignment horizontal="center" vertical="center" wrapText="1"/>
    </xf>
    <xf numFmtId="1" fontId="6" fillId="0" borderId="51" xfId="4" applyNumberFormat="1" applyFont="1" applyFill="1" applyBorder="1" applyAlignment="1">
      <alignment horizontal="center" vertical="center" wrapText="1"/>
    </xf>
    <xf numFmtId="1" fontId="6" fillId="0" borderId="58" xfId="4" applyNumberFormat="1" applyFont="1" applyFill="1" applyBorder="1" applyAlignment="1">
      <alignment horizontal="center" vertical="center" wrapText="1"/>
    </xf>
    <xf numFmtId="1" fontId="6" fillId="0" borderId="155" xfId="4" applyNumberFormat="1" applyFont="1" applyFill="1" applyBorder="1" applyAlignment="1">
      <alignment horizontal="center" vertical="center" wrapText="1"/>
    </xf>
    <xf numFmtId="166" fontId="6" fillId="2" borderId="23" xfId="2" applyNumberFormat="1" applyFont="1" applyFill="1" applyBorder="1" applyAlignment="1">
      <alignment horizontal="center"/>
    </xf>
    <xf numFmtId="0" fontId="4" fillId="2" borderId="22" xfId="2" applyFont="1" applyFill="1" applyBorder="1" applyAlignment="1">
      <alignment vertical="center" wrapText="1"/>
    </xf>
    <xf numFmtId="0" fontId="6" fillId="0" borderId="15" xfId="2" applyFont="1" applyBorder="1" applyAlignment="1">
      <alignment horizontal="center" vertical="center" wrapText="1"/>
    </xf>
    <xf numFmtId="0" fontId="6" fillId="0" borderId="0" xfId="2" applyFont="1" applyAlignment="1">
      <alignment horizontal="center" vertical="center" wrapText="1"/>
    </xf>
    <xf numFmtId="0" fontId="6" fillId="0" borderId="19" xfId="2" applyFont="1" applyBorder="1" applyAlignment="1">
      <alignment horizontal="center" vertical="center" wrapText="1"/>
    </xf>
    <xf numFmtId="0" fontId="15" fillId="0" borderId="13" xfId="2" applyFont="1" applyBorder="1" applyAlignment="1">
      <alignment horizontal="center"/>
    </xf>
    <xf numFmtId="0" fontId="15" fillId="0" borderId="17" xfId="2" applyFont="1" applyBorder="1" applyAlignment="1">
      <alignment horizontal="center"/>
    </xf>
    <xf numFmtId="10" fontId="6" fillId="2" borderId="21" xfId="1" applyNumberFormat="1" applyFont="1" applyFill="1" applyBorder="1" applyAlignment="1">
      <alignment horizontal="center"/>
    </xf>
    <xf numFmtId="0" fontId="2" fillId="0" borderId="0" xfId="2" applyFont="1" applyAlignment="1">
      <alignment horizontal="center"/>
    </xf>
    <xf numFmtId="0" fontId="2" fillId="0" borderId="0" xfId="2" applyFont="1"/>
    <xf numFmtId="0" fontId="2" fillId="0" borderId="0" xfId="0" applyFont="1"/>
    <xf numFmtId="1" fontId="6" fillId="0" borderId="45" xfId="4" applyNumberFormat="1" applyFont="1" applyFill="1" applyBorder="1" applyAlignment="1">
      <alignment horizontal="center" vertical="center" wrapText="1"/>
    </xf>
    <xf numFmtId="1" fontId="6" fillId="0" borderId="47" xfId="4" applyNumberFormat="1" applyFont="1" applyFill="1" applyBorder="1" applyAlignment="1">
      <alignment horizontal="center" vertical="center" wrapText="1"/>
    </xf>
    <xf numFmtId="1" fontId="6" fillId="0" borderId="59" xfId="4" applyNumberFormat="1" applyFont="1" applyFill="1" applyBorder="1" applyAlignment="1">
      <alignment horizontal="center" vertical="center" wrapText="1"/>
    </xf>
    <xf numFmtId="0" fontId="4" fillId="2" borderId="45" xfId="0" applyFont="1" applyFill="1" applyBorder="1" applyAlignment="1">
      <alignment horizontal="center" vertical="center" wrapText="1"/>
    </xf>
    <xf numFmtId="0" fontId="4" fillId="2" borderId="68" xfId="0" applyFont="1" applyFill="1" applyBorder="1" applyAlignment="1">
      <alignment horizontal="center" vertical="center" wrapText="1"/>
    </xf>
    <xf numFmtId="9" fontId="6" fillId="0" borderId="68" xfId="1" applyFont="1" applyFill="1" applyBorder="1" applyAlignment="1">
      <alignment horizontal="center" vertical="center" wrapText="1"/>
    </xf>
    <xf numFmtId="0" fontId="4" fillId="2" borderId="51" xfId="0" applyFont="1" applyFill="1" applyBorder="1" applyAlignment="1">
      <alignment horizontal="center" vertical="center" wrapText="1"/>
    </xf>
    <xf numFmtId="1" fontId="6" fillId="0" borderId="51" xfId="4" applyNumberFormat="1" applyFont="1" applyFill="1" applyBorder="1" applyAlignment="1">
      <alignment horizontal="center" vertical="center" wrapText="1"/>
    </xf>
    <xf numFmtId="1" fontId="6" fillId="0" borderId="58" xfId="4" applyNumberFormat="1" applyFont="1" applyFill="1" applyBorder="1" applyAlignment="1">
      <alignment horizontal="center" vertical="center" wrapText="1"/>
    </xf>
    <xf numFmtId="1" fontId="6" fillId="0" borderId="155" xfId="4" applyNumberFormat="1" applyFont="1" applyFill="1" applyBorder="1" applyAlignment="1">
      <alignment horizontal="center" vertical="center" wrapText="1"/>
    </xf>
    <xf numFmtId="166" fontId="6" fillId="2" borderId="23" xfId="2" applyNumberFormat="1" applyFont="1" applyFill="1" applyBorder="1" applyAlignment="1">
      <alignment horizontal="center"/>
    </xf>
    <xf numFmtId="0" fontId="4" fillId="2" borderId="22" xfId="2" applyFont="1" applyFill="1" applyBorder="1" applyAlignment="1">
      <alignment vertical="center" wrapText="1"/>
    </xf>
    <xf numFmtId="0" fontId="6" fillId="0" borderId="15" xfId="2" applyFont="1" applyBorder="1" applyAlignment="1">
      <alignment horizontal="center" vertical="center" wrapText="1"/>
    </xf>
    <xf numFmtId="0" fontId="6" fillId="0" borderId="0" xfId="2" applyFont="1" applyAlignment="1">
      <alignment horizontal="center" vertical="center" wrapText="1"/>
    </xf>
    <xf numFmtId="0" fontId="6" fillId="0" borderId="19" xfId="2" applyFont="1" applyBorder="1" applyAlignment="1">
      <alignment horizontal="center" vertical="center" wrapText="1"/>
    </xf>
    <xf numFmtId="0" fontId="17" fillId="0" borderId="0" xfId="2" applyFont="1" applyAlignment="1">
      <alignment horizontal="center"/>
    </xf>
    <xf numFmtId="0" fontId="15" fillId="0" borderId="13" xfId="2" applyFont="1" applyBorder="1" applyAlignment="1">
      <alignment horizontal="center"/>
    </xf>
    <xf numFmtId="0" fontId="15" fillId="0" borderId="17" xfId="2" applyFont="1" applyBorder="1" applyAlignment="1">
      <alignment horizontal="center"/>
    </xf>
    <xf numFmtId="10" fontId="6" fillId="2" borderId="21" xfId="1" applyNumberFormat="1" applyFont="1" applyFill="1" applyBorder="1" applyAlignment="1">
      <alignment horizontal="center"/>
    </xf>
    <xf numFmtId="0" fontId="2" fillId="0" borderId="0" xfId="2" applyFont="1" applyAlignment="1">
      <alignment horizontal="center" vertical="center"/>
    </xf>
    <xf numFmtId="0" fontId="6" fillId="0" borderId="49" xfId="2" applyFont="1" applyBorder="1" applyAlignment="1">
      <alignment horizontal="center"/>
    </xf>
    <xf numFmtId="0" fontId="2" fillId="0" borderId="0" xfId="2" applyFont="1"/>
    <xf numFmtId="0" fontId="4" fillId="0" borderId="0" xfId="2" applyFont="1" applyAlignment="1">
      <alignment horizontal="left" vertical="center" wrapText="1"/>
    </xf>
    <xf numFmtId="0" fontId="4" fillId="0" borderId="10" xfId="2" applyFont="1" applyBorder="1" applyAlignment="1">
      <alignment horizontal="center" vertical="center"/>
    </xf>
    <xf numFmtId="0" fontId="4" fillId="0" borderId="11" xfId="2" applyFont="1" applyBorder="1" applyAlignment="1">
      <alignment horizontal="center" vertical="center"/>
    </xf>
    <xf numFmtId="0" fontId="4" fillId="0" borderId="11" xfId="3" applyFont="1" applyBorder="1" applyAlignment="1">
      <alignment horizontal="center" vertical="center" wrapText="1"/>
    </xf>
    <xf numFmtId="0" fontId="4" fillId="0" borderId="11" xfId="2" applyFont="1" applyBorder="1" applyAlignment="1">
      <alignment horizontal="center" vertical="center" wrapText="1"/>
    </xf>
    <xf numFmtId="0" fontId="4" fillId="0" borderId="12" xfId="2" applyFont="1" applyBorder="1" applyAlignment="1">
      <alignment horizontal="center" vertical="center"/>
    </xf>
    <xf numFmtId="0" fontId="4" fillId="0" borderId="13" xfId="2" applyFont="1" applyBorder="1" applyAlignment="1">
      <alignment horizontal="center" vertical="center"/>
    </xf>
    <xf numFmtId="0" fontId="4" fillId="0" borderId="17" xfId="2" applyFont="1" applyBorder="1" applyAlignment="1">
      <alignment horizontal="center" vertical="center"/>
    </xf>
    <xf numFmtId="0" fontId="4" fillId="0" borderId="0" xfId="2" applyFont="1" applyAlignment="1">
      <alignment horizontal="center" vertical="center"/>
    </xf>
    <xf numFmtId="0" fontId="4" fillId="0" borderId="0" xfId="3" applyFont="1" applyAlignment="1">
      <alignment horizontal="center" vertical="center" wrapText="1"/>
    </xf>
    <xf numFmtId="0" fontId="4" fillId="0" borderId="0" xfId="2" applyFont="1" applyAlignment="1">
      <alignment horizontal="center" vertical="center" wrapText="1"/>
    </xf>
    <xf numFmtId="0" fontId="6" fillId="0" borderId="13" xfId="2" applyFont="1" applyBorder="1" applyAlignment="1">
      <alignment horizontal="center"/>
    </xf>
    <xf numFmtId="0" fontId="6" fillId="0" borderId="0" xfId="2" applyFont="1" applyAlignment="1">
      <alignment horizontal="center"/>
    </xf>
    <xf numFmtId="0" fontId="6" fillId="0" borderId="17" xfId="2" applyFont="1" applyBorder="1" applyAlignment="1">
      <alignment horizontal="center"/>
    </xf>
    <xf numFmtId="0" fontId="6" fillId="0" borderId="0" xfId="3" applyFont="1" applyAlignment="1">
      <alignment horizontal="center" vertical="center" wrapText="1"/>
    </xf>
    <xf numFmtId="0" fontId="2" fillId="0" borderId="0" xfId="0" applyFont="1"/>
    <xf numFmtId="0" fontId="6" fillId="0" borderId="13" xfId="0" applyFont="1" applyBorder="1"/>
    <xf numFmtId="0" fontId="6" fillId="0" borderId="49" xfId="2" applyFont="1" applyBorder="1" applyAlignment="1">
      <alignment horizontal="center"/>
    </xf>
    <xf numFmtId="0" fontId="6" fillId="0" borderId="46" xfId="2" applyFont="1" applyBorder="1" applyAlignment="1">
      <alignment horizontal="center"/>
    </xf>
    <xf numFmtId="0" fontId="6" fillId="0" borderId="10" xfId="2" applyFont="1" applyBorder="1" applyAlignment="1">
      <alignment horizontal="center"/>
    </xf>
    <xf numFmtId="0" fontId="6" fillId="0" borderId="12" xfId="2" applyFont="1" applyBorder="1" applyAlignment="1">
      <alignment horizontal="center"/>
    </xf>
    <xf numFmtId="0" fontId="2" fillId="0" borderId="13" xfId="2" applyFont="1" applyBorder="1" applyAlignment="1">
      <alignment horizontal="center"/>
    </xf>
    <xf numFmtId="0" fontId="10" fillId="3" borderId="17" xfId="0" applyFont="1" applyFill="1" applyBorder="1" applyAlignment="1">
      <alignment vertical="center" wrapText="1"/>
    </xf>
    <xf numFmtId="0" fontId="10" fillId="3" borderId="13" xfId="0" applyFont="1" applyFill="1" applyBorder="1" applyAlignment="1">
      <alignment vertical="center" wrapText="1"/>
    </xf>
    <xf numFmtId="0" fontId="2" fillId="0" borderId="17" xfId="2" applyFont="1" applyBorder="1" applyAlignment="1">
      <alignment horizontal="center"/>
    </xf>
    <xf numFmtId="0" fontId="2" fillId="0" borderId="49" xfId="2" applyFont="1" applyBorder="1" applyAlignment="1">
      <alignment horizontal="center"/>
    </xf>
    <xf numFmtId="0" fontId="2" fillId="0" borderId="46" xfId="2" applyFont="1" applyBorder="1" applyAlignment="1">
      <alignment horizontal="center"/>
    </xf>
    <xf numFmtId="0" fontId="8" fillId="3" borderId="38" xfId="3" applyFont="1" applyFill="1" applyBorder="1" applyAlignment="1">
      <alignment vertical="center" wrapText="1"/>
    </xf>
    <xf numFmtId="0" fontId="9" fillId="3" borderId="38" xfId="3" applyFont="1" applyFill="1" applyBorder="1" applyAlignment="1">
      <alignment horizontal="center" vertical="center" wrapText="1"/>
    </xf>
    <xf numFmtId="0" fontId="6" fillId="3" borderId="38" xfId="3" applyFont="1" applyFill="1" applyBorder="1" applyAlignment="1">
      <alignment vertical="center" wrapText="1"/>
    </xf>
    <xf numFmtId="0" fontId="7" fillId="2" borderId="41" xfId="0" applyFont="1" applyFill="1" applyBorder="1" applyAlignment="1">
      <alignment horizontal="center" vertical="center" wrapText="1"/>
    </xf>
    <xf numFmtId="1" fontId="5" fillId="0" borderId="45" xfId="4" applyNumberFormat="1" applyFont="1" applyFill="1" applyBorder="1" applyAlignment="1">
      <alignment horizontal="center" vertical="center" wrapText="1"/>
    </xf>
    <xf numFmtId="9" fontId="5" fillId="0" borderId="45" xfId="1" applyFont="1" applyFill="1" applyBorder="1" applyAlignment="1">
      <alignment horizontal="center" vertical="center" wrapText="1"/>
    </xf>
    <xf numFmtId="1" fontId="5" fillId="0" borderId="47" xfId="4" applyNumberFormat="1" applyFont="1" applyFill="1" applyBorder="1" applyAlignment="1">
      <alignment horizontal="center" vertical="center" wrapText="1"/>
    </xf>
    <xf numFmtId="166" fontId="5" fillId="2" borderId="38" xfId="2" applyNumberFormat="1" applyFont="1" applyFill="1" applyBorder="1" applyAlignment="1">
      <alignment horizontal="center"/>
    </xf>
    <xf numFmtId="43" fontId="5" fillId="2" borderId="38" xfId="1" applyNumberFormat="1" applyFont="1" applyFill="1" applyBorder="1" applyAlignment="1">
      <alignment horizontal="center"/>
    </xf>
    <xf numFmtId="0" fontId="5" fillId="0" borderId="0" xfId="2" applyFont="1" applyAlignment="1">
      <alignment horizontal="center"/>
    </xf>
    <xf numFmtId="166" fontId="5" fillId="0" borderId="0" xfId="2" applyNumberFormat="1" applyFont="1" applyAlignment="1">
      <alignment horizontal="center"/>
    </xf>
    <xf numFmtId="43" fontId="5" fillId="0" borderId="0" xfId="1" applyNumberFormat="1" applyFont="1" applyFill="1" applyBorder="1" applyAlignment="1">
      <alignment horizontal="center"/>
    </xf>
    <xf numFmtId="0" fontId="13" fillId="0" borderId="50" xfId="2" applyFont="1" applyBorder="1" applyAlignment="1">
      <alignment horizontal="center"/>
    </xf>
    <xf numFmtId="0" fontId="13" fillId="0" borderId="0" xfId="2" applyFont="1" applyAlignment="1">
      <alignment horizontal="center"/>
    </xf>
    <xf numFmtId="10" fontId="5" fillId="0" borderId="45" xfId="1" applyNumberFormat="1" applyFont="1" applyFill="1" applyBorder="1" applyAlignment="1">
      <alignment horizontal="center" vertical="center" wrapText="1"/>
    </xf>
    <xf numFmtId="0" fontId="4" fillId="0" borderId="0" xfId="0" applyFont="1" applyAlignment="1">
      <alignment horizontal="left" vertical="center" wrapText="1"/>
    </xf>
    <xf numFmtId="0" fontId="6" fillId="0" borderId="0" xfId="0" applyFont="1" applyAlignment="1">
      <alignment horizontal="center" vertical="center" wrapText="1"/>
    </xf>
    <xf numFmtId="0" fontId="8" fillId="0" borderId="38" xfId="0" applyFont="1" applyBorder="1" applyAlignment="1">
      <alignment horizontal="center" vertical="center" wrapText="1"/>
    </xf>
    <xf numFmtId="0" fontId="9" fillId="9" borderId="38" xfId="0" applyFont="1" applyFill="1" applyBorder="1" applyAlignment="1">
      <alignment horizontal="center" vertical="center" wrapText="1"/>
    </xf>
    <xf numFmtId="0" fontId="6" fillId="0" borderId="38" xfId="0" applyFont="1" applyBorder="1" applyAlignment="1">
      <alignment vertical="center" wrapText="1"/>
    </xf>
    <xf numFmtId="0" fontId="16" fillId="8" borderId="41" xfId="0" applyFont="1" applyFill="1" applyBorder="1" applyAlignment="1">
      <alignment horizontal="center" vertical="center" wrapText="1"/>
    </xf>
    <xf numFmtId="0" fontId="4" fillId="8" borderId="41" xfId="0" applyFont="1" applyFill="1" applyBorder="1" applyAlignment="1">
      <alignment horizontal="center" vertical="center" wrapText="1"/>
    </xf>
    <xf numFmtId="0" fontId="6" fillId="12" borderId="45" xfId="0" applyFont="1" applyFill="1" applyBorder="1" applyAlignment="1">
      <alignment horizontal="center" vertical="center" wrapText="1"/>
    </xf>
    <xf numFmtId="9" fontId="6" fillId="12" borderId="45" xfId="0" applyNumberFormat="1" applyFont="1" applyFill="1" applyBorder="1" applyAlignment="1">
      <alignment horizontal="center" vertical="center" wrapText="1"/>
    </xf>
    <xf numFmtId="9" fontId="6" fillId="0" borderId="45" xfId="0" applyNumberFormat="1" applyFont="1" applyBorder="1" applyAlignment="1">
      <alignment horizontal="center" vertical="center" wrapText="1"/>
    </xf>
    <xf numFmtId="0" fontId="6" fillId="0" borderId="47" xfId="0" applyFont="1" applyBorder="1" applyAlignment="1">
      <alignment horizontal="center" vertical="center" wrapText="1"/>
    </xf>
    <xf numFmtId="0" fontId="6" fillId="8" borderId="38" xfId="0" applyFont="1" applyFill="1" applyBorder="1"/>
    <xf numFmtId="9" fontId="4" fillId="28" borderId="45" xfId="0" applyNumberFormat="1" applyFont="1" applyFill="1" applyBorder="1" applyAlignment="1">
      <alignment horizontal="center" vertical="center" wrapText="1"/>
    </xf>
    <xf numFmtId="0" fontId="6" fillId="0" borderId="49" xfId="0" applyFont="1" applyBorder="1" applyAlignment="1">
      <alignment horizontal="center"/>
    </xf>
    <xf numFmtId="0" fontId="2" fillId="0" borderId="50" xfId="0" applyFont="1" applyBorder="1" applyAlignment="1">
      <alignment horizontal="center"/>
    </xf>
    <xf numFmtId="0" fontId="6" fillId="0" borderId="46" xfId="0" applyFont="1" applyBorder="1" applyAlignment="1">
      <alignment horizontal="center"/>
    </xf>
    <xf numFmtId="0" fontId="6" fillId="0" borderId="10" xfId="0" applyFont="1" applyBorder="1" applyAlignment="1">
      <alignment horizontal="center"/>
    </xf>
    <xf numFmtId="0" fontId="2" fillId="0" borderId="11" xfId="0" applyFont="1" applyBorder="1" applyAlignment="1">
      <alignment horizontal="center"/>
    </xf>
    <xf numFmtId="0" fontId="6" fillId="0" borderId="12" xfId="0" applyFont="1" applyBorder="1" applyAlignment="1">
      <alignment horizontal="center"/>
    </xf>
    <xf numFmtId="0" fontId="2" fillId="0" borderId="13" xfId="0" applyFont="1" applyBorder="1" applyAlignment="1">
      <alignment horizontal="center"/>
    </xf>
    <xf numFmtId="0" fontId="10" fillId="9" borderId="17" xfId="0" applyFont="1" applyFill="1" applyBorder="1" applyAlignment="1">
      <alignment vertical="center" wrapText="1"/>
    </xf>
    <xf numFmtId="0" fontId="10" fillId="9" borderId="13" xfId="0" applyFont="1" applyFill="1" applyBorder="1" applyAlignment="1">
      <alignment vertical="center" wrapText="1"/>
    </xf>
    <xf numFmtId="0" fontId="2" fillId="0" borderId="17" xfId="0" applyFont="1" applyBorder="1" applyAlignment="1">
      <alignment horizontal="center"/>
    </xf>
    <xf numFmtId="0" fontId="2" fillId="0" borderId="49" xfId="0" applyFont="1" applyBorder="1" applyAlignment="1">
      <alignment horizontal="center"/>
    </xf>
    <xf numFmtId="0" fontId="2" fillId="0" borderId="46" xfId="0" applyFont="1" applyBorder="1" applyAlignment="1">
      <alignment horizontal="center"/>
    </xf>
    <xf numFmtId="0" fontId="2" fillId="0" borderId="19" xfId="0" applyFont="1" applyBorder="1"/>
    <xf numFmtId="0" fontId="2" fillId="0" borderId="14" xfId="0" applyFont="1" applyBorder="1" applyAlignment="1">
      <alignment horizontal="center"/>
    </xf>
    <xf numFmtId="0" fontId="2" fillId="0" borderId="15" xfId="0" applyFont="1" applyBorder="1" applyAlignment="1">
      <alignment horizontal="center"/>
    </xf>
    <xf numFmtId="0" fontId="2" fillId="0" borderId="67" xfId="0" applyFont="1" applyBorder="1" applyAlignment="1">
      <alignment horizontal="center"/>
    </xf>
    <xf numFmtId="0" fontId="2" fillId="0" borderId="39" xfId="0" applyFont="1" applyBorder="1" applyAlignment="1">
      <alignment horizontal="center"/>
    </xf>
    <xf numFmtId="0" fontId="2" fillId="0" borderId="0" xfId="0" applyFont="1" applyBorder="1" applyAlignment="1">
      <alignment horizontal="center"/>
    </xf>
    <xf numFmtId="0" fontId="2" fillId="0" borderId="17" xfId="0" applyFont="1" applyBorder="1" applyAlignment="1">
      <alignment horizontal="center"/>
    </xf>
    <xf numFmtId="0" fontId="2" fillId="0" borderId="68" xfId="0" applyFont="1" applyBorder="1" applyAlignment="1">
      <alignment horizontal="center"/>
    </xf>
    <xf numFmtId="0" fontId="2" fillId="0" borderId="50" xfId="0" applyFont="1" applyBorder="1" applyAlignment="1">
      <alignment horizontal="center"/>
    </xf>
    <xf numFmtId="0" fontId="2" fillId="0" borderId="46" xfId="0" applyFont="1" applyBorder="1" applyAlignment="1">
      <alignment horizontal="center"/>
    </xf>
    <xf numFmtId="0" fontId="3" fillId="0" borderId="31" xfId="0" applyFont="1" applyBorder="1" applyAlignment="1">
      <alignment horizontal="center" vertical="center" wrapText="1"/>
    </xf>
    <xf numFmtId="0" fontId="3" fillId="0" borderId="25" xfId="0" applyFont="1" applyBorder="1" applyAlignment="1">
      <alignment horizontal="center" vertical="center" wrapText="1"/>
    </xf>
    <xf numFmtId="0" fontId="3" fillId="0" borderId="30" xfId="0" applyFont="1" applyBorder="1" applyAlignment="1">
      <alignment horizontal="center" vertical="center" wrapText="1"/>
    </xf>
    <xf numFmtId="0" fontId="4" fillId="0" borderId="52" xfId="0" applyFont="1" applyBorder="1" applyAlignment="1">
      <alignment horizontal="left" vertical="center" wrapText="1"/>
    </xf>
    <xf numFmtId="0" fontId="4" fillId="0" borderId="57" xfId="0" applyFont="1" applyBorder="1" applyAlignment="1">
      <alignment horizontal="left" vertical="center" wrapText="1"/>
    </xf>
    <xf numFmtId="0" fontId="4" fillId="0" borderId="48" xfId="0" applyFont="1" applyBorder="1" applyAlignment="1">
      <alignment horizontal="left" vertical="center" wrapText="1"/>
    </xf>
    <xf numFmtId="0" fontId="4" fillId="0" borderId="33" xfId="0" applyFont="1" applyBorder="1" applyAlignment="1">
      <alignment horizontal="left" vertical="center" wrapText="1"/>
    </xf>
    <xf numFmtId="0" fontId="4" fillId="0" borderId="28" xfId="0" applyFont="1" applyBorder="1" applyAlignment="1">
      <alignment horizontal="left" vertical="center" wrapText="1"/>
    </xf>
    <xf numFmtId="0" fontId="4" fillId="0" borderId="32" xfId="0" applyFont="1" applyBorder="1" applyAlignment="1">
      <alignment horizontal="left" vertical="center" wrapText="1"/>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39" xfId="0" applyFont="1" applyBorder="1" applyAlignment="1">
      <alignment horizontal="center" vertical="center" wrapText="1"/>
    </xf>
    <xf numFmtId="0" fontId="2" fillId="0" borderId="0" xfId="0" applyFont="1" applyBorder="1" applyAlignment="1">
      <alignment horizontal="center" vertical="center" wrapText="1"/>
    </xf>
    <xf numFmtId="0" fontId="2" fillId="0" borderId="40" xfId="0" applyFont="1" applyBorder="1" applyAlignment="1">
      <alignment horizontal="center" vertical="center" wrapText="1"/>
    </xf>
    <xf numFmtId="0" fontId="4" fillId="8" borderId="21" xfId="0" applyFont="1" applyFill="1" applyBorder="1" applyAlignment="1">
      <alignment horizontal="center" vertical="center" wrapText="1"/>
    </xf>
    <xf numFmtId="0" fontId="4" fillId="8" borderId="22" xfId="0" applyFont="1" applyFill="1" applyBorder="1" applyAlignment="1">
      <alignment horizontal="center" vertical="center" wrapText="1"/>
    </xf>
    <xf numFmtId="0" fontId="4" fillId="8" borderId="23" xfId="0" applyFont="1" applyFill="1" applyBorder="1" applyAlignment="1">
      <alignment horizontal="center" vertical="center" wrapText="1"/>
    </xf>
    <xf numFmtId="0" fontId="4" fillId="8" borderId="67" xfId="0" applyFont="1" applyFill="1" applyBorder="1" applyAlignment="1">
      <alignment horizontal="center" vertical="center" wrapText="1"/>
    </xf>
    <xf numFmtId="0" fontId="4" fillId="8" borderId="46" xfId="0" applyFont="1" applyFill="1" applyBorder="1" applyAlignment="1">
      <alignment horizontal="center" vertical="center" wrapText="1"/>
    </xf>
    <xf numFmtId="0" fontId="4" fillId="8" borderId="30" xfId="0" applyFont="1" applyFill="1" applyBorder="1" applyAlignment="1">
      <alignment horizontal="center" vertical="center" wrapText="1"/>
    </xf>
    <xf numFmtId="0" fontId="4" fillId="8" borderId="37" xfId="0" applyFont="1" applyFill="1" applyBorder="1" applyAlignment="1">
      <alignment horizontal="center" vertical="center" wrapText="1"/>
    </xf>
    <xf numFmtId="0" fontId="4" fillId="8" borderId="39" xfId="0" applyFont="1" applyFill="1" applyBorder="1" applyAlignment="1">
      <alignment horizontal="center" vertical="center" wrapText="1"/>
    </xf>
    <xf numFmtId="0" fontId="4" fillId="8" borderId="0" xfId="0" applyFont="1" applyFill="1" applyBorder="1" applyAlignment="1">
      <alignment horizontal="center" vertical="center" wrapText="1"/>
    </xf>
    <xf numFmtId="0" fontId="4" fillId="8" borderId="40" xfId="0" applyFont="1" applyFill="1" applyBorder="1" applyAlignment="1">
      <alignment horizontal="center" vertical="center" wrapText="1"/>
    </xf>
    <xf numFmtId="0" fontId="6" fillId="12" borderId="14" xfId="0" applyFont="1" applyFill="1" applyBorder="1" applyAlignment="1">
      <alignment horizontal="center" vertical="center" wrapText="1"/>
    </xf>
    <xf numFmtId="0" fontId="6" fillId="12" borderId="15" xfId="0" applyFont="1" applyFill="1" applyBorder="1" applyAlignment="1">
      <alignment horizontal="center" vertical="center" wrapText="1"/>
    </xf>
    <xf numFmtId="0" fontId="6" fillId="12" borderId="16" xfId="0" applyFont="1" applyFill="1" applyBorder="1" applyAlignment="1">
      <alignment horizontal="center" vertical="center" wrapText="1"/>
    </xf>
    <xf numFmtId="0" fontId="6" fillId="12" borderId="39" xfId="0" applyFont="1" applyFill="1" applyBorder="1" applyAlignment="1">
      <alignment horizontal="center" vertical="center" wrapText="1"/>
    </xf>
    <xf numFmtId="0" fontId="6" fillId="12" borderId="0" xfId="0" applyFont="1" applyFill="1" applyBorder="1" applyAlignment="1">
      <alignment horizontal="center" vertical="center" wrapText="1"/>
    </xf>
    <xf numFmtId="0" fontId="6" fillId="12" borderId="40" xfId="0" applyFont="1" applyFill="1" applyBorder="1" applyAlignment="1">
      <alignment horizontal="center" vertical="center" wrapText="1"/>
    </xf>
    <xf numFmtId="0" fontId="6" fillId="12" borderId="27" xfId="0" applyFont="1" applyFill="1" applyBorder="1" applyAlignment="1">
      <alignment horizontal="center" vertical="center"/>
    </xf>
    <xf numFmtId="0" fontId="6" fillId="12" borderId="28" xfId="0" applyFont="1" applyFill="1" applyBorder="1" applyAlignment="1">
      <alignment horizontal="center" vertical="center"/>
    </xf>
    <xf numFmtId="0" fontId="6" fillId="12" borderId="29" xfId="0" applyFont="1" applyFill="1" applyBorder="1" applyAlignment="1">
      <alignment horizontal="center" vertical="center"/>
    </xf>
    <xf numFmtId="0" fontId="6" fillId="0" borderId="33" xfId="0" applyFont="1" applyBorder="1" applyAlignment="1">
      <alignment horizontal="center" vertical="center"/>
    </xf>
    <xf numFmtId="0" fontId="6" fillId="0" borderId="32" xfId="0" applyFont="1" applyBorder="1" applyAlignment="1">
      <alignment horizontal="center" vertical="center"/>
    </xf>
    <xf numFmtId="9" fontId="6" fillId="0" borderId="23" xfId="0" applyNumberFormat="1" applyFont="1" applyBorder="1" applyAlignment="1">
      <alignment horizontal="center" vertical="center" wrapText="1"/>
    </xf>
    <xf numFmtId="0" fontId="7" fillId="8" borderId="21" xfId="0" applyFont="1" applyFill="1" applyBorder="1" applyAlignment="1">
      <alignment horizontal="center" vertical="center" wrapText="1"/>
    </xf>
    <xf numFmtId="0" fontId="7" fillId="8" borderId="22" xfId="0" applyFont="1" applyFill="1" applyBorder="1" applyAlignment="1">
      <alignment horizontal="center" vertical="center" wrapText="1"/>
    </xf>
    <xf numFmtId="0" fontId="7" fillId="8" borderId="23" xfId="0" applyFont="1" applyFill="1" applyBorder="1" applyAlignment="1">
      <alignment horizontal="center" vertical="center" wrapText="1"/>
    </xf>
    <xf numFmtId="0" fontId="8" fillId="0" borderId="21"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23" xfId="0" applyFont="1" applyBorder="1" applyAlignment="1">
      <alignment horizontal="center" vertical="center" wrapText="1"/>
    </xf>
    <xf numFmtId="0" fontId="8" fillId="9" borderId="21" xfId="0" applyFont="1" applyFill="1" applyBorder="1" applyAlignment="1">
      <alignment horizontal="center" vertical="center" wrapText="1"/>
    </xf>
    <xf numFmtId="0" fontId="8" fillId="9" borderId="22" xfId="0" applyFont="1" applyFill="1" applyBorder="1" applyAlignment="1">
      <alignment horizontal="center" vertical="center" wrapText="1"/>
    </xf>
    <xf numFmtId="0" fontId="8" fillId="9" borderId="23" xfId="0" applyFont="1" applyFill="1" applyBorder="1" applyAlignment="1">
      <alignment horizontal="center" vertical="center" wrapText="1"/>
    </xf>
    <xf numFmtId="0" fontId="4" fillId="10" borderId="14" xfId="0" applyFont="1" applyFill="1" applyBorder="1" applyAlignment="1">
      <alignment horizontal="center" vertical="center"/>
    </xf>
    <xf numFmtId="0" fontId="4" fillId="10" borderId="15" xfId="0" applyFont="1" applyFill="1" applyBorder="1" applyAlignment="1">
      <alignment horizontal="center" vertical="center"/>
    </xf>
    <xf numFmtId="0" fontId="4" fillId="10" borderId="16" xfId="0" applyFont="1" applyFill="1" applyBorder="1" applyAlignment="1">
      <alignment horizontal="center" vertical="center"/>
    </xf>
    <xf numFmtId="0" fontId="4" fillId="10" borderId="39" xfId="0" applyFont="1" applyFill="1" applyBorder="1" applyAlignment="1">
      <alignment horizontal="center" vertical="center"/>
    </xf>
    <xf numFmtId="0" fontId="4" fillId="10" borderId="0" xfId="0" applyFont="1" applyFill="1" applyBorder="1" applyAlignment="1">
      <alignment horizontal="center" vertical="center"/>
    </xf>
    <xf numFmtId="0" fontId="4" fillId="10" borderId="40" xfId="0" applyFont="1" applyFill="1" applyBorder="1" applyAlignment="1">
      <alignment horizontal="center" vertical="center"/>
    </xf>
    <xf numFmtId="0" fontId="4" fillId="11" borderId="24" xfId="0" applyFont="1" applyFill="1" applyBorder="1" applyAlignment="1">
      <alignment horizontal="center"/>
    </xf>
    <xf numFmtId="0" fontId="4" fillId="11" borderId="25" xfId="0" applyFont="1" applyFill="1" applyBorder="1" applyAlignment="1">
      <alignment horizontal="center"/>
    </xf>
    <xf numFmtId="0" fontId="4" fillId="11" borderId="30" xfId="0" applyFont="1" applyFill="1" applyBorder="1" applyAlignment="1">
      <alignment horizontal="center"/>
    </xf>
    <xf numFmtId="0" fontId="4" fillId="12" borderId="31" xfId="0" applyFont="1" applyFill="1" applyBorder="1" applyAlignment="1">
      <alignment horizontal="center"/>
    </xf>
    <xf numFmtId="0" fontId="4" fillId="12" borderId="25" xfId="0" applyFont="1" applyFill="1" applyBorder="1" applyAlignment="1">
      <alignment horizontal="center"/>
    </xf>
    <xf numFmtId="0" fontId="4" fillId="12" borderId="30" xfId="0" applyFont="1" applyFill="1" applyBorder="1" applyAlignment="1">
      <alignment horizontal="center"/>
    </xf>
    <xf numFmtId="0" fontId="4" fillId="13" borderId="31" xfId="0" applyFont="1" applyFill="1" applyBorder="1" applyAlignment="1">
      <alignment horizontal="center"/>
    </xf>
    <xf numFmtId="0" fontId="4" fillId="13" borderId="25" xfId="0" applyFont="1" applyFill="1" applyBorder="1" applyAlignment="1">
      <alignment horizontal="center"/>
    </xf>
    <xf numFmtId="0" fontId="4" fillId="13" borderId="30" xfId="0" applyFont="1" applyFill="1" applyBorder="1" applyAlignment="1">
      <alignment horizontal="center"/>
    </xf>
    <xf numFmtId="0" fontId="6" fillId="0" borderId="56" xfId="0" applyFont="1" applyBorder="1" applyAlignment="1">
      <alignment horizontal="center"/>
    </xf>
    <xf numFmtId="0" fontId="6" fillId="0" borderId="57" xfId="0" applyFont="1" applyBorder="1" applyAlignment="1">
      <alignment horizontal="center"/>
    </xf>
    <xf numFmtId="0" fontId="6" fillId="0" borderId="48" xfId="0" applyFont="1" applyBorder="1" applyAlignment="1">
      <alignment horizontal="center"/>
    </xf>
    <xf numFmtId="0" fontId="6" fillId="0" borderId="52" xfId="0" applyFont="1" applyBorder="1" applyAlignment="1">
      <alignment horizontal="center"/>
    </xf>
    <xf numFmtId="9" fontId="6" fillId="0" borderId="33" xfId="0" applyNumberFormat="1" applyFont="1" applyBorder="1" applyAlignment="1">
      <alignment horizontal="center"/>
    </xf>
    <xf numFmtId="9" fontId="6" fillId="0" borderId="28" xfId="0" applyNumberFormat="1" applyFont="1" applyBorder="1" applyAlignment="1">
      <alignment horizontal="center"/>
    </xf>
    <xf numFmtId="9" fontId="6" fillId="0" borderId="32" xfId="0" applyNumberFormat="1" applyFont="1" applyBorder="1" applyAlignment="1">
      <alignment horizontal="center"/>
    </xf>
    <xf numFmtId="0" fontId="6" fillId="12" borderId="56" xfId="0" applyFont="1" applyFill="1" applyBorder="1" applyAlignment="1">
      <alignment horizontal="center" vertical="center" wrapText="1"/>
    </xf>
    <xf numFmtId="0" fontId="6" fillId="12" borderId="57" xfId="0" applyFont="1" applyFill="1" applyBorder="1" applyAlignment="1">
      <alignment horizontal="center" vertical="center" wrapText="1"/>
    </xf>
    <xf numFmtId="0" fontId="6" fillId="12" borderId="58" xfId="0" applyFont="1" applyFill="1" applyBorder="1" applyAlignment="1">
      <alignment horizontal="center" vertical="center" wrapText="1"/>
    </xf>
    <xf numFmtId="0" fontId="6" fillId="0" borderId="24" xfId="0" applyFont="1" applyBorder="1" applyAlignment="1">
      <alignment horizontal="center" vertical="center" wrapText="1"/>
    </xf>
    <xf numFmtId="0" fontId="6" fillId="0" borderId="25" xfId="0" applyFont="1" applyBorder="1" applyAlignment="1">
      <alignment horizontal="center" vertical="center" wrapText="1"/>
    </xf>
    <xf numFmtId="0" fontId="6" fillId="0" borderId="30" xfId="0" applyFont="1" applyBorder="1" applyAlignment="1">
      <alignment horizontal="center" vertical="center" wrapText="1"/>
    </xf>
    <xf numFmtId="0" fontId="4" fillId="8" borderId="21" xfId="0" applyFont="1" applyFill="1" applyBorder="1" applyAlignment="1">
      <alignment horizontal="center"/>
    </xf>
    <xf numFmtId="0" fontId="4" fillId="8" borderId="22" xfId="0" applyFont="1" applyFill="1" applyBorder="1" applyAlignment="1">
      <alignment horizontal="center"/>
    </xf>
    <xf numFmtId="0" fontId="4" fillId="8" borderId="23" xfId="0" applyFont="1" applyFill="1" applyBorder="1" applyAlignment="1">
      <alignment horizontal="center"/>
    </xf>
    <xf numFmtId="0" fontId="6" fillId="8" borderId="21" xfId="0" applyFont="1" applyFill="1" applyBorder="1" applyAlignment="1">
      <alignment horizontal="center"/>
    </xf>
    <xf numFmtId="0" fontId="6" fillId="8" borderId="22" xfId="0" applyFont="1" applyFill="1" applyBorder="1" applyAlignment="1">
      <alignment horizontal="center"/>
    </xf>
    <xf numFmtId="0" fontId="6" fillId="0" borderId="13" xfId="0" applyFont="1" applyBorder="1"/>
    <xf numFmtId="0" fontId="6" fillId="0" borderId="0" xfId="0" applyFont="1" applyBorder="1"/>
    <xf numFmtId="0" fontId="16" fillId="8" borderId="14" xfId="0" applyFont="1" applyFill="1" applyBorder="1" applyAlignment="1">
      <alignment horizontal="center" vertical="center" wrapText="1"/>
    </xf>
    <xf numFmtId="0" fontId="16" fillId="8" borderId="15" xfId="0" applyFont="1" applyFill="1" applyBorder="1" applyAlignment="1">
      <alignment horizontal="center" vertical="center" wrapText="1"/>
    </xf>
    <xf numFmtId="0" fontId="16" fillId="8" borderId="18" xfId="0" applyFont="1" applyFill="1" applyBorder="1" applyAlignment="1">
      <alignment horizontal="center" vertical="center" wrapText="1"/>
    </xf>
    <xf numFmtId="0" fontId="16" fillId="8" borderId="19" xfId="0" applyFont="1" applyFill="1" applyBorder="1" applyAlignment="1">
      <alignment horizontal="center" vertical="center" wrapText="1"/>
    </xf>
    <xf numFmtId="0" fontId="18" fillId="10" borderId="14" xfId="0" applyFont="1" applyFill="1" applyBorder="1" applyAlignment="1">
      <alignment horizontal="center" vertical="center" wrapText="1"/>
    </xf>
    <xf numFmtId="0" fontId="18" fillId="10" borderId="15" xfId="0" applyFont="1" applyFill="1" applyBorder="1" applyAlignment="1">
      <alignment horizontal="center" vertical="center" wrapText="1"/>
    </xf>
    <xf numFmtId="0" fontId="18" fillId="10" borderId="16" xfId="0" applyFont="1" applyFill="1" applyBorder="1" applyAlignment="1">
      <alignment horizontal="center" vertical="center" wrapText="1"/>
    </xf>
    <xf numFmtId="0" fontId="18" fillId="10" borderId="18" xfId="0" applyFont="1" applyFill="1" applyBorder="1" applyAlignment="1">
      <alignment horizontal="center" vertical="center" wrapText="1"/>
    </xf>
    <xf numFmtId="0" fontId="18" fillId="10" borderId="19" xfId="0" applyFont="1" applyFill="1" applyBorder="1" applyAlignment="1">
      <alignment horizontal="center" vertical="center" wrapText="1"/>
    </xf>
    <xf numFmtId="0" fontId="18" fillId="10" borderId="20" xfId="0" applyFont="1" applyFill="1" applyBorder="1" applyAlignment="1">
      <alignment horizontal="center" vertical="center" wrapText="1"/>
    </xf>
    <xf numFmtId="0" fontId="18" fillId="10" borderId="15" xfId="0" applyFont="1" applyFill="1" applyBorder="1" applyAlignment="1">
      <alignment horizontal="center" vertical="center"/>
    </xf>
    <xf numFmtId="0" fontId="18" fillId="10" borderId="19" xfId="0" applyFont="1" applyFill="1" applyBorder="1" applyAlignment="1">
      <alignment horizontal="center" vertical="center"/>
    </xf>
    <xf numFmtId="0" fontId="5" fillId="12" borderId="24" xfId="0" applyFont="1" applyFill="1" applyBorder="1" applyAlignment="1">
      <alignment horizontal="center" vertical="center" wrapText="1"/>
    </xf>
    <xf numFmtId="0" fontId="5" fillId="12" borderId="21" xfId="0" applyFont="1" applyFill="1" applyBorder="1" applyAlignment="1">
      <alignment horizontal="center" vertical="center" wrapText="1"/>
    </xf>
    <xf numFmtId="0" fontId="5" fillId="12" borderId="22" xfId="0" applyFont="1" applyFill="1" applyBorder="1" applyAlignment="1">
      <alignment horizontal="center" vertical="center" wrapText="1"/>
    </xf>
    <xf numFmtId="0" fontId="5" fillId="12" borderId="37" xfId="0" applyFont="1" applyFill="1" applyBorder="1" applyAlignment="1">
      <alignment horizontal="center" vertical="center" wrapText="1"/>
    </xf>
    <xf numFmtId="0" fontId="5" fillId="0" borderId="31" xfId="0" applyFont="1" applyBorder="1" applyAlignment="1">
      <alignment horizontal="center" vertical="center" wrapText="1"/>
    </xf>
    <xf numFmtId="0" fontId="5" fillId="0" borderId="30" xfId="0" applyFont="1" applyBorder="1" applyAlignment="1">
      <alignment horizontal="center" vertical="center" wrapText="1"/>
    </xf>
    <xf numFmtId="0" fontId="5" fillId="0" borderId="31" xfId="0" applyFont="1" applyBorder="1" applyAlignment="1">
      <alignment horizontal="center" vertical="center"/>
    </xf>
    <xf numFmtId="0" fontId="5" fillId="0" borderId="25" xfId="0" applyFont="1" applyBorder="1" applyAlignment="1">
      <alignment horizontal="center" vertical="center"/>
    </xf>
    <xf numFmtId="0" fontId="5" fillId="0" borderId="30" xfId="0" applyFont="1" applyBorder="1" applyAlignment="1">
      <alignment horizontal="center" vertical="center"/>
    </xf>
    <xf numFmtId="0" fontId="5" fillId="0" borderId="66" xfId="0" applyFont="1" applyBorder="1" applyAlignment="1">
      <alignment horizontal="center" vertical="center" wrapText="1"/>
    </xf>
    <xf numFmtId="0" fontId="5" fillId="0" borderId="22"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66" xfId="0" applyFont="1" applyBorder="1" applyAlignment="1">
      <alignment horizontal="left" wrapText="1"/>
    </xf>
    <xf numFmtId="0" fontId="5" fillId="0" borderId="22" xfId="0" applyFont="1" applyBorder="1" applyAlignment="1">
      <alignment horizontal="left" wrapText="1"/>
    </xf>
    <xf numFmtId="0" fontId="5" fillId="0" borderId="52" xfId="0" applyFont="1" applyBorder="1" applyAlignment="1">
      <alignment horizontal="center"/>
    </xf>
    <xf numFmtId="0" fontId="5" fillId="0" borderId="48" xfId="0" applyFont="1" applyBorder="1" applyAlignment="1">
      <alignment horizontal="center"/>
    </xf>
    <xf numFmtId="0" fontId="5" fillId="0" borderId="57" xfId="0" applyFont="1" applyBorder="1" applyAlignment="1">
      <alignment horizontal="center"/>
    </xf>
    <xf numFmtId="0" fontId="5" fillId="12" borderId="25" xfId="0" applyFont="1" applyFill="1" applyBorder="1" applyAlignment="1">
      <alignment horizontal="center" vertical="center" wrapText="1"/>
    </xf>
    <xf numFmtId="0" fontId="5" fillId="12" borderId="30" xfId="0" applyFont="1" applyFill="1" applyBorder="1" applyAlignment="1">
      <alignment horizontal="center" vertical="center" wrapText="1"/>
    </xf>
    <xf numFmtId="0" fontId="5" fillId="0" borderId="25" xfId="0" applyFont="1" applyBorder="1" applyAlignment="1">
      <alignment horizontal="center" vertical="center" wrapText="1"/>
    </xf>
    <xf numFmtId="0" fontId="5" fillId="0" borderId="31" xfId="0" applyFont="1" applyBorder="1" applyAlignment="1">
      <alignment horizontal="center" wrapText="1"/>
    </xf>
    <xf numFmtId="0" fontId="5" fillId="0" borderId="25" xfId="0" applyFont="1" applyBorder="1" applyAlignment="1">
      <alignment horizontal="center" wrapText="1"/>
    </xf>
    <xf numFmtId="0" fontId="5" fillId="0" borderId="56" xfId="0" applyFont="1" applyBorder="1" applyAlignment="1">
      <alignment horizontal="center"/>
    </xf>
    <xf numFmtId="0" fontId="6" fillId="0" borderId="56" xfId="4" applyNumberFormat="1" applyFont="1" applyFill="1" applyBorder="1" applyAlignment="1">
      <alignment horizontal="justify" vertical="justify" wrapText="1"/>
    </xf>
    <xf numFmtId="0" fontId="6" fillId="0" borderId="57" xfId="4" applyNumberFormat="1" applyFont="1" applyFill="1" applyBorder="1" applyAlignment="1">
      <alignment horizontal="justify" vertical="justify" wrapText="1"/>
    </xf>
    <xf numFmtId="0" fontId="6" fillId="0" borderId="58" xfId="4" applyNumberFormat="1" applyFont="1" applyFill="1" applyBorder="1" applyAlignment="1">
      <alignment horizontal="justify" vertical="justify" wrapText="1"/>
    </xf>
    <xf numFmtId="0" fontId="6" fillId="0" borderId="56" xfId="0" applyFont="1" applyBorder="1" applyAlignment="1">
      <alignment horizontal="justify" vertical="justify"/>
    </xf>
    <xf numFmtId="0" fontId="6" fillId="0" borderId="57" xfId="0" applyFont="1" applyBorder="1" applyAlignment="1">
      <alignment horizontal="justify" vertical="justify"/>
    </xf>
    <xf numFmtId="0" fontId="6" fillId="0" borderId="58" xfId="0" applyFont="1" applyBorder="1" applyAlignment="1">
      <alignment horizontal="justify" vertical="justify"/>
    </xf>
    <xf numFmtId="0" fontId="2" fillId="0" borderId="27" xfId="2" applyFont="1" applyBorder="1" applyAlignment="1">
      <alignment horizontal="center"/>
    </xf>
    <xf numFmtId="0" fontId="2" fillId="0" borderId="52" xfId="2" applyFont="1" applyBorder="1" applyAlignment="1">
      <alignment horizontal="justify" vertical="center" wrapText="1"/>
    </xf>
    <xf numFmtId="0" fontId="2" fillId="0" borderId="57" xfId="2" applyFont="1" applyBorder="1" applyAlignment="1">
      <alignment horizontal="justify" vertical="center" wrapText="1"/>
    </xf>
    <xf numFmtId="0" fontId="2" fillId="0" borderId="48" xfId="2" applyFont="1" applyBorder="1" applyAlignment="1">
      <alignment horizontal="justify" vertical="center" wrapText="1"/>
    </xf>
    <xf numFmtId="172" fontId="2" fillId="0" borderId="52" xfId="2" applyNumberFormat="1" applyFont="1" applyBorder="1" applyAlignment="1">
      <alignment horizontal="center" vertical="center"/>
    </xf>
    <xf numFmtId="172" fontId="2" fillId="0" borderId="57" xfId="2" applyNumberFormat="1" applyFont="1" applyBorder="1" applyAlignment="1">
      <alignment horizontal="center" vertical="center"/>
    </xf>
    <xf numFmtId="172" fontId="2" fillId="0" borderId="48" xfId="2" applyNumberFormat="1" applyFont="1" applyBorder="1" applyAlignment="1">
      <alignment horizontal="center" vertical="center"/>
    </xf>
    <xf numFmtId="0" fontId="88" fillId="4" borderId="24" xfId="0" applyFont="1" applyFill="1" applyBorder="1" applyAlignment="1">
      <alignment horizontal="center" vertical="center" wrapText="1"/>
    </xf>
    <xf numFmtId="0" fontId="88" fillId="4" borderId="25" xfId="0" applyFont="1" applyFill="1" applyBorder="1" applyAlignment="1">
      <alignment horizontal="center" vertical="center" wrapText="1"/>
    </xf>
    <xf numFmtId="0" fontId="88" fillId="4" borderId="30" xfId="0" applyFont="1" applyFill="1" applyBorder="1" applyAlignment="1">
      <alignment horizontal="center" vertical="center" wrapText="1"/>
    </xf>
    <xf numFmtId="0" fontId="88" fillId="4" borderId="31" xfId="0" applyFont="1" applyFill="1" applyBorder="1" applyAlignment="1">
      <alignment horizontal="center" vertical="center" wrapText="1"/>
    </xf>
    <xf numFmtId="0" fontId="6" fillId="0" borderId="0" xfId="2" applyFont="1" applyBorder="1" applyAlignment="1">
      <alignment horizontal="center" vertical="center" wrapText="1"/>
    </xf>
    <xf numFmtId="0" fontId="4" fillId="2" borderId="27" xfId="0" applyFont="1" applyFill="1" applyBorder="1" applyAlignment="1">
      <alignment horizontal="center" vertical="center" wrapText="1"/>
    </xf>
    <xf numFmtId="0" fontId="4" fillId="2" borderId="28" xfId="0" applyFont="1" applyFill="1" applyBorder="1" applyAlignment="1">
      <alignment horizontal="center" vertical="center" wrapText="1"/>
    </xf>
    <xf numFmtId="0" fontId="4" fillId="2" borderId="29" xfId="0" applyFont="1" applyFill="1" applyBorder="1" applyAlignment="1">
      <alignment horizontal="center" vertical="center" wrapText="1"/>
    </xf>
    <xf numFmtId="0" fontId="6" fillId="2" borderId="27" xfId="2" applyFont="1" applyFill="1" applyBorder="1" applyAlignment="1">
      <alignment horizontal="center"/>
    </xf>
    <xf numFmtId="0" fontId="6" fillId="2" borderId="28" xfId="2" applyFont="1" applyFill="1" applyBorder="1" applyAlignment="1">
      <alignment horizontal="center"/>
    </xf>
    <xf numFmtId="0" fontId="6" fillId="2" borderId="29" xfId="2" applyFont="1" applyFill="1" applyBorder="1" applyAlignment="1">
      <alignment horizontal="center"/>
    </xf>
    <xf numFmtId="0" fontId="2" fillId="0" borderId="52" xfId="2" applyFont="1" applyBorder="1" applyAlignment="1">
      <alignment horizontal="justify" vertical="justify" wrapText="1"/>
    </xf>
    <xf numFmtId="0" fontId="2" fillId="0" borderId="57" xfId="2" applyFont="1" applyBorder="1" applyAlignment="1">
      <alignment horizontal="justify" vertical="justify" wrapText="1"/>
    </xf>
    <xf numFmtId="0" fontId="2" fillId="0" borderId="48" xfId="2" applyFont="1" applyBorder="1" applyAlignment="1">
      <alignment horizontal="justify" vertical="justify" wrapText="1"/>
    </xf>
    <xf numFmtId="0" fontId="88" fillId="4" borderId="31" xfId="0" applyFont="1" applyFill="1" applyBorder="1" applyAlignment="1">
      <alignment horizontal="center" vertical="center"/>
    </xf>
    <xf numFmtId="0" fontId="88" fillId="4" borderId="25" xfId="0" applyFont="1" applyFill="1" applyBorder="1" applyAlignment="1">
      <alignment horizontal="center" vertical="center"/>
    </xf>
    <xf numFmtId="0" fontId="88" fillId="4" borderId="26" xfId="0" applyFont="1" applyFill="1" applyBorder="1" applyAlignment="1">
      <alignment horizontal="center" vertical="center"/>
    </xf>
    <xf numFmtId="0" fontId="4" fillId="7" borderId="14" xfId="2" applyFont="1" applyFill="1" applyBorder="1" applyAlignment="1">
      <alignment horizontal="center"/>
    </xf>
    <xf numFmtId="0" fontId="4" fillId="6" borderId="26" xfId="2" applyFont="1" applyFill="1" applyBorder="1" applyAlignment="1">
      <alignment horizontal="center"/>
    </xf>
    <xf numFmtId="0" fontId="2" fillId="0" borderId="58" xfId="2" applyFont="1" applyBorder="1" applyAlignment="1">
      <alignment horizontal="left" wrapText="1"/>
    </xf>
    <xf numFmtId="17" fontId="2" fillId="0" borderId="72" xfId="2" applyNumberFormat="1" applyFont="1" applyBorder="1" applyAlignment="1">
      <alignment horizontal="center"/>
    </xf>
    <xf numFmtId="2" fontId="6" fillId="0" borderId="33" xfId="3" applyNumberFormat="1" applyFont="1" applyBorder="1" applyAlignment="1">
      <alignment horizontal="center"/>
    </xf>
    <xf numFmtId="2" fontId="6" fillId="0" borderId="32" xfId="3" applyNumberFormat="1" applyFont="1" applyBorder="1" applyAlignment="1">
      <alignment horizontal="center"/>
    </xf>
    <xf numFmtId="2" fontId="6" fillId="0" borderId="28" xfId="3" applyNumberFormat="1" applyFont="1" applyBorder="1" applyAlignment="1">
      <alignment horizontal="center"/>
    </xf>
    <xf numFmtId="2" fontId="6" fillId="0" borderId="27" xfId="3" applyNumberFormat="1" applyFont="1" applyBorder="1" applyAlignment="1">
      <alignment horizontal="center"/>
    </xf>
    <xf numFmtId="0" fontId="6" fillId="0" borderId="29" xfId="2" applyFont="1" applyBorder="1" applyAlignment="1">
      <alignment horizontal="center"/>
    </xf>
    <xf numFmtId="0" fontId="4" fillId="0" borderId="31" xfId="2" applyFont="1" applyBorder="1" applyAlignment="1">
      <alignment horizontal="center" vertical="center" wrapText="1"/>
    </xf>
    <xf numFmtId="0" fontId="4" fillId="0" borderId="25" xfId="2" applyFont="1" applyBorder="1" applyAlignment="1">
      <alignment horizontal="center" vertical="center" wrapText="1"/>
    </xf>
    <xf numFmtId="0" fontId="4" fillId="0" borderId="26" xfId="2" applyFont="1" applyBorder="1" applyAlignment="1">
      <alignment horizontal="center" vertical="center" wrapText="1"/>
    </xf>
    <xf numFmtId="0" fontId="83" fillId="27" borderId="69" xfId="0" applyFont="1" applyFill="1" applyBorder="1" applyAlignment="1">
      <alignment horizontal="center" vertical="center" wrapText="1"/>
    </xf>
    <xf numFmtId="0" fontId="83" fillId="27" borderId="15" xfId="0" applyFont="1" applyFill="1" applyBorder="1" applyAlignment="1">
      <alignment horizontal="center" vertical="center" wrapText="1"/>
    </xf>
    <xf numFmtId="0" fontId="83" fillId="27" borderId="67" xfId="0" applyFont="1" applyFill="1" applyBorder="1" applyAlignment="1">
      <alignment horizontal="center" vertical="center" wrapText="1"/>
    </xf>
    <xf numFmtId="0" fontId="83" fillId="27" borderId="81" xfId="0" applyFont="1" applyFill="1" applyBorder="1" applyAlignment="1">
      <alignment horizontal="center" vertical="center" wrapText="1"/>
    </xf>
    <xf numFmtId="0" fontId="83" fillId="27" borderId="19" xfId="0" applyFont="1" applyFill="1" applyBorder="1" applyAlignment="1">
      <alignment horizontal="center" vertical="center" wrapText="1"/>
    </xf>
    <xf numFmtId="0" fontId="83" fillId="27" borderId="82" xfId="0" applyFont="1" applyFill="1" applyBorder="1" applyAlignment="1">
      <alignment horizontal="center" vertical="center" wrapText="1"/>
    </xf>
    <xf numFmtId="0" fontId="40" fillId="3" borderId="14" xfId="0" applyFont="1" applyFill="1" applyBorder="1" applyAlignment="1">
      <alignment horizontal="center" vertical="center"/>
    </xf>
    <xf numFmtId="0" fontId="81" fillId="4" borderId="14" xfId="0" applyFont="1" applyFill="1" applyBorder="1" applyAlignment="1">
      <alignment horizontal="center" vertical="center" wrapText="1"/>
    </xf>
    <xf numFmtId="0" fontId="81" fillId="4" borderId="15" xfId="0" applyFont="1" applyFill="1" applyBorder="1" applyAlignment="1">
      <alignment horizontal="center" vertical="center" wrapText="1"/>
    </xf>
    <xf numFmtId="0" fontId="81" fillId="4" borderId="16" xfId="0" applyFont="1" applyFill="1" applyBorder="1" applyAlignment="1">
      <alignment horizontal="center" vertical="center" wrapText="1"/>
    </xf>
    <xf numFmtId="0" fontId="6" fillId="0" borderId="46" xfId="2" applyFont="1" applyBorder="1" applyAlignment="1">
      <alignment horizontal="center"/>
    </xf>
    <xf numFmtId="0" fontId="2" fillId="0" borderId="14" xfId="2" applyFont="1" applyBorder="1" applyAlignment="1">
      <alignment horizontal="center" vertical="center"/>
    </xf>
    <xf numFmtId="0" fontId="9" fillId="19" borderId="124" xfId="0" applyFont="1" applyFill="1" applyBorder="1" applyAlignment="1">
      <alignment horizontal="center" vertical="center" wrapText="1"/>
    </xf>
    <xf numFmtId="0" fontId="9" fillId="19" borderId="69" xfId="0" applyFont="1" applyFill="1" applyBorder="1" applyAlignment="1">
      <alignment horizontal="center" vertical="center" wrapText="1"/>
    </xf>
    <xf numFmtId="0" fontId="9" fillId="19" borderId="63" xfId="0" applyFont="1" applyFill="1" applyBorder="1" applyAlignment="1">
      <alignment horizontal="center" vertical="center" wrapText="1"/>
    </xf>
    <xf numFmtId="0" fontId="9" fillId="19" borderId="13" xfId="0" applyFont="1" applyFill="1" applyBorder="1" applyAlignment="1">
      <alignment horizontal="center" vertical="center" wrapText="1"/>
    </xf>
    <xf numFmtId="0" fontId="9" fillId="19" borderId="43" xfId="0" applyFont="1" applyFill="1" applyBorder="1" applyAlignment="1">
      <alignment horizontal="center" vertical="center" wrapText="1"/>
    </xf>
    <xf numFmtId="0" fontId="9" fillId="19" borderId="49" xfId="0" applyFont="1" applyFill="1" applyBorder="1" applyAlignment="1">
      <alignment horizontal="center" vertical="center" wrapText="1"/>
    </xf>
    <xf numFmtId="1" fontId="8" fillId="0" borderId="5" xfId="1" applyNumberFormat="1" applyFont="1" applyFill="1" applyBorder="1" applyAlignment="1">
      <alignment horizontal="center" vertical="center" wrapText="1"/>
    </xf>
    <xf numFmtId="9" fontId="8" fillId="0" borderId="48" xfId="2" applyNumberFormat="1" applyFont="1" applyBorder="1" applyAlignment="1">
      <alignment horizontal="center" vertical="center" wrapText="1"/>
    </xf>
    <xf numFmtId="20" fontId="39" fillId="0" borderId="5" xfId="1" applyNumberFormat="1" applyFont="1" applyFill="1" applyBorder="1" applyAlignment="1" applyProtection="1">
      <alignment horizontal="center" vertical="center" wrapText="1"/>
      <protection locked="0"/>
    </xf>
    <xf numFmtId="0" fontId="8" fillId="0" borderId="5" xfId="1" applyNumberFormat="1" applyFont="1" applyFill="1" applyBorder="1" applyAlignment="1">
      <alignment horizontal="center" vertical="center" wrapText="1"/>
    </xf>
    <xf numFmtId="168" fontId="39" fillId="3" borderId="100" xfId="11" applyNumberFormat="1" applyFont="1" applyFill="1" applyBorder="1" applyAlignment="1">
      <alignment horizontal="center" vertical="center" wrapText="1"/>
    </xf>
    <xf numFmtId="168" fontId="39" fillId="0" borderId="100" xfId="0" applyNumberFormat="1" applyFont="1" applyBorder="1" applyAlignment="1">
      <alignment horizontal="center" vertical="center" wrapText="1"/>
    </xf>
    <xf numFmtId="9" fontId="39" fillId="7" borderId="101" xfId="0" applyNumberFormat="1" applyFont="1" applyFill="1" applyBorder="1" applyAlignment="1">
      <alignment horizontal="center" vertical="center" wrapText="1"/>
    </xf>
    <xf numFmtId="0" fontId="25" fillId="0" borderId="101" xfId="0" applyFont="1" applyBorder="1" applyAlignment="1">
      <alignment horizontal="center" vertical="center" wrapText="1"/>
    </xf>
    <xf numFmtId="0" fontId="25" fillId="0" borderId="113" xfId="0" applyFont="1" applyBorder="1" applyAlignment="1">
      <alignment horizontal="center" vertical="center" wrapText="1"/>
    </xf>
    <xf numFmtId="9" fontId="39" fillId="5" borderId="101" xfId="0" applyNumberFormat="1" applyFont="1" applyFill="1" applyBorder="1" applyAlignment="1">
      <alignment horizontal="center" vertical="center" wrapText="1"/>
    </xf>
    <xf numFmtId="0" fontId="8" fillId="0" borderId="45" xfId="4" applyNumberFormat="1" applyFont="1" applyFill="1" applyBorder="1" applyAlignment="1">
      <alignment horizontal="center" vertical="center" wrapText="1"/>
    </xf>
    <xf numFmtId="171" fontId="8" fillId="7" borderId="45" xfId="4" applyNumberFormat="1" applyFont="1" applyFill="1" applyBorder="1" applyAlignment="1">
      <alignment horizontal="center" vertical="center" wrapText="1"/>
    </xf>
    <xf numFmtId="1" fontId="8" fillId="0" borderId="58" xfId="4" applyNumberFormat="1" applyFont="1" applyFill="1" applyBorder="1" applyAlignment="1">
      <alignment horizontal="center" vertical="center" wrapText="1"/>
    </xf>
    <xf numFmtId="1" fontId="8" fillId="0" borderId="47" xfId="4" applyNumberFormat="1" applyFont="1" applyFill="1" applyBorder="1" applyAlignment="1">
      <alignment horizontal="center" vertical="center" wrapText="1"/>
    </xf>
    <xf numFmtId="9" fontId="8" fillId="7" borderId="68" xfId="1" applyFont="1" applyFill="1" applyBorder="1" applyAlignment="1">
      <alignment horizontal="center" vertical="center" wrapText="1"/>
    </xf>
    <xf numFmtId="10" fontId="8" fillId="7" borderId="68" xfId="1" applyNumberFormat="1" applyFont="1" applyFill="1" applyBorder="1" applyAlignment="1">
      <alignment horizontal="center" vertical="center" wrapText="1"/>
    </xf>
    <xf numFmtId="0" fontId="8" fillId="0" borderId="51" xfId="0" applyFont="1" applyBorder="1" applyAlignment="1">
      <alignment horizontal="center" vertical="center" wrapText="1"/>
    </xf>
    <xf numFmtId="0" fontId="8" fillId="0" borderId="45" xfId="0" applyFont="1" applyBorder="1" applyAlignment="1">
      <alignment horizontal="center" vertical="center" wrapText="1"/>
    </xf>
    <xf numFmtId="10" fontId="8" fillId="7" borderId="68" xfId="0" applyNumberFormat="1" applyFont="1" applyFill="1" applyBorder="1" applyAlignment="1">
      <alignment horizontal="center" vertical="center" wrapText="1"/>
    </xf>
    <xf numFmtId="3" fontId="8" fillId="0" borderId="47" xfId="4" applyNumberFormat="1" applyFont="1" applyFill="1" applyBorder="1" applyAlignment="1">
      <alignment horizontal="center" vertical="center" wrapText="1"/>
    </xf>
    <xf numFmtId="9" fontId="8" fillId="7" borderId="68" xfId="1" applyNumberFormat="1" applyFont="1" applyFill="1" applyBorder="1" applyAlignment="1">
      <alignment horizontal="center" vertical="center" wrapText="1"/>
    </xf>
    <xf numFmtId="9" fontId="8" fillId="7" borderId="5" xfId="1" applyNumberFormat="1" applyFont="1" applyFill="1" applyBorder="1" applyAlignment="1">
      <alignment horizontal="center" vertical="center" wrapText="1"/>
    </xf>
    <xf numFmtId="1" fontId="8" fillId="0" borderId="45" xfId="4" applyNumberFormat="1" applyFont="1" applyFill="1" applyBorder="1" applyAlignment="1">
      <alignment horizontal="center" vertical="center" wrapText="1"/>
    </xf>
    <xf numFmtId="1" fontId="8" fillId="3" borderId="45" xfId="4" applyNumberFormat="1" applyFont="1" applyFill="1" applyBorder="1" applyAlignment="1">
      <alignment horizontal="center" vertical="center" wrapText="1"/>
    </xf>
    <xf numFmtId="2" fontId="8" fillId="7" borderId="45" xfId="1" applyNumberFormat="1" applyFont="1" applyFill="1" applyBorder="1" applyAlignment="1">
      <alignment horizontal="center" vertical="center" wrapText="1"/>
    </xf>
    <xf numFmtId="2" fontId="8" fillId="0" borderId="45" xfId="1" applyNumberFormat="1" applyFont="1" applyFill="1" applyBorder="1" applyAlignment="1">
      <alignment horizontal="center" vertical="center" wrapText="1"/>
    </xf>
    <xf numFmtId="9" fontId="8" fillId="0" borderId="5" xfId="0" applyNumberFormat="1" applyFont="1" applyFill="1" applyBorder="1" applyAlignment="1">
      <alignment horizontal="center" vertical="center" wrapText="1"/>
    </xf>
    <xf numFmtId="0" fontId="39" fillId="0" borderId="5" xfId="0" applyFont="1" applyFill="1" applyBorder="1" applyAlignment="1" applyProtection="1">
      <alignment horizontal="center" vertical="center" wrapText="1"/>
      <protection locked="0"/>
    </xf>
    <xf numFmtId="9" fontId="8" fillId="6" borderId="68" xfId="1" applyFont="1" applyFill="1" applyBorder="1" applyAlignment="1">
      <alignment horizontal="center" vertical="center" wrapText="1"/>
    </xf>
    <xf numFmtId="168" fontId="39" fillId="7" borderId="5" xfId="0" applyNumberFormat="1" applyFont="1" applyFill="1" applyBorder="1" applyAlignment="1" applyProtection="1">
      <alignment horizontal="center" vertical="center" wrapText="1"/>
      <protection locked="0"/>
    </xf>
    <xf numFmtId="9" fontId="8" fillId="0" borderId="48" xfId="1" applyNumberFormat="1" applyFont="1" applyBorder="1" applyAlignment="1">
      <alignment horizontal="center" vertical="center"/>
    </xf>
    <xf numFmtId="2" fontId="39" fillId="7" borderId="52" xfId="0" applyNumberFormat="1" applyFont="1" applyFill="1" applyBorder="1" applyAlignment="1" applyProtection="1">
      <alignment horizontal="center" vertical="center" wrapText="1"/>
      <protection locked="0"/>
    </xf>
    <xf numFmtId="10" fontId="39" fillId="0" borderId="5" xfId="0" applyNumberFormat="1" applyFont="1" applyFill="1" applyBorder="1" applyAlignment="1" applyProtection="1">
      <alignment horizontal="center" vertical="center" wrapText="1"/>
      <protection locked="0"/>
    </xf>
    <xf numFmtId="1" fontId="8" fillId="0" borderId="8" xfId="4" applyNumberFormat="1" applyFont="1" applyFill="1" applyBorder="1" applyAlignment="1">
      <alignment horizontal="center" vertical="center" wrapText="1"/>
    </xf>
    <xf numFmtId="0" fontId="8" fillId="0" borderId="32" xfId="2" applyFont="1" applyBorder="1" applyAlignment="1">
      <alignment horizontal="center" vertical="center"/>
    </xf>
    <xf numFmtId="0" fontId="47" fillId="0" borderId="5" xfId="0" applyFont="1" applyBorder="1" applyAlignment="1">
      <alignment horizontal="center" vertical="center" wrapText="1"/>
    </xf>
    <xf numFmtId="9" fontId="96" fillId="7" borderId="5" xfId="0" applyNumberFormat="1" applyFont="1" applyFill="1" applyBorder="1" applyAlignment="1">
      <alignment horizontal="center" vertical="center"/>
    </xf>
    <xf numFmtId="0" fontId="96" fillId="7" borderId="5" xfId="0" applyFont="1" applyFill="1" applyBorder="1" applyAlignment="1">
      <alignment horizontal="center" vertical="center"/>
    </xf>
    <xf numFmtId="169" fontId="8" fillId="0" borderId="5" xfId="5" applyNumberFormat="1" applyFont="1" applyBorder="1" applyAlignment="1">
      <alignment vertical="center" wrapText="1"/>
    </xf>
    <xf numFmtId="0" fontId="9" fillId="24" borderId="30" xfId="0" applyFont="1" applyFill="1" applyBorder="1" applyAlignment="1">
      <alignment horizontal="center" vertical="center" wrapText="1"/>
    </xf>
    <xf numFmtId="0" fontId="9" fillId="24" borderId="48" xfId="0" applyFont="1" applyFill="1" applyBorder="1" applyAlignment="1">
      <alignment horizontal="center" vertical="center" wrapText="1"/>
    </xf>
    <xf numFmtId="9" fontId="8" fillId="6" borderId="48" xfId="1" applyFont="1" applyFill="1" applyBorder="1" applyAlignment="1">
      <alignment horizontal="center" vertical="center" wrapText="1"/>
    </xf>
    <xf numFmtId="9" fontId="39" fillId="7" borderId="48" xfId="0" applyNumberFormat="1" applyFont="1" applyFill="1" applyBorder="1" applyAlignment="1" applyProtection="1">
      <alignment horizontal="center" vertical="center" wrapText="1"/>
      <protection locked="0"/>
    </xf>
    <xf numFmtId="0" fontId="8" fillId="0" borderId="5" xfId="0" applyFont="1" applyBorder="1" applyAlignment="1">
      <alignment horizontal="center" vertical="center"/>
    </xf>
    <xf numFmtId="0" fontId="8" fillId="0" borderId="5" xfId="0" applyFont="1" applyFill="1" applyBorder="1" applyAlignment="1">
      <alignment horizontal="center" vertical="center"/>
    </xf>
    <xf numFmtId="0" fontId="39" fillId="0" borderId="5" xfId="0" applyFont="1" applyFill="1" applyBorder="1" applyAlignment="1">
      <alignment horizontal="center" vertical="center"/>
    </xf>
    <xf numFmtId="0" fontId="25" fillId="0" borderId="5" xfId="0" applyFont="1" applyBorder="1" applyAlignment="1">
      <alignment horizontal="center" vertical="center" wrapText="1"/>
    </xf>
    <xf numFmtId="9" fontId="39" fillId="5" borderId="5" xfId="0" applyNumberFormat="1" applyFont="1" applyFill="1" applyBorder="1" applyAlignment="1">
      <alignment horizontal="center" vertical="center" wrapText="1"/>
    </xf>
  </cellXfs>
  <cellStyles count="170">
    <cellStyle name="Euro" xfId="26"/>
    <cellStyle name="Hipervínculo" xfId="19" builtinId="8"/>
    <cellStyle name="Hipervínculo 2" xfId="27"/>
    <cellStyle name="Hipervínculo 2 2" xfId="28"/>
    <cellStyle name="Hipervínculo 2 3" xfId="29"/>
    <cellStyle name="Hipervínculo 2 4" xfId="30"/>
    <cellStyle name="Hipervínculo 3" xfId="31"/>
    <cellStyle name="Hipervínculo 3 2" xfId="32"/>
    <cellStyle name="Hipervínculo 4" xfId="33"/>
    <cellStyle name="Hipervínculo 4 2" xfId="34"/>
    <cellStyle name="Hipervínculo 4 3" xfId="35"/>
    <cellStyle name="Hipervínculo 5" xfId="36"/>
    <cellStyle name="Hipervínculo 5 2" xfId="37"/>
    <cellStyle name="Hipervínculo 6" xfId="38"/>
    <cellStyle name="Hipervínculo 6 2" xfId="39"/>
    <cellStyle name="Hipervínculo 7" xfId="40"/>
    <cellStyle name="Hyperlink" xfId="7"/>
    <cellStyle name="Millares" xfId="6" builtinId="3"/>
    <cellStyle name="Millares [0]" xfId="21" builtinId="6"/>
    <cellStyle name="Millares [0] 2" xfId="168"/>
    <cellStyle name="Millares [0] 3" xfId="169"/>
    <cellStyle name="Millares 2" xfId="22"/>
    <cellStyle name="Moneda" xfId="5" builtinId="4"/>
    <cellStyle name="Moneda 2" xfId="4"/>
    <cellStyle name="Moneda 2 2" xfId="14"/>
    <cellStyle name="Normal" xfId="0" builtinId="0"/>
    <cellStyle name="Normal 10" xfId="41"/>
    <cellStyle name="Normal 10 2" xfId="42"/>
    <cellStyle name="Normal 11" xfId="43"/>
    <cellStyle name="Normal 12" xfId="24"/>
    <cellStyle name="Normal 13" xfId="166"/>
    <cellStyle name="Normal 14" xfId="167"/>
    <cellStyle name="Normal 15" xfId="23"/>
    <cellStyle name="Normal 2" xfId="2"/>
    <cellStyle name="Normal 2 10" xfId="44"/>
    <cellStyle name="Normal 2 2" xfId="3"/>
    <cellStyle name="Normal 2 2 2" xfId="20"/>
    <cellStyle name="Normal 2 2 2 2" xfId="47"/>
    <cellStyle name="Normal 2 2 2 3" xfId="48"/>
    <cellStyle name="Normal 2 2 2 4" xfId="49"/>
    <cellStyle name="Normal 2 2 2 4 2" xfId="50"/>
    <cellStyle name="Normal 2 2 2 5" xfId="51"/>
    <cellStyle name="Normal 2 2 2 5 2" xfId="52"/>
    <cellStyle name="Normal 2 2 2 6" xfId="53"/>
    <cellStyle name="Normal 2 2 2 7" xfId="46"/>
    <cellStyle name="Normal 2 2 3" xfId="54"/>
    <cellStyle name="Normal 2 2 3 2" xfId="55"/>
    <cellStyle name="Normal 2 2 4" xfId="56"/>
    <cellStyle name="Normal 2 2 4 2" xfId="57"/>
    <cellStyle name="Normal 2 2 4 2 2" xfId="58"/>
    <cellStyle name="Normal 2 2 5" xfId="59"/>
    <cellStyle name="Normal 2 2 6" xfId="45"/>
    <cellStyle name="Normal 2 3" xfId="13"/>
    <cellStyle name="Normal 2 3 10" xfId="60"/>
    <cellStyle name="Normal 2 3 10 2" xfId="61"/>
    <cellStyle name="Normal 2 3 10 2 2" xfId="62"/>
    <cellStyle name="Normal 2 3 11" xfId="63"/>
    <cellStyle name="Normal 2 3 12" xfId="64"/>
    <cellStyle name="Normal 2 3 13" xfId="65"/>
    <cellStyle name="Normal 2 3 14" xfId="66"/>
    <cellStyle name="Normal 2 3 15" xfId="67"/>
    <cellStyle name="Normal 2 3 16" xfId="68"/>
    <cellStyle name="Normal 2 3 17" xfId="69"/>
    <cellStyle name="Normal 2 3 17 2" xfId="70"/>
    <cellStyle name="Normal 2 3 17 3" xfId="71"/>
    <cellStyle name="Normal 2 3 18" xfId="72"/>
    <cellStyle name="Normal 2 3 2" xfId="18"/>
    <cellStyle name="Normal 2 3 3" xfId="16"/>
    <cellStyle name="Normal 2 3 3 2" xfId="73"/>
    <cellStyle name="Normal 2 3 4" xfId="74"/>
    <cellStyle name="Normal 2 3 5" xfId="75"/>
    <cellStyle name="Normal 2 3 5 2" xfId="76"/>
    <cellStyle name="Normal 2 3 5 2 2" xfId="77"/>
    <cellStyle name="Normal 2 3 5 2 2 2" xfId="78"/>
    <cellStyle name="Normal 2 3 5 3" xfId="79"/>
    <cellStyle name="Normal 2 3 5 4" xfId="80"/>
    <cellStyle name="Normal 2 3 5 5" xfId="81"/>
    <cellStyle name="Normal 2 3 5 6" xfId="82"/>
    <cellStyle name="Normal 2 3 5 7" xfId="83"/>
    <cellStyle name="Normal 2 3 5 7 2" xfId="84"/>
    <cellStyle name="Normal 2 3 5 7 2 2" xfId="85"/>
    <cellStyle name="Normal 2 3 5 7 2 2 2" xfId="86"/>
    <cellStyle name="Normal 2 3 5 7 2 2 3" xfId="87"/>
    <cellStyle name="Normal 2 3 5 7 3" xfId="88"/>
    <cellStyle name="Normal 2 3 5 7 4" xfId="89"/>
    <cellStyle name="Normal 2 3 5 7 5" xfId="90"/>
    <cellStyle name="Normal 2 3 5 7 6" xfId="91"/>
    <cellStyle name="Normal 2 3 5 7 7" xfId="92"/>
    <cellStyle name="Normal 2 3 5 7 8" xfId="93"/>
    <cellStyle name="Normal 2 3 5 7 8 2" xfId="94"/>
    <cellStyle name="Normal 2 3 5 7 8 3" xfId="95"/>
    <cellStyle name="Normal 2 3 5 7 8 4" xfId="96"/>
    <cellStyle name="Normal 2 3 5 7 8 4 2" xfId="97"/>
    <cellStyle name="Normal 2 3 5 7 8 4 3" xfId="98"/>
    <cellStyle name="Normal 2 3 5 7 8 4 3 2" xfId="99"/>
    <cellStyle name="Normal 2 3 5 7 8 4 3 3" xfId="100"/>
    <cellStyle name="Normal 2 3 5 7 8 4 3 3 2" xfId="101"/>
    <cellStyle name="Normal 2 3 5 7 8 4 4" xfId="102"/>
    <cellStyle name="Normal 2 3 6" xfId="103"/>
    <cellStyle name="Normal 2 3 7" xfId="104"/>
    <cellStyle name="Normal 2 3 8" xfId="105"/>
    <cellStyle name="Normal 2 3 9" xfId="106"/>
    <cellStyle name="Normal 2 4" xfId="25"/>
    <cellStyle name="Normal 2 4 2" xfId="107"/>
    <cellStyle name="Normal 2 4 3" xfId="108"/>
    <cellStyle name="Normal 2 4 4" xfId="109"/>
    <cellStyle name="Normal 2 5" xfId="110"/>
    <cellStyle name="Normal 2 5 2" xfId="111"/>
    <cellStyle name="Normal 2 5 2 2" xfId="112"/>
    <cellStyle name="Normal 2 6" xfId="113"/>
    <cellStyle name="Normal 2 6 2" xfId="114"/>
    <cellStyle name="Normal 2 6 2 2" xfId="115"/>
    <cellStyle name="Normal 2 6 3" xfId="116"/>
    <cellStyle name="Normal 2 6 3 2" xfId="117"/>
    <cellStyle name="Normal 2 6 3 2 2" xfId="118"/>
    <cellStyle name="Normal 2 6 3 2 3" xfId="119"/>
    <cellStyle name="Normal 2 6 3 2 3 2" xfId="120"/>
    <cellStyle name="Normal 2 6 3 2 3 2 2" xfId="121"/>
    <cellStyle name="Normal 2 6 3 2 4" xfId="122"/>
    <cellStyle name="Normal 2 6 3 2 4 2" xfId="123"/>
    <cellStyle name="Normal 2 6 4" xfId="124"/>
    <cellStyle name="Normal 2 6 5" xfId="125"/>
    <cellStyle name="Normal 2 6 5 2" xfId="126"/>
    <cellStyle name="Normal 2 6 6" xfId="127"/>
    <cellStyle name="Normal 2 6 7" xfId="128"/>
    <cellStyle name="Normal 2 6 7 2" xfId="129"/>
    <cellStyle name="Normal 2 6 7 3" xfId="130"/>
    <cellStyle name="Normal 2 6 8" xfId="131"/>
    <cellStyle name="Normal 2 6 8 2" xfId="132"/>
    <cellStyle name="Normal 2 6 8 2 2" xfId="133"/>
    <cellStyle name="Normal 2 6 8 2 3" xfId="134"/>
    <cellStyle name="Normal 2 6 8 2 4" xfId="135"/>
    <cellStyle name="Normal 2 6 8 3" xfId="136"/>
    <cellStyle name="Normal 2 7" xfId="137"/>
    <cellStyle name="Normal 2 7 2" xfId="138"/>
    <cellStyle name="Normal 2 7 3" xfId="139"/>
    <cellStyle name="Normal 2 7 4" xfId="140"/>
    <cellStyle name="Normal 2 8" xfId="141"/>
    <cellStyle name="Normal 2 9" xfId="142"/>
    <cellStyle name="Normal 3" xfId="8"/>
    <cellStyle name="Normal 3 2" xfId="10"/>
    <cellStyle name="Normal 3 2 2" xfId="144"/>
    <cellStyle name="Normal 3 3" xfId="145"/>
    <cellStyle name="Normal 3 4" xfId="143"/>
    <cellStyle name="Normal 4" xfId="9"/>
    <cellStyle name="Normal 4 2" xfId="147"/>
    <cellStyle name="Normal 4 3" xfId="146"/>
    <cellStyle name="Normal 5" xfId="148"/>
    <cellStyle name="Normal 6" xfId="149"/>
    <cellStyle name="Normal 6 2" xfId="150"/>
    <cellStyle name="Normal 6 2 2" xfId="151"/>
    <cellStyle name="Normal 6 3" xfId="152"/>
    <cellStyle name="Normal 7" xfId="153"/>
    <cellStyle name="Normal 8" xfId="15"/>
    <cellStyle name="Normal 8 2" xfId="155"/>
    <cellStyle name="Normal 8 3" xfId="156"/>
    <cellStyle name="Normal 8 4" xfId="157"/>
    <cellStyle name="Normal 8 4 2" xfId="158"/>
    <cellStyle name="Normal 8 5" xfId="159"/>
    <cellStyle name="Normal 8 6" xfId="160"/>
    <cellStyle name="Normal 8 7" xfId="154"/>
    <cellStyle name="Normal 9" xfId="17"/>
    <cellStyle name="Normal 9 2" xfId="161"/>
    <cellStyle name="Porcentaje" xfId="1" builtinId="5"/>
    <cellStyle name="Porcentaje 2" xfId="11"/>
    <cellStyle name="Porcentaje 3" xfId="12"/>
    <cellStyle name="Porcentual 2" xfId="162"/>
    <cellStyle name="Porcentual 3" xfId="163"/>
    <cellStyle name="Porcentual 3 2" xfId="164"/>
    <cellStyle name="Porcentual 4" xfId="165"/>
  </cellStyles>
  <dxfs count="0"/>
  <tableStyles count="0" defaultTableStyle="TableStyleMedium2" defaultPivotStyle="PivotStyleLight16"/>
  <colors>
    <mruColors>
      <color rgb="FFDC08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61.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externalLink" Target="externalLinks/externalLink7.xml"/><Relationship Id="rId84" Type="http://schemas.openxmlformats.org/officeDocument/2006/relationships/externalLink" Target="externalLinks/externalLink28.xml"/><Relationship Id="rId138" Type="http://schemas.openxmlformats.org/officeDocument/2006/relationships/externalLink" Target="externalLinks/externalLink82.xml"/><Relationship Id="rId170" Type="http://schemas.microsoft.com/office/2017/06/relationships/rdRichValue" Target="richData/rdrichvalue.xml"/><Relationship Id="rId107" Type="http://schemas.openxmlformats.org/officeDocument/2006/relationships/externalLink" Target="externalLinks/externalLink51.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externalLink" Target="externalLinks/externalLink18.xml"/><Relationship Id="rId128" Type="http://schemas.openxmlformats.org/officeDocument/2006/relationships/externalLink" Target="externalLinks/externalLink72.xml"/><Relationship Id="rId149" Type="http://schemas.openxmlformats.org/officeDocument/2006/relationships/externalLink" Target="externalLinks/externalLink93.xml"/><Relationship Id="rId5" Type="http://schemas.openxmlformats.org/officeDocument/2006/relationships/worksheet" Target="worksheets/sheet5.xml"/><Relationship Id="rId95" Type="http://schemas.openxmlformats.org/officeDocument/2006/relationships/externalLink" Target="externalLinks/externalLink39.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externalLink" Target="externalLinks/externalLink8.xml"/><Relationship Id="rId118" Type="http://schemas.openxmlformats.org/officeDocument/2006/relationships/externalLink" Target="externalLinks/externalLink62.xml"/><Relationship Id="rId139" Type="http://schemas.openxmlformats.org/officeDocument/2006/relationships/externalLink" Target="externalLinks/externalLink83.xml"/><Relationship Id="rId80" Type="http://schemas.openxmlformats.org/officeDocument/2006/relationships/externalLink" Target="externalLinks/externalLink24.xml"/><Relationship Id="rId85" Type="http://schemas.openxmlformats.org/officeDocument/2006/relationships/externalLink" Target="externalLinks/externalLink29.xml"/><Relationship Id="rId150" Type="http://schemas.openxmlformats.org/officeDocument/2006/relationships/externalLink" Target="externalLinks/externalLink94.xml"/><Relationship Id="rId155" Type="http://schemas.openxmlformats.org/officeDocument/2006/relationships/customXml" Target="../customXml/item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3.xml"/><Relationship Id="rId103" Type="http://schemas.openxmlformats.org/officeDocument/2006/relationships/externalLink" Target="externalLinks/externalLink47.xml"/><Relationship Id="rId108" Type="http://schemas.openxmlformats.org/officeDocument/2006/relationships/externalLink" Target="externalLinks/externalLink52.xml"/><Relationship Id="rId124" Type="http://schemas.openxmlformats.org/officeDocument/2006/relationships/externalLink" Target="externalLinks/externalLink68.xml"/><Relationship Id="rId129" Type="http://schemas.openxmlformats.org/officeDocument/2006/relationships/externalLink" Target="externalLinks/externalLink73.xml"/><Relationship Id="rId54" Type="http://schemas.openxmlformats.org/officeDocument/2006/relationships/worksheet" Target="worksheets/sheet54.xml"/><Relationship Id="rId70" Type="http://schemas.openxmlformats.org/officeDocument/2006/relationships/externalLink" Target="externalLinks/externalLink14.xml"/><Relationship Id="rId75" Type="http://schemas.openxmlformats.org/officeDocument/2006/relationships/externalLink" Target="externalLinks/externalLink19.xml"/><Relationship Id="rId91" Type="http://schemas.openxmlformats.org/officeDocument/2006/relationships/externalLink" Target="externalLinks/externalLink35.xml"/><Relationship Id="rId96" Type="http://schemas.openxmlformats.org/officeDocument/2006/relationships/externalLink" Target="externalLinks/externalLink40.xml"/><Relationship Id="rId140" Type="http://schemas.openxmlformats.org/officeDocument/2006/relationships/externalLink" Target="externalLinks/externalLink84.xml"/><Relationship Id="rId145" Type="http://schemas.openxmlformats.org/officeDocument/2006/relationships/externalLink" Target="externalLinks/externalLink89.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58.xml"/><Relationship Id="rId119" Type="http://schemas.openxmlformats.org/officeDocument/2006/relationships/externalLink" Target="externalLinks/externalLink63.xml"/><Relationship Id="rId44" Type="http://schemas.openxmlformats.org/officeDocument/2006/relationships/worksheet" Target="worksheets/sheet44.xml"/><Relationship Id="rId60" Type="http://schemas.openxmlformats.org/officeDocument/2006/relationships/externalLink" Target="externalLinks/externalLink4.xml"/><Relationship Id="rId65" Type="http://schemas.openxmlformats.org/officeDocument/2006/relationships/externalLink" Target="externalLinks/externalLink9.xml"/><Relationship Id="rId81" Type="http://schemas.openxmlformats.org/officeDocument/2006/relationships/externalLink" Target="externalLinks/externalLink25.xml"/><Relationship Id="rId86" Type="http://schemas.openxmlformats.org/officeDocument/2006/relationships/externalLink" Target="externalLinks/externalLink30.xml"/><Relationship Id="rId130" Type="http://schemas.openxmlformats.org/officeDocument/2006/relationships/externalLink" Target="externalLinks/externalLink74.xml"/><Relationship Id="rId135" Type="http://schemas.openxmlformats.org/officeDocument/2006/relationships/externalLink" Target="externalLinks/externalLink79.xml"/><Relationship Id="rId151" Type="http://schemas.openxmlformats.org/officeDocument/2006/relationships/theme" Target="theme/theme1.xml"/><Relationship Id="rId156" Type="http://schemas.openxmlformats.org/officeDocument/2006/relationships/customXml" Target="../customXml/item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3.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20.xml"/><Relationship Id="rId97" Type="http://schemas.openxmlformats.org/officeDocument/2006/relationships/externalLink" Target="externalLinks/externalLink41.xml"/><Relationship Id="rId104" Type="http://schemas.openxmlformats.org/officeDocument/2006/relationships/externalLink" Target="externalLinks/externalLink48.xml"/><Relationship Id="rId120" Type="http://schemas.openxmlformats.org/officeDocument/2006/relationships/externalLink" Target="externalLinks/externalLink64.xml"/><Relationship Id="rId125" Type="http://schemas.openxmlformats.org/officeDocument/2006/relationships/externalLink" Target="externalLinks/externalLink69.xml"/><Relationship Id="rId141" Type="http://schemas.openxmlformats.org/officeDocument/2006/relationships/externalLink" Target="externalLinks/externalLink85.xml"/><Relationship Id="rId146" Type="http://schemas.openxmlformats.org/officeDocument/2006/relationships/externalLink" Target="externalLinks/externalLink90.xml"/><Relationship Id="rId7" Type="http://schemas.openxmlformats.org/officeDocument/2006/relationships/worksheet" Target="worksheets/sheet7.xml"/><Relationship Id="rId71" Type="http://schemas.openxmlformats.org/officeDocument/2006/relationships/externalLink" Target="externalLinks/externalLink15.xml"/><Relationship Id="rId92" Type="http://schemas.openxmlformats.org/officeDocument/2006/relationships/externalLink" Target="externalLinks/externalLink36.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0.xml"/><Relationship Id="rId87" Type="http://schemas.openxmlformats.org/officeDocument/2006/relationships/externalLink" Target="externalLinks/externalLink31.xml"/><Relationship Id="rId110" Type="http://schemas.openxmlformats.org/officeDocument/2006/relationships/externalLink" Target="externalLinks/externalLink54.xml"/><Relationship Id="rId115" Type="http://schemas.openxmlformats.org/officeDocument/2006/relationships/externalLink" Target="externalLinks/externalLink59.xml"/><Relationship Id="rId131" Type="http://schemas.openxmlformats.org/officeDocument/2006/relationships/externalLink" Target="externalLinks/externalLink75.xml"/><Relationship Id="rId136" Type="http://schemas.openxmlformats.org/officeDocument/2006/relationships/externalLink" Target="externalLinks/externalLink80.xml"/><Relationship Id="rId157" Type="http://schemas.openxmlformats.org/officeDocument/2006/relationships/customXml" Target="../customXml/item3.xml"/><Relationship Id="rId61" Type="http://schemas.openxmlformats.org/officeDocument/2006/relationships/externalLink" Target="externalLinks/externalLink5.xml"/><Relationship Id="rId82" Type="http://schemas.openxmlformats.org/officeDocument/2006/relationships/externalLink" Target="externalLinks/externalLink26.xml"/><Relationship Id="rId152"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21.xml"/><Relationship Id="rId100" Type="http://schemas.openxmlformats.org/officeDocument/2006/relationships/externalLink" Target="externalLinks/externalLink44.xml"/><Relationship Id="rId105" Type="http://schemas.openxmlformats.org/officeDocument/2006/relationships/externalLink" Target="externalLinks/externalLink49.xml"/><Relationship Id="rId126" Type="http://schemas.openxmlformats.org/officeDocument/2006/relationships/externalLink" Target="externalLinks/externalLink70.xml"/><Relationship Id="rId147" Type="http://schemas.openxmlformats.org/officeDocument/2006/relationships/externalLink" Target="externalLinks/externalLink91.xml"/><Relationship Id="rId168" Type="http://schemas.microsoft.com/office/2017/06/relationships/rdRichValueStructure" Target="richData/rdrichvaluestructure.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6.xml"/><Relationship Id="rId93" Type="http://schemas.openxmlformats.org/officeDocument/2006/relationships/externalLink" Target="externalLinks/externalLink37.xml"/><Relationship Id="rId98" Type="http://schemas.openxmlformats.org/officeDocument/2006/relationships/externalLink" Target="externalLinks/externalLink42.xml"/><Relationship Id="rId121" Type="http://schemas.openxmlformats.org/officeDocument/2006/relationships/externalLink" Target="externalLinks/externalLink65.xml"/><Relationship Id="rId142" Type="http://schemas.openxmlformats.org/officeDocument/2006/relationships/externalLink" Target="externalLinks/externalLink86.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11.xml"/><Relationship Id="rId116" Type="http://schemas.openxmlformats.org/officeDocument/2006/relationships/externalLink" Target="externalLinks/externalLink60.xml"/><Relationship Id="rId137" Type="http://schemas.openxmlformats.org/officeDocument/2006/relationships/externalLink" Target="externalLinks/externalLink8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6.xml"/><Relationship Id="rId83" Type="http://schemas.openxmlformats.org/officeDocument/2006/relationships/externalLink" Target="externalLinks/externalLink27.xml"/><Relationship Id="rId88" Type="http://schemas.openxmlformats.org/officeDocument/2006/relationships/externalLink" Target="externalLinks/externalLink32.xml"/><Relationship Id="rId111" Type="http://schemas.openxmlformats.org/officeDocument/2006/relationships/externalLink" Target="externalLinks/externalLink55.xml"/><Relationship Id="rId132" Type="http://schemas.openxmlformats.org/officeDocument/2006/relationships/externalLink" Target="externalLinks/externalLink76.xml"/><Relationship Id="rId153" Type="http://schemas.openxmlformats.org/officeDocument/2006/relationships/sharedStrings" Target="sharedString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1.xml"/><Relationship Id="rId106" Type="http://schemas.openxmlformats.org/officeDocument/2006/relationships/externalLink" Target="externalLinks/externalLink50.xml"/><Relationship Id="rId127" Type="http://schemas.openxmlformats.org/officeDocument/2006/relationships/externalLink" Target="externalLinks/externalLink71.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externalLink" Target="externalLinks/externalLink17.xml"/><Relationship Id="rId78" Type="http://schemas.openxmlformats.org/officeDocument/2006/relationships/externalLink" Target="externalLinks/externalLink22.xml"/><Relationship Id="rId94" Type="http://schemas.openxmlformats.org/officeDocument/2006/relationships/externalLink" Target="externalLinks/externalLink38.xml"/><Relationship Id="rId99" Type="http://schemas.openxmlformats.org/officeDocument/2006/relationships/externalLink" Target="externalLinks/externalLink43.xml"/><Relationship Id="rId101" Type="http://schemas.openxmlformats.org/officeDocument/2006/relationships/externalLink" Target="externalLinks/externalLink45.xml"/><Relationship Id="rId122" Type="http://schemas.openxmlformats.org/officeDocument/2006/relationships/externalLink" Target="externalLinks/externalLink66.xml"/><Relationship Id="rId143" Type="http://schemas.openxmlformats.org/officeDocument/2006/relationships/externalLink" Target="externalLinks/externalLink87.xml"/><Relationship Id="rId148" Type="http://schemas.openxmlformats.org/officeDocument/2006/relationships/externalLink" Target="externalLinks/externalLink92.xml"/><Relationship Id="rId169" Type="http://schemas.microsoft.com/office/2017/06/relationships/rdRichValueTypes" Target="richData/rdRichValueTypes.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externalLink" Target="externalLinks/externalLink12.xml"/><Relationship Id="rId89" Type="http://schemas.openxmlformats.org/officeDocument/2006/relationships/externalLink" Target="externalLinks/externalLink33.xml"/><Relationship Id="rId112" Type="http://schemas.openxmlformats.org/officeDocument/2006/relationships/externalLink" Target="externalLinks/externalLink56.xml"/><Relationship Id="rId133" Type="http://schemas.openxmlformats.org/officeDocument/2006/relationships/externalLink" Target="externalLinks/externalLink77.xml"/><Relationship Id="rId154" Type="http://schemas.openxmlformats.org/officeDocument/2006/relationships/calcChain" Target="calcChain.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externalLink" Target="externalLinks/externalLink2.xml"/><Relationship Id="rId79" Type="http://schemas.openxmlformats.org/officeDocument/2006/relationships/externalLink" Target="externalLinks/externalLink23.xml"/><Relationship Id="rId102" Type="http://schemas.openxmlformats.org/officeDocument/2006/relationships/externalLink" Target="externalLinks/externalLink46.xml"/><Relationship Id="rId123" Type="http://schemas.openxmlformats.org/officeDocument/2006/relationships/externalLink" Target="externalLinks/externalLink67.xml"/><Relationship Id="rId144" Type="http://schemas.openxmlformats.org/officeDocument/2006/relationships/externalLink" Target="externalLinks/externalLink88.xml"/><Relationship Id="rId90" Type="http://schemas.openxmlformats.org/officeDocument/2006/relationships/externalLink" Target="externalLinks/externalLink34.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externalLink" Target="externalLinks/externalLink13.xml"/><Relationship Id="rId113" Type="http://schemas.openxmlformats.org/officeDocument/2006/relationships/externalLink" Target="externalLinks/externalLink57.xml"/><Relationship Id="rId134" Type="http://schemas.openxmlformats.org/officeDocument/2006/relationships/externalLink" Target="externalLinks/externalLink7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2.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3.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4.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5.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6.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7.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8.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9.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1.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2.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3.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4.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5.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6.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7.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8.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9.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1.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2.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3.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4.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5.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6.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51.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52.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53.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54.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55.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56.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7.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8.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9.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61.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62.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63.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64.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65.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66.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7.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8.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9.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71.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72.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73.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74.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75.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76.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77.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8.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9.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71.xml"/><Relationship Id="rId1" Type="http://schemas.microsoft.com/office/2011/relationships/chartStyle" Target="style71.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72.xml"/><Relationship Id="rId1" Type="http://schemas.microsoft.com/office/2011/relationships/chartStyle" Target="style72.xml"/></Relationships>
</file>

<file path=xl/charts/_rels/chart81.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73.xml"/><Relationship Id="rId1" Type="http://schemas.microsoft.com/office/2011/relationships/chartStyle" Target="style73.xml"/></Relationships>
</file>

<file path=xl/charts/_rels/chart82.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83.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84.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85.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86.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038802541543901E-2"/>
          <c:y val="2.695853323356661E-2"/>
          <c:w val="0.89681985450909985"/>
          <c:h val="0.75715902819856373"/>
        </c:manualLayout>
      </c:layout>
      <c:barChart>
        <c:barDir val="col"/>
        <c:grouping val="clustered"/>
        <c:varyColors val="0"/>
        <c:ser>
          <c:idx val="4"/>
          <c:order val="4"/>
          <c:tx>
            <c:strRef>
              <c:f>'[52]DES-FM-001'!$H$35</c:f>
              <c:strCache>
                <c:ptCount val="1"/>
                <c:pt idx="0">
                  <c:v>Número de productos entregados en los términos de tiempos establecidos</c:v>
                </c:pt>
              </c:strCache>
            </c:strRef>
          </c:tx>
          <c:spPr>
            <a:solidFill>
              <a:schemeClr val="accent5"/>
            </a:solidFill>
            <a:ln>
              <a:noFill/>
            </a:ln>
            <a:effectLst/>
          </c:spPr>
          <c:invertIfNegative val="0"/>
          <c:cat>
            <c:strRef>
              <c:f>'[52]DES-FM-001'!$C$36:$C$40</c:f>
              <c:strCache>
                <c:ptCount val="5"/>
                <c:pt idx="0">
                  <c:v>Primer trimestre 2025</c:v>
                </c:pt>
                <c:pt idx="1">
                  <c:v>Segundo trimestre 2025</c:v>
                </c:pt>
                <c:pt idx="2">
                  <c:v>Tercer Trimestre 2025</c:v>
                </c:pt>
                <c:pt idx="3">
                  <c:v>Cuarto trimestre 2025</c:v>
                </c:pt>
                <c:pt idx="4">
                  <c:v>TOTAL</c:v>
                </c:pt>
              </c:strCache>
            </c:strRef>
          </c:cat>
          <c:val>
            <c:numRef>
              <c:f>'[52]DES-FM-001'!$H$36:$H$38</c:f>
              <c:numCache>
                <c:formatCode>General</c:formatCode>
                <c:ptCount val="3"/>
                <c:pt idx="0">
                  <c:v>9</c:v>
                </c:pt>
                <c:pt idx="1">
                  <c:v>8</c:v>
                </c:pt>
                <c:pt idx="2">
                  <c:v>8</c:v>
                </c:pt>
              </c:numCache>
            </c:numRef>
          </c:val>
          <c:extLst>
            <c:ext xmlns:c16="http://schemas.microsoft.com/office/drawing/2014/chart" uri="{C3380CC4-5D6E-409C-BE32-E72D297353CC}">
              <c16:uniqueId val="{00000000-C3FB-48C8-BECF-BAC041D02E21}"/>
            </c:ext>
          </c:extLst>
        </c:ser>
        <c:ser>
          <c:idx val="5"/>
          <c:order val="5"/>
          <c:tx>
            <c:strRef>
              <c:f>'[52]DES-FM-001'!$I$35</c:f>
              <c:strCache>
                <c:ptCount val="1"/>
                <c:pt idx="0">
                  <c:v>Número de productos definidos para el periodo</c:v>
                </c:pt>
              </c:strCache>
            </c:strRef>
          </c:tx>
          <c:spPr>
            <a:solidFill>
              <a:schemeClr val="accent6"/>
            </a:solidFill>
            <a:ln>
              <a:noFill/>
            </a:ln>
            <a:effectLst/>
          </c:spPr>
          <c:invertIfNegative val="0"/>
          <c:cat>
            <c:strRef>
              <c:f>'[52]DES-FM-001'!$C$36:$C$40</c:f>
              <c:strCache>
                <c:ptCount val="5"/>
                <c:pt idx="0">
                  <c:v>Primer trimestre 2025</c:v>
                </c:pt>
                <c:pt idx="1">
                  <c:v>Segundo trimestre 2025</c:v>
                </c:pt>
                <c:pt idx="2">
                  <c:v>Tercer Trimestre 2025</c:v>
                </c:pt>
                <c:pt idx="3">
                  <c:v>Cuarto trimestre 2025</c:v>
                </c:pt>
                <c:pt idx="4">
                  <c:v>TOTAL</c:v>
                </c:pt>
              </c:strCache>
            </c:strRef>
          </c:cat>
          <c:val>
            <c:numRef>
              <c:f>'[52]DES-FM-001'!$I$36:$I$38</c:f>
              <c:numCache>
                <c:formatCode>General</c:formatCode>
                <c:ptCount val="3"/>
                <c:pt idx="0">
                  <c:v>9</c:v>
                </c:pt>
                <c:pt idx="1">
                  <c:v>8</c:v>
                </c:pt>
                <c:pt idx="2">
                  <c:v>8</c:v>
                </c:pt>
              </c:numCache>
            </c:numRef>
          </c:val>
          <c:extLst>
            <c:ext xmlns:c16="http://schemas.microsoft.com/office/drawing/2014/chart" uri="{C3380CC4-5D6E-409C-BE32-E72D297353CC}">
              <c16:uniqueId val="{00000001-C3FB-48C8-BECF-BAC041D02E21}"/>
            </c:ext>
          </c:extLst>
        </c:ser>
        <c:dLbls>
          <c:showLegendKey val="0"/>
          <c:showVal val="0"/>
          <c:showCatName val="0"/>
          <c:showSerName val="0"/>
          <c:showPercent val="0"/>
          <c:showBubbleSize val="0"/>
        </c:dLbls>
        <c:gapWidth val="219"/>
        <c:overlap val="-27"/>
        <c:axId val="-247229136"/>
        <c:axId val="-247260320"/>
        <c:extLst>
          <c:ext xmlns:c15="http://schemas.microsoft.com/office/drawing/2012/chart" uri="{02D57815-91ED-43cb-92C2-25804820EDAC}">
            <c15:filteredBarSeries>
              <c15:ser>
                <c:idx val="0"/>
                <c:order val="0"/>
                <c:tx>
                  <c:strRef>
                    <c:extLst>
                      <c:ext uri="{02D57815-91ED-43cb-92C2-25804820EDAC}">
                        <c15:formulaRef>
                          <c15:sqref>'[52]DES-FM-001'!$D$35</c15:sqref>
                        </c15:formulaRef>
                      </c:ext>
                    </c:extLst>
                    <c:strCache>
                      <c:ptCount val="1"/>
                    </c:strCache>
                  </c:strRef>
                </c:tx>
                <c:spPr>
                  <a:solidFill>
                    <a:schemeClr val="accent1"/>
                  </a:solidFill>
                  <a:ln>
                    <a:noFill/>
                  </a:ln>
                  <a:effectLst/>
                </c:spPr>
                <c:invertIfNegative val="0"/>
                <c:cat>
                  <c:strRef>
                    <c:extLst>
                      <c:ext uri="{02D57815-91ED-43cb-92C2-25804820EDAC}">
                        <c15:formulaRef>
                          <c15:sqref>'[52]DES-FM-001'!$C$36:$C$40</c15:sqref>
                        </c15:formulaRef>
                      </c:ext>
                    </c:extLst>
                    <c:strCache>
                      <c:ptCount val="5"/>
                      <c:pt idx="0">
                        <c:v>Primer trimestre 2025</c:v>
                      </c:pt>
                      <c:pt idx="1">
                        <c:v>Segundo trimestre 2025</c:v>
                      </c:pt>
                      <c:pt idx="2">
                        <c:v>Tercer Trimestre 2025</c:v>
                      </c:pt>
                      <c:pt idx="3">
                        <c:v>Cuarto trimestre 2025</c:v>
                      </c:pt>
                      <c:pt idx="4">
                        <c:v>TOTAL</c:v>
                      </c:pt>
                    </c:strCache>
                  </c:strRef>
                </c:cat>
                <c:val>
                  <c:numRef>
                    <c:extLst>
                      <c:ext uri="{02D57815-91ED-43cb-92C2-25804820EDAC}">
                        <c15:formulaRef>
                          <c15:sqref>'[52]DES-FM-001'!$D$36:$D$40</c15:sqref>
                        </c15:formulaRef>
                      </c:ext>
                    </c:extLst>
                    <c:numCache>
                      <c:formatCode>General</c:formatCode>
                      <c:ptCount val="5"/>
                    </c:numCache>
                  </c:numRef>
                </c:val>
                <c:extLst>
                  <c:ext xmlns:c16="http://schemas.microsoft.com/office/drawing/2014/chart" uri="{C3380CC4-5D6E-409C-BE32-E72D297353CC}">
                    <c16:uniqueId val="{00000003-C3FB-48C8-BECF-BAC041D02E21}"/>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'[52]DES-FM-001'!$E$35</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'[52]DES-FM-001'!$C$36:$C$40</c15:sqref>
                        </c15:formulaRef>
                      </c:ext>
                    </c:extLst>
                    <c:strCache>
                      <c:ptCount val="5"/>
                      <c:pt idx="0">
                        <c:v>Primer trimestre 2025</c:v>
                      </c:pt>
                      <c:pt idx="1">
                        <c:v>Segundo trimestre 2025</c:v>
                      </c:pt>
                      <c:pt idx="2">
                        <c:v>Tercer Trimestre 2025</c:v>
                      </c:pt>
                      <c:pt idx="3">
                        <c:v>Cuarto trimestre 2025</c:v>
                      </c:pt>
                      <c:pt idx="4">
                        <c:v>TOTAL</c:v>
                      </c:pt>
                    </c:strCache>
                  </c:strRef>
                </c:cat>
                <c:val>
                  <c:numRef>
                    <c:extLst xmlns:c15="http://schemas.microsoft.com/office/drawing/2012/chart">
                      <c:ext xmlns:c15="http://schemas.microsoft.com/office/drawing/2012/chart" uri="{02D57815-91ED-43cb-92C2-25804820EDAC}">
                        <c15:formulaRef>
                          <c15:sqref>'[52]DES-FM-001'!$E$36:$E$40</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4-C3FB-48C8-BECF-BAC041D02E21}"/>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'[52]DES-FM-001'!$F$35</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'[52]DES-FM-001'!$C$36:$C$40</c15:sqref>
                        </c15:formulaRef>
                      </c:ext>
                    </c:extLst>
                    <c:strCache>
                      <c:ptCount val="5"/>
                      <c:pt idx="0">
                        <c:v>Primer trimestre 2025</c:v>
                      </c:pt>
                      <c:pt idx="1">
                        <c:v>Segundo trimestre 2025</c:v>
                      </c:pt>
                      <c:pt idx="2">
                        <c:v>Tercer Trimestre 2025</c:v>
                      </c:pt>
                      <c:pt idx="3">
                        <c:v>Cuarto trimestre 2025</c:v>
                      </c:pt>
                      <c:pt idx="4">
                        <c:v>TOTAL</c:v>
                      </c:pt>
                    </c:strCache>
                  </c:strRef>
                </c:cat>
                <c:val>
                  <c:numRef>
                    <c:extLst xmlns:c15="http://schemas.microsoft.com/office/drawing/2012/chart">
                      <c:ext xmlns:c15="http://schemas.microsoft.com/office/drawing/2012/chart" uri="{02D57815-91ED-43cb-92C2-25804820EDAC}">
                        <c15:formulaRef>
                          <c15:sqref>'[52]DES-FM-001'!$F$36:$F$40</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5-C3FB-48C8-BECF-BAC041D02E21}"/>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'[52]DES-FM-001'!$G$35</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'[52]DES-FM-001'!$C$36:$C$40</c15:sqref>
                        </c15:formulaRef>
                      </c:ext>
                    </c:extLst>
                    <c:strCache>
                      <c:ptCount val="5"/>
                      <c:pt idx="0">
                        <c:v>Primer trimestre 2025</c:v>
                      </c:pt>
                      <c:pt idx="1">
                        <c:v>Segundo trimestre 2025</c:v>
                      </c:pt>
                      <c:pt idx="2">
                        <c:v>Tercer Trimestre 2025</c:v>
                      </c:pt>
                      <c:pt idx="3">
                        <c:v>Cuarto trimestre 2025</c:v>
                      </c:pt>
                      <c:pt idx="4">
                        <c:v>TOTAL</c:v>
                      </c:pt>
                    </c:strCache>
                  </c:strRef>
                </c:cat>
                <c:val>
                  <c:numRef>
                    <c:extLst xmlns:c15="http://schemas.microsoft.com/office/drawing/2012/chart">
                      <c:ext xmlns:c15="http://schemas.microsoft.com/office/drawing/2012/chart" uri="{02D57815-91ED-43cb-92C2-25804820EDAC}">
                        <c15:formulaRef>
                          <c15:sqref>'[52]DES-FM-001'!$G$36:$G$40</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6-C3FB-48C8-BECF-BAC041D02E21}"/>
                  </c:ext>
                </c:extLst>
              </c15:ser>
            </c15:filteredBarSeries>
          </c:ext>
        </c:extLst>
      </c:barChart>
      <c:lineChart>
        <c:grouping val="standard"/>
        <c:varyColors val="0"/>
        <c:ser>
          <c:idx val="6"/>
          <c:order val="6"/>
          <c:tx>
            <c:strRef>
              <c:f>'[52]DES-FM-001'!$J$35</c:f>
              <c:strCache>
                <c:ptCount val="1"/>
                <c:pt idx="0">
                  <c:v>RESULTADO</c:v>
                </c:pt>
              </c:strCache>
            </c:strRef>
          </c:tx>
          <c:spPr>
            <a:ln w="28575" cap="rnd">
              <a:solidFill>
                <a:schemeClr val="accent1">
                  <a:lumMod val="60000"/>
                </a:schemeClr>
              </a:solidFill>
              <a:round/>
            </a:ln>
            <a:effectLst/>
          </c:spPr>
          <c:marker>
            <c:symbol val="none"/>
          </c:marker>
          <c:cat>
            <c:strRef>
              <c:f>'[52]DES-FM-001'!$C$36:$C$40</c:f>
              <c:strCache>
                <c:ptCount val="5"/>
                <c:pt idx="0">
                  <c:v>Primer trimestre 2025</c:v>
                </c:pt>
                <c:pt idx="1">
                  <c:v>Segundo trimestre 2025</c:v>
                </c:pt>
                <c:pt idx="2">
                  <c:v>Tercer Trimestre 2025</c:v>
                </c:pt>
                <c:pt idx="3">
                  <c:v>Cuarto trimestre 2025</c:v>
                </c:pt>
                <c:pt idx="4">
                  <c:v>TOTAL</c:v>
                </c:pt>
              </c:strCache>
            </c:strRef>
          </c:cat>
          <c:val>
            <c:numRef>
              <c:f>'[52]DES-FM-001'!$J$36:$J$40</c:f>
              <c:numCache>
                <c:formatCode>General</c:formatCode>
                <c:ptCount val="5"/>
                <c:pt idx="0">
                  <c:v>1</c:v>
                </c:pt>
                <c:pt idx="1">
                  <c:v>1</c:v>
                </c:pt>
                <c:pt idx="2">
                  <c:v>1</c:v>
                </c:pt>
                <c:pt idx="4">
                  <c:v>1</c:v>
                </c:pt>
              </c:numCache>
            </c:numRef>
          </c:val>
          <c:smooth val="0"/>
          <c:extLst>
            <c:ext xmlns:c16="http://schemas.microsoft.com/office/drawing/2014/chart" uri="{C3380CC4-5D6E-409C-BE32-E72D297353CC}">
              <c16:uniqueId val="{00000002-C3FB-48C8-BECF-BAC041D02E21}"/>
            </c:ext>
          </c:extLst>
        </c:ser>
        <c:dLbls>
          <c:showLegendKey val="0"/>
          <c:showVal val="0"/>
          <c:showCatName val="0"/>
          <c:showSerName val="0"/>
          <c:showPercent val="0"/>
          <c:showBubbleSize val="0"/>
        </c:dLbls>
        <c:marker val="1"/>
        <c:smooth val="0"/>
        <c:axId val="-247256672"/>
        <c:axId val="-247258448"/>
      </c:lineChart>
      <c:catAx>
        <c:axId val="-247229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47260320"/>
        <c:crosses val="autoZero"/>
        <c:auto val="1"/>
        <c:lblAlgn val="ctr"/>
        <c:lblOffset val="100"/>
        <c:noMultiLvlLbl val="0"/>
      </c:catAx>
      <c:valAx>
        <c:axId val="-2472603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47229136"/>
        <c:crosses val="autoZero"/>
        <c:crossBetween val="between"/>
      </c:valAx>
      <c:valAx>
        <c:axId val="-247258448"/>
        <c:scaling>
          <c:orientation val="minMax"/>
        </c:scaling>
        <c:delete val="0"/>
        <c:axPos val="r"/>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47256672"/>
        <c:crosses val="max"/>
        <c:crossBetween val="between"/>
      </c:valAx>
      <c:catAx>
        <c:axId val="-247256672"/>
        <c:scaling>
          <c:orientation val="minMax"/>
        </c:scaling>
        <c:delete val="1"/>
        <c:axPos val="b"/>
        <c:numFmt formatCode="General" sourceLinked="1"/>
        <c:majorTickMark val="none"/>
        <c:minorTickMark val="none"/>
        <c:tickLblPos val="nextTo"/>
        <c:crossAx val="-247258448"/>
        <c:crosses val="autoZero"/>
        <c:auto val="1"/>
        <c:lblAlgn val="ctr"/>
        <c:lblOffset val="100"/>
        <c:noMultiLvlLbl val="0"/>
      </c:catAx>
      <c:spPr>
        <a:noFill/>
        <a:ln>
          <a:noFill/>
        </a:ln>
        <a:effectLst/>
      </c:spPr>
    </c:plotArea>
    <c:legend>
      <c:legendPos val="b"/>
      <c:layout>
        <c:manualLayout>
          <c:xMode val="edge"/>
          <c:yMode val="edge"/>
          <c:x val="2.962479554966092E-2"/>
          <c:y val="0.96153086756581141"/>
          <c:w val="0.97037520445033909"/>
          <c:h val="3.846913243418856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24054464824971E-2"/>
          <c:y val="2.9573067586256017E-2"/>
          <c:w val="0.89466009669695745"/>
          <c:h val="0.76200792459005551"/>
        </c:manualLayout>
      </c:layout>
      <c:barChart>
        <c:barDir val="col"/>
        <c:grouping val="clustered"/>
        <c:varyColors val="0"/>
        <c:ser>
          <c:idx val="4"/>
          <c:order val="0"/>
          <c:tx>
            <c:strRef>
              <c:f>'[6]PES-FM-001'!$H$35</c:f>
              <c:strCache>
                <c:ptCount val="1"/>
                <c:pt idx="0">
                  <c:v>ACTIVIDADES EJECUTADAS</c:v>
                </c:pt>
              </c:strCache>
            </c:strRef>
          </c:tx>
          <c:spPr>
            <a:solidFill>
              <a:schemeClr val="accent5"/>
            </a:solidFill>
            <a:ln>
              <a:noFill/>
            </a:ln>
            <a:effectLst/>
          </c:spPr>
          <c:invertIfNegative val="0"/>
          <c:cat>
            <c:multiLvlStrRef>
              <c:f>'[5]PES-FM-001'!$C$34:$G$38</c:f>
              <c:multiLvlStrCache>
                <c:ptCount val="5"/>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Primer trimestre</c:v>
                  </c:pt>
                  <c:pt idx="1">
                    <c:v>Segundo trimestre</c:v>
                  </c:pt>
                  <c:pt idx="2">
                    <c:v>Tercer Trimestres</c:v>
                  </c:pt>
                  <c:pt idx="3">
                    <c:v>Cuarto Trimestre</c:v>
                  </c:pt>
                  <c:pt idx="4">
                    <c:v>TOTAL</c:v>
                  </c:pt>
                </c:lvl>
              </c:multiLvlStrCache>
            </c:multiLvlStrRef>
          </c:cat>
          <c:val>
            <c:numRef>
              <c:f>'[6]PES-FM-001'!$H$36:$H$39</c:f>
              <c:numCache>
                <c:formatCode>General</c:formatCode>
                <c:ptCount val="4"/>
                <c:pt idx="0">
                  <c:v>3</c:v>
                </c:pt>
                <c:pt idx="1">
                  <c:v>0</c:v>
                </c:pt>
                <c:pt idx="2">
                  <c:v>0</c:v>
                </c:pt>
                <c:pt idx="3">
                  <c:v>0</c:v>
                </c:pt>
              </c:numCache>
            </c:numRef>
          </c:val>
          <c:extLst>
            <c:ext xmlns:c16="http://schemas.microsoft.com/office/drawing/2014/chart" uri="{C3380CC4-5D6E-409C-BE32-E72D297353CC}">
              <c16:uniqueId val="{00000000-5BFE-49FE-A319-72D47D67B013}"/>
            </c:ext>
          </c:extLst>
        </c:ser>
        <c:ser>
          <c:idx val="5"/>
          <c:order val="1"/>
          <c:tx>
            <c:strRef>
              <c:f>'[6]PES-FM-001'!$I$35</c:f>
              <c:strCache>
                <c:ptCount val="1"/>
                <c:pt idx="0">
                  <c:v>ACTIVIDADES PROGRAMADAS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'[5]PES-FM-001'!$C$34:$G$38</c:f>
              <c:multiLvlStrCache>
                <c:ptCount val="5"/>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Primer trimestre</c:v>
                  </c:pt>
                  <c:pt idx="1">
                    <c:v>Segundo trimestre</c:v>
                  </c:pt>
                  <c:pt idx="2">
                    <c:v>Tercer Trimestres</c:v>
                  </c:pt>
                  <c:pt idx="3">
                    <c:v>Cuarto Trimestre</c:v>
                  </c:pt>
                  <c:pt idx="4">
                    <c:v>TOTAL</c:v>
                  </c:pt>
                </c:lvl>
              </c:multiLvlStrCache>
            </c:multiLvlStrRef>
          </c:cat>
          <c:val>
            <c:numRef>
              <c:f>'[6]PES-FM-001'!$I$36:$I$39</c:f>
              <c:numCache>
                <c:formatCode>General</c:formatCode>
                <c:ptCount val="4"/>
                <c:pt idx="0">
                  <c:v>3</c:v>
                </c:pt>
                <c:pt idx="1">
                  <c:v>0</c:v>
                </c:pt>
                <c:pt idx="2">
                  <c:v>0</c:v>
                </c:pt>
                <c:pt idx="3">
                  <c:v>0</c:v>
                </c:pt>
              </c:numCache>
            </c:numRef>
          </c:val>
          <c:extLst>
            <c:ext xmlns:c16="http://schemas.microsoft.com/office/drawing/2014/chart" uri="{C3380CC4-5D6E-409C-BE32-E72D297353CC}">
              <c16:uniqueId val="{00000001-5BFE-49FE-A319-72D47D67B013}"/>
            </c:ext>
          </c:extLst>
        </c:ser>
        <c:dLbls>
          <c:showLegendKey val="0"/>
          <c:showVal val="0"/>
          <c:showCatName val="0"/>
          <c:showSerName val="0"/>
          <c:showPercent val="0"/>
          <c:showBubbleSize val="0"/>
        </c:dLbls>
        <c:gapWidth val="150"/>
        <c:axId val="812076783"/>
        <c:axId val="823962031"/>
      </c:barChart>
      <c:lineChart>
        <c:grouping val="standard"/>
        <c:varyColors val="0"/>
        <c:ser>
          <c:idx val="0"/>
          <c:order val="2"/>
          <c:tx>
            <c:strRef>
              <c:f>'[6]PES-FM-001'!$J$35</c:f>
              <c:strCache>
                <c:ptCount val="1"/>
                <c:pt idx="0">
                  <c:v>RESULTADO</c:v>
                </c:pt>
              </c:strCache>
            </c:strRef>
          </c:tx>
          <c:spPr>
            <a:ln w="28575" cap="rnd">
              <a:solidFill>
                <a:schemeClr val="accent1"/>
              </a:solidFill>
              <a:round/>
            </a:ln>
            <a:effectLst/>
          </c:spPr>
          <c:marker>
            <c:symbol val="none"/>
          </c:marker>
          <c:cat>
            <c:multiLvlStrRef>
              <c:f>'[5]PES-FM-001'!$C$34:$G$38</c:f>
              <c:multiLvlStrCache>
                <c:ptCount val="5"/>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Primer trimestre</c:v>
                  </c:pt>
                  <c:pt idx="1">
                    <c:v>Segundo trimestre</c:v>
                  </c:pt>
                  <c:pt idx="2">
                    <c:v>Tercer Trimestres</c:v>
                  </c:pt>
                  <c:pt idx="3">
                    <c:v>Cuarto Trimestre</c:v>
                  </c:pt>
                  <c:pt idx="4">
                    <c:v>TOTAL</c:v>
                  </c:pt>
                </c:lvl>
              </c:multiLvlStrCache>
            </c:multiLvlStrRef>
          </c:cat>
          <c:val>
            <c:numRef>
              <c:f>'[6]PES-FM-001'!$J$36:$J$39</c:f>
              <c:numCache>
                <c:formatCode>General</c:formatCode>
                <c:ptCount val="4"/>
                <c:pt idx="0">
                  <c:v>1</c:v>
                </c:pt>
                <c:pt idx="1">
                  <c:v>0</c:v>
                </c:pt>
                <c:pt idx="2">
                  <c:v>0</c:v>
                </c:pt>
                <c:pt idx="3">
                  <c:v>0</c:v>
                </c:pt>
              </c:numCache>
            </c:numRef>
          </c:val>
          <c:smooth val="0"/>
          <c:extLst>
            <c:ext xmlns:c16="http://schemas.microsoft.com/office/drawing/2014/chart" uri="{C3380CC4-5D6E-409C-BE32-E72D297353CC}">
              <c16:uniqueId val="{00000002-5BFE-49FE-A319-72D47D67B013}"/>
            </c:ext>
          </c:extLst>
        </c:ser>
        <c:dLbls>
          <c:showLegendKey val="0"/>
          <c:showVal val="0"/>
          <c:showCatName val="0"/>
          <c:showSerName val="0"/>
          <c:showPercent val="0"/>
          <c:showBubbleSize val="0"/>
        </c:dLbls>
        <c:marker val="1"/>
        <c:smooth val="0"/>
        <c:axId val="388857312"/>
        <c:axId val="388863544"/>
      </c:lineChart>
      <c:catAx>
        <c:axId val="8120767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23962031"/>
        <c:crossesAt val="0"/>
        <c:auto val="1"/>
        <c:lblAlgn val="ctr"/>
        <c:lblOffset val="100"/>
        <c:noMultiLvlLbl val="0"/>
      </c:catAx>
      <c:valAx>
        <c:axId val="82396203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2076783"/>
        <c:crosses val="autoZero"/>
        <c:crossBetween val="between"/>
      </c:valAx>
      <c:valAx>
        <c:axId val="38886354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88857312"/>
        <c:crosses val="max"/>
        <c:crossBetween val="between"/>
      </c:valAx>
      <c:catAx>
        <c:axId val="388857312"/>
        <c:scaling>
          <c:orientation val="minMax"/>
        </c:scaling>
        <c:delete val="1"/>
        <c:axPos val="b"/>
        <c:numFmt formatCode="General" sourceLinked="1"/>
        <c:majorTickMark val="out"/>
        <c:minorTickMark val="none"/>
        <c:tickLblPos val="nextTo"/>
        <c:crossAx val="388863544"/>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24054464824971E-2"/>
          <c:y val="2.9573067586256017E-2"/>
          <c:w val="0.89466009669695745"/>
          <c:h val="0.76200792459005551"/>
        </c:manualLayout>
      </c:layout>
      <c:barChart>
        <c:barDir val="col"/>
        <c:grouping val="clustered"/>
        <c:varyColors val="0"/>
        <c:ser>
          <c:idx val="4"/>
          <c:order val="0"/>
          <c:tx>
            <c:strRef>
              <c:f>'[7]PES-FM-001'!$H$35</c:f>
              <c:strCache>
                <c:ptCount val="1"/>
                <c:pt idx="0">
                  <c:v>ACTIVIDADES EJECUTADAS</c:v>
                </c:pt>
              </c:strCache>
            </c:strRef>
          </c:tx>
          <c:spPr>
            <a:solidFill>
              <a:schemeClr val="accent5"/>
            </a:solidFill>
            <a:ln>
              <a:noFill/>
            </a:ln>
            <a:effectLst/>
          </c:spPr>
          <c:invertIfNegative val="0"/>
          <c:cat>
            <c:multiLvlStrRef>
              <c:f>'[5]PES-FM-001'!$C$34:$G$38</c:f>
              <c:multiLvlStrCache>
                <c:ptCount val="5"/>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Primer trimestre</c:v>
                  </c:pt>
                  <c:pt idx="1">
                    <c:v>Segundo trimestre</c:v>
                  </c:pt>
                  <c:pt idx="2">
                    <c:v>Tercer Trimestres</c:v>
                  </c:pt>
                  <c:pt idx="3">
                    <c:v>Cuarto Trimestre</c:v>
                  </c:pt>
                  <c:pt idx="4">
                    <c:v>TOTAL</c:v>
                  </c:pt>
                </c:lvl>
              </c:multiLvlStrCache>
            </c:multiLvlStrRef>
          </c:cat>
          <c:val>
            <c:numRef>
              <c:f>'[7]PES-FM-001'!$H$36:$H$39</c:f>
              <c:numCache>
                <c:formatCode>General</c:formatCode>
                <c:ptCount val="4"/>
                <c:pt idx="0">
                  <c:v>3</c:v>
                </c:pt>
                <c:pt idx="1">
                  <c:v>11</c:v>
                </c:pt>
              </c:numCache>
            </c:numRef>
          </c:val>
          <c:extLst>
            <c:ext xmlns:c16="http://schemas.microsoft.com/office/drawing/2014/chart" uri="{C3380CC4-5D6E-409C-BE32-E72D297353CC}">
              <c16:uniqueId val="{00000000-2C4D-41DE-A24F-E4646B567B3B}"/>
            </c:ext>
          </c:extLst>
        </c:ser>
        <c:ser>
          <c:idx val="5"/>
          <c:order val="1"/>
          <c:tx>
            <c:strRef>
              <c:f>'[7]PES-FM-001'!$I$35</c:f>
              <c:strCache>
                <c:ptCount val="1"/>
                <c:pt idx="0">
                  <c:v>ACTIVIDADES PROGRAMADAS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'[5]PES-FM-001'!$C$34:$G$38</c:f>
              <c:multiLvlStrCache>
                <c:ptCount val="5"/>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Primer trimestre</c:v>
                  </c:pt>
                  <c:pt idx="1">
                    <c:v>Segundo trimestre</c:v>
                  </c:pt>
                  <c:pt idx="2">
                    <c:v>Tercer Trimestres</c:v>
                  </c:pt>
                  <c:pt idx="3">
                    <c:v>Cuarto Trimestre</c:v>
                  </c:pt>
                  <c:pt idx="4">
                    <c:v>TOTAL</c:v>
                  </c:pt>
                </c:lvl>
              </c:multiLvlStrCache>
            </c:multiLvlStrRef>
          </c:cat>
          <c:val>
            <c:numRef>
              <c:f>'[7]PES-FM-001'!$I$36:$I$39</c:f>
              <c:numCache>
                <c:formatCode>General</c:formatCode>
                <c:ptCount val="4"/>
                <c:pt idx="0">
                  <c:v>3</c:v>
                </c:pt>
                <c:pt idx="1">
                  <c:v>13</c:v>
                </c:pt>
              </c:numCache>
            </c:numRef>
          </c:val>
          <c:extLst>
            <c:ext xmlns:c16="http://schemas.microsoft.com/office/drawing/2014/chart" uri="{C3380CC4-5D6E-409C-BE32-E72D297353CC}">
              <c16:uniqueId val="{00000001-2C4D-41DE-A24F-E4646B567B3B}"/>
            </c:ext>
          </c:extLst>
        </c:ser>
        <c:dLbls>
          <c:showLegendKey val="0"/>
          <c:showVal val="0"/>
          <c:showCatName val="0"/>
          <c:showSerName val="0"/>
          <c:showPercent val="0"/>
          <c:showBubbleSize val="0"/>
        </c:dLbls>
        <c:gapWidth val="150"/>
        <c:axId val="812076783"/>
        <c:axId val="823962031"/>
      </c:barChart>
      <c:lineChart>
        <c:grouping val="standard"/>
        <c:varyColors val="0"/>
        <c:ser>
          <c:idx val="0"/>
          <c:order val="2"/>
          <c:tx>
            <c:strRef>
              <c:f>'[7]PES-FM-001'!$J$35</c:f>
              <c:strCache>
                <c:ptCount val="1"/>
                <c:pt idx="0">
                  <c:v>RESULTADO</c:v>
                </c:pt>
              </c:strCache>
            </c:strRef>
          </c:tx>
          <c:spPr>
            <a:ln w="28575" cap="rnd">
              <a:solidFill>
                <a:schemeClr val="accent1"/>
              </a:solidFill>
              <a:round/>
            </a:ln>
            <a:effectLst/>
          </c:spPr>
          <c:marker>
            <c:symbol val="none"/>
          </c:marker>
          <c:cat>
            <c:multiLvlStrRef>
              <c:f>'[5]PES-FM-001'!$C$34:$G$38</c:f>
              <c:multiLvlStrCache>
                <c:ptCount val="5"/>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Primer trimestre</c:v>
                  </c:pt>
                  <c:pt idx="1">
                    <c:v>Segundo trimestre</c:v>
                  </c:pt>
                  <c:pt idx="2">
                    <c:v>Tercer Trimestres</c:v>
                  </c:pt>
                  <c:pt idx="3">
                    <c:v>Cuarto Trimestre</c:v>
                  </c:pt>
                  <c:pt idx="4">
                    <c:v>TOTAL</c:v>
                  </c:pt>
                </c:lvl>
              </c:multiLvlStrCache>
            </c:multiLvlStrRef>
          </c:cat>
          <c:val>
            <c:numRef>
              <c:f>'[7]PES-FM-001'!$J$36:$J$39</c:f>
              <c:numCache>
                <c:formatCode>General</c:formatCode>
                <c:ptCount val="4"/>
                <c:pt idx="0">
                  <c:v>1</c:v>
                </c:pt>
                <c:pt idx="1">
                  <c:v>0.84615384615384615</c:v>
                </c:pt>
                <c:pt idx="2">
                  <c:v>0</c:v>
                </c:pt>
                <c:pt idx="3">
                  <c:v>0</c:v>
                </c:pt>
              </c:numCache>
            </c:numRef>
          </c:val>
          <c:smooth val="0"/>
          <c:extLst>
            <c:ext xmlns:c16="http://schemas.microsoft.com/office/drawing/2014/chart" uri="{C3380CC4-5D6E-409C-BE32-E72D297353CC}">
              <c16:uniqueId val="{00000002-2C4D-41DE-A24F-E4646B567B3B}"/>
            </c:ext>
          </c:extLst>
        </c:ser>
        <c:dLbls>
          <c:showLegendKey val="0"/>
          <c:showVal val="0"/>
          <c:showCatName val="0"/>
          <c:showSerName val="0"/>
          <c:showPercent val="0"/>
          <c:showBubbleSize val="0"/>
        </c:dLbls>
        <c:marker val="1"/>
        <c:smooth val="0"/>
        <c:axId val="388857312"/>
        <c:axId val="388863544"/>
      </c:lineChart>
      <c:catAx>
        <c:axId val="8120767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23962031"/>
        <c:crossesAt val="0"/>
        <c:auto val="1"/>
        <c:lblAlgn val="ctr"/>
        <c:lblOffset val="100"/>
        <c:noMultiLvlLbl val="0"/>
      </c:catAx>
      <c:valAx>
        <c:axId val="82396203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2076783"/>
        <c:crosses val="autoZero"/>
        <c:crossBetween val="between"/>
      </c:valAx>
      <c:valAx>
        <c:axId val="38886354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88857312"/>
        <c:crosses val="max"/>
        <c:crossBetween val="between"/>
      </c:valAx>
      <c:catAx>
        <c:axId val="388857312"/>
        <c:scaling>
          <c:orientation val="minMax"/>
        </c:scaling>
        <c:delete val="1"/>
        <c:axPos val="b"/>
        <c:numFmt formatCode="General" sourceLinked="1"/>
        <c:majorTickMark val="out"/>
        <c:minorTickMark val="none"/>
        <c:tickLblPos val="nextTo"/>
        <c:crossAx val="388863544"/>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24054464824971E-2"/>
          <c:y val="2.9573067586256017E-2"/>
          <c:w val="0.89466009669695745"/>
          <c:h val="0.76200792459005551"/>
        </c:manualLayout>
      </c:layout>
      <c:barChart>
        <c:barDir val="col"/>
        <c:grouping val="clustered"/>
        <c:varyColors val="0"/>
        <c:ser>
          <c:idx val="4"/>
          <c:order val="0"/>
          <c:tx>
            <c:strRef>
              <c:f>'[91]PES-FM-001'!$H$35</c:f>
              <c:strCache>
                <c:ptCount val="1"/>
                <c:pt idx="0">
                  <c:v>ACTIVIDADES EJECUTADAS</c:v>
                </c:pt>
              </c:strCache>
            </c:strRef>
          </c:tx>
          <c:spPr>
            <a:solidFill>
              <a:schemeClr val="accent5"/>
            </a:solidFill>
            <a:ln>
              <a:noFill/>
            </a:ln>
            <a:effectLst/>
          </c:spPr>
          <c:invertIfNegative val="0"/>
          <c:cat>
            <c:multiLvlStrRef>
              <c:f>'[5]PES-FM-001'!$C$34:$G$38</c:f>
              <c:multiLvlStrCache>
                <c:ptCount val="5"/>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Primer trimestre</c:v>
                  </c:pt>
                  <c:pt idx="1">
                    <c:v>Segundo trimestre</c:v>
                  </c:pt>
                  <c:pt idx="2">
                    <c:v>Tercer Trimestres</c:v>
                  </c:pt>
                  <c:pt idx="3">
                    <c:v>Cuarto Trimestre</c:v>
                  </c:pt>
                  <c:pt idx="4">
                    <c:v>TOTAL</c:v>
                  </c:pt>
                </c:lvl>
              </c:multiLvlStrCache>
            </c:multiLvlStrRef>
          </c:cat>
          <c:val>
            <c:numRef>
              <c:f>'[91]PES-FM-001'!$H$36:$H$39</c:f>
              <c:numCache>
                <c:formatCode>General</c:formatCode>
                <c:ptCount val="4"/>
                <c:pt idx="0">
                  <c:v>3</c:v>
                </c:pt>
                <c:pt idx="1">
                  <c:v>11</c:v>
                </c:pt>
                <c:pt idx="2">
                  <c:v>12</c:v>
                </c:pt>
              </c:numCache>
            </c:numRef>
          </c:val>
          <c:extLst>
            <c:ext xmlns:c16="http://schemas.microsoft.com/office/drawing/2014/chart" uri="{C3380CC4-5D6E-409C-BE32-E72D297353CC}">
              <c16:uniqueId val="{00000000-00CE-431A-9F68-23349A53B464}"/>
            </c:ext>
          </c:extLst>
        </c:ser>
        <c:ser>
          <c:idx val="5"/>
          <c:order val="1"/>
          <c:tx>
            <c:strRef>
              <c:f>'[91]PES-FM-001'!$I$35</c:f>
              <c:strCache>
                <c:ptCount val="1"/>
                <c:pt idx="0">
                  <c:v>ACTIVIDADES PROGRAMADAS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'[5]PES-FM-001'!$C$34:$G$38</c:f>
              <c:multiLvlStrCache>
                <c:ptCount val="5"/>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Primer trimestre</c:v>
                  </c:pt>
                  <c:pt idx="1">
                    <c:v>Segundo trimestre</c:v>
                  </c:pt>
                  <c:pt idx="2">
                    <c:v>Tercer Trimestres</c:v>
                  </c:pt>
                  <c:pt idx="3">
                    <c:v>Cuarto Trimestre</c:v>
                  </c:pt>
                  <c:pt idx="4">
                    <c:v>TOTAL</c:v>
                  </c:pt>
                </c:lvl>
              </c:multiLvlStrCache>
            </c:multiLvlStrRef>
          </c:cat>
          <c:val>
            <c:numRef>
              <c:f>'[91]PES-FM-001'!$I$36:$I$39</c:f>
              <c:numCache>
                <c:formatCode>General</c:formatCode>
                <c:ptCount val="4"/>
                <c:pt idx="0">
                  <c:v>3</c:v>
                </c:pt>
                <c:pt idx="1">
                  <c:v>13</c:v>
                </c:pt>
                <c:pt idx="2">
                  <c:v>16</c:v>
                </c:pt>
              </c:numCache>
            </c:numRef>
          </c:val>
          <c:extLst>
            <c:ext xmlns:c16="http://schemas.microsoft.com/office/drawing/2014/chart" uri="{C3380CC4-5D6E-409C-BE32-E72D297353CC}">
              <c16:uniqueId val="{00000001-00CE-431A-9F68-23349A53B464}"/>
            </c:ext>
          </c:extLst>
        </c:ser>
        <c:dLbls>
          <c:showLegendKey val="0"/>
          <c:showVal val="0"/>
          <c:showCatName val="0"/>
          <c:showSerName val="0"/>
          <c:showPercent val="0"/>
          <c:showBubbleSize val="0"/>
        </c:dLbls>
        <c:gapWidth val="150"/>
        <c:axId val="812076783"/>
        <c:axId val="823962031"/>
      </c:barChart>
      <c:lineChart>
        <c:grouping val="standard"/>
        <c:varyColors val="0"/>
        <c:ser>
          <c:idx val="0"/>
          <c:order val="2"/>
          <c:tx>
            <c:strRef>
              <c:f>'[91]PES-FM-001'!$J$35</c:f>
              <c:strCache>
                <c:ptCount val="1"/>
                <c:pt idx="0">
                  <c:v>RESULTADO</c:v>
                </c:pt>
              </c:strCache>
            </c:strRef>
          </c:tx>
          <c:spPr>
            <a:ln w="28575" cap="rnd">
              <a:solidFill>
                <a:schemeClr val="accent1"/>
              </a:solidFill>
              <a:round/>
            </a:ln>
            <a:effectLst/>
          </c:spPr>
          <c:marker>
            <c:symbol val="none"/>
          </c:marker>
          <c:cat>
            <c:multiLvlStrRef>
              <c:f>'[5]PES-FM-001'!$C$34:$G$38</c:f>
              <c:multiLvlStrCache>
                <c:ptCount val="5"/>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Primer trimestre</c:v>
                  </c:pt>
                  <c:pt idx="1">
                    <c:v>Segundo trimestre</c:v>
                  </c:pt>
                  <c:pt idx="2">
                    <c:v>Tercer Trimestres</c:v>
                  </c:pt>
                  <c:pt idx="3">
                    <c:v>Cuarto Trimestre</c:v>
                  </c:pt>
                  <c:pt idx="4">
                    <c:v>TOTAL</c:v>
                  </c:pt>
                </c:lvl>
              </c:multiLvlStrCache>
            </c:multiLvlStrRef>
          </c:cat>
          <c:val>
            <c:numRef>
              <c:f>'[91]PES-FM-001'!$J$36:$J$39</c:f>
              <c:numCache>
                <c:formatCode>General</c:formatCode>
                <c:ptCount val="4"/>
                <c:pt idx="0">
                  <c:v>1</c:v>
                </c:pt>
                <c:pt idx="1">
                  <c:v>0.84615384615384615</c:v>
                </c:pt>
                <c:pt idx="2">
                  <c:v>0.75</c:v>
                </c:pt>
                <c:pt idx="3">
                  <c:v>0</c:v>
                </c:pt>
              </c:numCache>
            </c:numRef>
          </c:val>
          <c:smooth val="0"/>
          <c:extLst>
            <c:ext xmlns:c16="http://schemas.microsoft.com/office/drawing/2014/chart" uri="{C3380CC4-5D6E-409C-BE32-E72D297353CC}">
              <c16:uniqueId val="{00000002-00CE-431A-9F68-23349A53B464}"/>
            </c:ext>
          </c:extLst>
        </c:ser>
        <c:dLbls>
          <c:showLegendKey val="0"/>
          <c:showVal val="0"/>
          <c:showCatName val="0"/>
          <c:showSerName val="0"/>
          <c:showPercent val="0"/>
          <c:showBubbleSize val="0"/>
        </c:dLbls>
        <c:marker val="1"/>
        <c:smooth val="0"/>
        <c:axId val="388857312"/>
        <c:axId val="388863544"/>
      </c:lineChart>
      <c:catAx>
        <c:axId val="8120767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23962031"/>
        <c:crossesAt val="0"/>
        <c:auto val="1"/>
        <c:lblAlgn val="ctr"/>
        <c:lblOffset val="100"/>
        <c:noMultiLvlLbl val="0"/>
      </c:catAx>
      <c:valAx>
        <c:axId val="82396203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2076783"/>
        <c:crosses val="autoZero"/>
        <c:crossBetween val="between"/>
      </c:valAx>
      <c:valAx>
        <c:axId val="38886354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88857312"/>
        <c:crosses val="max"/>
        <c:crossBetween val="between"/>
      </c:valAx>
      <c:catAx>
        <c:axId val="388857312"/>
        <c:scaling>
          <c:orientation val="minMax"/>
        </c:scaling>
        <c:delete val="1"/>
        <c:axPos val="b"/>
        <c:numFmt formatCode="General" sourceLinked="1"/>
        <c:majorTickMark val="out"/>
        <c:minorTickMark val="none"/>
        <c:tickLblPos val="nextTo"/>
        <c:crossAx val="388863544"/>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24054464824971E-2"/>
          <c:y val="2.9573067586256017E-2"/>
          <c:w val="0.89466009669695745"/>
          <c:h val="0.76200792459005551"/>
        </c:manualLayout>
      </c:layout>
      <c:barChart>
        <c:barDir val="col"/>
        <c:grouping val="clustered"/>
        <c:varyColors val="0"/>
        <c:ser>
          <c:idx val="4"/>
          <c:order val="0"/>
          <c:tx>
            <c:strRef>
              <c:f>'[8]PES-FM-001'!$H$35</c:f>
              <c:strCache>
                <c:ptCount val="1"/>
                <c:pt idx="0">
                  <c:v>CIRI</c:v>
                </c:pt>
              </c:strCache>
            </c:strRef>
          </c:tx>
          <c:spPr>
            <a:solidFill>
              <a:schemeClr val="accent5"/>
            </a:solidFill>
            <a:ln>
              <a:noFill/>
            </a:ln>
            <a:effectLst/>
          </c:spPr>
          <c:invertIfNegative val="0"/>
          <c:cat>
            <c:multiLvlStrRef>
              <c:f>'[5]PES-FM-001'!$C$34:$G$38</c:f>
              <c:multiLvlStrCache>
                <c:ptCount val="5"/>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Primer trimestre</c:v>
                  </c:pt>
                  <c:pt idx="1">
                    <c:v>Segundo trimestre</c:v>
                  </c:pt>
                  <c:pt idx="2">
                    <c:v>Tercer Trimestres</c:v>
                  </c:pt>
                  <c:pt idx="3">
                    <c:v>Cuarto Trimestre</c:v>
                  </c:pt>
                  <c:pt idx="4">
                    <c:v>TOTAL</c:v>
                  </c:pt>
                </c:lvl>
              </c:multiLvlStrCache>
            </c:multiLvlStrRef>
          </c:cat>
          <c:val>
            <c:numRef>
              <c:f>'[8]PES-FM-001'!$H$36:$H$40</c:f>
              <c:numCache>
                <c:formatCode>General</c:formatCode>
                <c:ptCount val="5"/>
                <c:pt idx="0">
                  <c:v>4149</c:v>
                </c:pt>
                <c:pt idx="1">
                  <c:v>0</c:v>
                </c:pt>
                <c:pt idx="2">
                  <c:v>0</c:v>
                </c:pt>
                <c:pt idx="3">
                  <c:v>0</c:v>
                </c:pt>
                <c:pt idx="4">
                  <c:v>0</c:v>
                </c:pt>
              </c:numCache>
            </c:numRef>
          </c:val>
          <c:extLst>
            <c:ext xmlns:c16="http://schemas.microsoft.com/office/drawing/2014/chart" uri="{C3380CC4-5D6E-409C-BE32-E72D297353CC}">
              <c16:uniqueId val="{00000000-DB2E-49D5-9CC2-176790B834A7}"/>
            </c:ext>
          </c:extLst>
        </c:ser>
        <c:ser>
          <c:idx val="5"/>
          <c:order val="1"/>
          <c:tx>
            <c:strRef>
              <c:f>'[8]PES-FM-001'!$I$35</c:f>
              <c:strCache>
                <c:ptCount val="1"/>
                <c:pt idx="0">
                  <c:v>TIRI</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'[5]PES-FM-001'!$C$34:$G$38</c:f>
              <c:multiLvlStrCache>
                <c:ptCount val="5"/>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Primer trimestre</c:v>
                  </c:pt>
                  <c:pt idx="1">
                    <c:v>Segundo trimestre</c:v>
                  </c:pt>
                  <c:pt idx="2">
                    <c:v>Tercer Trimestres</c:v>
                  </c:pt>
                  <c:pt idx="3">
                    <c:v>Cuarto Trimestre</c:v>
                  </c:pt>
                  <c:pt idx="4">
                    <c:v>TOTAL</c:v>
                  </c:pt>
                </c:lvl>
              </c:multiLvlStrCache>
            </c:multiLvlStrRef>
          </c:cat>
          <c:val>
            <c:numRef>
              <c:f>'[8]PES-FM-001'!$I$36:$I$40</c:f>
              <c:numCache>
                <c:formatCode>General</c:formatCode>
                <c:ptCount val="5"/>
                <c:pt idx="0">
                  <c:v>4450</c:v>
                </c:pt>
                <c:pt idx="1">
                  <c:v>0</c:v>
                </c:pt>
                <c:pt idx="2">
                  <c:v>0</c:v>
                </c:pt>
                <c:pt idx="3">
                  <c:v>0</c:v>
                </c:pt>
                <c:pt idx="4">
                  <c:v>0</c:v>
                </c:pt>
              </c:numCache>
            </c:numRef>
          </c:val>
          <c:extLst>
            <c:ext xmlns:c16="http://schemas.microsoft.com/office/drawing/2014/chart" uri="{C3380CC4-5D6E-409C-BE32-E72D297353CC}">
              <c16:uniqueId val="{00000001-DB2E-49D5-9CC2-176790B834A7}"/>
            </c:ext>
          </c:extLst>
        </c:ser>
        <c:dLbls>
          <c:showLegendKey val="0"/>
          <c:showVal val="0"/>
          <c:showCatName val="0"/>
          <c:showSerName val="0"/>
          <c:showPercent val="0"/>
          <c:showBubbleSize val="0"/>
        </c:dLbls>
        <c:gapWidth val="150"/>
        <c:axId val="812076783"/>
        <c:axId val="823962031"/>
      </c:barChart>
      <c:lineChart>
        <c:grouping val="standard"/>
        <c:varyColors val="0"/>
        <c:ser>
          <c:idx val="0"/>
          <c:order val="2"/>
          <c:tx>
            <c:strRef>
              <c:f>'[8]PES-FM-001'!$J$35</c:f>
              <c:strCache>
                <c:ptCount val="1"/>
                <c:pt idx="0">
                  <c:v>RESULTADO</c:v>
                </c:pt>
              </c:strCache>
            </c:strRef>
          </c:tx>
          <c:spPr>
            <a:ln w="28575" cap="rnd">
              <a:solidFill>
                <a:schemeClr val="accent1"/>
              </a:solidFill>
              <a:round/>
            </a:ln>
            <a:effectLst/>
          </c:spPr>
          <c:marker>
            <c:symbol val="none"/>
          </c:marker>
          <c:cat>
            <c:multiLvlStrRef>
              <c:f>'[5]PES-FM-001'!$C$34:$G$38</c:f>
              <c:multiLvlStrCache>
                <c:ptCount val="5"/>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Primer trimestre</c:v>
                  </c:pt>
                  <c:pt idx="1">
                    <c:v>Segundo trimestre</c:v>
                  </c:pt>
                  <c:pt idx="2">
                    <c:v>Tercer Trimestres</c:v>
                  </c:pt>
                  <c:pt idx="3">
                    <c:v>Cuarto Trimestre</c:v>
                  </c:pt>
                  <c:pt idx="4">
                    <c:v>TOTAL</c:v>
                  </c:pt>
                </c:lvl>
              </c:multiLvlStrCache>
            </c:multiLvlStrRef>
          </c:cat>
          <c:val>
            <c:numRef>
              <c:f>'[8]PES-FM-001'!$J$36:$J$40</c:f>
              <c:numCache>
                <c:formatCode>General</c:formatCode>
                <c:ptCount val="5"/>
                <c:pt idx="0">
                  <c:v>0.93235955056179776</c:v>
                </c:pt>
                <c:pt idx="1">
                  <c:v>0</c:v>
                </c:pt>
                <c:pt idx="2">
                  <c:v>0</c:v>
                </c:pt>
                <c:pt idx="3">
                  <c:v>0</c:v>
                </c:pt>
                <c:pt idx="4">
                  <c:v>0</c:v>
                </c:pt>
              </c:numCache>
            </c:numRef>
          </c:val>
          <c:smooth val="0"/>
          <c:extLst>
            <c:ext xmlns:c16="http://schemas.microsoft.com/office/drawing/2014/chart" uri="{C3380CC4-5D6E-409C-BE32-E72D297353CC}">
              <c16:uniqueId val="{00000002-DB2E-49D5-9CC2-176790B834A7}"/>
            </c:ext>
          </c:extLst>
        </c:ser>
        <c:dLbls>
          <c:showLegendKey val="0"/>
          <c:showVal val="0"/>
          <c:showCatName val="0"/>
          <c:showSerName val="0"/>
          <c:showPercent val="0"/>
          <c:showBubbleSize val="0"/>
        </c:dLbls>
        <c:marker val="1"/>
        <c:smooth val="0"/>
        <c:axId val="388857312"/>
        <c:axId val="388863544"/>
      </c:lineChart>
      <c:catAx>
        <c:axId val="8120767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23962031"/>
        <c:crossesAt val="0"/>
        <c:auto val="1"/>
        <c:lblAlgn val="ctr"/>
        <c:lblOffset val="100"/>
        <c:noMultiLvlLbl val="0"/>
      </c:catAx>
      <c:valAx>
        <c:axId val="82396203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2076783"/>
        <c:crosses val="autoZero"/>
        <c:crossBetween val="between"/>
      </c:valAx>
      <c:valAx>
        <c:axId val="38886354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88857312"/>
        <c:crosses val="max"/>
        <c:crossBetween val="between"/>
      </c:valAx>
      <c:catAx>
        <c:axId val="388857312"/>
        <c:scaling>
          <c:orientation val="minMax"/>
        </c:scaling>
        <c:delete val="1"/>
        <c:axPos val="b"/>
        <c:numFmt formatCode="General" sourceLinked="1"/>
        <c:majorTickMark val="out"/>
        <c:minorTickMark val="none"/>
        <c:tickLblPos val="nextTo"/>
        <c:crossAx val="388863544"/>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solidFill>
              <a:schemeClr val="accent1"/>
            </a:solidFill>
            <a:ln>
              <a:noFill/>
            </a:ln>
            <a:effectLst/>
          </c:spPr>
          <c:invertIfNegative val="0"/>
          <c:val>
            <c:numRef>
              <c:f>'[58]DES-FM-007'!$H$41:$J$41</c:f>
              <c:numCache>
                <c:formatCode>General</c:formatCode>
                <c:ptCount val="3"/>
                <c:pt idx="0">
                  <c:v>395.03999999999996</c:v>
                </c:pt>
                <c:pt idx="1">
                  <c:v>316.62</c:v>
                </c:pt>
                <c:pt idx="2">
                  <c:v>1.2476786052681446</c:v>
                </c:pt>
              </c:numCache>
            </c:numRef>
          </c:val>
          <c:extLst>
            <c:ext xmlns:c16="http://schemas.microsoft.com/office/drawing/2014/chart" uri="{C3380CC4-5D6E-409C-BE32-E72D297353CC}">
              <c16:uniqueId val="{00000000-86F7-49BF-B1BF-9425937C800D}"/>
            </c:ext>
          </c:extLst>
        </c:ser>
        <c:dLbls>
          <c:showLegendKey val="0"/>
          <c:showVal val="0"/>
          <c:showCatName val="0"/>
          <c:showSerName val="0"/>
          <c:showPercent val="0"/>
          <c:showBubbleSize val="0"/>
        </c:dLbls>
        <c:gapWidth val="219"/>
        <c:overlap val="-27"/>
        <c:axId val="535648720"/>
        <c:axId val="535649136"/>
      </c:barChart>
      <c:catAx>
        <c:axId val="535648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5649136"/>
        <c:crosses val="autoZero"/>
        <c:auto val="1"/>
        <c:lblAlgn val="ctr"/>
        <c:lblOffset val="100"/>
        <c:noMultiLvlLbl val="0"/>
      </c:catAx>
      <c:valAx>
        <c:axId val="5356491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56487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84096346363784E-2"/>
          <c:y val="0.14989481224735254"/>
          <c:w val="0.9249348477458017"/>
          <c:h val="0.7598123197808262"/>
        </c:manualLayout>
      </c:layout>
      <c:barChart>
        <c:barDir val="col"/>
        <c:grouping val="clustered"/>
        <c:varyColors val="0"/>
        <c:ser>
          <c:idx val="0"/>
          <c:order val="0"/>
          <c:tx>
            <c:strRef>
              <c:f>'[58]DES-FM-007'!$AN$45</c:f>
              <c:strCache>
                <c:ptCount val="1"/>
                <c:pt idx="0">
                  <c:v>AVANCE DEL TRIM (km-carril)</c:v>
                </c:pt>
              </c:strCache>
            </c:strRef>
          </c:tx>
          <c:spPr>
            <a:pattFill prst="narHorz">
              <a:fgClr>
                <a:schemeClr val="accent1"/>
              </a:fgClr>
              <a:bgClr>
                <a:schemeClr val="accent1">
                  <a:lumMod val="20000"/>
                  <a:lumOff val="80000"/>
                </a:schemeClr>
              </a:bgClr>
            </a:patt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'[58]DES-FM-007'!$AM$46:$AM$50</c:f>
              <c:strCache>
                <c:ptCount val="5"/>
                <c:pt idx="0">
                  <c:v>TRIM1</c:v>
                </c:pt>
                <c:pt idx="1">
                  <c:v>TRIM2</c:v>
                </c:pt>
                <c:pt idx="2">
                  <c:v>TRIM3</c:v>
                </c:pt>
                <c:pt idx="3">
                  <c:v>TRIM4</c:v>
                </c:pt>
                <c:pt idx="4">
                  <c:v>TOTAL</c:v>
                </c:pt>
              </c:strCache>
            </c:strRef>
          </c:cat>
          <c:val>
            <c:numRef>
              <c:f>'[58]DES-FM-007'!$AN$46:$AN$50</c:f>
              <c:numCache>
                <c:formatCode>General</c:formatCode>
                <c:ptCount val="5"/>
                <c:pt idx="0">
                  <c:v>83.53</c:v>
                </c:pt>
                <c:pt idx="1">
                  <c:v>84.16</c:v>
                </c:pt>
                <c:pt idx="2">
                  <c:v>83.75</c:v>
                </c:pt>
                <c:pt idx="3">
                  <c:v>0</c:v>
                </c:pt>
                <c:pt idx="4">
                  <c:v>251.44</c:v>
                </c:pt>
              </c:numCache>
            </c:numRef>
          </c:val>
          <c:extLst>
            <c:ext xmlns:c16="http://schemas.microsoft.com/office/drawing/2014/chart" uri="{C3380CC4-5D6E-409C-BE32-E72D297353CC}">
              <c16:uniqueId val="{00000000-78C4-4819-A7F1-FD0B70A21D39}"/>
            </c:ext>
          </c:extLst>
        </c:ser>
        <c:ser>
          <c:idx val="1"/>
          <c:order val="1"/>
          <c:tx>
            <c:strRef>
              <c:f>'[58]DES-FM-007'!$AO$45</c:f>
              <c:strCache>
                <c:ptCount val="1"/>
                <c:pt idx="0">
                  <c:v>ACUMULADO (km-carril)</c:v>
                </c:pt>
              </c:strCache>
            </c:strRef>
          </c:tx>
          <c:spPr>
            <a:pattFill prst="narHorz">
              <a:fgClr>
                <a:schemeClr val="accent2"/>
              </a:fgClr>
              <a:bgClr>
                <a:schemeClr val="accent2">
                  <a:lumMod val="20000"/>
                  <a:lumOff val="80000"/>
                </a:schemeClr>
              </a:bgClr>
            </a:pattFill>
            <a:ln>
              <a:noFill/>
            </a:ln>
            <a:effectLst>
              <a:innerShdw blurRad="114300">
                <a:schemeClr val="accent2"/>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'[58]DES-FM-007'!$AM$46:$AM$50</c:f>
              <c:strCache>
                <c:ptCount val="5"/>
                <c:pt idx="0">
                  <c:v>TRIM1</c:v>
                </c:pt>
                <c:pt idx="1">
                  <c:v>TRIM2</c:v>
                </c:pt>
                <c:pt idx="2">
                  <c:v>TRIM3</c:v>
                </c:pt>
                <c:pt idx="3">
                  <c:v>TRIM4</c:v>
                </c:pt>
                <c:pt idx="4">
                  <c:v>TOTAL</c:v>
                </c:pt>
              </c:strCache>
            </c:strRef>
          </c:cat>
          <c:val>
            <c:numRef>
              <c:f>'[58]DES-FM-007'!$AO$46:$AO$50</c:f>
              <c:numCache>
                <c:formatCode>General</c:formatCode>
                <c:ptCount val="5"/>
                <c:pt idx="0">
                  <c:v>83.53</c:v>
                </c:pt>
                <c:pt idx="1">
                  <c:v>167.69</c:v>
                </c:pt>
                <c:pt idx="2">
                  <c:v>251.44</c:v>
                </c:pt>
                <c:pt idx="3">
                  <c:v>251.44</c:v>
                </c:pt>
                <c:pt idx="4">
                  <c:v>251.44</c:v>
                </c:pt>
              </c:numCache>
            </c:numRef>
          </c:val>
          <c:extLst>
            <c:ext xmlns:c16="http://schemas.microsoft.com/office/drawing/2014/chart" uri="{C3380CC4-5D6E-409C-BE32-E72D297353CC}">
              <c16:uniqueId val="{00000001-78C4-4819-A7F1-FD0B70A21D39}"/>
            </c:ext>
          </c:extLst>
        </c:ser>
        <c:ser>
          <c:idx val="2"/>
          <c:order val="2"/>
          <c:tx>
            <c:strRef>
              <c:f>'[58]DES-FM-007'!$AP$45</c:f>
              <c:strCache>
                <c:ptCount val="1"/>
                <c:pt idx="0">
                  <c:v>META (km-carril)</c:v>
                </c:pt>
              </c:strCache>
            </c:strRef>
          </c:tx>
          <c:spPr>
            <a:pattFill prst="narHorz">
              <a:fgClr>
                <a:schemeClr val="accent3"/>
              </a:fgClr>
              <a:bgClr>
                <a:schemeClr val="accent3">
                  <a:lumMod val="20000"/>
                  <a:lumOff val="80000"/>
                </a:schemeClr>
              </a:bgClr>
            </a:pattFill>
            <a:ln>
              <a:noFill/>
            </a:ln>
            <a:effectLst>
              <a:innerShdw blurRad="114300">
                <a:schemeClr val="accent3"/>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'[58]DES-FM-007'!$AM$46:$AM$50</c:f>
              <c:strCache>
                <c:ptCount val="5"/>
                <c:pt idx="0">
                  <c:v>TRIM1</c:v>
                </c:pt>
                <c:pt idx="1">
                  <c:v>TRIM2</c:v>
                </c:pt>
                <c:pt idx="2">
                  <c:v>TRIM3</c:v>
                </c:pt>
                <c:pt idx="3">
                  <c:v>TRIM4</c:v>
                </c:pt>
                <c:pt idx="4">
                  <c:v>TOTAL</c:v>
                </c:pt>
              </c:strCache>
            </c:strRef>
          </c:cat>
          <c:val>
            <c:numRef>
              <c:f>'[58]DES-FM-007'!$AP$46:$AP$50</c:f>
              <c:numCache>
                <c:formatCode>General</c:formatCode>
                <c:ptCount val="5"/>
                <c:pt idx="0">
                  <c:v>76.87</c:v>
                </c:pt>
                <c:pt idx="1">
                  <c:v>76.25</c:v>
                </c:pt>
                <c:pt idx="2">
                  <c:v>83.75</c:v>
                </c:pt>
                <c:pt idx="3">
                  <c:v>79.75</c:v>
                </c:pt>
                <c:pt idx="4">
                  <c:v>316.62</c:v>
                </c:pt>
              </c:numCache>
            </c:numRef>
          </c:val>
          <c:extLst>
            <c:ext xmlns:c16="http://schemas.microsoft.com/office/drawing/2014/chart" uri="{C3380CC4-5D6E-409C-BE32-E72D297353CC}">
              <c16:uniqueId val="{00000002-78C4-4819-A7F1-FD0B70A21D39}"/>
            </c:ext>
          </c:extLst>
        </c:ser>
        <c:dLbls>
          <c:dLblPos val="outEnd"/>
          <c:showLegendKey val="0"/>
          <c:showVal val="1"/>
          <c:showCatName val="0"/>
          <c:showSerName val="0"/>
          <c:showPercent val="0"/>
          <c:showBubbleSize val="0"/>
        </c:dLbls>
        <c:gapWidth val="164"/>
        <c:overlap val="-22"/>
        <c:axId val="-1545435168"/>
        <c:axId val="-1545438432"/>
      </c:barChart>
      <c:catAx>
        <c:axId val="-154543516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45438432"/>
        <c:crosses val="autoZero"/>
        <c:auto val="1"/>
        <c:lblAlgn val="ctr"/>
        <c:lblOffset val="100"/>
        <c:noMultiLvlLbl val="0"/>
      </c:catAx>
      <c:valAx>
        <c:axId val="-154543843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45435168"/>
        <c:crosses val="autoZero"/>
        <c:crossBetween val="between"/>
      </c:valAx>
      <c:spPr>
        <a:noFill/>
        <a:ln w="25400">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solidFill>
              <a:schemeClr val="accent1"/>
            </a:solidFill>
            <a:ln>
              <a:noFill/>
            </a:ln>
            <a:effectLst/>
          </c:spPr>
          <c:invertIfNegative val="0"/>
          <c:val>
            <c:numRef>
              <c:f>'[59]DES-FM-007'!$H$41:$J$41</c:f>
              <c:numCache>
                <c:formatCode>General</c:formatCode>
                <c:ptCount val="3"/>
                <c:pt idx="0">
                  <c:v>1722</c:v>
                </c:pt>
                <c:pt idx="1">
                  <c:v>2160</c:v>
                </c:pt>
                <c:pt idx="2">
                  <c:v>0.79722222222222228</c:v>
                </c:pt>
              </c:numCache>
            </c:numRef>
          </c:val>
          <c:extLst>
            <c:ext xmlns:c16="http://schemas.microsoft.com/office/drawing/2014/chart" uri="{C3380CC4-5D6E-409C-BE32-E72D297353CC}">
              <c16:uniqueId val="{00000000-0A79-413D-A73D-67C4BC0CE24F}"/>
            </c:ext>
          </c:extLst>
        </c:ser>
        <c:dLbls>
          <c:showLegendKey val="0"/>
          <c:showVal val="0"/>
          <c:showCatName val="0"/>
          <c:showSerName val="0"/>
          <c:showPercent val="0"/>
          <c:showBubbleSize val="0"/>
        </c:dLbls>
        <c:gapWidth val="219"/>
        <c:overlap val="-27"/>
        <c:axId val="535648720"/>
        <c:axId val="535649136"/>
      </c:barChart>
      <c:catAx>
        <c:axId val="535648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5649136"/>
        <c:crosses val="autoZero"/>
        <c:auto val="1"/>
        <c:lblAlgn val="ctr"/>
        <c:lblOffset val="100"/>
        <c:noMultiLvlLbl val="0"/>
      </c:catAx>
      <c:valAx>
        <c:axId val="5356491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56487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766860664156118E-2"/>
          <c:y val="3.3870962006441116E-2"/>
          <c:w val="0.93494328426338014"/>
          <c:h val="0.78520772412027362"/>
        </c:manualLayout>
      </c:layout>
      <c:barChart>
        <c:barDir val="col"/>
        <c:grouping val="clustered"/>
        <c:varyColors val="0"/>
        <c:ser>
          <c:idx val="3"/>
          <c:order val="0"/>
          <c:tx>
            <c:v>AVANCE DEL TRIM</c:v>
          </c:tx>
          <c:spPr>
            <a:gradFill flip="none" rotWithShape="1">
              <a:gsLst>
                <a:gs pos="0">
                  <a:schemeClr val="accent1"/>
                </a:gs>
                <a:gs pos="75000">
                  <a:schemeClr val="accent1">
                    <a:lumMod val="60000"/>
                    <a:lumOff val="40000"/>
                  </a:schemeClr>
                </a:gs>
                <a:gs pos="50000">
                  <a:schemeClr val="accent1">
                    <a:alpha val="75000"/>
                  </a:schemeClr>
                </a:gs>
                <a:gs pos="100000">
                  <a:srgbClr val="DAE3F3">
                    <a:alpha val="14902"/>
                  </a:srgbClr>
                </a:gs>
              </a:gsLst>
              <a:lin ang="5400000" scaled="0"/>
            </a:gradFill>
            <a:ln>
              <a:noFill/>
            </a:ln>
            <a:effectLst/>
          </c:spPr>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'[59]DES-FM-007'!$AM$46:$AM$50</c:f>
              <c:strCache>
                <c:ptCount val="5"/>
                <c:pt idx="0">
                  <c:v>TRIM1</c:v>
                </c:pt>
                <c:pt idx="1">
                  <c:v>TRIM2</c:v>
                </c:pt>
                <c:pt idx="2">
                  <c:v>TRIM3</c:v>
                </c:pt>
                <c:pt idx="3">
                  <c:v>TRIM4</c:v>
                </c:pt>
                <c:pt idx="4">
                  <c:v>TOTAL</c:v>
                </c:pt>
              </c:strCache>
            </c:strRef>
          </c:cat>
          <c:val>
            <c:numRef>
              <c:f>'[59]DES-FM-007'!$AN$46:$AN$50</c:f>
              <c:numCache>
                <c:formatCode>General</c:formatCode>
                <c:ptCount val="5"/>
                <c:pt idx="0">
                  <c:v>803</c:v>
                </c:pt>
                <c:pt idx="1">
                  <c:v>459</c:v>
                </c:pt>
                <c:pt idx="2">
                  <c:v>460</c:v>
                </c:pt>
                <c:pt idx="3">
                  <c:v>0</c:v>
                </c:pt>
                <c:pt idx="4">
                  <c:v>1722</c:v>
                </c:pt>
              </c:numCache>
            </c:numRef>
          </c:val>
          <c:extLst>
            <c:ext xmlns:c16="http://schemas.microsoft.com/office/drawing/2014/chart" uri="{C3380CC4-5D6E-409C-BE32-E72D297353CC}">
              <c16:uniqueId val="{00000000-ECF8-4400-8A12-53B436889428}"/>
            </c:ext>
          </c:extLst>
        </c:ser>
        <c:ser>
          <c:idx val="4"/>
          <c:order val="1"/>
          <c:tx>
            <c:v>META</c:v>
          </c:tx>
          <c:spPr>
            <a:gradFill flip="none" rotWithShape="1">
              <a:gsLst>
                <a:gs pos="0">
                  <a:srgbClr val="A5A5A5"/>
                </a:gs>
                <a:gs pos="75000">
                  <a:srgbClr val="C9C9C9"/>
                </a:gs>
                <a:gs pos="51000">
                  <a:schemeClr val="accent3">
                    <a:alpha val="75000"/>
                  </a:schemeClr>
                </a:gs>
                <a:gs pos="100000">
                  <a:schemeClr val="accent3">
                    <a:lumMod val="20000"/>
                    <a:lumOff val="80000"/>
                    <a:alpha val="15000"/>
                  </a:schemeClr>
                </a:gs>
              </a:gsLst>
              <a:lin ang="5400000" scaled="0"/>
            </a:gradFill>
            <a:ln>
              <a:noFill/>
            </a:ln>
            <a:effectLst/>
          </c:spPr>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'[59]DES-FM-007'!$AM$46:$AM$50</c:f>
              <c:strCache>
                <c:ptCount val="5"/>
                <c:pt idx="0">
                  <c:v>TRIM1</c:v>
                </c:pt>
                <c:pt idx="1">
                  <c:v>TRIM2</c:v>
                </c:pt>
                <c:pt idx="2">
                  <c:v>TRIM3</c:v>
                </c:pt>
                <c:pt idx="3">
                  <c:v>TRIM4</c:v>
                </c:pt>
                <c:pt idx="4">
                  <c:v>TOTAL</c:v>
                </c:pt>
              </c:strCache>
            </c:strRef>
          </c:cat>
          <c:val>
            <c:numRef>
              <c:f>'[59]DES-FM-007'!$AP$46:$AP$50</c:f>
              <c:numCache>
                <c:formatCode>General</c:formatCode>
                <c:ptCount val="5"/>
                <c:pt idx="0">
                  <c:v>800</c:v>
                </c:pt>
                <c:pt idx="1">
                  <c:v>450</c:v>
                </c:pt>
                <c:pt idx="2">
                  <c:v>460</c:v>
                </c:pt>
                <c:pt idx="3">
                  <c:v>450</c:v>
                </c:pt>
                <c:pt idx="4">
                  <c:v>2160</c:v>
                </c:pt>
              </c:numCache>
            </c:numRef>
          </c:val>
          <c:extLst>
            <c:ext xmlns:c16="http://schemas.microsoft.com/office/drawing/2014/chart" uri="{C3380CC4-5D6E-409C-BE32-E72D297353CC}">
              <c16:uniqueId val="{00000001-ECF8-4400-8A12-53B436889428}"/>
            </c:ext>
          </c:extLst>
        </c:ser>
        <c:ser>
          <c:idx val="5"/>
          <c:order val="2"/>
          <c:tx>
            <c:v>ACUMULADO</c:v>
          </c:tx>
          <c:spPr>
            <a:gradFill flip="none" rotWithShape="1">
              <a:gsLst>
                <a:gs pos="0">
                  <a:schemeClr val="accent2"/>
                </a:gs>
                <a:gs pos="75000">
                  <a:srgbClr val="F4B183"/>
                </a:gs>
                <a:gs pos="51000">
                  <a:srgbClr val="ED7D31">
                    <a:alpha val="74902"/>
                  </a:srgbClr>
                </a:gs>
                <a:gs pos="100000">
                  <a:srgbClr val="FBE5D6">
                    <a:alpha val="14902"/>
                  </a:srgbClr>
                </a:gs>
              </a:gsLst>
              <a:lin ang="5400000" scaled="0"/>
            </a:gradFill>
            <a:ln>
              <a:noFill/>
            </a:ln>
            <a:effectLst/>
          </c:spPr>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'[59]DES-FM-007'!$AM$46:$AM$50</c:f>
              <c:strCache>
                <c:ptCount val="5"/>
                <c:pt idx="0">
                  <c:v>TRIM1</c:v>
                </c:pt>
                <c:pt idx="1">
                  <c:v>TRIM2</c:v>
                </c:pt>
                <c:pt idx="2">
                  <c:v>TRIM3</c:v>
                </c:pt>
                <c:pt idx="3">
                  <c:v>TRIM4</c:v>
                </c:pt>
                <c:pt idx="4">
                  <c:v>TOTAL</c:v>
                </c:pt>
              </c:strCache>
            </c:strRef>
          </c:cat>
          <c:val>
            <c:numRef>
              <c:f>'[59]DES-FM-007'!$AO$46:$AO$50</c:f>
              <c:numCache>
                <c:formatCode>General</c:formatCode>
                <c:ptCount val="5"/>
                <c:pt idx="0">
                  <c:v>803</c:v>
                </c:pt>
                <c:pt idx="1">
                  <c:v>1262</c:v>
                </c:pt>
                <c:pt idx="2">
                  <c:v>1722</c:v>
                </c:pt>
                <c:pt idx="3">
                  <c:v>1722</c:v>
                </c:pt>
                <c:pt idx="4">
                  <c:v>1722</c:v>
                </c:pt>
              </c:numCache>
            </c:numRef>
          </c:val>
          <c:extLst>
            <c:ext xmlns:c16="http://schemas.microsoft.com/office/drawing/2014/chart" uri="{C3380CC4-5D6E-409C-BE32-E72D297353CC}">
              <c16:uniqueId val="{00000002-ECF8-4400-8A12-53B436889428}"/>
            </c:ext>
          </c:extLst>
        </c:ser>
        <c:dLbls>
          <c:showLegendKey val="0"/>
          <c:showVal val="1"/>
          <c:showCatName val="0"/>
          <c:showSerName val="0"/>
          <c:showPercent val="0"/>
          <c:showBubbleSize val="0"/>
        </c:dLbls>
        <c:gapWidth val="355"/>
        <c:overlap val="-70"/>
        <c:axId val="1784485936"/>
        <c:axId val="2044221216"/>
      </c:barChart>
      <c:catAx>
        <c:axId val="1784485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44221216"/>
        <c:crosses val="autoZero"/>
        <c:auto val="1"/>
        <c:lblAlgn val="ctr"/>
        <c:lblOffset val="100"/>
        <c:noMultiLvlLbl val="0"/>
      </c:catAx>
      <c:valAx>
        <c:axId val="2044221216"/>
        <c:scaling>
          <c:orientation val="minMax"/>
          <c:max val="2500"/>
        </c:scaling>
        <c:delete val="0"/>
        <c:axPos val="l"/>
        <c:majorGridlines>
          <c:spPr>
            <a:ln w="9525" cap="flat" cmpd="sng" algn="ctr">
              <a:gradFill>
                <a:gsLst>
                  <a:gs pos="100000">
                    <a:schemeClr val="tx1">
                      <a:lumMod val="5000"/>
                      <a:lumOff val="95000"/>
                    </a:schemeClr>
                  </a:gs>
                  <a:gs pos="0">
                    <a:schemeClr val="tx1">
                      <a:lumMod val="25000"/>
                      <a:lumOff val="75000"/>
                    </a:schemeClr>
                  </a:gs>
                </a:gsLst>
                <a:lin ang="5400000" scaled="0"/>
              </a:gra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84485936"/>
        <c:crosses val="autoZero"/>
        <c:crossBetween val="between"/>
        <c:majorUnit val="500"/>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chart>
  <c:txPr>
    <a:bodyPr/>
    <a:lstStyle/>
    <a:p>
      <a:pPr>
        <a:defRPr/>
      </a:pPr>
      <a:endParaRPr lang="es-CO"/>
    </a:p>
  </c:txPr>
  <c:printSettings>
    <c:headerFooter/>
    <c:pageMargins b="0.75" l="0.7" r="0.7" t="0.75" header="0.3" footer="0.3"/>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'[61]DES-FM-007'!$AN$45</c:f>
              <c:strCache>
                <c:ptCount val="1"/>
                <c:pt idx="0">
                  <c:v>AVANCE DEL TRIM (km-lineal)</c:v>
                </c:pt>
              </c:strCache>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'[60]PCI-IND-004'!$AM$46:$AM$50</c:f>
              <c:strCache>
                <c:ptCount val="5"/>
                <c:pt idx="0">
                  <c:v>TRIM1</c:v>
                </c:pt>
                <c:pt idx="1">
                  <c:v>TRIM2</c:v>
                </c:pt>
                <c:pt idx="2">
                  <c:v>TRIM3</c:v>
                </c:pt>
                <c:pt idx="3">
                  <c:v>TRIM4</c:v>
                </c:pt>
                <c:pt idx="4">
                  <c:v>TOTAL</c:v>
                </c:pt>
              </c:strCache>
            </c:strRef>
          </c:cat>
          <c:val>
            <c:numRef>
              <c:f>'[61]DES-FM-007'!$AN$46:$AN$50</c:f>
              <c:numCache>
                <c:formatCode>General</c:formatCode>
                <c:ptCount val="5"/>
                <c:pt idx="0">
                  <c:v>2.41</c:v>
                </c:pt>
                <c:pt idx="1">
                  <c:v>5.04</c:v>
                </c:pt>
                <c:pt idx="2">
                  <c:v>8.2100000000000009</c:v>
                </c:pt>
                <c:pt idx="3">
                  <c:v>0</c:v>
                </c:pt>
                <c:pt idx="4">
                  <c:v>15.66</c:v>
                </c:pt>
              </c:numCache>
            </c:numRef>
          </c:val>
          <c:extLst>
            <c:ext xmlns:c16="http://schemas.microsoft.com/office/drawing/2014/chart" uri="{C3380CC4-5D6E-409C-BE32-E72D297353CC}">
              <c16:uniqueId val="{00000000-909B-4ED9-8A91-1CED7F5B6011}"/>
            </c:ext>
          </c:extLst>
        </c:ser>
        <c:ser>
          <c:idx val="1"/>
          <c:order val="1"/>
          <c:tx>
            <c:strRef>
              <c:f>'[61]DES-FM-007'!$AO$45</c:f>
              <c:strCache>
                <c:ptCount val="1"/>
                <c:pt idx="0">
                  <c:v>ACUMULADO (km-lineal)</c:v>
                </c:pt>
              </c:strCache>
            </c:strRef>
          </c:tx>
          <c:spPr>
            <a:solidFill>
              <a:schemeClr val="accent2"/>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'[60]PCI-IND-004'!$AM$46:$AM$50</c:f>
              <c:strCache>
                <c:ptCount val="5"/>
                <c:pt idx="0">
                  <c:v>TRIM1</c:v>
                </c:pt>
                <c:pt idx="1">
                  <c:v>TRIM2</c:v>
                </c:pt>
                <c:pt idx="2">
                  <c:v>TRIM3</c:v>
                </c:pt>
                <c:pt idx="3">
                  <c:v>TRIM4</c:v>
                </c:pt>
                <c:pt idx="4">
                  <c:v>TOTAL</c:v>
                </c:pt>
              </c:strCache>
            </c:strRef>
          </c:cat>
          <c:val>
            <c:numRef>
              <c:f>'[61]DES-FM-007'!$AO$46:$AO$50</c:f>
              <c:numCache>
                <c:formatCode>General</c:formatCode>
                <c:ptCount val="5"/>
                <c:pt idx="0">
                  <c:v>2.41</c:v>
                </c:pt>
                <c:pt idx="1">
                  <c:v>7.45</c:v>
                </c:pt>
                <c:pt idx="2">
                  <c:v>15.66</c:v>
                </c:pt>
                <c:pt idx="3">
                  <c:v>15.66</c:v>
                </c:pt>
                <c:pt idx="4">
                  <c:v>15.66</c:v>
                </c:pt>
              </c:numCache>
            </c:numRef>
          </c:val>
          <c:extLst>
            <c:ext xmlns:c16="http://schemas.microsoft.com/office/drawing/2014/chart" uri="{C3380CC4-5D6E-409C-BE32-E72D297353CC}">
              <c16:uniqueId val="{00000001-909B-4ED9-8A91-1CED7F5B6011}"/>
            </c:ext>
          </c:extLst>
        </c:ser>
        <c:ser>
          <c:idx val="2"/>
          <c:order val="2"/>
          <c:tx>
            <c:strRef>
              <c:f>'[61]DES-FM-007'!$AP$45</c:f>
              <c:strCache>
                <c:ptCount val="1"/>
                <c:pt idx="0">
                  <c:v>META (km-Lineal)</c:v>
                </c:pt>
              </c:strCache>
            </c:strRef>
          </c:tx>
          <c:spPr>
            <a:solidFill>
              <a:schemeClr val="accent3"/>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'[60]PCI-IND-004'!$AM$46:$AM$50</c:f>
              <c:strCache>
                <c:ptCount val="5"/>
                <c:pt idx="0">
                  <c:v>TRIM1</c:v>
                </c:pt>
                <c:pt idx="1">
                  <c:v>TRIM2</c:v>
                </c:pt>
                <c:pt idx="2">
                  <c:v>TRIM3</c:v>
                </c:pt>
                <c:pt idx="3">
                  <c:v>TRIM4</c:v>
                </c:pt>
                <c:pt idx="4">
                  <c:v>TOTAL</c:v>
                </c:pt>
              </c:strCache>
            </c:strRef>
          </c:cat>
          <c:val>
            <c:numRef>
              <c:f>'[61]DES-FM-007'!$AP$46:$AP$50</c:f>
              <c:numCache>
                <c:formatCode>General</c:formatCode>
                <c:ptCount val="5"/>
                <c:pt idx="0">
                  <c:v>3.5</c:v>
                </c:pt>
                <c:pt idx="1">
                  <c:v>3.5</c:v>
                </c:pt>
                <c:pt idx="2">
                  <c:v>3.5</c:v>
                </c:pt>
                <c:pt idx="3">
                  <c:v>3.5</c:v>
                </c:pt>
                <c:pt idx="4">
                  <c:v>14</c:v>
                </c:pt>
              </c:numCache>
            </c:numRef>
          </c:val>
          <c:extLst>
            <c:ext xmlns:c16="http://schemas.microsoft.com/office/drawing/2014/chart" uri="{C3380CC4-5D6E-409C-BE32-E72D297353CC}">
              <c16:uniqueId val="{00000002-909B-4ED9-8A91-1CED7F5B6011}"/>
            </c:ext>
          </c:extLst>
        </c:ser>
        <c:dLbls>
          <c:dLblPos val="outEnd"/>
          <c:showLegendKey val="0"/>
          <c:showVal val="1"/>
          <c:showCatName val="0"/>
          <c:showSerName val="0"/>
          <c:showPercent val="0"/>
          <c:showBubbleSize val="0"/>
        </c:dLbls>
        <c:gapWidth val="444"/>
        <c:overlap val="-90"/>
        <c:axId val="-1566792912"/>
        <c:axId val="-1566794000"/>
      </c:barChart>
      <c:catAx>
        <c:axId val="-156679291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s-CO"/>
          </a:p>
        </c:txPr>
        <c:crossAx val="-1566794000"/>
        <c:crosses val="autoZero"/>
        <c:auto val="1"/>
        <c:lblAlgn val="ctr"/>
        <c:lblOffset val="100"/>
        <c:noMultiLvlLbl val="0"/>
      </c:catAx>
      <c:valAx>
        <c:axId val="-1566794000"/>
        <c:scaling>
          <c:orientation val="minMax"/>
        </c:scaling>
        <c:delete val="1"/>
        <c:axPos val="l"/>
        <c:numFmt formatCode="General" sourceLinked="1"/>
        <c:majorTickMark val="none"/>
        <c:minorTickMark val="none"/>
        <c:tickLblPos val="nextTo"/>
        <c:crossAx val="-1566792912"/>
        <c:crosses val="autoZero"/>
        <c:crossBetween val="between"/>
      </c:valAx>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chart>
  <c:txPr>
    <a:bodyPr/>
    <a:lstStyle/>
    <a:p>
      <a:pPr>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707311586051738E-2"/>
          <c:y val="7.4232674246702463E-2"/>
          <c:w val="0.94329268841394831"/>
          <c:h val="0.67409922628960728"/>
        </c:manualLayout>
      </c:layout>
      <c:barChart>
        <c:barDir val="col"/>
        <c:grouping val="clustered"/>
        <c:varyColors val="0"/>
        <c:ser>
          <c:idx val="0"/>
          <c:order val="0"/>
          <c:tx>
            <c:strRef>
              <c:f>'[62]DES-FM-007'!$AN$45</c:f>
              <c:strCache>
                <c:ptCount val="1"/>
                <c:pt idx="0">
                  <c:v>AVANCE DEL TRIM</c:v>
                </c:pt>
              </c:strCache>
            </c:strRef>
          </c:tx>
          <c:spPr>
            <a:gradFill>
              <a:gsLst>
                <a:gs pos="0">
                  <a:srgbClr val="4472C4"/>
                </a:gs>
                <a:gs pos="50000">
                  <a:srgbClr val="4472C4"/>
                </a:gs>
                <a:gs pos="75000">
                  <a:schemeClr val="accent1">
                    <a:lumMod val="45000"/>
                    <a:lumOff val="55000"/>
                  </a:schemeClr>
                </a:gs>
                <a:gs pos="100000">
                  <a:srgbClr val="DAE3F3"/>
                </a:gs>
              </a:gsLst>
              <a:lin ang="5400000" scaled="1"/>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'[62]DES-FM-007'!$AM$46:$AM$50</c:f>
              <c:strCache>
                <c:ptCount val="5"/>
                <c:pt idx="0">
                  <c:v>TRIM1</c:v>
                </c:pt>
                <c:pt idx="1">
                  <c:v>TRIM2</c:v>
                </c:pt>
                <c:pt idx="2">
                  <c:v>TRIM3</c:v>
                </c:pt>
                <c:pt idx="3">
                  <c:v>TRIM4</c:v>
                </c:pt>
                <c:pt idx="4">
                  <c:v>TOTAL</c:v>
                </c:pt>
              </c:strCache>
            </c:strRef>
          </c:cat>
          <c:val>
            <c:numRef>
              <c:f>'[62]DES-FM-007'!$AN$46:$AN$50</c:f>
              <c:numCache>
                <c:formatCode>General</c:formatCode>
                <c:ptCount val="5"/>
                <c:pt idx="0">
                  <c:v>5</c:v>
                </c:pt>
                <c:pt idx="1">
                  <c:v>5</c:v>
                </c:pt>
                <c:pt idx="2">
                  <c:v>5</c:v>
                </c:pt>
                <c:pt idx="3">
                  <c:v>0</c:v>
                </c:pt>
                <c:pt idx="4">
                  <c:v>15</c:v>
                </c:pt>
              </c:numCache>
            </c:numRef>
          </c:val>
          <c:extLst>
            <c:ext xmlns:c16="http://schemas.microsoft.com/office/drawing/2014/chart" uri="{C3380CC4-5D6E-409C-BE32-E72D297353CC}">
              <c16:uniqueId val="{00000000-AC4D-4E31-8F43-896471D8F5AC}"/>
            </c:ext>
          </c:extLst>
        </c:ser>
        <c:ser>
          <c:idx val="1"/>
          <c:order val="1"/>
          <c:tx>
            <c:strRef>
              <c:f>'[62]DES-FM-007'!$AP$45</c:f>
              <c:strCache>
                <c:ptCount val="1"/>
                <c:pt idx="0">
                  <c:v>META</c:v>
                </c:pt>
              </c:strCache>
            </c:strRef>
          </c:tx>
          <c:spPr>
            <a:gradFill>
              <a:gsLst>
                <a:gs pos="0">
                  <a:srgbClr val="ED7D31"/>
                </a:gs>
                <a:gs pos="50000">
                  <a:srgbClr val="ED7D31"/>
                </a:gs>
                <a:gs pos="75000">
                  <a:srgbClr val="F4B183"/>
                </a:gs>
                <a:gs pos="100000">
                  <a:srgbClr val="FBE5D6"/>
                </a:gs>
              </a:gsLst>
              <a:lin ang="5400000" scaled="1"/>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'[62]DES-FM-007'!$AM$46:$AM$50</c:f>
              <c:strCache>
                <c:ptCount val="5"/>
                <c:pt idx="0">
                  <c:v>TRIM1</c:v>
                </c:pt>
                <c:pt idx="1">
                  <c:v>TRIM2</c:v>
                </c:pt>
                <c:pt idx="2">
                  <c:v>TRIM3</c:v>
                </c:pt>
                <c:pt idx="3">
                  <c:v>TRIM4</c:v>
                </c:pt>
                <c:pt idx="4">
                  <c:v>TOTAL</c:v>
                </c:pt>
              </c:strCache>
            </c:strRef>
          </c:cat>
          <c:val>
            <c:numRef>
              <c:f>'[62]DES-FM-007'!$AP$46:$AP$50</c:f>
              <c:numCache>
                <c:formatCode>General</c:formatCode>
                <c:ptCount val="5"/>
                <c:pt idx="0">
                  <c:v>5</c:v>
                </c:pt>
                <c:pt idx="1">
                  <c:v>5</c:v>
                </c:pt>
                <c:pt idx="2">
                  <c:v>5</c:v>
                </c:pt>
                <c:pt idx="3">
                  <c:v>5</c:v>
                </c:pt>
                <c:pt idx="4">
                  <c:v>20</c:v>
                </c:pt>
              </c:numCache>
            </c:numRef>
          </c:val>
          <c:extLst>
            <c:ext xmlns:c16="http://schemas.microsoft.com/office/drawing/2014/chart" uri="{C3380CC4-5D6E-409C-BE32-E72D297353CC}">
              <c16:uniqueId val="{00000001-AC4D-4E31-8F43-896471D8F5AC}"/>
            </c:ext>
          </c:extLst>
        </c:ser>
        <c:ser>
          <c:idx val="2"/>
          <c:order val="2"/>
          <c:tx>
            <c:strRef>
              <c:f>'[62]DES-FM-007'!$AO$45</c:f>
              <c:strCache>
                <c:ptCount val="1"/>
                <c:pt idx="0">
                  <c:v>ACUMULADO</c:v>
                </c:pt>
              </c:strCache>
            </c:strRef>
          </c:tx>
          <c:spPr>
            <a:gradFill>
              <a:gsLst>
                <a:gs pos="0">
                  <a:srgbClr val="A5A5A5"/>
                </a:gs>
                <a:gs pos="50000">
                  <a:srgbClr val="A5A5A5"/>
                </a:gs>
                <a:gs pos="75000">
                  <a:srgbClr val="C9C9C9"/>
                </a:gs>
                <a:gs pos="100000">
                  <a:srgbClr val="C9C9C9"/>
                </a:gs>
              </a:gsLst>
              <a:lin ang="5400000" scaled="1"/>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'[62]DES-FM-007'!$AM$46:$AM$50</c:f>
              <c:strCache>
                <c:ptCount val="5"/>
                <c:pt idx="0">
                  <c:v>TRIM1</c:v>
                </c:pt>
                <c:pt idx="1">
                  <c:v>TRIM2</c:v>
                </c:pt>
                <c:pt idx="2">
                  <c:v>TRIM3</c:v>
                </c:pt>
                <c:pt idx="3">
                  <c:v>TRIM4</c:v>
                </c:pt>
                <c:pt idx="4">
                  <c:v>TOTAL</c:v>
                </c:pt>
              </c:strCache>
            </c:strRef>
          </c:cat>
          <c:val>
            <c:numRef>
              <c:f>'[62]DES-FM-007'!$AO$46:$AO$50</c:f>
              <c:numCache>
                <c:formatCode>General</c:formatCode>
                <c:ptCount val="5"/>
                <c:pt idx="0">
                  <c:v>5</c:v>
                </c:pt>
                <c:pt idx="1">
                  <c:v>10</c:v>
                </c:pt>
                <c:pt idx="2">
                  <c:v>15</c:v>
                </c:pt>
                <c:pt idx="3">
                  <c:v>15</c:v>
                </c:pt>
                <c:pt idx="4">
                  <c:v>15</c:v>
                </c:pt>
              </c:numCache>
            </c:numRef>
          </c:val>
          <c:extLst>
            <c:ext xmlns:c16="http://schemas.microsoft.com/office/drawing/2014/chart" uri="{C3380CC4-5D6E-409C-BE32-E72D297353CC}">
              <c16:uniqueId val="{00000002-AC4D-4E31-8F43-896471D8F5AC}"/>
            </c:ext>
          </c:extLst>
        </c:ser>
        <c:dLbls>
          <c:dLblPos val="inEnd"/>
          <c:showLegendKey val="0"/>
          <c:showVal val="1"/>
          <c:showCatName val="0"/>
          <c:showSerName val="0"/>
          <c:showPercent val="0"/>
          <c:showBubbleSize val="0"/>
        </c:dLbls>
        <c:gapWidth val="219"/>
        <c:overlap val="-27"/>
        <c:axId val="-1927169264"/>
        <c:axId val="-1927182864"/>
      </c:barChart>
      <c:catAx>
        <c:axId val="-1927169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27182864"/>
        <c:crosses val="autoZero"/>
        <c:auto val="1"/>
        <c:lblAlgn val="ctr"/>
        <c:lblOffset val="100"/>
        <c:noMultiLvlLbl val="0"/>
      </c:catAx>
      <c:valAx>
        <c:axId val="-19271828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27169264"/>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chart>
  <c:spPr>
    <a:noFill/>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PERCEPCIÓN  DE LOS CONTENIDOS PUBLICADOS EN CANALES DE COMUNICACIÓN DE LA ENTIDAD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3.5394799134486191E-2"/>
          <c:y val="0.26064149288670313"/>
          <c:w val="0.94454542935162422"/>
          <c:h val="0.52645537968763312"/>
        </c:manualLayout>
      </c:layout>
      <c:barChart>
        <c:barDir val="col"/>
        <c:grouping val="clustered"/>
        <c:varyColors val="0"/>
        <c:ser>
          <c:idx val="4"/>
          <c:order val="4"/>
          <c:tx>
            <c:strRef>
              <c:f>'[1]COM-IND-004-V1'!$H$35</c:f>
              <c:strCache>
                <c:ptCount val="1"/>
                <c:pt idx="0">
                  <c:v>NÚMERO DE RESPUESTAS POSITIVAS</c:v>
                </c:pt>
              </c:strCache>
            </c:strRef>
          </c:tx>
          <c:spPr>
            <a:solidFill>
              <a:schemeClr val="accent5"/>
            </a:solidFill>
            <a:ln>
              <a:noFill/>
            </a:ln>
            <a:effectLst/>
          </c:spPr>
          <c:invertIfNegative val="0"/>
          <c:cat>
            <c:strRef>
              <c:f>'[1]COM-IND-004-V1'!$C$36:$C$37</c:f>
              <c:strCache>
                <c:ptCount val="2"/>
                <c:pt idx="0">
                  <c:v>Semestre 1</c:v>
                </c:pt>
                <c:pt idx="1">
                  <c:v>Semestre 2</c:v>
                </c:pt>
              </c:strCache>
            </c:strRef>
          </c:cat>
          <c:val>
            <c:numRef>
              <c:f>'[1]COM-IND-004-V1'!$H$36:$H$37</c:f>
              <c:numCache>
                <c:formatCode>General</c:formatCode>
                <c:ptCount val="2"/>
                <c:pt idx="0">
                  <c:v>99</c:v>
                </c:pt>
                <c:pt idx="1">
                  <c:v>0</c:v>
                </c:pt>
              </c:numCache>
            </c:numRef>
          </c:val>
          <c:extLst>
            <c:ext xmlns:c16="http://schemas.microsoft.com/office/drawing/2014/chart" uri="{C3380CC4-5D6E-409C-BE32-E72D297353CC}">
              <c16:uniqueId val="{00000000-B367-461B-A231-736DE88A5707}"/>
            </c:ext>
          </c:extLst>
        </c:ser>
        <c:ser>
          <c:idx val="5"/>
          <c:order val="5"/>
          <c:tx>
            <c:strRef>
              <c:f>'[1]COM-IND-004-V1'!$I$35</c:f>
              <c:strCache>
                <c:ptCount val="1"/>
                <c:pt idx="0">
                  <c:v>NÚMERO DE ENCUESTADOS</c:v>
                </c:pt>
              </c:strCache>
            </c:strRef>
          </c:tx>
          <c:spPr>
            <a:solidFill>
              <a:schemeClr val="accent6"/>
            </a:solidFill>
            <a:ln>
              <a:noFill/>
            </a:ln>
            <a:effectLst/>
          </c:spPr>
          <c:invertIfNegative val="0"/>
          <c:cat>
            <c:strRef>
              <c:f>'[1]COM-IND-004-V1'!$C$36:$C$37</c:f>
              <c:strCache>
                <c:ptCount val="2"/>
                <c:pt idx="0">
                  <c:v>Semestre 1</c:v>
                </c:pt>
                <c:pt idx="1">
                  <c:v>Semestre 2</c:v>
                </c:pt>
              </c:strCache>
            </c:strRef>
          </c:cat>
          <c:val>
            <c:numRef>
              <c:f>'[1]COM-IND-004-V1'!$I$36:$I$37</c:f>
              <c:numCache>
                <c:formatCode>General</c:formatCode>
                <c:ptCount val="2"/>
                <c:pt idx="0">
                  <c:v>100</c:v>
                </c:pt>
                <c:pt idx="1">
                  <c:v>0</c:v>
                </c:pt>
              </c:numCache>
            </c:numRef>
          </c:val>
          <c:extLst>
            <c:ext xmlns:c16="http://schemas.microsoft.com/office/drawing/2014/chart" uri="{C3380CC4-5D6E-409C-BE32-E72D297353CC}">
              <c16:uniqueId val="{00000001-B367-461B-A231-736DE88A5707}"/>
            </c:ext>
          </c:extLst>
        </c:ser>
        <c:ser>
          <c:idx val="6"/>
          <c:order val="6"/>
          <c:tx>
            <c:strRef>
              <c:f>'[1]COM-IND-004-V1'!$J$35</c:f>
              <c:strCache>
                <c:ptCount val="1"/>
                <c:pt idx="0">
                  <c:v>RESULTADO</c:v>
                </c:pt>
              </c:strCache>
            </c:strRef>
          </c:tx>
          <c:spPr>
            <a:solidFill>
              <a:schemeClr val="accent1">
                <a:lumMod val="60000"/>
              </a:schemeClr>
            </a:solidFill>
            <a:ln>
              <a:noFill/>
            </a:ln>
            <a:effectLst/>
          </c:spPr>
          <c:invertIfNegative val="0"/>
          <c:cat>
            <c:strRef>
              <c:f>'[1]COM-IND-004-V1'!$C$36:$C$37</c:f>
              <c:strCache>
                <c:ptCount val="2"/>
                <c:pt idx="0">
                  <c:v>Semestre 1</c:v>
                </c:pt>
                <c:pt idx="1">
                  <c:v>Semestre 2</c:v>
                </c:pt>
              </c:strCache>
            </c:strRef>
          </c:cat>
          <c:val>
            <c:numRef>
              <c:f>'[1]COM-IND-004-V1'!$J$36:$J$37</c:f>
              <c:numCache>
                <c:formatCode>General</c:formatCode>
                <c:ptCount val="2"/>
                <c:pt idx="0">
                  <c:v>0.99</c:v>
                </c:pt>
                <c:pt idx="1">
                  <c:v>0</c:v>
                </c:pt>
              </c:numCache>
            </c:numRef>
          </c:val>
          <c:extLst>
            <c:ext xmlns:c16="http://schemas.microsoft.com/office/drawing/2014/chart" uri="{C3380CC4-5D6E-409C-BE32-E72D297353CC}">
              <c16:uniqueId val="{00000002-B367-461B-A231-736DE88A5707}"/>
            </c:ext>
          </c:extLst>
        </c:ser>
        <c:dLbls>
          <c:showLegendKey val="0"/>
          <c:showVal val="0"/>
          <c:showCatName val="0"/>
          <c:showSerName val="0"/>
          <c:showPercent val="0"/>
          <c:showBubbleSize val="0"/>
        </c:dLbls>
        <c:gapWidth val="219"/>
        <c:overlap val="-27"/>
        <c:axId val="1407412256"/>
        <c:axId val="1407417248"/>
        <c:extLst>
          <c:ext xmlns:c15="http://schemas.microsoft.com/office/drawing/2012/chart" uri="{02D57815-91ED-43cb-92C2-25804820EDAC}">
            <c15:filteredBarSeries>
              <c15:ser>
                <c:idx val="0"/>
                <c:order val="0"/>
                <c:tx>
                  <c:strRef>
                    <c:extLst>
                      <c:ext uri="{02D57815-91ED-43cb-92C2-25804820EDAC}">
                        <c15:formulaRef>
                          <c15:sqref>'[1]COM-IND-004-V1'!$D$35</c15:sqref>
                        </c15:formulaRef>
                      </c:ext>
                    </c:extLst>
                    <c:strCache>
                      <c:ptCount val="1"/>
                    </c:strCache>
                  </c:strRef>
                </c:tx>
                <c:spPr>
                  <a:solidFill>
                    <a:schemeClr val="accent1"/>
                  </a:solidFill>
                  <a:ln>
                    <a:noFill/>
                  </a:ln>
                  <a:effectLst/>
                </c:spPr>
                <c:invertIfNegative val="0"/>
                <c:cat>
                  <c:strRef>
                    <c:extLst>
                      <c:ext uri="{02D57815-91ED-43cb-92C2-25804820EDAC}">
                        <c15:formulaRef>
                          <c15:sqref>'[1]COM-IND-004-V1'!$C$36:$C$37</c15:sqref>
                        </c15:formulaRef>
                      </c:ext>
                    </c:extLst>
                    <c:strCache>
                      <c:ptCount val="2"/>
                      <c:pt idx="0">
                        <c:v>Semestre 1</c:v>
                      </c:pt>
                      <c:pt idx="1">
                        <c:v>Semestre 2</c:v>
                      </c:pt>
                    </c:strCache>
                  </c:strRef>
                </c:cat>
                <c:val>
                  <c:numRef>
                    <c:extLst>
                      <c:ext uri="{02D57815-91ED-43cb-92C2-25804820EDAC}">
                        <c15:formulaRef>
                          <c15:sqref>'[1]COM-IND-004-V1'!$D$36:$D$37</c15:sqref>
                        </c15:formulaRef>
                      </c:ext>
                    </c:extLst>
                    <c:numCache>
                      <c:formatCode>General</c:formatCode>
                      <c:ptCount val="2"/>
                    </c:numCache>
                  </c:numRef>
                </c:val>
                <c:extLst>
                  <c:ext xmlns:c16="http://schemas.microsoft.com/office/drawing/2014/chart" uri="{C3380CC4-5D6E-409C-BE32-E72D297353CC}">
                    <c16:uniqueId val="{00000003-B367-461B-A231-736DE88A5707}"/>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'[1]COM-IND-004-V1'!$E$35</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'[1]COM-IND-004-V1'!$C$36:$C$37</c15:sqref>
                        </c15:formulaRef>
                      </c:ext>
                    </c:extLst>
                    <c:strCache>
                      <c:ptCount val="2"/>
                      <c:pt idx="0">
                        <c:v>Semestre 1</c:v>
                      </c:pt>
                      <c:pt idx="1">
                        <c:v>Semestre 2</c:v>
                      </c:pt>
                    </c:strCache>
                  </c:strRef>
                </c:cat>
                <c:val>
                  <c:numRef>
                    <c:extLst xmlns:c15="http://schemas.microsoft.com/office/drawing/2012/chart">
                      <c:ext xmlns:c15="http://schemas.microsoft.com/office/drawing/2012/chart" uri="{02D57815-91ED-43cb-92C2-25804820EDAC}">
                        <c15:formulaRef>
                          <c15:sqref>'[1]COM-IND-004-V1'!$E$36:$E$37</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4-B367-461B-A231-736DE88A570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'[1]COM-IND-004-V1'!$F$35</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'[1]COM-IND-004-V1'!$C$36:$C$37</c15:sqref>
                        </c15:formulaRef>
                      </c:ext>
                    </c:extLst>
                    <c:strCache>
                      <c:ptCount val="2"/>
                      <c:pt idx="0">
                        <c:v>Semestre 1</c:v>
                      </c:pt>
                      <c:pt idx="1">
                        <c:v>Semestre 2</c:v>
                      </c:pt>
                    </c:strCache>
                  </c:strRef>
                </c:cat>
                <c:val>
                  <c:numRef>
                    <c:extLst xmlns:c15="http://schemas.microsoft.com/office/drawing/2012/chart">
                      <c:ext xmlns:c15="http://schemas.microsoft.com/office/drawing/2012/chart" uri="{02D57815-91ED-43cb-92C2-25804820EDAC}">
                        <c15:formulaRef>
                          <c15:sqref>'[1]COM-IND-004-V1'!$F$36:$F$37</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5-B367-461B-A231-736DE88A5707}"/>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'[1]COM-IND-004-V1'!$G$35</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'[1]COM-IND-004-V1'!$C$36:$C$37</c15:sqref>
                        </c15:formulaRef>
                      </c:ext>
                    </c:extLst>
                    <c:strCache>
                      <c:ptCount val="2"/>
                      <c:pt idx="0">
                        <c:v>Semestre 1</c:v>
                      </c:pt>
                      <c:pt idx="1">
                        <c:v>Semestre 2</c:v>
                      </c:pt>
                    </c:strCache>
                  </c:strRef>
                </c:cat>
                <c:val>
                  <c:numRef>
                    <c:extLst xmlns:c15="http://schemas.microsoft.com/office/drawing/2012/chart">
                      <c:ext xmlns:c15="http://schemas.microsoft.com/office/drawing/2012/chart" uri="{02D57815-91ED-43cb-92C2-25804820EDAC}">
                        <c15:formulaRef>
                          <c15:sqref>'[1]COM-IND-004-V1'!$G$36:$G$37</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6-B367-461B-A231-736DE88A5707}"/>
                  </c:ext>
                </c:extLst>
              </c15:ser>
            </c15:filteredBarSeries>
          </c:ext>
        </c:extLst>
      </c:barChart>
      <c:catAx>
        <c:axId val="1407412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07417248"/>
        <c:crosses val="autoZero"/>
        <c:auto val="1"/>
        <c:lblAlgn val="ctr"/>
        <c:lblOffset val="100"/>
        <c:noMultiLvlLbl val="0"/>
      </c:catAx>
      <c:valAx>
        <c:axId val="14074172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07412256"/>
        <c:crosses val="autoZero"/>
        <c:crossBetween val="between"/>
      </c:valAx>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692038495188101E-2"/>
          <c:y val="0.17997739865850101"/>
          <c:w val="0.86486351706036746"/>
          <c:h val="0.73577136191309422"/>
        </c:manualLayout>
      </c:layout>
      <c:barChart>
        <c:barDir val="col"/>
        <c:grouping val="clustered"/>
        <c:varyColors val="0"/>
        <c:ser>
          <c:idx val="0"/>
          <c:order val="0"/>
          <c:tx>
            <c:strRef>
              <c:f>'[64]DES-FM-007'!$AN$45</c:f>
              <c:strCache>
                <c:ptCount val="1"/>
                <c:pt idx="0">
                  <c:v>AVANCE DEL TRIM</c:v>
                </c:pt>
              </c:strCache>
            </c:strRef>
          </c:tx>
          <c:spPr>
            <a:pattFill prst="narHorz">
              <a:fgClr>
                <a:schemeClr val="accent1"/>
              </a:fgClr>
              <a:bgClr>
                <a:schemeClr val="accent1">
                  <a:lumMod val="20000"/>
                  <a:lumOff val="80000"/>
                </a:schemeClr>
              </a:bgClr>
            </a:patt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'[63]PCI-IND-007'!$AJ$45:$AJ$49</c:f>
              <c:strCache>
                <c:ptCount val="5"/>
                <c:pt idx="0">
                  <c:v>TRIM1</c:v>
                </c:pt>
                <c:pt idx="1">
                  <c:v>TRIM2</c:v>
                </c:pt>
                <c:pt idx="2">
                  <c:v>TRIM3</c:v>
                </c:pt>
                <c:pt idx="3">
                  <c:v>TRIM 4</c:v>
                </c:pt>
                <c:pt idx="4">
                  <c:v>TOTAL</c:v>
                </c:pt>
              </c:strCache>
            </c:strRef>
          </c:cat>
          <c:val>
            <c:numRef>
              <c:f>'[64]DES-FM-007'!$AN$46:$AN$50</c:f>
              <c:numCache>
                <c:formatCode>General</c:formatCode>
                <c:ptCount val="5"/>
                <c:pt idx="0">
                  <c:v>8042</c:v>
                </c:pt>
                <c:pt idx="1">
                  <c:v>10746</c:v>
                </c:pt>
                <c:pt idx="2">
                  <c:v>13156</c:v>
                </c:pt>
                <c:pt idx="3">
                  <c:v>0</c:v>
                </c:pt>
                <c:pt idx="4">
                  <c:v>31944</c:v>
                </c:pt>
              </c:numCache>
            </c:numRef>
          </c:val>
          <c:extLst>
            <c:ext xmlns:c16="http://schemas.microsoft.com/office/drawing/2014/chart" uri="{C3380CC4-5D6E-409C-BE32-E72D297353CC}">
              <c16:uniqueId val="{00000000-6A5A-409B-901A-A9F34DDE19CA}"/>
            </c:ext>
          </c:extLst>
        </c:ser>
        <c:ser>
          <c:idx val="1"/>
          <c:order val="1"/>
          <c:tx>
            <c:strRef>
              <c:f>'[64]DES-FM-007'!$AO$45</c:f>
              <c:strCache>
                <c:ptCount val="1"/>
                <c:pt idx="0">
                  <c:v>ACUMULADO</c:v>
                </c:pt>
              </c:strCache>
            </c:strRef>
          </c:tx>
          <c:spPr>
            <a:pattFill prst="narHorz">
              <a:fgClr>
                <a:schemeClr val="accent2"/>
              </a:fgClr>
              <a:bgClr>
                <a:schemeClr val="accent2">
                  <a:lumMod val="20000"/>
                  <a:lumOff val="80000"/>
                </a:schemeClr>
              </a:bgClr>
            </a:pattFill>
            <a:ln>
              <a:noFill/>
            </a:ln>
            <a:effectLst>
              <a:innerShdw blurRad="114300">
                <a:schemeClr val="accent2"/>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'[63]PCI-IND-007'!$AJ$45:$AJ$49</c:f>
              <c:strCache>
                <c:ptCount val="5"/>
                <c:pt idx="0">
                  <c:v>TRIM1</c:v>
                </c:pt>
                <c:pt idx="1">
                  <c:v>TRIM2</c:v>
                </c:pt>
                <c:pt idx="2">
                  <c:v>TRIM3</c:v>
                </c:pt>
                <c:pt idx="3">
                  <c:v>TRIM 4</c:v>
                </c:pt>
                <c:pt idx="4">
                  <c:v>TOTAL</c:v>
                </c:pt>
              </c:strCache>
            </c:strRef>
          </c:cat>
          <c:val>
            <c:numRef>
              <c:f>'[64]DES-FM-007'!$AO$46:$AO$50</c:f>
              <c:numCache>
                <c:formatCode>General</c:formatCode>
                <c:ptCount val="5"/>
                <c:pt idx="0">
                  <c:v>8042</c:v>
                </c:pt>
                <c:pt idx="1">
                  <c:v>18788</c:v>
                </c:pt>
                <c:pt idx="2">
                  <c:v>31944</c:v>
                </c:pt>
                <c:pt idx="3">
                  <c:v>31944</c:v>
                </c:pt>
                <c:pt idx="4">
                  <c:v>31944</c:v>
                </c:pt>
              </c:numCache>
            </c:numRef>
          </c:val>
          <c:extLst>
            <c:ext xmlns:c16="http://schemas.microsoft.com/office/drawing/2014/chart" uri="{C3380CC4-5D6E-409C-BE32-E72D297353CC}">
              <c16:uniqueId val="{00000001-6A5A-409B-901A-A9F34DDE19CA}"/>
            </c:ext>
          </c:extLst>
        </c:ser>
        <c:ser>
          <c:idx val="2"/>
          <c:order val="2"/>
          <c:tx>
            <c:strRef>
              <c:f>'[64]DES-FM-007'!$AP$45</c:f>
              <c:strCache>
                <c:ptCount val="1"/>
                <c:pt idx="0">
                  <c:v>META</c:v>
                </c:pt>
              </c:strCache>
            </c:strRef>
          </c:tx>
          <c:spPr>
            <a:pattFill prst="narHorz">
              <a:fgClr>
                <a:schemeClr val="accent3"/>
              </a:fgClr>
              <a:bgClr>
                <a:schemeClr val="accent3">
                  <a:lumMod val="20000"/>
                  <a:lumOff val="80000"/>
                </a:schemeClr>
              </a:bgClr>
            </a:pattFill>
            <a:ln>
              <a:noFill/>
            </a:ln>
            <a:effectLst>
              <a:innerShdw blurRad="114300">
                <a:schemeClr val="accent3"/>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'[63]PCI-IND-007'!$AJ$45:$AJ$49</c:f>
              <c:strCache>
                <c:ptCount val="5"/>
                <c:pt idx="0">
                  <c:v>TRIM1</c:v>
                </c:pt>
                <c:pt idx="1">
                  <c:v>TRIM2</c:v>
                </c:pt>
                <c:pt idx="2">
                  <c:v>TRIM3</c:v>
                </c:pt>
                <c:pt idx="3">
                  <c:v>TRIM 4</c:v>
                </c:pt>
                <c:pt idx="4">
                  <c:v>TOTAL</c:v>
                </c:pt>
              </c:strCache>
            </c:strRef>
          </c:cat>
          <c:val>
            <c:numRef>
              <c:f>'[64]DES-FM-007'!$AP$46:$AP$50</c:f>
              <c:numCache>
                <c:formatCode>General</c:formatCode>
                <c:ptCount val="5"/>
                <c:pt idx="0">
                  <c:v>7800</c:v>
                </c:pt>
                <c:pt idx="1">
                  <c:v>10600</c:v>
                </c:pt>
                <c:pt idx="2">
                  <c:v>12750</c:v>
                </c:pt>
                <c:pt idx="3">
                  <c:v>12600</c:v>
                </c:pt>
                <c:pt idx="4">
                  <c:v>43750</c:v>
                </c:pt>
              </c:numCache>
            </c:numRef>
          </c:val>
          <c:extLst>
            <c:ext xmlns:c16="http://schemas.microsoft.com/office/drawing/2014/chart" uri="{C3380CC4-5D6E-409C-BE32-E72D297353CC}">
              <c16:uniqueId val="{00000002-6A5A-409B-901A-A9F34DDE19CA}"/>
            </c:ext>
          </c:extLst>
        </c:ser>
        <c:dLbls>
          <c:dLblPos val="outEnd"/>
          <c:showLegendKey val="0"/>
          <c:showVal val="1"/>
          <c:showCatName val="0"/>
          <c:showSerName val="0"/>
          <c:showPercent val="0"/>
          <c:showBubbleSize val="0"/>
        </c:dLbls>
        <c:gapWidth val="164"/>
        <c:overlap val="-22"/>
        <c:axId val="-1927180144"/>
        <c:axId val="-1927171440"/>
      </c:barChart>
      <c:catAx>
        <c:axId val="-192718014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27171440"/>
        <c:crosses val="autoZero"/>
        <c:auto val="1"/>
        <c:lblAlgn val="ctr"/>
        <c:lblOffset val="100"/>
        <c:noMultiLvlLbl val="0"/>
      </c:catAx>
      <c:valAx>
        <c:axId val="-192717144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27180144"/>
        <c:crosses val="autoZero"/>
        <c:crossBetween val="between"/>
      </c:valAx>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chart>
  <c:txPr>
    <a:bodyPr/>
    <a:lstStyle/>
    <a:p>
      <a:pPr>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570053417377583E-2"/>
          <c:y val="0.13414533673753998"/>
          <c:w val="0.74854902515716726"/>
          <c:h val="0.6979102748396232"/>
        </c:manualLayout>
      </c:layout>
      <c:barChart>
        <c:barDir val="col"/>
        <c:grouping val="clustered"/>
        <c:varyColors val="0"/>
        <c:ser>
          <c:idx val="4"/>
          <c:order val="0"/>
          <c:tx>
            <c:strRef>
              <c:f>'[65]01.'!$D$36</c:f>
              <c:strCache>
                <c:ptCount val="1"/>
              </c:strCache>
            </c:strRef>
          </c:tx>
          <c:spPr>
            <a:solidFill>
              <a:schemeClr val="accent5"/>
            </a:solidFill>
            <a:ln>
              <a:noFill/>
            </a:ln>
            <a:effectLst/>
          </c:spPr>
          <c:invertIfNegative val="0"/>
          <c:cat>
            <c:strRef>
              <c:f>'[65]01.'!$C$37:$C$49</c:f>
              <c:strCache>
                <c:ptCount val="13"/>
                <c:pt idx="1">
                  <c:v>MES 1</c:v>
                </c:pt>
                <c:pt idx="2">
                  <c:v>MES 2</c:v>
                </c:pt>
                <c:pt idx="3">
                  <c:v>MES 3</c:v>
                </c:pt>
                <c:pt idx="4">
                  <c:v>MES 4</c:v>
                </c:pt>
                <c:pt idx="5">
                  <c:v>MES 5</c:v>
                </c:pt>
                <c:pt idx="6">
                  <c:v>MES 6</c:v>
                </c:pt>
                <c:pt idx="7">
                  <c:v>MES 7</c:v>
                </c:pt>
                <c:pt idx="8">
                  <c:v>MES 8</c:v>
                </c:pt>
                <c:pt idx="9">
                  <c:v>MES 9</c:v>
                </c:pt>
                <c:pt idx="10">
                  <c:v>MES 10</c:v>
                </c:pt>
                <c:pt idx="11">
                  <c:v>MES 11</c:v>
                </c:pt>
                <c:pt idx="12">
                  <c:v>MES 12</c:v>
                </c:pt>
              </c:strCache>
            </c:strRef>
          </c:cat>
          <c:val>
            <c:numRef>
              <c:f>'[65]01.'!$D$37:$D$49</c:f>
              <c:numCache>
                <c:formatCode>General</c:formatCode>
                <c:ptCount val="13"/>
              </c:numCache>
            </c:numRef>
          </c:val>
          <c:extLst>
            <c:ext xmlns:c16="http://schemas.microsoft.com/office/drawing/2014/chart" uri="{C3380CC4-5D6E-409C-BE32-E72D297353CC}">
              <c16:uniqueId val="{00000000-EC2A-4B52-A58A-8652D2369912}"/>
            </c:ext>
          </c:extLst>
        </c:ser>
        <c:ser>
          <c:idx val="5"/>
          <c:order val="1"/>
          <c:tx>
            <c:strRef>
              <c:f>'[65]01.'!$E$36</c:f>
              <c:strCache>
                <c:ptCount val="1"/>
              </c:strCache>
            </c:strRef>
          </c:tx>
          <c:spPr>
            <a:solidFill>
              <a:schemeClr val="accent6"/>
            </a:solidFill>
            <a:ln>
              <a:noFill/>
            </a:ln>
            <a:effectLst/>
          </c:spPr>
          <c:invertIfNegative val="0"/>
          <c:cat>
            <c:strRef>
              <c:f>'[65]01.'!$C$37:$C$49</c:f>
              <c:strCache>
                <c:ptCount val="13"/>
                <c:pt idx="1">
                  <c:v>MES 1</c:v>
                </c:pt>
                <c:pt idx="2">
                  <c:v>MES 2</c:v>
                </c:pt>
                <c:pt idx="3">
                  <c:v>MES 3</c:v>
                </c:pt>
                <c:pt idx="4">
                  <c:v>MES 4</c:v>
                </c:pt>
                <c:pt idx="5">
                  <c:v>MES 5</c:v>
                </c:pt>
                <c:pt idx="6">
                  <c:v>MES 6</c:v>
                </c:pt>
                <c:pt idx="7">
                  <c:v>MES 7</c:v>
                </c:pt>
                <c:pt idx="8">
                  <c:v>MES 8</c:v>
                </c:pt>
                <c:pt idx="9">
                  <c:v>MES 9</c:v>
                </c:pt>
                <c:pt idx="10">
                  <c:v>MES 10</c:v>
                </c:pt>
                <c:pt idx="11">
                  <c:v>MES 11</c:v>
                </c:pt>
                <c:pt idx="12">
                  <c:v>MES 12</c:v>
                </c:pt>
              </c:strCache>
            </c:strRef>
          </c:cat>
          <c:val>
            <c:numRef>
              <c:f>'[65]01.'!$E$37:$E$49</c:f>
              <c:numCache>
                <c:formatCode>General</c:formatCode>
                <c:ptCount val="13"/>
              </c:numCache>
            </c:numRef>
          </c:val>
          <c:extLst>
            <c:ext xmlns:c16="http://schemas.microsoft.com/office/drawing/2014/chart" uri="{C3380CC4-5D6E-409C-BE32-E72D297353CC}">
              <c16:uniqueId val="{00000001-EC2A-4B52-A58A-8652D2369912}"/>
            </c:ext>
          </c:extLst>
        </c:ser>
        <c:dLbls>
          <c:showLegendKey val="0"/>
          <c:showVal val="0"/>
          <c:showCatName val="0"/>
          <c:showSerName val="0"/>
          <c:showPercent val="0"/>
          <c:showBubbleSize val="0"/>
        </c:dLbls>
        <c:gapWidth val="150"/>
        <c:axId val="606720776"/>
        <c:axId val="606721168"/>
        <c:extLst/>
      </c:barChart>
      <c:lineChart>
        <c:grouping val="standard"/>
        <c:varyColors val="0"/>
        <c:ser>
          <c:idx val="6"/>
          <c:order val="2"/>
          <c:tx>
            <c:strRef>
              <c:f>'[65]01.'!$F$36</c:f>
              <c:strCache>
                <c:ptCount val="1"/>
              </c:strCache>
            </c:strRef>
          </c:tx>
          <c:spPr>
            <a:ln w="28575" cap="rnd">
              <a:solidFill>
                <a:schemeClr val="accent1">
                  <a:lumMod val="60000"/>
                </a:schemeClr>
              </a:solidFill>
              <a:round/>
            </a:ln>
            <a:effectLst/>
          </c:spPr>
          <c:marker>
            <c:symbol val="none"/>
          </c:marker>
          <c:cat>
            <c:strRef>
              <c:f>'[65]01.'!$C$37:$C$49</c:f>
              <c:strCache>
                <c:ptCount val="13"/>
                <c:pt idx="1">
                  <c:v>MES 1</c:v>
                </c:pt>
                <c:pt idx="2">
                  <c:v>MES 2</c:v>
                </c:pt>
                <c:pt idx="3">
                  <c:v>MES 3</c:v>
                </c:pt>
                <c:pt idx="4">
                  <c:v>MES 4</c:v>
                </c:pt>
                <c:pt idx="5">
                  <c:v>MES 5</c:v>
                </c:pt>
                <c:pt idx="6">
                  <c:v>MES 6</c:v>
                </c:pt>
                <c:pt idx="7">
                  <c:v>MES 7</c:v>
                </c:pt>
                <c:pt idx="8">
                  <c:v>MES 8</c:v>
                </c:pt>
                <c:pt idx="9">
                  <c:v>MES 9</c:v>
                </c:pt>
                <c:pt idx="10">
                  <c:v>MES 10</c:v>
                </c:pt>
                <c:pt idx="11">
                  <c:v>MES 11</c:v>
                </c:pt>
                <c:pt idx="12">
                  <c:v>MES 12</c:v>
                </c:pt>
              </c:strCache>
            </c:strRef>
          </c:cat>
          <c:val>
            <c:numRef>
              <c:f>'[65]01.'!$F$37:$F$49</c:f>
              <c:numCache>
                <c:formatCode>General</c:formatCode>
                <c:ptCount val="13"/>
              </c:numCache>
            </c:numRef>
          </c:val>
          <c:smooth val="0"/>
          <c:extLst>
            <c:ext xmlns:c16="http://schemas.microsoft.com/office/drawing/2014/chart" uri="{C3380CC4-5D6E-409C-BE32-E72D297353CC}">
              <c16:uniqueId val="{00000002-EC2A-4B52-A58A-8652D2369912}"/>
            </c:ext>
          </c:extLst>
        </c:ser>
        <c:ser>
          <c:idx val="0"/>
          <c:order val="3"/>
          <c:tx>
            <c:strRef>
              <c:f>'[65]01.'!$G$36</c:f>
              <c:strCache>
                <c:ptCount val="1"/>
              </c:strCache>
            </c:strRef>
          </c:tx>
          <c:spPr>
            <a:ln w="28575" cap="rnd">
              <a:solidFill>
                <a:schemeClr val="accent1"/>
              </a:solidFill>
              <a:round/>
            </a:ln>
            <a:effectLst/>
          </c:spPr>
          <c:marker>
            <c:symbol val="none"/>
          </c:marker>
          <c:cat>
            <c:strRef>
              <c:f>'[65]01.'!$C$37:$C$49</c:f>
              <c:strCache>
                <c:ptCount val="13"/>
                <c:pt idx="1">
                  <c:v>MES 1</c:v>
                </c:pt>
                <c:pt idx="2">
                  <c:v>MES 2</c:v>
                </c:pt>
                <c:pt idx="3">
                  <c:v>MES 3</c:v>
                </c:pt>
                <c:pt idx="4">
                  <c:v>MES 4</c:v>
                </c:pt>
                <c:pt idx="5">
                  <c:v>MES 5</c:v>
                </c:pt>
                <c:pt idx="6">
                  <c:v>MES 6</c:v>
                </c:pt>
                <c:pt idx="7">
                  <c:v>MES 7</c:v>
                </c:pt>
                <c:pt idx="8">
                  <c:v>MES 8</c:v>
                </c:pt>
                <c:pt idx="9">
                  <c:v>MES 9</c:v>
                </c:pt>
                <c:pt idx="10">
                  <c:v>MES 10</c:v>
                </c:pt>
                <c:pt idx="11">
                  <c:v>MES 11</c:v>
                </c:pt>
                <c:pt idx="12">
                  <c:v>MES 12</c:v>
                </c:pt>
              </c:strCache>
            </c:strRef>
          </c:cat>
          <c:val>
            <c:numRef>
              <c:f>'[65]01.'!$G$37:$G$49</c:f>
              <c:numCache>
                <c:formatCode>General</c:formatCode>
                <c:ptCount val="13"/>
              </c:numCache>
            </c:numRef>
          </c:val>
          <c:smooth val="0"/>
          <c:extLst>
            <c:ext xmlns:c16="http://schemas.microsoft.com/office/drawing/2014/chart" uri="{C3380CC4-5D6E-409C-BE32-E72D297353CC}">
              <c16:uniqueId val="{00000003-EC2A-4B52-A58A-8652D2369912}"/>
            </c:ext>
          </c:extLst>
        </c:ser>
        <c:ser>
          <c:idx val="1"/>
          <c:order val="4"/>
          <c:tx>
            <c:strRef>
              <c:f>'[65]01.'!$H$36</c:f>
              <c:strCache>
                <c:ptCount val="1"/>
                <c:pt idx="0">
                  <c:v>N° TOTAL DE ENSAYOS REALIZADOS</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'[65]01.'!$C$37:$C$49</c:f>
              <c:strCache>
                <c:ptCount val="13"/>
                <c:pt idx="1">
                  <c:v>MES 1</c:v>
                </c:pt>
                <c:pt idx="2">
                  <c:v>MES 2</c:v>
                </c:pt>
                <c:pt idx="3">
                  <c:v>MES 3</c:v>
                </c:pt>
                <c:pt idx="4">
                  <c:v>MES 4</c:v>
                </c:pt>
                <c:pt idx="5">
                  <c:v>MES 5</c:v>
                </c:pt>
                <c:pt idx="6">
                  <c:v>MES 6</c:v>
                </c:pt>
                <c:pt idx="7">
                  <c:v>MES 7</c:v>
                </c:pt>
                <c:pt idx="8">
                  <c:v>MES 8</c:v>
                </c:pt>
                <c:pt idx="9">
                  <c:v>MES 9</c:v>
                </c:pt>
                <c:pt idx="10">
                  <c:v>MES 10</c:v>
                </c:pt>
                <c:pt idx="11">
                  <c:v>MES 11</c:v>
                </c:pt>
                <c:pt idx="12">
                  <c:v>MES 12</c:v>
                </c:pt>
              </c:strCache>
            </c:strRef>
          </c:cat>
          <c:val>
            <c:numRef>
              <c:f>'[65]01.'!$H$37:$H$49</c:f>
              <c:numCache>
                <c:formatCode>General</c:formatCode>
                <c:ptCount val="13"/>
                <c:pt idx="1">
                  <c:v>1602</c:v>
                </c:pt>
                <c:pt idx="2">
                  <c:v>1489</c:v>
                </c:pt>
                <c:pt idx="3">
                  <c:v>1917</c:v>
                </c:pt>
                <c:pt idx="4">
                  <c:v>1472</c:v>
                </c:pt>
                <c:pt idx="5">
                  <c:v>1802</c:v>
                </c:pt>
                <c:pt idx="6">
                  <c:v>2532</c:v>
                </c:pt>
                <c:pt idx="7">
                  <c:v>3277</c:v>
                </c:pt>
                <c:pt idx="8">
                  <c:v>3568</c:v>
                </c:pt>
                <c:pt idx="9">
                  <c:v>3433</c:v>
                </c:pt>
              </c:numCache>
            </c:numRef>
          </c:val>
          <c:smooth val="0"/>
          <c:extLst>
            <c:ext xmlns:c16="http://schemas.microsoft.com/office/drawing/2014/chart" uri="{C3380CC4-5D6E-409C-BE32-E72D297353CC}">
              <c16:uniqueId val="{00000004-EC2A-4B52-A58A-8652D2369912}"/>
            </c:ext>
          </c:extLst>
        </c:ser>
        <c:ser>
          <c:idx val="2"/>
          <c:order val="5"/>
          <c:tx>
            <c:strRef>
              <c:f>'[65]01.'!$I$36</c:f>
              <c:strCache>
                <c:ptCount val="1"/>
                <c:pt idx="0">
                  <c:v>N° TOTAL DE ENSAYOS SOLICITADOS</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'[65]01.'!$C$37:$C$49</c:f>
              <c:strCache>
                <c:ptCount val="13"/>
                <c:pt idx="1">
                  <c:v>MES 1</c:v>
                </c:pt>
                <c:pt idx="2">
                  <c:v>MES 2</c:v>
                </c:pt>
                <c:pt idx="3">
                  <c:v>MES 3</c:v>
                </c:pt>
                <c:pt idx="4">
                  <c:v>MES 4</c:v>
                </c:pt>
                <c:pt idx="5">
                  <c:v>MES 5</c:v>
                </c:pt>
                <c:pt idx="6">
                  <c:v>MES 6</c:v>
                </c:pt>
                <c:pt idx="7">
                  <c:v>MES 7</c:v>
                </c:pt>
                <c:pt idx="8">
                  <c:v>MES 8</c:v>
                </c:pt>
                <c:pt idx="9">
                  <c:v>MES 9</c:v>
                </c:pt>
                <c:pt idx="10">
                  <c:v>MES 10</c:v>
                </c:pt>
                <c:pt idx="11">
                  <c:v>MES 11</c:v>
                </c:pt>
                <c:pt idx="12">
                  <c:v>MES 12</c:v>
                </c:pt>
              </c:strCache>
            </c:strRef>
          </c:cat>
          <c:val>
            <c:numRef>
              <c:f>'[65]01.'!$I$37:$I$49</c:f>
              <c:numCache>
                <c:formatCode>General</c:formatCode>
                <c:ptCount val="13"/>
                <c:pt idx="1">
                  <c:v>1602</c:v>
                </c:pt>
                <c:pt idx="2">
                  <c:v>1489</c:v>
                </c:pt>
                <c:pt idx="3">
                  <c:v>1917</c:v>
                </c:pt>
                <c:pt idx="4">
                  <c:v>1472</c:v>
                </c:pt>
                <c:pt idx="5">
                  <c:v>1802</c:v>
                </c:pt>
                <c:pt idx="6">
                  <c:v>2532</c:v>
                </c:pt>
                <c:pt idx="7">
                  <c:v>3277</c:v>
                </c:pt>
                <c:pt idx="8">
                  <c:v>3568</c:v>
                </c:pt>
                <c:pt idx="9">
                  <c:v>3433</c:v>
                </c:pt>
              </c:numCache>
            </c:numRef>
          </c:val>
          <c:smooth val="0"/>
          <c:extLst>
            <c:ext xmlns:c16="http://schemas.microsoft.com/office/drawing/2014/chart" uri="{C3380CC4-5D6E-409C-BE32-E72D297353CC}">
              <c16:uniqueId val="{00000005-EC2A-4B52-A58A-8652D2369912}"/>
            </c:ext>
          </c:extLst>
        </c:ser>
        <c:ser>
          <c:idx val="3"/>
          <c:order val="6"/>
          <c:tx>
            <c:strRef>
              <c:f>'[65]01.'!$J$36</c:f>
              <c:strCache>
                <c:ptCount val="1"/>
                <c:pt idx="0">
                  <c:v>% DE ENSAYOS REALIZADOS DE ACUERDO A LAS SOLICITUDES DE LOS SERVICIOS</c:v>
                </c:pt>
              </c:strCache>
            </c:strRef>
          </c:tx>
          <c:spPr>
            <a:ln w="28575" cap="rnd">
              <a:solidFill>
                <a:schemeClr val="accent4"/>
              </a:solidFill>
              <a:round/>
            </a:ln>
            <a:effectLst/>
          </c:spPr>
          <c:marker>
            <c:symbol val="none"/>
          </c:marker>
          <c:cat>
            <c:strRef>
              <c:f>'[65]01.'!$C$37:$C$49</c:f>
              <c:strCache>
                <c:ptCount val="13"/>
                <c:pt idx="1">
                  <c:v>MES 1</c:v>
                </c:pt>
                <c:pt idx="2">
                  <c:v>MES 2</c:v>
                </c:pt>
                <c:pt idx="3">
                  <c:v>MES 3</c:v>
                </c:pt>
                <c:pt idx="4">
                  <c:v>MES 4</c:v>
                </c:pt>
                <c:pt idx="5">
                  <c:v>MES 5</c:v>
                </c:pt>
                <c:pt idx="6">
                  <c:v>MES 6</c:v>
                </c:pt>
                <c:pt idx="7">
                  <c:v>MES 7</c:v>
                </c:pt>
                <c:pt idx="8">
                  <c:v>MES 8</c:v>
                </c:pt>
                <c:pt idx="9">
                  <c:v>MES 9</c:v>
                </c:pt>
                <c:pt idx="10">
                  <c:v>MES 10</c:v>
                </c:pt>
                <c:pt idx="11">
                  <c:v>MES 11</c:v>
                </c:pt>
                <c:pt idx="12">
                  <c:v>MES 12</c:v>
                </c:pt>
              </c:strCache>
            </c:strRef>
          </c:cat>
          <c:val>
            <c:numRef>
              <c:f>'[65]01.'!$J$37:$J$49</c:f>
              <c:numCache>
                <c:formatCode>General</c:formatCode>
                <c:ptCount val="13"/>
                <c:pt idx="1">
                  <c:v>1</c:v>
                </c:pt>
                <c:pt idx="2">
                  <c:v>1</c:v>
                </c:pt>
                <c:pt idx="3">
                  <c:v>1</c:v>
                </c:pt>
                <c:pt idx="4">
                  <c:v>1</c:v>
                </c:pt>
                <c:pt idx="5">
                  <c:v>1</c:v>
                </c:pt>
                <c:pt idx="6">
                  <c:v>1</c:v>
                </c:pt>
                <c:pt idx="7">
                  <c:v>1</c:v>
                </c:pt>
                <c:pt idx="8">
                  <c:v>1</c:v>
                </c:pt>
                <c:pt idx="9">
                  <c:v>1</c:v>
                </c:pt>
                <c:pt idx="10">
                  <c:v>0</c:v>
                </c:pt>
                <c:pt idx="11">
                  <c:v>0</c:v>
                </c:pt>
                <c:pt idx="12">
                  <c:v>0</c:v>
                </c:pt>
              </c:numCache>
            </c:numRef>
          </c:val>
          <c:smooth val="0"/>
          <c:extLst>
            <c:ext xmlns:c16="http://schemas.microsoft.com/office/drawing/2014/chart" uri="{C3380CC4-5D6E-409C-BE32-E72D297353CC}">
              <c16:uniqueId val="{00000006-EC2A-4B52-A58A-8652D2369912}"/>
            </c:ext>
          </c:extLst>
        </c:ser>
        <c:dLbls>
          <c:showLegendKey val="0"/>
          <c:showVal val="0"/>
          <c:showCatName val="0"/>
          <c:showSerName val="0"/>
          <c:showPercent val="0"/>
          <c:showBubbleSize val="0"/>
        </c:dLbls>
        <c:marker val="1"/>
        <c:smooth val="0"/>
        <c:axId val="606721560"/>
        <c:axId val="606721952"/>
      </c:lineChart>
      <c:catAx>
        <c:axId val="606720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06721168"/>
        <c:crosses val="autoZero"/>
        <c:auto val="1"/>
        <c:lblAlgn val="ctr"/>
        <c:lblOffset val="100"/>
        <c:noMultiLvlLbl val="0"/>
      </c:catAx>
      <c:valAx>
        <c:axId val="606721168"/>
        <c:scaling>
          <c:orientation val="minMax"/>
          <c:max val="2000"/>
          <c:min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06720776"/>
        <c:crosses val="autoZero"/>
        <c:crossBetween val="between"/>
        <c:majorUnit val="200"/>
      </c:valAx>
      <c:valAx>
        <c:axId val="60672195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06721560"/>
        <c:crosses val="max"/>
        <c:crossBetween val="between"/>
      </c:valAx>
      <c:catAx>
        <c:axId val="606721560"/>
        <c:scaling>
          <c:orientation val="minMax"/>
        </c:scaling>
        <c:delete val="1"/>
        <c:axPos val="b"/>
        <c:numFmt formatCode="General" sourceLinked="1"/>
        <c:majorTickMark val="out"/>
        <c:minorTickMark val="none"/>
        <c:tickLblPos val="nextTo"/>
        <c:crossAx val="606721952"/>
        <c:crosses val="autoZero"/>
        <c:auto val="1"/>
        <c:lblAlgn val="ctr"/>
        <c:lblOffset val="100"/>
        <c:noMultiLvlLbl val="0"/>
      </c:catAx>
      <c:spPr>
        <a:noFill/>
        <a:ln>
          <a:noFill/>
        </a:ln>
        <a:effectLst/>
      </c:spPr>
    </c:plotArea>
    <c:legend>
      <c:legendPos val="b"/>
      <c:legendEntry>
        <c:idx val="0"/>
        <c:delete val="1"/>
      </c:legendEntry>
      <c:legendEntry>
        <c:idx val="1"/>
        <c:delete val="1"/>
      </c:legendEntry>
      <c:legendEntry>
        <c:idx val="2"/>
        <c:delete val="1"/>
      </c:legendEntry>
      <c:legendEntry>
        <c:idx val="3"/>
        <c:delete val="1"/>
      </c:legendEntry>
      <c:layout>
        <c:manualLayout>
          <c:xMode val="edge"/>
          <c:yMode val="edge"/>
          <c:x val="0.84391156816123458"/>
          <c:y val="7.9120166558879532E-2"/>
          <c:w val="0.13908529765341501"/>
          <c:h val="0.81310125707970715"/>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CO" sz="1200"/>
              <a:t>% DE INFORMES DE ENSAYOS EMITIDOS A SATISFACCIÓN</a:t>
            </a:r>
          </a:p>
        </c:rich>
      </c:tx>
      <c:layout>
        <c:manualLayout>
          <c:xMode val="edge"/>
          <c:yMode val="edge"/>
          <c:x val="0.18139546005773136"/>
          <c:y val="5.4200542005420058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5.4276550319269791E-2"/>
          <c:y val="0.22957867108716673"/>
          <c:w val="0.68547219333432385"/>
          <c:h val="0.6216162004139727"/>
        </c:manualLayout>
      </c:layout>
      <c:barChart>
        <c:barDir val="col"/>
        <c:grouping val="clustered"/>
        <c:varyColors val="0"/>
        <c:ser>
          <c:idx val="4"/>
          <c:order val="0"/>
          <c:tx>
            <c:strRef>
              <c:f>'[66]02 ok'!$H$36:$H$37</c:f>
              <c:strCache>
                <c:ptCount val="1"/>
                <c:pt idx="0">
                  <c:v>NÚMERO TOTAL DE INFORMES EMITIDOS CON CORRECCIONES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'[66]02 ok'!$C$38:$C$41</c:f>
              <c:strCache>
                <c:ptCount val="4"/>
                <c:pt idx="0">
                  <c:v>TRIMESTRE 1</c:v>
                </c:pt>
                <c:pt idx="1">
                  <c:v>TRIMESTRE 2</c:v>
                </c:pt>
                <c:pt idx="2">
                  <c:v>TRIMESTRE 3</c:v>
                </c:pt>
                <c:pt idx="3">
                  <c:v>TRIMESTRE 4</c:v>
                </c:pt>
              </c:strCache>
            </c:strRef>
          </c:cat>
          <c:val>
            <c:numRef>
              <c:f>'[66]02 ok'!$H$38:$H$41</c:f>
              <c:numCache>
                <c:formatCode>General</c:formatCode>
                <c:ptCount val="4"/>
                <c:pt idx="0">
                  <c:v>33</c:v>
                </c:pt>
                <c:pt idx="1">
                  <c:v>5</c:v>
                </c:pt>
                <c:pt idx="2">
                  <c:v>5</c:v>
                </c:pt>
              </c:numCache>
            </c:numRef>
          </c:val>
          <c:extLst>
            <c:ext xmlns:c16="http://schemas.microsoft.com/office/drawing/2014/chart" uri="{C3380CC4-5D6E-409C-BE32-E72D297353CC}">
              <c16:uniqueId val="{00000000-C506-4A4F-8322-319CDDAD5F1D}"/>
            </c:ext>
          </c:extLst>
        </c:ser>
        <c:ser>
          <c:idx val="5"/>
          <c:order val="1"/>
          <c:tx>
            <c:strRef>
              <c:f>'[66]02 ok'!$I$36:$I$37</c:f>
              <c:strCache>
                <c:ptCount val="1"/>
                <c:pt idx="0">
                  <c:v>NÚMERO TOTAL DE INFORMES EMITIDOS</c:v>
                </c:pt>
              </c:strCache>
            </c:strRef>
          </c:tx>
          <c:spPr>
            <a:solidFill>
              <a:schemeClr val="accent6"/>
            </a:solidFill>
            <a:ln>
              <a:noFill/>
            </a:ln>
            <a:effectLst/>
          </c:spPr>
          <c:invertIfNegative val="0"/>
          <c:dLbls>
            <c:dLbl>
              <c:idx val="0"/>
              <c:layout>
                <c:manualLayout>
                  <c:x val="0"/>
                  <c:y val="0.17224880382775121"/>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506-4A4F-8322-319CDDAD5F1D}"/>
                </c:ext>
              </c:extLst>
            </c:dLbl>
            <c:dLbl>
              <c:idx val="1"/>
              <c:layout>
                <c:manualLayout>
                  <c:x val="0"/>
                  <c:y val="0.45933014354066987"/>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506-4A4F-8322-319CDDAD5F1D}"/>
                </c:ext>
              </c:extLst>
            </c:dLbl>
            <c:dLbl>
              <c:idx val="2"/>
              <c:layout>
                <c:manualLayout>
                  <c:x val="0"/>
                  <c:y val="0.27432216905901102"/>
                </c:manualLayout>
              </c:layout>
              <c:tx>
                <c:rich>
                  <a:bodyPr/>
                  <a:lstStyle/>
                  <a:p>
                    <a:fld id="{C2EE9C03-F7B3-4175-8CC4-1CF4F8981835}" type="VALUE">
                      <a:rPr lang="en-US">
                        <a:solidFill>
                          <a:schemeClr val="bg1"/>
                        </a:solidFill>
                      </a:rPr>
                      <a:pPr/>
                      <a:t>[VALOR]</a:t>
                    </a:fld>
                    <a:endParaRPr lang="es-CO"/>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C506-4A4F-8322-319CDDAD5F1D}"/>
                </c:ext>
              </c:extLst>
            </c:dLbl>
            <c:dLbl>
              <c:idx val="3"/>
              <c:layout>
                <c:manualLayout>
                  <c:x val="0"/>
                  <c:y val="0.15311004784688995"/>
                </c:manualLayout>
              </c:layout>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506-4A4F-8322-319CDDAD5F1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'[66]02 ok'!$C$38:$C$41</c:f>
              <c:strCache>
                <c:ptCount val="4"/>
                <c:pt idx="0">
                  <c:v>TRIMESTRE 1</c:v>
                </c:pt>
                <c:pt idx="1">
                  <c:v>TRIMESTRE 2</c:v>
                </c:pt>
                <c:pt idx="2">
                  <c:v>TRIMESTRE 3</c:v>
                </c:pt>
                <c:pt idx="3">
                  <c:v>TRIMESTRE 4</c:v>
                </c:pt>
              </c:strCache>
            </c:strRef>
          </c:cat>
          <c:val>
            <c:numRef>
              <c:f>'[66]02 ok'!$I$38:$I$41</c:f>
              <c:numCache>
                <c:formatCode>General</c:formatCode>
                <c:ptCount val="4"/>
                <c:pt idx="0">
                  <c:v>1387</c:v>
                </c:pt>
                <c:pt idx="1">
                  <c:v>1327</c:v>
                </c:pt>
                <c:pt idx="2">
                  <c:v>1535</c:v>
                </c:pt>
              </c:numCache>
            </c:numRef>
          </c:val>
          <c:extLst>
            <c:ext xmlns:c16="http://schemas.microsoft.com/office/drawing/2014/chart" uri="{C3380CC4-5D6E-409C-BE32-E72D297353CC}">
              <c16:uniqueId val="{00000005-C506-4A4F-8322-319CDDAD5F1D}"/>
            </c:ext>
          </c:extLst>
        </c:ser>
        <c:dLbls>
          <c:showLegendKey val="0"/>
          <c:showVal val="0"/>
          <c:showCatName val="0"/>
          <c:showSerName val="0"/>
          <c:showPercent val="0"/>
          <c:showBubbleSize val="0"/>
        </c:dLbls>
        <c:gapWidth val="150"/>
        <c:axId val="610837704"/>
        <c:axId val="610838096"/>
        <c:extLst/>
      </c:barChart>
      <c:lineChart>
        <c:grouping val="standard"/>
        <c:varyColors val="0"/>
        <c:ser>
          <c:idx val="6"/>
          <c:order val="2"/>
          <c:tx>
            <c:strRef>
              <c:f>'[66]02 ok'!$J$36:$J$37</c:f>
              <c:strCache>
                <c:ptCount val="1"/>
                <c:pt idx="0">
                  <c:v>% DE INFORMES DE ENSAYOS EMITIDOS SIN CORRECIONES </c:v>
                </c:pt>
              </c:strCache>
            </c:strRef>
          </c:tx>
          <c:spPr>
            <a:ln w="28575" cap="rnd">
              <a:solidFill>
                <a:schemeClr val="accent1">
                  <a:lumMod val="60000"/>
                </a:schemeClr>
              </a:solidFill>
              <a:round/>
            </a:ln>
            <a:effectLst/>
          </c:spPr>
          <c:marker>
            <c:symbol val="none"/>
          </c:marker>
          <c:dLbls>
            <c:dLbl>
              <c:idx val="0"/>
              <c:layout>
                <c:manualLayout>
                  <c:x val="-2.9850746268656716E-2"/>
                  <c:y val="-8.29346092503987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506-4A4F-8322-319CDDAD5F1D}"/>
                </c:ext>
              </c:extLst>
            </c:dLbl>
            <c:dLbl>
              <c:idx val="1"/>
              <c:layout>
                <c:manualLayout>
                  <c:x val="-4.4776119402985072E-2"/>
                  <c:y val="-8.93141945773525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506-4A4F-8322-319CDDAD5F1D}"/>
                </c:ext>
              </c:extLst>
            </c:dLbl>
            <c:dLbl>
              <c:idx val="2"/>
              <c:layout>
                <c:manualLayout>
                  <c:x val="3.7313432835820895E-3"/>
                  <c:y val="-7.0175438596491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506-4A4F-8322-319CDDAD5F1D}"/>
                </c:ext>
              </c:extLst>
            </c:dLbl>
            <c:dLbl>
              <c:idx val="3"/>
              <c:layout>
                <c:manualLayout>
                  <c:x val="3.7313432835819984E-3"/>
                  <c:y val="-9.5693779904306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506-4A4F-8322-319CDDAD5F1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'[66]02 ok'!$C$38:$G$41</c:f>
              <c:multiLvlStrCache>
                <c:ptCount val="4"/>
                <c:lvl/>
                <c:lvl/>
                <c:lvl/>
                <c:lvl/>
                <c:lvl>
                  <c:pt idx="0">
                    <c:v>TRIMESTRE 1</c:v>
                  </c:pt>
                  <c:pt idx="1">
                    <c:v>TRIMESTRE 2</c:v>
                  </c:pt>
                  <c:pt idx="2">
                    <c:v>TRIMESTRE 3</c:v>
                  </c:pt>
                  <c:pt idx="3">
                    <c:v>TRIMESTRE 4</c:v>
                  </c:pt>
                </c:lvl>
              </c:multiLvlStrCache>
            </c:multiLvlStrRef>
          </c:cat>
          <c:val>
            <c:numRef>
              <c:f>'[66]02 ok'!$J$38:$J$41</c:f>
              <c:numCache>
                <c:formatCode>General</c:formatCode>
                <c:ptCount val="4"/>
                <c:pt idx="0">
                  <c:v>0.97620764239365543</c:v>
                </c:pt>
                <c:pt idx="1">
                  <c:v>0.99623210248681238</c:v>
                </c:pt>
                <c:pt idx="2">
                  <c:v>0.99674267100977199</c:v>
                </c:pt>
                <c:pt idx="3">
                  <c:v>0</c:v>
                </c:pt>
              </c:numCache>
            </c:numRef>
          </c:val>
          <c:smooth val="0"/>
          <c:extLst>
            <c:ext xmlns:c16="http://schemas.microsoft.com/office/drawing/2014/chart" uri="{C3380CC4-5D6E-409C-BE32-E72D297353CC}">
              <c16:uniqueId val="{0000000A-C506-4A4F-8322-319CDDAD5F1D}"/>
            </c:ext>
          </c:extLst>
        </c:ser>
        <c:dLbls>
          <c:showLegendKey val="0"/>
          <c:showVal val="0"/>
          <c:showCatName val="0"/>
          <c:showSerName val="0"/>
          <c:showPercent val="0"/>
          <c:showBubbleSize val="0"/>
        </c:dLbls>
        <c:marker val="1"/>
        <c:smooth val="0"/>
        <c:axId val="606720776"/>
        <c:axId val="606724304"/>
      </c:lineChart>
      <c:catAx>
        <c:axId val="610837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10838096"/>
        <c:crosses val="autoZero"/>
        <c:auto val="1"/>
        <c:lblAlgn val="ctr"/>
        <c:lblOffset val="100"/>
        <c:noMultiLvlLbl val="0"/>
      </c:catAx>
      <c:valAx>
        <c:axId val="6108380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10837704"/>
        <c:crosses val="autoZero"/>
        <c:crossBetween val="between"/>
      </c:valAx>
      <c:valAx>
        <c:axId val="6067243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06720776"/>
        <c:crosses val="max"/>
        <c:crossBetween val="between"/>
      </c:valAx>
      <c:catAx>
        <c:axId val="606720776"/>
        <c:scaling>
          <c:orientation val="minMax"/>
        </c:scaling>
        <c:delete val="1"/>
        <c:axPos val="b"/>
        <c:numFmt formatCode="General" sourceLinked="1"/>
        <c:majorTickMark val="out"/>
        <c:minorTickMark val="none"/>
        <c:tickLblPos val="nextTo"/>
        <c:crossAx val="606724304"/>
        <c:crosses val="autoZero"/>
        <c:auto val="1"/>
        <c:lblAlgn val="ctr"/>
        <c:lblOffset val="100"/>
        <c:noMultiLvlLbl val="0"/>
      </c:catAx>
      <c:spPr>
        <a:noFill/>
        <a:ln>
          <a:noFill/>
        </a:ln>
        <a:effectLst/>
      </c:spPr>
    </c:plotArea>
    <c:legend>
      <c:legendPos val="b"/>
      <c:layout>
        <c:manualLayout>
          <c:xMode val="edge"/>
          <c:yMode val="edge"/>
          <c:x val="0.79646659733571046"/>
          <c:y val="0.25804579305635572"/>
          <c:w val="0.18276392809389391"/>
          <c:h val="0.4971290783773979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CO" sz="1200"/>
              <a:t>% DE CUMPLIMIENTO DE LA</a:t>
            </a:r>
            <a:r>
              <a:rPr lang="es-CO" sz="1200" baseline="0"/>
              <a:t> ENTREGA OPORTUNA DE LOS INFORMES DE ENSAYO</a:t>
            </a:r>
            <a:endParaRPr lang="es-CO" sz="1200"/>
          </a:p>
        </c:rich>
      </c:tx>
      <c:layout>
        <c:manualLayout>
          <c:xMode val="edge"/>
          <c:yMode val="edge"/>
          <c:x val="0.14139118876234888"/>
          <c:y val="3.2520325203252036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4.5570053417377583E-2"/>
          <c:y val="0.21043971631205674"/>
          <c:w val="0.63767345248727869"/>
          <c:h val="0.6600777306682819"/>
        </c:manualLayout>
      </c:layout>
      <c:barChart>
        <c:barDir val="col"/>
        <c:grouping val="clustered"/>
        <c:varyColors val="0"/>
        <c:ser>
          <c:idx val="4"/>
          <c:order val="0"/>
          <c:tx>
            <c:strRef>
              <c:f>'[67]05'!$H$37:$H$38</c:f>
              <c:strCache>
                <c:ptCount val="1"/>
                <c:pt idx="0">
                  <c:v>N° TOTAL DE  INFORMES  ENTREGADOS OPORTUNAMENTE </c:v>
                </c:pt>
              </c:strCache>
            </c:strRef>
          </c:tx>
          <c:spPr>
            <a:solidFill>
              <a:schemeClr val="accent5"/>
            </a:solidFill>
            <a:ln>
              <a:noFill/>
            </a:ln>
            <a:effectLst/>
          </c:spPr>
          <c:invertIfNegative val="0"/>
          <c:dLbls>
            <c:dLbl>
              <c:idx val="2"/>
              <c:layout>
                <c:manualLayout>
                  <c:x val="-5.1788473188227464E-17"/>
                  <c:y val="-2.83286118980169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A10-4DB5-AAD4-FB16A55F445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'[67]05'!$C$39:$G$42</c:f>
              <c:multiLvlStrCache>
                <c:ptCount val="4"/>
                <c:lvl/>
                <c:lvl/>
                <c:lvl/>
                <c:lvl/>
                <c:lvl>
                  <c:pt idx="0">
                    <c:v>TRIMESTRE 1</c:v>
                  </c:pt>
                  <c:pt idx="1">
                    <c:v>TRIMESTRE 2</c:v>
                  </c:pt>
                  <c:pt idx="2">
                    <c:v>TRIMESTRE 3</c:v>
                  </c:pt>
                  <c:pt idx="3">
                    <c:v>TRIMESTRE 4</c:v>
                  </c:pt>
                </c:lvl>
              </c:multiLvlStrCache>
            </c:multiLvlStrRef>
          </c:cat>
          <c:val>
            <c:numRef>
              <c:f>'[67]05'!$H$39:$H$42</c:f>
              <c:numCache>
                <c:formatCode>General</c:formatCode>
                <c:ptCount val="4"/>
                <c:pt idx="0">
                  <c:v>1327</c:v>
                </c:pt>
                <c:pt idx="1">
                  <c:v>1535</c:v>
                </c:pt>
                <c:pt idx="2">
                  <c:v>2551</c:v>
                </c:pt>
              </c:numCache>
            </c:numRef>
          </c:val>
          <c:extLst>
            <c:ext xmlns:c16="http://schemas.microsoft.com/office/drawing/2014/chart" uri="{C3380CC4-5D6E-409C-BE32-E72D297353CC}">
              <c16:uniqueId val="{00000001-2A10-4DB5-AAD4-FB16A55F4453}"/>
            </c:ext>
          </c:extLst>
        </c:ser>
        <c:ser>
          <c:idx val="5"/>
          <c:order val="1"/>
          <c:tx>
            <c:strRef>
              <c:f>'[67]05'!$I$37:$I$38</c:f>
              <c:strCache>
                <c:ptCount val="1"/>
                <c:pt idx="0">
                  <c:v>N° TOTAL  DE INFORMES ENTREGADOS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'[67]05'!$C$39:$G$42</c:f>
              <c:multiLvlStrCache>
                <c:ptCount val="4"/>
                <c:lvl/>
                <c:lvl/>
                <c:lvl/>
                <c:lvl/>
                <c:lvl>
                  <c:pt idx="0">
                    <c:v>TRIMESTRE 1</c:v>
                  </c:pt>
                  <c:pt idx="1">
                    <c:v>TRIMESTRE 2</c:v>
                  </c:pt>
                  <c:pt idx="2">
                    <c:v>TRIMESTRE 3</c:v>
                  </c:pt>
                  <c:pt idx="3">
                    <c:v>TRIMESTRE 4</c:v>
                  </c:pt>
                </c:lvl>
              </c:multiLvlStrCache>
            </c:multiLvlStrRef>
          </c:cat>
          <c:val>
            <c:numRef>
              <c:f>'[67]05'!$I$39:$I$42</c:f>
              <c:numCache>
                <c:formatCode>General</c:formatCode>
                <c:ptCount val="4"/>
                <c:pt idx="0">
                  <c:v>1327</c:v>
                </c:pt>
                <c:pt idx="1">
                  <c:v>1535</c:v>
                </c:pt>
                <c:pt idx="2">
                  <c:v>2551</c:v>
                </c:pt>
              </c:numCache>
            </c:numRef>
          </c:val>
          <c:extLst>
            <c:ext xmlns:c16="http://schemas.microsoft.com/office/drawing/2014/chart" uri="{C3380CC4-5D6E-409C-BE32-E72D297353CC}">
              <c16:uniqueId val="{00000002-2A10-4DB5-AAD4-FB16A55F4453}"/>
            </c:ext>
          </c:extLst>
        </c:ser>
        <c:dLbls>
          <c:showLegendKey val="0"/>
          <c:showVal val="0"/>
          <c:showCatName val="0"/>
          <c:showSerName val="0"/>
          <c:showPercent val="0"/>
          <c:showBubbleSize val="0"/>
        </c:dLbls>
        <c:gapWidth val="150"/>
        <c:axId val="526698256"/>
        <c:axId val="526693160"/>
        <c:extLst/>
      </c:barChart>
      <c:lineChart>
        <c:grouping val="standard"/>
        <c:varyColors val="0"/>
        <c:ser>
          <c:idx val="6"/>
          <c:order val="2"/>
          <c:tx>
            <c:strRef>
              <c:f>'[67]05'!$J$37:$J$38</c:f>
              <c:strCache>
                <c:ptCount val="1"/>
                <c:pt idx="0">
                  <c:v>% DE CUMPLIMIENTO DE LA ENTREGA OPORTUNA DE LOS INFORMES DE ENSAYO</c:v>
                </c:pt>
              </c:strCache>
            </c:strRef>
          </c:tx>
          <c:spPr>
            <a:ln w="28575" cap="rnd">
              <a:solidFill>
                <a:schemeClr val="accent1">
                  <a:lumMod val="60000"/>
                </a:schemeClr>
              </a:solidFill>
              <a:round/>
            </a:ln>
            <a:effectLst/>
          </c:spPr>
          <c:marker>
            <c:symbol val="none"/>
          </c:marker>
          <c:dLbls>
            <c:dLbl>
              <c:idx val="0"/>
              <c:layout>
                <c:manualLayout>
                  <c:x val="5.0144648023143681E-2"/>
                  <c:y val="-0.1282051282051281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A10-4DB5-AAD4-FB16A55F4453}"/>
                </c:ext>
              </c:extLst>
            </c:dLbl>
            <c:dLbl>
              <c:idx val="1"/>
              <c:layout>
                <c:manualLayout>
                  <c:x val="2.8998728924915597E-2"/>
                  <c:y val="-0.1304577189890923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A10-4DB5-AAD4-FB16A55F4453}"/>
                </c:ext>
              </c:extLst>
            </c:dLbl>
            <c:dLbl>
              <c:idx val="2"/>
              <c:layout>
                <c:manualLayout>
                  <c:x val="-1.3703788680124982E-2"/>
                  <c:y val="-0.123769266801989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A10-4DB5-AAD4-FB16A55F4453}"/>
                </c:ext>
              </c:extLst>
            </c:dLbl>
            <c:dLbl>
              <c:idx val="3"/>
              <c:layout>
                <c:manualLayout>
                  <c:x val="0"/>
                  <c:y val="-9.5693779904306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A10-4DB5-AAD4-FB16A55F445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'[67]05'!$C$39:$G$42</c:f>
              <c:multiLvlStrCache>
                <c:ptCount val="4"/>
                <c:lvl/>
                <c:lvl/>
                <c:lvl/>
                <c:lvl/>
                <c:lvl>
                  <c:pt idx="0">
                    <c:v>TRIMESTRE 1</c:v>
                  </c:pt>
                  <c:pt idx="1">
                    <c:v>TRIMESTRE 2</c:v>
                  </c:pt>
                  <c:pt idx="2">
                    <c:v>TRIMESTRE 3</c:v>
                  </c:pt>
                  <c:pt idx="3">
                    <c:v>TRIMESTRE 4</c:v>
                  </c:pt>
                </c:lvl>
              </c:multiLvlStrCache>
            </c:multiLvlStrRef>
          </c:cat>
          <c:val>
            <c:numRef>
              <c:f>'[67]05'!$J$39:$J$42</c:f>
              <c:numCache>
                <c:formatCode>General</c:formatCode>
                <c:ptCount val="4"/>
                <c:pt idx="0">
                  <c:v>1</c:v>
                </c:pt>
                <c:pt idx="1">
                  <c:v>1</c:v>
                </c:pt>
                <c:pt idx="2">
                  <c:v>1</c:v>
                </c:pt>
                <c:pt idx="3">
                  <c:v>0</c:v>
                </c:pt>
              </c:numCache>
            </c:numRef>
          </c:val>
          <c:smooth val="0"/>
          <c:extLst>
            <c:ext xmlns:c16="http://schemas.microsoft.com/office/drawing/2014/chart" uri="{C3380CC4-5D6E-409C-BE32-E72D297353CC}">
              <c16:uniqueId val="{00000007-2A10-4DB5-AAD4-FB16A55F4453}"/>
            </c:ext>
          </c:extLst>
        </c:ser>
        <c:dLbls>
          <c:showLegendKey val="0"/>
          <c:showVal val="0"/>
          <c:showCatName val="0"/>
          <c:showSerName val="0"/>
          <c:showPercent val="0"/>
          <c:showBubbleSize val="0"/>
        </c:dLbls>
        <c:marker val="1"/>
        <c:smooth val="0"/>
        <c:axId val="526696688"/>
        <c:axId val="526695512"/>
      </c:lineChart>
      <c:catAx>
        <c:axId val="526698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6693160"/>
        <c:crosses val="autoZero"/>
        <c:auto val="1"/>
        <c:lblAlgn val="ctr"/>
        <c:lblOffset val="100"/>
        <c:noMultiLvlLbl val="0"/>
      </c:catAx>
      <c:valAx>
        <c:axId val="526693160"/>
        <c:scaling>
          <c:orientation val="minMax"/>
          <c:min val="1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6698256"/>
        <c:crosses val="autoZero"/>
        <c:crossBetween val="between"/>
      </c:valAx>
      <c:valAx>
        <c:axId val="52669551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6696688"/>
        <c:crosses val="max"/>
        <c:crossBetween val="between"/>
      </c:valAx>
      <c:catAx>
        <c:axId val="526696688"/>
        <c:scaling>
          <c:orientation val="minMax"/>
        </c:scaling>
        <c:delete val="1"/>
        <c:axPos val="b"/>
        <c:numFmt formatCode="General" sourceLinked="1"/>
        <c:majorTickMark val="out"/>
        <c:minorTickMark val="none"/>
        <c:tickLblPos val="nextTo"/>
        <c:crossAx val="526695512"/>
        <c:crosses val="autoZero"/>
        <c:auto val="1"/>
        <c:lblAlgn val="ctr"/>
        <c:lblOffset val="100"/>
        <c:noMultiLvlLbl val="0"/>
      </c:catAx>
      <c:spPr>
        <a:noFill/>
        <a:ln>
          <a:noFill/>
        </a:ln>
        <a:effectLst/>
      </c:spPr>
    </c:plotArea>
    <c:legend>
      <c:legendPos val="b"/>
      <c:layout>
        <c:manualLayout>
          <c:xMode val="edge"/>
          <c:yMode val="edge"/>
          <c:x val="0.76657485947303783"/>
          <c:y val="9.544416704009559E-2"/>
          <c:w val="0.21924189072193875"/>
          <c:h val="0.822332330409918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318699251399888"/>
          <c:y val="0.19838383550720506"/>
          <c:w val="0.63767345248727869"/>
          <c:h val="0.6216162004139727"/>
        </c:manualLayout>
      </c:layout>
      <c:barChart>
        <c:barDir val="col"/>
        <c:grouping val="clustered"/>
        <c:varyColors val="0"/>
        <c:ser>
          <c:idx val="4"/>
          <c:order val="0"/>
          <c:tx>
            <c:strRef>
              <c:f>'[9]PPMQ-IND-002'!$H$35:$H$36</c:f>
              <c:strCache>
                <c:ptCount val="1"/>
                <c:pt idx="0">
                  <c:v>Sumatoria de porcentaje de cumplimiento de indicador 1 y 2</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'[9]PPMQ-IND-002'!$C$37:$G$44</c:f>
              <c:multiLvlStrCache>
                <c:ptCount val="8"/>
                <c:lvl/>
                <c:lvl/>
                <c:lvl/>
                <c:lvl/>
                <c:lvl>
                  <c:pt idx="0">
                    <c:v>Trimestre 1 </c:v>
                  </c:pt>
                  <c:pt idx="2">
                    <c:v>Trimestre 2</c:v>
                  </c:pt>
                  <c:pt idx="4">
                    <c:v>Trimestre 3</c:v>
                  </c:pt>
                  <c:pt idx="6">
                    <c:v>Trimestre 4</c:v>
                  </c:pt>
                </c:lvl>
              </c:multiLvlStrCache>
            </c:multiLvlStrRef>
          </c:cat>
          <c:val>
            <c:numRef>
              <c:f>'[9]PPMQ-IND-002'!$H$37:$H$44</c:f>
              <c:numCache>
                <c:formatCode>General</c:formatCode>
                <c:ptCount val="8"/>
                <c:pt idx="0">
                  <c:v>89</c:v>
                </c:pt>
                <c:pt idx="2">
                  <c:v>80.8</c:v>
                </c:pt>
              </c:numCache>
            </c:numRef>
          </c:val>
          <c:extLst>
            <c:ext xmlns:c16="http://schemas.microsoft.com/office/drawing/2014/chart" uri="{C3380CC4-5D6E-409C-BE32-E72D297353CC}">
              <c16:uniqueId val="{00000000-949C-4850-BA43-4AB09C877F30}"/>
            </c:ext>
          </c:extLst>
        </c:ser>
        <c:dLbls>
          <c:showLegendKey val="0"/>
          <c:showVal val="0"/>
          <c:showCatName val="0"/>
          <c:showSerName val="0"/>
          <c:showPercent val="0"/>
          <c:showBubbleSize val="0"/>
        </c:dLbls>
        <c:gapWidth val="150"/>
        <c:axId val="140915944"/>
        <c:axId val="140915552"/>
        <c:extLst/>
      </c:barChart>
      <c:lineChart>
        <c:grouping val="standard"/>
        <c:varyColors val="0"/>
        <c:ser>
          <c:idx val="6"/>
          <c:order val="1"/>
          <c:tx>
            <c:strRef>
              <c:f>'[9]PPMQ-IND-002'!$J$35:$J$36</c:f>
              <c:strCache>
                <c:ptCount val="1"/>
                <c:pt idx="0">
                  <c:v>RESULTADO</c:v>
                </c:pt>
              </c:strCache>
            </c:strRef>
          </c:tx>
          <c:spPr>
            <a:ln w="28575" cap="rnd">
              <a:solidFill>
                <a:schemeClr val="accent1">
                  <a:lumMod val="60000"/>
                </a:schemeClr>
              </a:solidFill>
              <a:round/>
            </a:ln>
            <a:effectLst/>
          </c:spPr>
          <c:marker>
            <c:symbol val="none"/>
          </c:marker>
          <c:cat>
            <c:multiLvlStrRef>
              <c:f>'[9]PPMQ-IND-002'!$C$37:$G$42</c:f>
              <c:multiLvlStrCache>
                <c:ptCount val="6"/>
                <c:lvl/>
                <c:lvl/>
                <c:lvl/>
                <c:lvl/>
                <c:lvl>
                  <c:pt idx="0">
                    <c:v>Trimestre 1 </c:v>
                  </c:pt>
                  <c:pt idx="2">
                    <c:v>Trimestre 2</c:v>
                  </c:pt>
                  <c:pt idx="4">
                    <c:v>Trimestre 3</c:v>
                  </c:pt>
                </c:lvl>
              </c:multiLvlStrCache>
            </c:multiLvlStrRef>
          </c:cat>
          <c:val>
            <c:numRef>
              <c:f>'[9]PPMQ-IND-002'!$J$37:$J$44</c:f>
              <c:numCache>
                <c:formatCode>General</c:formatCode>
                <c:ptCount val="8"/>
                <c:pt idx="0">
                  <c:v>0.89</c:v>
                </c:pt>
                <c:pt idx="2">
                  <c:v>0.80800000000000005</c:v>
                </c:pt>
                <c:pt idx="4">
                  <c:v>0</c:v>
                </c:pt>
                <c:pt idx="6">
                  <c:v>0</c:v>
                </c:pt>
              </c:numCache>
            </c:numRef>
          </c:val>
          <c:smooth val="0"/>
          <c:extLst>
            <c:ext xmlns:c16="http://schemas.microsoft.com/office/drawing/2014/chart" uri="{C3380CC4-5D6E-409C-BE32-E72D297353CC}">
              <c16:uniqueId val="{00000001-949C-4850-BA43-4AB09C877F30}"/>
            </c:ext>
          </c:extLst>
        </c:ser>
        <c:dLbls>
          <c:showLegendKey val="0"/>
          <c:showVal val="0"/>
          <c:showCatName val="0"/>
          <c:showSerName val="0"/>
          <c:showPercent val="0"/>
          <c:showBubbleSize val="0"/>
        </c:dLbls>
        <c:marker val="1"/>
        <c:smooth val="0"/>
        <c:axId val="140916728"/>
        <c:axId val="140913592"/>
      </c:lineChart>
      <c:catAx>
        <c:axId val="140915944"/>
        <c:scaling>
          <c:orientation val="minMax"/>
        </c:scaling>
        <c:delete val="1"/>
        <c:axPos val="b"/>
        <c:numFmt formatCode="General" sourceLinked="1"/>
        <c:majorTickMark val="none"/>
        <c:minorTickMark val="none"/>
        <c:tickLblPos val="nextTo"/>
        <c:crossAx val="140915552"/>
        <c:crosses val="autoZero"/>
        <c:auto val="1"/>
        <c:lblAlgn val="ctr"/>
        <c:lblOffset val="100"/>
        <c:noMultiLvlLbl val="0"/>
      </c:catAx>
      <c:valAx>
        <c:axId val="140915552"/>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0915944"/>
        <c:crosses val="autoZero"/>
        <c:crossBetween val="between"/>
        <c:majorUnit val="10"/>
      </c:valAx>
      <c:valAx>
        <c:axId val="14091359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0916728"/>
        <c:crosses val="max"/>
        <c:crossBetween val="between"/>
      </c:valAx>
      <c:catAx>
        <c:axId val="140916728"/>
        <c:scaling>
          <c:orientation val="minMax"/>
        </c:scaling>
        <c:delete val="1"/>
        <c:axPos val="b"/>
        <c:numFmt formatCode="General" sourceLinked="1"/>
        <c:majorTickMark val="out"/>
        <c:minorTickMark val="none"/>
        <c:tickLblPos val="nextTo"/>
        <c:crossAx val="140913592"/>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oddFooter>&amp;ZCalle 26 No.57-41 Torre 8, Pisos 7 y 8 CEMSA – C.P. 111321
PBX: 3779555 – Información: Línea 195
www.umv.gov.co&amp;CDESI-FM-001
&amp;P de &amp;#</c:oddFooter>
    </c:headerFooter>
    <c:pageMargins b="0.75" l="0.7" r="0.7" t="0.75" header="0.3" footer="0.3"/>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Disponibilidad 2025</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'[10]LMME-IND-001'!$H$35</c:f>
              <c:strCache>
                <c:ptCount val="1"/>
                <c:pt idx="0">
                  <c:v>Sumatoria de disponibilidades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6">
                        <a:lumMod val="40000"/>
                        <a:lumOff val="60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'[10]LMME-IND-001'!$C$36:$C$40</c:f>
              <c:strCache>
                <c:ptCount val="5"/>
                <c:pt idx="0">
                  <c:v>0</c:v>
                </c:pt>
                <c:pt idx="1">
                  <c:v>Trimestre 1</c:v>
                </c:pt>
                <c:pt idx="2">
                  <c:v>Trimestre 2</c:v>
                </c:pt>
                <c:pt idx="3">
                  <c:v>Trimestre 3</c:v>
                </c:pt>
                <c:pt idx="4">
                  <c:v>Trimestre 4</c:v>
                </c:pt>
              </c:strCache>
            </c:strRef>
          </c:cat>
          <c:val>
            <c:numRef>
              <c:f>'[10]LMME-IND-001'!$H$36:$H$40</c:f>
              <c:numCache>
                <c:formatCode>General</c:formatCode>
                <c:ptCount val="5"/>
                <c:pt idx="0">
                  <c:v>0</c:v>
                </c:pt>
                <c:pt idx="1">
                  <c:v>0.56575477236865557</c:v>
                </c:pt>
                <c:pt idx="2">
                  <c:v>0</c:v>
                </c:pt>
                <c:pt idx="3">
                  <c:v>0</c:v>
                </c:pt>
                <c:pt idx="4">
                  <c:v>0</c:v>
                </c:pt>
              </c:numCache>
            </c:numRef>
          </c:val>
          <c:extLst>
            <c:ext xmlns:c16="http://schemas.microsoft.com/office/drawing/2014/chart" uri="{C3380CC4-5D6E-409C-BE32-E72D297353CC}">
              <c16:uniqueId val="{00000000-0BDB-43EE-B5AE-4AC01E4153F7}"/>
            </c:ext>
          </c:extLst>
        </c:ser>
        <c:dLbls>
          <c:showLegendKey val="0"/>
          <c:showVal val="0"/>
          <c:showCatName val="0"/>
          <c:showSerName val="0"/>
          <c:showPercent val="0"/>
          <c:showBubbleSize val="0"/>
        </c:dLbls>
        <c:gapWidth val="219"/>
        <c:axId val="2078725808"/>
        <c:axId val="2078713328"/>
      </c:barChart>
      <c:lineChart>
        <c:grouping val="standard"/>
        <c:varyColors val="0"/>
        <c:ser>
          <c:idx val="1"/>
          <c:order val="1"/>
          <c:tx>
            <c:strRef>
              <c:f>'[10]LMME-IND-001'!$I$35</c:f>
              <c:strCache>
                <c:ptCount val="1"/>
                <c:pt idx="0">
                  <c:v>porcentaje disponibilidad esperada</c:v>
                </c:pt>
              </c:strCache>
            </c:strRef>
          </c:tx>
          <c:spPr>
            <a:ln w="28575" cap="rnd">
              <a:solidFill>
                <a:schemeClr val="accent2"/>
              </a:solidFill>
              <a:round/>
            </a:ln>
            <a:effectLst/>
          </c:spPr>
          <c:marker>
            <c:symbol val="none"/>
          </c:marker>
          <c:cat>
            <c:strRef>
              <c:f>'[10]LMME-IND-001'!$C$36:$C$40</c:f>
              <c:strCache>
                <c:ptCount val="5"/>
                <c:pt idx="0">
                  <c:v>0</c:v>
                </c:pt>
                <c:pt idx="1">
                  <c:v>Trimestre 1</c:v>
                </c:pt>
                <c:pt idx="2">
                  <c:v>Trimestre 2</c:v>
                </c:pt>
                <c:pt idx="3">
                  <c:v>Trimestre 3</c:v>
                </c:pt>
                <c:pt idx="4">
                  <c:v>Trimestre 4</c:v>
                </c:pt>
              </c:strCache>
            </c:strRef>
          </c:cat>
          <c:val>
            <c:numRef>
              <c:f>'[10]LMME-IND-001'!$I$36:$I$40</c:f>
              <c:numCache>
                <c:formatCode>General</c:formatCode>
                <c:ptCount val="5"/>
                <c:pt idx="0">
                  <c:v>0</c:v>
                </c:pt>
                <c:pt idx="1">
                  <c:v>0.5</c:v>
                </c:pt>
                <c:pt idx="2">
                  <c:v>0.5</c:v>
                </c:pt>
                <c:pt idx="3">
                  <c:v>50</c:v>
                </c:pt>
                <c:pt idx="4">
                  <c:v>50</c:v>
                </c:pt>
              </c:numCache>
            </c:numRef>
          </c:val>
          <c:smooth val="0"/>
          <c:extLst>
            <c:ext xmlns:c16="http://schemas.microsoft.com/office/drawing/2014/chart" uri="{C3380CC4-5D6E-409C-BE32-E72D297353CC}">
              <c16:uniqueId val="{00000001-0BDB-43EE-B5AE-4AC01E4153F7}"/>
            </c:ext>
          </c:extLst>
        </c:ser>
        <c:dLbls>
          <c:showLegendKey val="0"/>
          <c:showVal val="0"/>
          <c:showCatName val="0"/>
          <c:showSerName val="0"/>
          <c:showPercent val="0"/>
          <c:showBubbleSize val="0"/>
        </c:dLbls>
        <c:marker val="1"/>
        <c:smooth val="0"/>
        <c:axId val="2078725808"/>
        <c:axId val="2078713328"/>
      </c:lineChart>
      <c:catAx>
        <c:axId val="2078725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78713328"/>
        <c:crosses val="autoZero"/>
        <c:auto val="1"/>
        <c:lblAlgn val="ctr"/>
        <c:lblOffset val="100"/>
        <c:noMultiLvlLbl val="0"/>
      </c:catAx>
      <c:valAx>
        <c:axId val="20787133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7872580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Disponibilidad 2025</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'[11]LMME-IND-001'!$H$35</c:f>
              <c:strCache>
                <c:ptCount val="1"/>
                <c:pt idx="0">
                  <c:v>Sumatoria de disponibilidades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6">
                        <a:lumMod val="40000"/>
                        <a:lumOff val="60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'[11]LMME-IND-001'!$C$36:$C$40</c15:sqref>
                  </c15:fullRef>
                </c:ext>
              </c:extLst>
              <c:f>'[11]LMME-IND-001'!$C$37:$C$40</c:f>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'[11]LMME-IND-001'!$H$36:$H$40</c15:sqref>
                  </c15:fullRef>
                </c:ext>
              </c:extLst>
              <c:f>'[11]LMME-IND-001'!$H$37:$H$40</c:f>
              <c:numCache>
                <c:formatCode>General</c:formatCode>
                <c:ptCount val="4"/>
                <c:pt idx="0">
                  <c:v>0.78239337506825812</c:v>
                </c:pt>
                <c:pt idx="1">
                  <c:v>0.83494985354365714</c:v>
                </c:pt>
                <c:pt idx="2">
                  <c:v>0</c:v>
                </c:pt>
                <c:pt idx="3">
                  <c:v>0</c:v>
                </c:pt>
              </c:numCache>
            </c:numRef>
          </c:val>
          <c:extLst>
            <c:ext xmlns:c16="http://schemas.microsoft.com/office/drawing/2014/chart" uri="{C3380CC4-5D6E-409C-BE32-E72D297353CC}">
              <c16:uniqueId val="{00000000-12AC-472E-A215-E27AF93A13A3}"/>
            </c:ext>
          </c:extLst>
        </c:ser>
        <c:dLbls>
          <c:showLegendKey val="0"/>
          <c:showVal val="0"/>
          <c:showCatName val="0"/>
          <c:showSerName val="0"/>
          <c:showPercent val="0"/>
          <c:showBubbleSize val="0"/>
        </c:dLbls>
        <c:gapWidth val="219"/>
        <c:axId val="2078725808"/>
        <c:axId val="2078713328"/>
      </c:barChart>
      <c:lineChart>
        <c:grouping val="standard"/>
        <c:varyColors val="0"/>
        <c:ser>
          <c:idx val="1"/>
          <c:order val="1"/>
          <c:tx>
            <c:strRef>
              <c:f>'[11]LMME-IND-001'!$I$35</c:f>
              <c:strCache>
                <c:ptCount val="1"/>
                <c:pt idx="0">
                  <c:v>porcentaje disponibilidad esperada</c:v>
                </c:pt>
              </c:strCache>
            </c:strRef>
          </c:tx>
          <c:spPr>
            <a:ln w="28575" cap="rnd">
              <a:solidFill>
                <a:schemeClr val="accent2"/>
              </a:solidFill>
              <a:round/>
            </a:ln>
            <a:effectLst/>
          </c:spPr>
          <c:marker>
            <c:symbol val="none"/>
          </c:marker>
          <c:cat>
            <c:strRef>
              <c:extLst>
                <c:ext xmlns:c15="http://schemas.microsoft.com/office/drawing/2012/chart" uri="{02D57815-91ED-43cb-92C2-25804820EDAC}">
                  <c15:fullRef>
                    <c15:sqref>'[11]LMME-IND-001'!$C$36:$C$40</c15:sqref>
                  </c15:fullRef>
                </c:ext>
              </c:extLst>
              <c:f>'[11]LMME-IND-001'!$C$37:$C$40</c:f>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'[11]LMME-IND-001'!$I$36:$I$40</c15:sqref>
                  </c15:fullRef>
                </c:ext>
              </c:extLst>
              <c:f>'[11]LMME-IND-001'!$I$37:$I$40</c:f>
              <c:numCache>
                <c:formatCode>General</c:formatCode>
                <c:ptCount val="4"/>
                <c:pt idx="0">
                  <c:v>0.5</c:v>
                </c:pt>
                <c:pt idx="1">
                  <c:v>0.5</c:v>
                </c:pt>
                <c:pt idx="2">
                  <c:v>0.5</c:v>
                </c:pt>
                <c:pt idx="3">
                  <c:v>0.5</c:v>
                </c:pt>
              </c:numCache>
            </c:numRef>
          </c:val>
          <c:smooth val="0"/>
          <c:extLst>
            <c:ext xmlns:c16="http://schemas.microsoft.com/office/drawing/2014/chart" uri="{C3380CC4-5D6E-409C-BE32-E72D297353CC}">
              <c16:uniqueId val="{00000001-12AC-472E-A215-E27AF93A13A3}"/>
            </c:ext>
          </c:extLst>
        </c:ser>
        <c:dLbls>
          <c:showLegendKey val="0"/>
          <c:showVal val="0"/>
          <c:showCatName val="0"/>
          <c:showSerName val="0"/>
          <c:showPercent val="0"/>
          <c:showBubbleSize val="0"/>
        </c:dLbls>
        <c:marker val="1"/>
        <c:smooth val="0"/>
        <c:axId val="2078725808"/>
        <c:axId val="2078713328"/>
      </c:lineChart>
      <c:catAx>
        <c:axId val="2078725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78713328"/>
        <c:crosses val="autoZero"/>
        <c:auto val="1"/>
        <c:lblAlgn val="ctr"/>
        <c:lblOffset val="100"/>
        <c:noMultiLvlLbl val="0"/>
      </c:catAx>
      <c:valAx>
        <c:axId val="20787133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7872580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Disponibilidad 2025</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'[75]LMME-IND-001'!$H$35</c:f>
              <c:strCache>
                <c:ptCount val="1"/>
                <c:pt idx="0">
                  <c:v>Sumatoria de disponibilidades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6">
                        <a:lumMod val="40000"/>
                        <a:lumOff val="60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'[75]LMME-IND-001'!$C$36:$C$40</c15:sqref>
                  </c15:fullRef>
                </c:ext>
              </c:extLst>
              <c:f>'[75]LMME-IND-001'!$C$37:$C$40</c:f>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'[75]LMME-IND-001'!$H$36:$H$40</c15:sqref>
                  </c15:fullRef>
                </c:ext>
              </c:extLst>
              <c:f>'[75]LMME-IND-001'!$H$37:$H$40</c:f>
              <c:numCache>
                <c:formatCode>General</c:formatCode>
                <c:ptCount val="4"/>
                <c:pt idx="0">
                  <c:v>0.78239337506825812</c:v>
                </c:pt>
                <c:pt idx="1">
                  <c:v>0.82906789365775524</c:v>
                </c:pt>
                <c:pt idx="2">
                  <c:v>0.81718132247335595</c:v>
                </c:pt>
                <c:pt idx="3">
                  <c:v>0</c:v>
                </c:pt>
              </c:numCache>
            </c:numRef>
          </c:val>
          <c:extLst>
            <c:ext xmlns:c16="http://schemas.microsoft.com/office/drawing/2014/chart" uri="{C3380CC4-5D6E-409C-BE32-E72D297353CC}">
              <c16:uniqueId val="{00000000-3543-4388-AF50-B7434234239E}"/>
            </c:ext>
          </c:extLst>
        </c:ser>
        <c:dLbls>
          <c:showLegendKey val="0"/>
          <c:showVal val="0"/>
          <c:showCatName val="0"/>
          <c:showSerName val="0"/>
          <c:showPercent val="0"/>
          <c:showBubbleSize val="0"/>
        </c:dLbls>
        <c:gapWidth val="219"/>
        <c:axId val="2078725808"/>
        <c:axId val="2078713328"/>
      </c:barChart>
      <c:lineChart>
        <c:grouping val="standard"/>
        <c:varyColors val="0"/>
        <c:ser>
          <c:idx val="1"/>
          <c:order val="1"/>
          <c:tx>
            <c:strRef>
              <c:f>'[75]LMME-IND-001'!$I$35</c:f>
              <c:strCache>
                <c:ptCount val="1"/>
                <c:pt idx="0">
                  <c:v>porcentaje disponibilidad esperada</c:v>
                </c:pt>
              </c:strCache>
            </c:strRef>
          </c:tx>
          <c:spPr>
            <a:ln w="28575" cap="rnd">
              <a:solidFill>
                <a:schemeClr val="accent2"/>
              </a:solidFill>
              <a:round/>
            </a:ln>
            <a:effectLst/>
          </c:spPr>
          <c:marker>
            <c:symbol val="none"/>
          </c:marker>
          <c:cat>
            <c:strRef>
              <c:extLst>
                <c:ext xmlns:c15="http://schemas.microsoft.com/office/drawing/2012/chart" uri="{02D57815-91ED-43cb-92C2-25804820EDAC}">
                  <c15:fullRef>
                    <c15:sqref>'[75]LMME-IND-001'!$C$36:$C$40</c15:sqref>
                  </c15:fullRef>
                </c:ext>
              </c:extLst>
              <c:f>'[75]LMME-IND-001'!$C$37:$C$40</c:f>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'[75]LMME-IND-001'!$I$36:$I$40</c15:sqref>
                  </c15:fullRef>
                </c:ext>
              </c:extLst>
              <c:f>'[75]LMME-IND-001'!$I$37:$I$40</c:f>
              <c:numCache>
                <c:formatCode>General</c:formatCode>
                <c:ptCount val="4"/>
                <c:pt idx="0">
                  <c:v>0.5</c:v>
                </c:pt>
                <c:pt idx="1">
                  <c:v>0.5</c:v>
                </c:pt>
                <c:pt idx="2">
                  <c:v>0.5</c:v>
                </c:pt>
                <c:pt idx="3">
                  <c:v>0.5</c:v>
                </c:pt>
              </c:numCache>
            </c:numRef>
          </c:val>
          <c:smooth val="0"/>
          <c:extLst>
            <c:ext xmlns:c16="http://schemas.microsoft.com/office/drawing/2014/chart" uri="{C3380CC4-5D6E-409C-BE32-E72D297353CC}">
              <c16:uniqueId val="{00000001-3543-4388-AF50-B7434234239E}"/>
            </c:ext>
          </c:extLst>
        </c:ser>
        <c:dLbls>
          <c:showLegendKey val="0"/>
          <c:showVal val="0"/>
          <c:showCatName val="0"/>
          <c:showSerName val="0"/>
          <c:showPercent val="0"/>
          <c:showBubbleSize val="0"/>
        </c:dLbls>
        <c:marker val="1"/>
        <c:smooth val="0"/>
        <c:axId val="2078725808"/>
        <c:axId val="2078713328"/>
      </c:lineChart>
      <c:catAx>
        <c:axId val="2078725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78713328"/>
        <c:crosses val="autoZero"/>
        <c:auto val="1"/>
        <c:lblAlgn val="ctr"/>
        <c:lblOffset val="100"/>
        <c:noMultiLvlLbl val="0"/>
      </c:catAx>
      <c:valAx>
        <c:axId val="20787133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7872580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Entregas</a:t>
            </a:r>
            <a:r>
              <a:rPr lang="es-CO" baseline="0"/>
              <a:t> de vehículos maquinaria y equipos</a:t>
            </a:r>
            <a:endParaRPr lang="es-CO"/>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1"/>
          <c:order val="0"/>
          <c:tx>
            <c:strRef>
              <c:f>'[12]LMME-IND-002'!$D$35</c:f>
              <c:strCache>
                <c:ptCount val="1"/>
                <c:pt idx="0">
                  <c:v>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'[12]LMME-IND-002'!$C$36:$C$40</c:f>
              <c:strCache>
                <c:ptCount val="5"/>
                <c:pt idx="0">
                  <c:v>0</c:v>
                </c:pt>
                <c:pt idx="1">
                  <c:v>Trimestre 1</c:v>
                </c:pt>
                <c:pt idx="2">
                  <c:v>Trimestre 2</c:v>
                </c:pt>
                <c:pt idx="3">
                  <c:v>Trimestre 3</c:v>
                </c:pt>
                <c:pt idx="4">
                  <c:v>Trimestre 4</c:v>
                </c:pt>
              </c:strCache>
            </c:strRef>
          </c:cat>
          <c:val>
            <c:numRef>
              <c:f>'[12]LMME-IND-002'!$D$36:$D$40</c:f>
              <c:numCache>
                <c:formatCode>General</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00-7F69-41F7-97F5-48581F856AD3}"/>
            </c:ext>
          </c:extLst>
        </c:ser>
        <c:ser>
          <c:idx val="2"/>
          <c:order val="1"/>
          <c:tx>
            <c:strRef>
              <c:f>'[12]LMME-IND-002'!$E$35</c:f>
              <c:strCache>
                <c:ptCount val="1"/>
                <c:pt idx="0">
                  <c:v>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'[12]LMME-IND-002'!$C$36:$C$40</c:f>
              <c:strCache>
                <c:ptCount val="5"/>
                <c:pt idx="0">
                  <c:v>0</c:v>
                </c:pt>
                <c:pt idx="1">
                  <c:v>Trimestre 1</c:v>
                </c:pt>
                <c:pt idx="2">
                  <c:v>Trimestre 2</c:v>
                </c:pt>
                <c:pt idx="3">
                  <c:v>Trimestre 3</c:v>
                </c:pt>
                <c:pt idx="4">
                  <c:v>Trimestre 4</c:v>
                </c:pt>
              </c:strCache>
            </c:strRef>
          </c:cat>
          <c:val>
            <c:numRef>
              <c:f>'[12]LMME-IND-002'!$E$36:$E$40</c:f>
              <c:numCache>
                <c:formatCode>General</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01-7F69-41F7-97F5-48581F856AD3}"/>
            </c:ext>
          </c:extLst>
        </c:ser>
        <c:ser>
          <c:idx val="3"/>
          <c:order val="2"/>
          <c:tx>
            <c:strRef>
              <c:f>'[12]LMME-IND-002'!$F$35</c:f>
              <c:strCache>
                <c:ptCount val="1"/>
                <c:pt idx="0">
                  <c:v>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'[12]LMME-IND-002'!$C$36:$C$40</c:f>
              <c:strCache>
                <c:ptCount val="5"/>
                <c:pt idx="0">
                  <c:v>0</c:v>
                </c:pt>
                <c:pt idx="1">
                  <c:v>Trimestre 1</c:v>
                </c:pt>
                <c:pt idx="2">
                  <c:v>Trimestre 2</c:v>
                </c:pt>
                <c:pt idx="3">
                  <c:v>Trimestre 3</c:v>
                </c:pt>
                <c:pt idx="4">
                  <c:v>Trimestre 4</c:v>
                </c:pt>
              </c:strCache>
            </c:strRef>
          </c:cat>
          <c:val>
            <c:numRef>
              <c:f>'[12]LMME-IND-002'!$F$36:$F$40</c:f>
              <c:numCache>
                <c:formatCode>General</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02-7F69-41F7-97F5-48581F856AD3}"/>
            </c:ext>
          </c:extLst>
        </c:ser>
        <c:ser>
          <c:idx val="4"/>
          <c:order val="3"/>
          <c:tx>
            <c:strRef>
              <c:f>'[12]LMME-IND-002'!$G$35</c:f>
              <c:strCache>
                <c:ptCount val="1"/>
                <c:pt idx="0">
                  <c:v>0</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'[12]LMME-IND-002'!$C$36:$C$40</c:f>
              <c:strCache>
                <c:ptCount val="5"/>
                <c:pt idx="0">
                  <c:v>0</c:v>
                </c:pt>
                <c:pt idx="1">
                  <c:v>Trimestre 1</c:v>
                </c:pt>
                <c:pt idx="2">
                  <c:v>Trimestre 2</c:v>
                </c:pt>
                <c:pt idx="3">
                  <c:v>Trimestre 3</c:v>
                </c:pt>
                <c:pt idx="4">
                  <c:v>Trimestre 4</c:v>
                </c:pt>
              </c:strCache>
            </c:strRef>
          </c:cat>
          <c:val>
            <c:numRef>
              <c:f>'[12]LMME-IND-002'!$G$36:$G$40</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3-7F69-41F7-97F5-48581F856AD3}"/>
            </c:ext>
          </c:extLst>
        </c:ser>
        <c:ser>
          <c:idx val="5"/>
          <c:order val="4"/>
          <c:tx>
            <c:strRef>
              <c:f>'[12]LMME-IND-002'!$H$35</c:f>
              <c:strCache>
                <c:ptCount val="1"/>
                <c:pt idx="0">
                  <c:v>Sumatoria solicitudes con entregas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'[12]LMME-IND-002'!$C$36:$C$40</c:f>
              <c:strCache>
                <c:ptCount val="5"/>
                <c:pt idx="0">
                  <c:v>0</c:v>
                </c:pt>
                <c:pt idx="1">
                  <c:v>Trimestre 1</c:v>
                </c:pt>
                <c:pt idx="2">
                  <c:v>Trimestre 2</c:v>
                </c:pt>
                <c:pt idx="3">
                  <c:v>Trimestre 3</c:v>
                </c:pt>
                <c:pt idx="4">
                  <c:v>Trimestre 4</c:v>
                </c:pt>
              </c:strCache>
            </c:strRef>
          </c:cat>
          <c:val>
            <c:numRef>
              <c:f>'[12]LMME-IND-002'!$H$36:$H$40</c:f>
              <c:numCache>
                <c:formatCode>General</c:formatCode>
                <c:ptCount val="5"/>
                <c:pt idx="0">
                  <c:v>0</c:v>
                </c:pt>
                <c:pt idx="1">
                  <c:v>108</c:v>
                </c:pt>
                <c:pt idx="2">
                  <c:v>0</c:v>
                </c:pt>
                <c:pt idx="3">
                  <c:v>0</c:v>
                </c:pt>
                <c:pt idx="4">
                  <c:v>0</c:v>
                </c:pt>
              </c:numCache>
            </c:numRef>
          </c:val>
          <c:extLst>
            <c:ext xmlns:c16="http://schemas.microsoft.com/office/drawing/2014/chart" uri="{C3380CC4-5D6E-409C-BE32-E72D297353CC}">
              <c16:uniqueId val="{00000004-7F69-41F7-97F5-48581F856AD3}"/>
            </c:ext>
          </c:extLst>
        </c:ser>
        <c:ser>
          <c:idx val="0"/>
          <c:order val="5"/>
          <c:tx>
            <c:strRef>
              <c:f>'[12]LMME-IND-002'!$I$35</c:f>
              <c:strCache>
                <c:ptCount val="1"/>
                <c:pt idx="0">
                  <c:v>total solicitudes recibidas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'[12]LMME-IND-002'!$C$36:$C$40</c:f>
              <c:strCache>
                <c:ptCount val="5"/>
                <c:pt idx="0">
                  <c:v>0</c:v>
                </c:pt>
                <c:pt idx="1">
                  <c:v>Trimestre 1</c:v>
                </c:pt>
                <c:pt idx="2">
                  <c:v>Trimestre 2</c:v>
                </c:pt>
                <c:pt idx="3">
                  <c:v>Trimestre 3</c:v>
                </c:pt>
                <c:pt idx="4">
                  <c:v>Trimestre 4</c:v>
                </c:pt>
              </c:strCache>
            </c:strRef>
          </c:cat>
          <c:val>
            <c:numRef>
              <c:f>'[12]LMME-IND-002'!$I$36:$I$40</c:f>
              <c:numCache>
                <c:formatCode>General</c:formatCode>
                <c:ptCount val="5"/>
                <c:pt idx="0">
                  <c:v>0</c:v>
                </c:pt>
                <c:pt idx="1">
                  <c:v>123</c:v>
                </c:pt>
                <c:pt idx="2">
                  <c:v>0</c:v>
                </c:pt>
                <c:pt idx="3">
                  <c:v>0</c:v>
                </c:pt>
                <c:pt idx="4">
                  <c:v>0</c:v>
                </c:pt>
              </c:numCache>
            </c:numRef>
          </c:val>
          <c:extLst xmlns:c15="http://schemas.microsoft.com/office/drawing/2012/chart">
            <c:ext xmlns:c16="http://schemas.microsoft.com/office/drawing/2014/chart" uri="{C3380CC4-5D6E-409C-BE32-E72D297353CC}">
              <c16:uniqueId val="{00000005-7F69-41F7-97F5-48581F856AD3}"/>
            </c:ext>
          </c:extLst>
        </c:ser>
        <c:dLbls>
          <c:dLblPos val="outEnd"/>
          <c:showLegendKey val="0"/>
          <c:showVal val="1"/>
          <c:showCatName val="0"/>
          <c:showSerName val="0"/>
          <c:showPercent val="0"/>
          <c:showBubbleSize val="0"/>
        </c:dLbls>
        <c:gapWidth val="219"/>
        <c:overlap val="-27"/>
        <c:axId val="2137887936"/>
        <c:axId val="2137888768"/>
        <c:extLst/>
      </c:barChart>
      <c:catAx>
        <c:axId val="2137887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37888768"/>
        <c:crosses val="autoZero"/>
        <c:auto val="1"/>
        <c:lblAlgn val="ctr"/>
        <c:lblOffset val="100"/>
        <c:noMultiLvlLbl val="0"/>
      </c:catAx>
      <c:valAx>
        <c:axId val="21378887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37887936"/>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legendEntry>
        <c:idx val="3"/>
        <c:delete val="1"/>
      </c:legendEntry>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Entregas</a:t>
            </a:r>
            <a:r>
              <a:rPr lang="es-CO" baseline="0"/>
              <a:t> de vehículos maquinaria y equipos</a:t>
            </a:r>
            <a:endParaRPr lang="es-CO"/>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1"/>
          <c:order val="0"/>
          <c:tx>
            <c:strRef>
              <c:f>'[13]LMME-IND-002'!$D$35</c:f>
              <c:strCache>
                <c:ptCount val="1"/>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'[13]LMME-IND-002'!$C$36:$C$40</c:f>
              <c:strCache>
                <c:ptCount val="5"/>
                <c:pt idx="1">
                  <c:v>Trimestre 1</c:v>
                </c:pt>
                <c:pt idx="2">
                  <c:v>Trimestre 2</c:v>
                </c:pt>
                <c:pt idx="3">
                  <c:v>Trimestre 3</c:v>
                </c:pt>
                <c:pt idx="4">
                  <c:v>Trimestre 4</c:v>
                </c:pt>
              </c:strCache>
            </c:strRef>
          </c:cat>
          <c:val>
            <c:numRef>
              <c:f>'[13]LMME-IND-002'!$D$36:$D$40</c:f>
              <c:numCache>
                <c:formatCode>General</c:formatCode>
                <c:ptCount val="5"/>
              </c:numCache>
            </c:numRef>
          </c:val>
          <c:extLst xmlns:c15="http://schemas.microsoft.com/office/drawing/2012/chart">
            <c:ext xmlns:c16="http://schemas.microsoft.com/office/drawing/2014/chart" uri="{C3380CC4-5D6E-409C-BE32-E72D297353CC}">
              <c16:uniqueId val="{00000000-FED4-4695-B5DF-F75696EA8189}"/>
            </c:ext>
          </c:extLst>
        </c:ser>
        <c:ser>
          <c:idx val="2"/>
          <c:order val="1"/>
          <c:tx>
            <c:strRef>
              <c:f>'[13]LMME-IND-002'!$E$35</c:f>
              <c:strCache>
                <c:ptCount val="1"/>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'[13]LMME-IND-002'!$C$36:$C$40</c:f>
              <c:strCache>
                <c:ptCount val="5"/>
                <c:pt idx="1">
                  <c:v>Trimestre 1</c:v>
                </c:pt>
                <c:pt idx="2">
                  <c:v>Trimestre 2</c:v>
                </c:pt>
                <c:pt idx="3">
                  <c:v>Trimestre 3</c:v>
                </c:pt>
                <c:pt idx="4">
                  <c:v>Trimestre 4</c:v>
                </c:pt>
              </c:strCache>
            </c:strRef>
          </c:cat>
          <c:val>
            <c:numRef>
              <c:f>'[13]LMME-IND-002'!$E$36:$E$40</c:f>
              <c:numCache>
                <c:formatCode>General</c:formatCode>
                <c:ptCount val="5"/>
              </c:numCache>
            </c:numRef>
          </c:val>
          <c:extLst xmlns:c15="http://schemas.microsoft.com/office/drawing/2012/chart">
            <c:ext xmlns:c16="http://schemas.microsoft.com/office/drawing/2014/chart" uri="{C3380CC4-5D6E-409C-BE32-E72D297353CC}">
              <c16:uniqueId val="{00000001-FED4-4695-B5DF-F75696EA8189}"/>
            </c:ext>
          </c:extLst>
        </c:ser>
        <c:ser>
          <c:idx val="3"/>
          <c:order val="2"/>
          <c:tx>
            <c:strRef>
              <c:f>'[13]LMME-IND-002'!$F$35</c:f>
              <c:strCache>
                <c:ptCount val="1"/>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'[13]LMME-IND-002'!$C$36:$C$40</c:f>
              <c:strCache>
                <c:ptCount val="5"/>
                <c:pt idx="1">
                  <c:v>Trimestre 1</c:v>
                </c:pt>
                <c:pt idx="2">
                  <c:v>Trimestre 2</c:v>
                </c:pt>
                <c:pt idx="3">
                  <c:v>Trimestre 3</c:v>
                </c:pt>
                <c:pt idx="4">
                  <c:v>Trimestre 4</c:v>
                </c:pt>
              </c:strCache>
            </c:strRef>
          </c:cat>
          <c:val>
            <c:numRef>
              <c:f>'[13]LMME-IND-002'!$F$36:$F$40</c:f>
              <c:numCache>
                <c:formatCode>General</c:formatCode>
                <c:ptCount val="5"/>
              </c:numCache>
            </c:numRef>
          </c:val>
          <c:extLst xmlns:c15="http://schemas.microsoft.com/office/drawing/2012/chart">
            <c:ext xmlns:c16="http://schemas.microsoft.com/office/drawing/2014/chart" uri="{C3380CC4-5D6E-409C-BE32-E72D297353CC}">
              <c16:uniqueId val="{00000002-FED4-4695-B5DF-F75696EA8189}"/>
            </c:ext>
          </c:extLst>
        </c:ser>
        <c:ser>
          <c:idx val="4"/>
          <c:order val="3"/>
          <c:tx>
            <c:strRef>
              <c:f>'[13]LMME-IND-002'!$G$35</c:f>
              <c:strCache>
                <c:ptCount val="1"/>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'[13]LMME-IND-002'!$C$36:$C$40</c:f>
              <c:strCache>
                <c:ptCount val="5"/>
                <c:pt idx="1">
                  <c:v>Trimestre 1</c:v>
                </c:pt>
                <c:pt idx="2">
                  <c:v>Trimestre 2</c:v>
                </c:pt>
                <c:pt idx="3">
                  <c:v>Trimestre 3</c:v>
                </c:pt>
                <c:pt idx="4">
                  <c:v>Trimestre 4</c:v>
                </c:pt>
              </c:strCache>
            </c:strRef>
          </c:cat>
          <c:val>
            <c:numRef>
              <c:f>'[13]LMME-IND-002'!$G$36:$G$40</c:f>
              <c:numCache>
                <c:formatCode>General</c:formatCode>
                <c:ptCount val="5"/>
              </c:numCache>
            </c:numRef>
          </c:val>
          <c:extLst>
            <c:ext xmlns:c16="http://schemas.microsoft.com/office/drawing/2014/chart" uri="{C3380CC4-5D6E-409C-BE32-E72D297353CC}">
              <c16:uniqueId val="{00000003-FED4-4695-B5DF-F75696EA8189}"/>
            </c:ext>
          </c:extLst>
        </c:ser>
        <c:ser>
          <c:idx val="5"/>
          <c:order val="4"/>
          <c:tx>
            <c:strRef>
              <c:f>'[13]LMME-IND-002'!$H$35</c:f>
              <c:strCache>
                <c:ptCount val="1"/>
                <c:pt idx="0">
                  <c:v>Sumatoria solicitudes con entregas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'[13]LMME-IND-002'!$C$36:$C$40</c:f>
              <c:strCache>
                <c:ptCount val="5"/>
                <c:pt idx="1">
                  <c:v>Trimestre 1</c:v>
                </c:pt>
                <c:pt idx="2">
                  <c:v>Trimestre 2</c:v>
                </c:pt>
                <c:pt idx="3">
                  <c:v>Trimestre 3</c:v>
                </c:pt>
                <c:pt idx="4">
                  <c:v>Trimestre 4</c:v>
                </c:pt>
              </c:strCache>
            </c:strRef>
          </c:cat>
          <c:val>
            <c:numRef>
              <c:f>'[13]LMME-IND-002'!$H$36:$H$40</c:f>
              <c:numCache>
                <c:formatCode>General</c:formatCode>
                <c:ptCount val="5"/>
                <c:pt idx="1">
                  <c:v>108</c:v>
                </c:pt>
                <c:pt idx="2">
                  <c:v>76</c:v>
                </c:pt>
              </c:numCache>
            </c:numRef>
          </c:val>
          <c:extLst>
            <c:ext xmlns:c16="http://schemas.microsoft.com/office/drawing/2014/chart" uri="{C3380CC4-5D6E-409C-BE32-E72D297353CC}">
              <c16:uniqueId val="{00000004-FED4-4695-B5DF-F75696EA8189}"/>
            </c:ext>
          </c:extLst>
        </c:ser>
        <c:ser>
          <c:idx val="0"/>
          <c:order val="5"/>
          <c:tx>
            <c:strRef>
              <c:f>'[13]LMME-IND-002'!$I$35</c:f>
              <c:strCache>
                <c:ptCount val="1"/>
                <c:pt idx="0">
                  <c:v>total solicitudes recibidas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'[13]LMME-IND-002'!$C$36:$C$40</c:f>
              <c:strCache>
                <c:ptCount val="5"/>
                <c:pt idx="1">
                  <c:v>Trimestre 1</c:v>
                </c:pt>
                <c:pt idx="2">
                  <c:v>Trimestre 2</c:v>
                </c:pt>
                <c:pt idx="3">
                  <c:v>Trimestre 3</c:v>
                </c:pt>
                <c:pt idx="4">
                  <c:v>Trimestre 4</c:v>
                </c:pt>
              </c:strCache>
            </c:strRef>
          </c:cat>
          <c:val>
            <c:numRef>
              <c:f>'[13]LMME-IND-002'!$I$36:$I$40</c:f>
              <c:numCache>
                <c:formatCode>General</c:formatCode>
                <c:ptCount val="5"/>
                <c:pt idx="1">
                  <c:v>123</c:v>
                </c:pt>
                <c:pt idx="2">
                  <c:v>91</c:v>
                </c:pt>
              </c:numCache>
            </c:numRef>
          </c:val>
          <c:extLst xmlns:c15="http://schemas.microsoft.com/office/drawing/2012/chart">
            <c:ext xmlns:c16="http://schemas.microsoft.com/office/drawing/2014/chart" uri="{C3380CC4-5D6E-409C-BE32-E72D297353CC}">
              <c16:uniqueId val="{00000005-FED4-4695-B5DF-F75696EA8189}"/>
            </c:ext>
          </c:extLst>
        </c:ser>
        <c:dLbls>
          <c:dLblPos val="outEnd"/>
          <c:showLegendKey val="0"/>
          <c:showVal val="1"/>
          <c:showCatName val="0"/>
          <c:showSerName val="0"/>
          <c:showPercent val="0"/>
          <c:showBubbleSize val="0"/>
        </c:dLbls>
        <c:gapWidth val="219"/>
        <c:overlap val="-27"/>
        <c:axId val="2137887936"/>
        <c:axId val="2137888768"/>
        <c:extLst/>
      </c:barChart>
      <c:catAx>
        <c:axId val="2137887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37888768"/>
        <c:crosses val="autoZero"/>
        <c:auto val="1"/>
        <c:lblAlgn val="ctr"/>
        <c:lblOffset val="100"/>
        <c:noMultiLvlLbl val="0"/>
      </c:catAx>
      <c:valAx>
        <c:axId val="21378887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37887936"/>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legendEntry>
        <c:idx val="3"/>
        <c:delete val="1"/>
      </c:legendEntry>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PERCEPCIÓN  DE LOS CONTENIDOS PUBLICADOS EN CANALES DE COMUNICACIÓN DE LA ENTIDAD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3.5394799134486191E-2"/>
          <c:y val="0.26064149288670313"/>
          <c:w val="0.94454542935162422"/>
          <c:h val="0.52645537968763312"/>
        </c:manualLayout>
      </c:layout>
      <c:barChart>
        <c:barDir val="col"/>
        <c:grouping val="clustered"/>
        <c:varyColors val="0"/>
        <c:ser>
          <c:idx val="4"/>
          <c:order val="4"/>
          <c:tx>
            <c:strRef>
              <c:f>'[2]COM-IND-004-V1'!$H$35</c:f>
              <c:strCache>
                <c:ptCount val="1"/>
                <c:pt idx="0">
                  <c:v>NÚMERO DE RESPUESTAS POSITIVAS</c:v>
                </c:pt>
              </c:strCache>
            </c:strRef>
          </c:tx>
          <c:spPr>
            <a:solidFill>
              <a:schemeClr val="accent5"/>
            </a:solidFill>
            <a:ln>
              <a:noFill/>
            </a:ln>
            <a:effectLst/>
          </c:spPr>
          <c:invertIfNegative val="0"/>
          <c:cat>
            <c:strRef>
              <c:f>'[2]COM-IND-004-V1'!$C$36:$C$37</c:f>
              <c:strCache>
                <c:ptCount val="2"/>
                <c:pt idx="0">
                  <c:v>Semestre 1</c:v>
                </c:pt>
                <c:pt idx="1">
                  <c:v>Semestre 2</c:v>
                </c:pt>
              </c:strCache>
            </c:strRef>
          </c:cat>
          <c:val>
            <c:numRef>
              <c:f>'[2]COM-IND-004-V1'!$H$36:$H$37</c:f>
              <c:numCache>
                <c:formatCode>General</c:formatCode>
                <c:ptCount val="2"/>
                <c:pt idx="0">
                  <c:v>99</c:v>
                </c:pt>
                <c:pt idx="1">
                  <c:v>0</c:v>
                </c:pt>
              </c:numCache>
            </c:numRef>
          </c:val>
          <c:extLst>
            <c:ext xmlns:c16="http://schemas.microsoft.com/office/drawing/2014/chart" uri="{C3380CC4-5D6E-409C-BE32-E72D297353CC}">
              <c16:uniqueId val="{00000000-1A8E-4D64-B290-5E85B237B228}"/>
            </c:ext>
          </c:extLst>
        </c:ser>
        <c:ser>
          <c:idx val="5"/>
          <c:order val="5"/>
          <c:tx>
            <c:strRef>
              <c:f>'[2]COM-IND-004-V1'!$I$35</c:f>
              <c:strCache>
                <c:ptCount val="1"/>
                <c:pt idx="0">
                  <c:v>NÚMERO DE ENCUESTADOS</c:v>
                </c:pt>
              </c:strCache>
            </c:strRef>
          </c:tx>
          <c:spPr>
            <a:solidFill>
              <a:schemeClr val="accent6"/>
            </a:solidFill>
            <a:ln>
              <a:noFill/>
            </a:ln>
            <a:effectLst/>
          </c:spPr>
          <c:invertIfNegative val="0"/>
          <c:cat>
            <c:strRef>
              <c:f>'[2]COM-IND-004-V1'!$C$36:$C$37</c:f>
              <c:strCache>
                <c:ptCount val="2"/>
                <c:pt idx="0">
                  <c:v>Semestre 1</c:v>
                </c:pt>
                <c:pt idx="1">
                  <c:v>Semestre 2</c:v>
                </c:pt>
              </c:strCache>
            </c:strRef>
          </c:cat>
          <c:val>
            <c:numRef>
              <c:f>'[2]COM-IND-004-V1'!$I$36:$I$37</c:f>
              <c:numCache>
                <c:formatCode>General</c:formatCode>
                <c:ptCount val="2"/>
                <c:pt idx="0">
                  <c:v>100</c:v>
                </c:pt>
                <c:pt idx="1">
                  <c:v>0</c:v>
                </c:pt>
              </c:numCache>
            </c:numRef>
          </c:val>
          <c:extLst>
            <c:ext xmlns:c16="http://schemas.microsoft.com/office/drawing/2014/chart" uri="{C3380CC4-5D6E-409C-BE32-E72D297353CC}">
              <c16:uniqueId val="{00000001-1A8E-4D64-B290-5E85B237B228}"/>
            </c:ext>
          </c:extLst>
        </c:ser>
        <c:ser>
          <c:idx val="6"/>
          <c:order val="6"/>
          <c:tx>
            <c:strRef>
              <c:f>'[2]COM-IND-004-V1'!$J$35</c:f>
              <c:strCache>
                <c:ptCount val="1"/>
                <c:pt idx="0">
                  <c:v>RESULTADO</c:v>
                </c:pt>
              </c:strCache>
            </c:strRef>
          </c:tx>
          <c:spPr>
            <a:solidFill>
              <a:schemeClr val="accent1">
                <a:lumMod val="60000"/>
              </a:schemeClr>
            </a:solidFill>
            <a:ln>
              <a:noFill/>
            </a:ln>
            <a:effectLst/>
          </c:spPr>
          <c:invertIfNegative val="0"/>
          <c:cat>
            <c:strRef>
              <c:f>'[2]COM-IND-004-V1'!$C$36:$C$37</c:f>
              <c:strCache>
                <c:ptCount val="2"/>
                <c:pt idx="0">
                  <c:v>Semestre 1</c:v>
                </c:pt>
                <c:pt idx="1">
                  <c:v>Semestre 2</c:v>
                </c:pt>
              </c:strCache>
            </c:strRef>
          </c:cat>
          <c:val>
            <c:numRef>
              <c:f>'[2]COM-IND-004-V1'!$J$36:$J$37</c:f>
              <c:numCache>
                <c:formatCode>General</c:formatCode>
                <c:ptCount val="2"/>
                <c:pt idx="0">
                  <c:v>0.99</c:v>
                </c:pt>
                <c:pt idx="1">
                  <c:v>0</c:v>
                </c:pt>
              </c:numCache>
            </c:numRef>
          </c:val>
          <c:extLst>
            <c:ext xmlns:c16="http://schemas.microsoft.com/office/drawing/2014/chart" uri="{C3380CC4-5D6E-409C-BE32-E72D297353CC}">
              <c16:uniqueId val="{00000002-1A8E-4D64-B290-5E85B237B228}"/>
            </c:ext>
          </c:extLst>
        </c:ser>
        <c:dLbls>
          <c:showLegendKey val="0"/>
          <c:showVal val="0"/>
          <c:showCatName val="0"/>
          <c:showSerName val="0"/>
          <c:showPercent val="0"/>
          <c:showBubbleSize val="0"/>
        </c:dLbls>
        <c:gapWidth val="219"/>
        <c:overlap val="-27"/>
        <c:axId val="1407412256"/>
        <c:axId val="1407417248"/>
        <c:extLst>
          <c:ext xmlns:c15="http://schemas.microsoft.com/office/drawing/2012/chart" uri="{02D57815-91ED-43cb-92C2-25804820EDAC}">
            <c15:filteredBarSeries>
              <c15:ser>
                <c:idx val="0"/>
                <c:order val="0"/>
                <c:tx>
                  <c:strRef>
                    <c:extLst>
                      <c:ext uri="{02D57815-91ED-43cb-92C2-25804820EDAC}">
                        <c15:formulaRef>
                          <c15:sqref>'[2]COM-IND-004-V1'!$D$35</c15:sqref>
                        </c15:formulaRef>
                      </c:ext>
                    </c:extLst>
                    <c:strCache>
                      <c:ptCount val="1"/>
                    </c:strCache>
                  </c:strRef>
                </c:tx>
                <c:spPr>
                  <a:solidFill>
                    <a:schemeClr val="accent1"/>
                  </a:solidFill>
                  <a:ln>
                    <a:noFill/>
                  </a:ln>
                  <a:effectLst/>
                </c:spPr>
                <c:invertIfNegative val="0"/>
                <c:cat>
                  <c:strRef>
                    <c:extLst>
                      <c:ext uri="{02D57815-91ED-43cb-92C2-25804820EDAC}">
                        <c15:formulaRef>
                          <c15:sqref>'[2]COM-IND-004-V1'!$C$36:$C$37</c15:sqref>
                        </c15:formulaRef>
                      </c:ext>
                    </c:extLst>
                    <c:strCache>
                      <c:ptCount val="2"/>
                      <c:pt idx="0">
                        <c:v>Semestre 1</c:v>
                      </c:pt>
                      <c:pt idx="1">
                        <c:v>Semestre 2</c:v>
                      </c:pt>
                    </c:strCache>
                  </c:strRef>
                </c:cat>
                <c:val>
                  <c:numRef>
                    <c:extLst>
                      <c:ext uri="{02D57815-91ED-43cb-92C2-25804820EDAC}">
                        <c15:formulaRef>
                          <c15:sqref>'[2]COM-IND-004-V1'!$D$36:$D$37</c15:sqref>
                        </c15:formulaRef>
                      </c:ext>
                    </c:extLst>
                    <c:numCache>
                      <c:formatCode>General</c:formatCode>
                      <c:ptCount val="2"/>
                    </c:numCache>
                  </c:numRef>
                </c:val>
                <c:extLst>
                  <c:ext xmlns:c16="http://schemas.microsoft.com/office/drawing/2014/chart" uri="{C3380CC4-5D6E-409C-BE32-E72D297353CC}">
                    <c16:uniqueId val="{00000003-1A8E-4D64-B290-5E85B237B228}"/>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'[2]COM-IND-004-V1'!$E$35</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'[2]COM-IND-004-V1'!$C$36:$C$37</c15:sqref>
                        </c15:formulaRef>
                      </c:ext>
                    </c:extLst>
                    <c:strCache>
                      <c:ptCount val="2"/>
                      <c:pt idx="0">
                        <c:v>Semestre 1</c:v>
                      </c:pt>
                      <c:pt idx="1">
                        <c:v>Semestre 2</c:v>
                      </c:pt>
                    </c:strCache>
                  </c:strRef>
                </c:cat>
                <c:val>
                  <c:numRef>
                    <c:extLst xmlns:c15="http://schemas.microsoft.com/office/drawing/2012/chart">
                      <c:ext xmlns:c15="http://schemas.microsoft.com/office/drawing/2012/chart" uri="{02D57815-91ED-43cb-92C2-25804820EDAC}">
                        <c15:formulaRef>
                          <c15:sqref>'[2]COM-IND-004-V1'!$E$36:$E$37</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4-1A8E-4D64-B290-5E85B237B228}"/>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'[2]COM-IND-004-V1'!$F$35</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'[2]COM-IND-004-V1'!$C$36:$C$37</c15:sqref>
                        </c15:formulaRef>
                      </c:ext>
                    </c:extLst>
                    <c:strCache>
                      <c:ptCount val="2"/>
                      <c:pt idx="0">
                        <c:v>Semestre 1</c:v>
                      </c:pt>
                      <c:pt idx="1">
                        <c:v>Semestre 2</c:v>
                      </c:pt>
                    </c:strCache>
                  </c:strRef>
                </c:cat>
                <c:val>
                  <c:numRef>
                    <c:extLst xmlns:c15="http://schemas.microsoft.com/office/drawing/2012/chart">
                      <c:ext xmlns:c15="http://schemas.microsoft.com/office/drawing/2012/chart" uri="{02D57815-91ED-43cb-92C2-25804820EDAC}">
                        <c15:formulaRef>
                          <c15:sqref>'[2]COM-IND-004-V1'!$F$36:$F$37</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5-1A8E-4D64-B290-5E85B237B228}"/>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'[2]COM-IND-004-V1'!$G$35</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'[2]COM-IND-004-V1'!$C$36:$C$37</c15:sqref>
                        </c15:formulaRef>
                      </c:ext>
                    </c:extLst>
                    <c:strCache>
                      <c:ptCount val="2"/>
                      <c:pt idx="0">
                        <c:v>Semestre 1</c:v>
                      </c:pt>
                      <c:pt idx="1">
                        <c:v>Semestre 2</c:v>
                      </c:pt>
                    </c:strCache>
                  </c:strRef>
                </c:cat>
                <c:val>
                  <c:numRef>
                    <c:extLst xmlns:c15="http://schemas.microsoft.com/office/drawing/2012/chart">
                      <c:ext xmlns:c15="http://schemas.microsoft.com/office/drawing/2012/chart" uri="{02D57815-91ED-43cb-92C2-25804820EDAC}">
                        <c15:formulaRef>
                          <c15:sqref>'[2]COM-IND-004-V1'!$G$36:$G$37</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6-1A8E-4D64-B290-5E85B237B228}"/>
                  </c:ext>
                </c:extLst>
              </c15:ser>
            </c15:filteredBarSeries>
          </c:ext>
        </c:extLst>
      </c:barChart>
      <c:catAx>
        <c:axId val="1407412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07417248"/>
        <c:crosses val="autoZero"/>
        <c:auto val="1"/>
        <c:lblAlgn val="ctr"/>
        <c:lblOffset val="100"/>
        <c:noMultiLvlLbl val="0"/>
      </c:catAx>
      <c:valAx>
        <c:axId val="1407417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07412256"/>
        <c:crosses val="autoZero"/>
        <c:crossBetween val="between"/>
        <c:majorUnit val="10"/>
      </c:valAx>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Entregas</a:t>
            </a:r>
            <a:r>
              <a:rPr lang="es-CO" baseline="0"/>
              <a:t> de vehículos maquinaria y equipos</a:t>
            </a:r>
            <a:endParaRPr lang="es-CO"/>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1"/>
          <c:order val="0"/>
          <c:tx>
            <c:strRef>
              <c:f>'[77]LMME-IND-002'!$D$35</c:f>
              <c:strCache>
                <c:ptCount val="1"/>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'[77]LMME-IND-002'!$C$36:$C$40</c:f>
              <c:strCache>
                <c:ptCount val="5"/>
                <c:pt idx="1">
                  <c:v>Trimestre 1</c:v>
                </c:pt>
                <c:pt idx="2">
                  <c:v>Trimestre 2</c:v>
                </c:pt>
                <c:pt idx="3">
                  <c:v>Trimestre 3</c:v>
                </c:pt>
                <c:pt idx="4">
                  <c:v>Trimestre 4</c:v>
                </c:pt>
              </c:strCache>
            </c:strRef>
          </c:cat>
          <c:val>
            <c:numRef>
              <c:f>'[77]LMME-IND-002'!$D$36:$D$40</c:f>
              <c:numCache>
                <c:formatCode>General</c:formatCode>
                <c:ptCount val="5"/>
              </c:numCache>
            </c:numRef>
          </c:val>
          <c:extLst xmlns:c15="http://schemas.microsoft.com/office/drawing/2012/chart">
            <c:ext xmlns:c16="http://schemas.microsoft.com/office/drawing/2014/chart" uri="{C3380CC4-5D6E-409C-BE32-E72D297353CC}">
              <c16:uniqueId val="{00000000-DE4C-4354-B612-3C2379A8D0F3}"/>
            </c:ext>
          </c:extLst>
        </c:ser>
        <c:ser>
          <c:idx val="2"/>
          <c:order val="1"/>
          <c:tx>
            <c:strRef>
              <c:f>'[77]LMME-IND-002'!$E$35</c:f>
              <c:strCache>
                <c:ptCount val="1"/>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'[77]LMME-IND-002'!$C$36:$C$40</c:f>
              <c:strCache>
                <c:ptCount val="5"/>
                <c:pt idx="1">
                  <c:v>Trimestre 1</c:v>
                </c:pt>
                <c:pt idx="2">
                  <c:v>Trimestre 2</c:v>
                </c:pt>
                <c:pt idx="3">
                  <c:v>Trimestre 3</c:v>
                </c:pt>
                <c:pt idx="4">
                  <c:v>Trimestre 4</c:v>
                </c:pt>
              </c:strCache>
            </c:strRef>
          </c:cat>
          <c:val>
            <c:numRef>
              <c:f>'[77]LMME-IND-002'!$E$36:$E$40</c:f>
              <c:numCache>
                <c:formatCode>General</c:formatCode>
                <c:ptCount val="5"/>
              </c:numCache>
            </c:numRef>
          </c:val>
          <c:extLst xmlns:c15="http://schemas.microsoft.com/office/drawing/2012/chart">
            <c:ext xmlns:c16="http://schemas.microsoft.com/office/drawing/2014/chart" uri="{C3380CC4-5D6E-409C-BE32-E72D297353CC}">
              <c16:uniqueId val="{00000001-DE4C-4354-B612-3C2379A8D0F3}"/>
            </c:ext>
          </c:extLst>
        </c:ser>
        <c:ser>
          <c:idx val="3"/>
          <c:order val="2"/>
          <c:tx>
            <c:strRef>
              <c:f>'[77]LMME-IND-002'!$F$35</c:f>
              <c:strCache>
                <c:ptCount val="1"/>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'[77]LMME-IND-002'!$C$36:$C$40</c:f>
              <c:strCache>
                <c:ptCount val="5"/>
                <c:pt idx="1">
                  <c:v>Trimestre 1</c:v>
                </c:pt>
                <c:pt idx="2">
                  <c:v>Trimestre 2</c:v>
                </c:pt>
                <c:pt idx="3">
                  <c:v>Trimestre 3</c:v>
                </c:pt>
                <c:pt idx="4">
                  <c:v>Trimestre 4</c:v>
                </c:pt>
              </c:strCache>
            </c:strRef>
          </c:cat>
          <c:val>
            <c:numRef>
              <c:f>'[77]LMME-IND-002'!$F$36:$F$40</c:f>
              <c:numCache>
                <c:formatCode>General</c:formatCode>
                <c:ptCount val="5"/>
              </c:numCache>
            </c:numRef>
          </c:val>
          <c:extLst xmlns:c15="http://schemas.microsoft.com/office/drawing/2012/chart">
            <c:ext xmlns:c16="http://schemas.microsoft.com/office/drawing/2014/chart" uri="{C3380CC4-5D6E-409C-BE32-E72D297353CC}">
              <c16:uniqueId val="{00000002-DE4C-4354-B612-3C2379A8D0F3}"/>
            </c:ext>
          </c:extLst>
        </c:ser>
        <c:ser>
          <c:idx val="4"/>
          <c:order val="3"/>
          <c:tx>
            <c:strRef>
              <c:f>'[77]LMME-IND-002'!$G$35</c:f>
              <c:strCache>
                <c:ptCount val="1"/>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'[77]LMME-IND-002'!$C$36:$C$40</c:f>
              <c:strCache>
                <c:ptCount val="5"/>
                <c:pt idx="1">
                  <c:v>Trimestre 1</c:v>
                </c:pt>
                <c:pt idx="2">
                  <c:v>Trimestre 2</c:v>
                </c:pt>
                <c:pt idx="3">
                  <c:v>Trimestre 3</c:v>
                </c:pt>
                <c:pt idx="4">
                  <c:v>Trimestre 4</c:v>
                </c:pt>
              </c:strCache>
            </c:strRef>
          </c:cat>
          <c:val>
            <c:numRef>
              <c:f>'[77]LMME-IND-002'!$G$36:$G$40</c:f>
              <c:numCache>
                <c:formatCode>General</c:formatCode>
                <c:ptCount val="5"/>
              </c:numCache>
            </c:numRef>
          </c:val>
          <c:extLst>
            <c:ext xmlns:c16="http://schemas.microsoft.com/office/drawing/2014/chart" uri="{C3380CC4-5D6E-409C-BE32-E72D297353CC}">
              <c16:uniqueId val="{00000003-DE4C-4354-B612-3C2379A8D0F3}"/>
            </c:ext>
          </c:extLst>
        </c:ser>
        <c:ser>
          <c:idx val="5"/>
          <c:order val="4"/>
          <c:tx>
            <c:strRef>
              <c:f>'[77]LMME-IND-002'!$H$35</c:f>
              <c:strCache>
                <c:ptCount val="1"/>
                <c:pt idx="0">
                  <c:v>Sumatoria solicitudes con entregas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'[77]LMME-IND-002'!$C$36:$C$40</c:f>
              <c:strCache>
                <c:ptCount val="5"/>
                <c:pt idx="1">
                  <c:v>Trimestre 1</c:v>
                </c:pt>
                <c:pt idx="2">
                  <c:v>Trimestre 2</c:v>
                </c:pt>
                <c:pt idx="3">
                  <c:v>Trimestre 3</c:v>
                </c:pt>
                <c:pt idx="4">
                  <c:v>Trimestre 4</c:v>
                </c:pt>
              </c:strCache>
            </c:strRef>
          </c:cat>
          <c:val>
            <c:numRef>
              <c:f>'[77]LMME-IND-002'!$H$36:$H$40</c:f>
              <c:numCache>
                <c:formatCode>General</c:formatCode>
                <c:ptCount val="5"/>
                <c:pt idx="1">
                  <c:v>108</c:v>
                </c:pt>
                <c:pt idx="2">
                  <c:v>76</c:v>
                </c:pt>
                <c:pt idx="3">
                  <c:v>78</c:v>
                </c:pt>
              </c:numCache>
            </c:numRef>
          </c:val>
          <c:extLst>
            <c:ext xmlns:c16="http://schemas.microsoft.com/office/drawing/2014/chart" uri="{C3380CC4-5D6E-409C-BE32-E72D297353CC}">
              <c16:uniqueId val="{00000004-DE4C-4354-B612-3C2379A8D0F3}"/>
            </c:ext>
          </c:extLst>
        </c:ser>
        <c:ser>
          <c:idx val="0"/>
          <c:order val="5"/>
          <c:tx>
            <c:strRef>
              <c:f>'[77]LMME-IND-002'!$I$35</c:f>
              <c:strCache>
                <c:ptCount val="1"/>
                <c:pt idx="0">
                  <c:v>total solicitudes recibidas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'[77]LMME-IND-002'!$C$36:$C$40</c:f>
              <c:strCache>
                <c:ptCount val="5"/>
                <c:pt idx="1">
                  <c:v>Trimestre 1</c:v>
                </c:pt>
                <c:pt idx="2">
                  <c:v>Trimestre 2</c:v>
                </c:pt>
                <c:pt idx="3">
                  <c:v>Trimestre 3</c:v>
                </c:pt>
                <c:pt idx="4">
                  <c:v>Trimestre 4</c:v>
                </c:pt>
              </c:strCache>
            </c:strRef>
          </c:cat>
          <c:val>
            <c:numRef>
              <c:f>'[77]LMME-IND-002'!$I$36:$I$40</c:f>
              <c:numCache>
                <c:formatCode>General</c:formatCode>
                <c:ptCount val="5"/>
                <c:pt idx="1">
                  <c:v>123</c:v>
                </c:pt>
                <c:pt idx="2">
                  <c:v>91</c:v>
                </c:pt>
                <c:pt idx="3">
                  <c:v>99</c:v>
                </c:pt>
              </c:numCache>
            </c:numRef>
          </c:val>
          <c:extLst xmlns:c15="http://schemas.microsoft.com/office/drawing/2012/chart">
            <c:ext xmlns:c16="http://schemas.microsoft.com/office/drawing/2014/chart" uri="{C3380CC4-5D6E-409C-BE32-E72D297353CC}">
              <c16:uniqueId val="{00000005-DE4C-4354-B612-3C2379A8D0F3}"/>
            </c:ext>
          </c:extLst>
        </c:ser>
        <c:dLbls>
          <c:dLblPos val="outEnd"/>
          <c:showLegendKey val="0"/>
          <c:showVal val="1"/>
          <c:showCatName val="0"/>
          <c:showSerName val="0"/>
          <c:showPercent val="0"/>
          <c:showBubbleSize val="0"/>
        </c:dLbls>
        <c:gapWidth val="219"/>
        <c:overlap val="-27"/>
        <c:axId val="2137887936"/>
        <c:axId val="2137888768"/>
        <c:extLst/>
      </c:barChart>
      <c:catAx>
        <c:axId val="2137887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37888768"/>
        <c:crosses val="autoZero"/>
        <c:auto val="1"/>
        <c:lblAlgn val="ctr"/>
        <c:lblOffset val="100"/>
        <c:noMultiLvlLbl val="0"/>
      </c:catAx>
      <c:valAx>
        <c:axId val="21378887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37887936"/>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legendEntry>
        <c:idx val="3"/>
        <c:delete val="1"/>
      </c:legendEntry>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7590126528681315E-2"/>
          <c:y val="0.17216687490530447"/>
          <c:w val="0.9824098734713187"/>
          <c:h val="0.61480258318383341"/>
        </c:manualLayout>
      </c:layout>
      <c:barChart>
        <c:barDir val="col"/>
        <c:grouping val="clustered"/>
        <c:varyColors val="0"/>
        <c:ser>
          <c:idx val="0"/>
          <c:order val="0"/>
          <c:tx>
            <c:strRef>
              <c:f>'[15]INFRA-IND-001'!$C$36</c:f>
              <c:strCache>
                <c:ptCount val="1"/>
                <c:pt idx="0">
                  <c:v>Enero</c:v>
                </c:pt>
              </c:strCache>
            </c:strRef>
          </c:tx>
          <c:spPr>
            <a:solidFill>
              <a:schemeClr val="accent6"/>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extLst>
                <c:ext xmlns:c15="http://schemas.microsoft.com/office/drawing/2012/chart" uri="{02D57815-91ED-43cb-92C2-25804820EDAC}">
                  <c15:fullRef>
                    <c15:sqref>'[14]INFRA-IND-001'!$D$35:$I$35</c15:sqref>
                  </c15:fullRef>
                </c:ext>
              </c:extLst>
              <c:f>'[14]INFRA-IND-001'!$H$35:$I$35</c:f>
              <c:numCache>
                <c:formatCode>General</c:formatCode>
                <c:ptCount val="2"/>
              </c:numCache>
            </c:numRef>
          </c:cat>
          <c:val>
            <c:numRef>
              <c:extLst>
                <c:ext xmlns:c15="http://schemas.microsoft.com/office/drawing/2012/chart" uri="{02D57815-91ED-43cb-92C2-25804820EDAC}">
                  <c15:fullRef>
                    <c15:sqref>'[14]INFRA-IND-001'!$D$36:$I$36</c15:sqref>
                  </c15:fullRef>
                </c:ext>
              </c:extLst>
              <c:f>'[14]INFRA-IND-001'!$H$36:$I$36</c:f>
              <c:numCache>
                <c:formatCode>General</c:formatCode>
                <c:ptCount val="2"/>
              </c:numCache>
            </c:numRef>
          </c:val>
          <c:extLst>
            <c:ext xmlns:c16="http://schemas.microsoft.com/office/drawing/2014/chart" uri="{C3380CC4-5D6E-409C-BE32-E72D297353CC}">
              <c16:uniqueId val="{00000000-05B3-465C-A905-050CE22E33E0}"/>
            </c:ext>
          </c:extLst>
        </c:ser>
        <c:ser>
          <c:idx val="1"/>
          <c:order val="1"/>
          <c:tx>
            <c:strRef>
              <c:f>'[15]INFRA-IND-001'!$C$37</c:f>
              <c:strCache>
                <c:ptCount val="1"/>
                <c:pt idx="0">
                  <c:v>Febrero</c:v>
                </c:pt>
              </c:strCache>
            </c:strRef>
          </c:tx>
          <c:spPr>
            <a:solidFill>
              <a:schemeClr val="accent5"/>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extLst>
                <c:ext xmlns:c15="http://schemas.microsoft.com/office/drawing/2012/chart" uri="{02D57815-91ED-43cb-92C2-25804820EDAC}">
                  <c15:fullRef>
                    <c15:sqref>'[14]INFRA-IND-001'!$D$35:$I$35</c15:sqref>
                  </c15:fullRef>
                </c:ext>
              </c:extLst>
              <c:f>'[14]INFRA-IND-001'!$H$35:$I$35</c:f>
              <c:numCache>
                <c:formatCode>General</c:formatCode>
                <c:ptCount val="2"/>
              </c:numCache>
            </c:numRef>
          </c:cat>
          <c:val>
            <c:numRef>
              <c:extLst>
                <c:ext xmlns:c15="http://schemas.microsoft.com/office/drawing/2012/chart" uri="{02D57815-91ED-43cb-92C2-25804820EDAC}">
                  <c15:fullRef>
                    <c15:sqref>'[14]INFRA-IND-001'!$D$37:$I$37</c15:sqref>
                  </c15:fullRef>
                </c:ext>
              </c:extLst>
              <c:f>'[14]INFRA-IND-001'!$H$37:$I$37</c:f>
              <c:numCache>
                <c:formatCode>General</c:formatCode>
                <c:ptCount val="2"/>
              </c:numCache>
            </c:numRef>
          </c:val>
          <c:extLst>
            <c:ext xmlns:c16="http://schemas.microsoft.com/office/drawing/2014/chart" uri="{C3380CC4-5D6E-409C-BE32-E72D297353CC}">
              <c16:uniqueId val="{00000001-05B3-465C-A905-050CE22E33E0}"/>
            </c:ext>
          </c:extLst>
        </c:ser>
        <c:ser>
          <c:idx val="2"/>
          <c:order val="2"/>
          <c:tx>
            <c:strRef>
              <c:f>'[15]INFRA-IND-001'!$C$38</c:f>
              <c:strCache>
                <c:ptCount val="1"/>
                <c:pt idx="0">
                  <c:v>Marzo</c:v>
                </c:pt>
              </c:strCache>
            </c:strRef>
          </c:tx>
          <c:spPr>
            <a:solidFill>
              <a:schemeClr val="accent4"/>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extLst>
                <c:ext xmlns:c15="http://schemas.microsoft.com/office/drawing/2012/chart" uri="{02D57815-91ED-43cb-92C2-25804820EDAC}">
                  <c15:fullRef>
                    <c15:sqref>'[14]INFRA-IND-001'!$D$35:$I$35</c15:sqref>
                  </c15:fullRef>
                </c:ext>
              </c:extLst>
              <c:f>'[14]INFRA-IND-001'!$H$35:$I$35</c:f>
              <c:numCache>
                <c:formatCode>General</c:formatCode>
                <c:ptCount val="2"/>
              </c:numCache>
            </c:numRef>
          </c:cat>
          <c:val>
            <c:numRef>
              <c:extLst>
                <c:ext xmlns:c15="http://schemas.microsoft.com/office/drawing/2012/chart" uri="{02D57815-91ED-43cb-92C2-25804820EDAC}">
                  <c15:fullRef>
                    <c15:sqref>'[14]INFRA-IND-001'!$D$38:$I$38</c15:sqref>
                  </c15:fullRef>
                </c:ext>
              </c:extLst>
              <c:f>'[14]INFRA-IND-001'!$H$38:$I$38</c:f>
              <c:numCache>
                <c:formatCode>General</c:formatCode>
                <c:ptCount val="2"/>
              </c:numCache>
            </c:numRef>
          </c:val>
          <c:extLst>
            <c:ext xmlns:c16="http://schemas.microsoft.com/office/drawing/2014/chart" uri="{C3380CC4-5D6E-409C-BE32-E72D297353CC}">
              <c16:uniqueId val="{00000002-05B3-465C-A905-050CE22E33E0}"/>
            </c:ext>
          </c:extLst>
        </c:ser>
        <c:dLbls>
          <c:dLblPos val="outEnd"/>
          <c:showLegendKey val="0"/>
          <c:showVal val="1"/>
          <c:showCatName val="0"/>
          <c:showSerName val="0"/>
          <c:showPercent val="0"/>
          <c:showBubbleSize val="0"/>
        </c:dLbls>
        <c:gapWidth val="444"/>
        <c:overlap val="-90"/>
        <c:axId val="65874176"/>
        <c:axId val="66187264"/>
        <c:extLst/>
      </c:barChart>
      <c:catAx>
        <c:axId val="658741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s-CO"/>
          </a:p>
        </c:txPr>
        <c:crossAx val="66187264"/>
        <c:crosses val="autoZero"/>
        <c:auto val="1"/>
        <c:lblAlgn val="ctr"/>
        <c:lblOffset val="100"/>
        <c:noMultiLvlLbl val="0"/>
      </c:catAx>
      <c:valAx>
        <c:axId val="66187264"/>
        <c:scaling>
          <c:orientation val="minMax"/>
        </c:scaling>
        <c:delete val="1"/>
        <c:axPos val="l"/>
        <c:numFmt formatCode="General" sourceLinked="1"/>
        <c:majorTickMark val="none"/>
        <c:minorTickMark val="none"/>
        <c:tickLblPos val="nextTo"/>
        <c:crossAx val="6587417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landscape" verticalDpi="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59946701265939"/>
          <c:y val="0.20460488938400093"/>
          <c:w val="0.77547400275600054"/>
          <c:h val="0.57840304888768002"/>
        </c:manualLayout>
      </c:layout>
      <c:barChart>
        <c:barDir val="col"/>
        <c:grouping val="clustered"/>
        <c:varyColors val="0"/>
        <c:ser>
          <c:idx val="0"/>
          <c:order val="0"/>
          <c:tx>
            <c:strRef>
              <c:f>'[16]INFRA-IND-001'!$C$36</c:f>
              <c:strCache>
                <c:ptCount val="1"/>
                <c:pt idx="0">
                  <c:v>Enero</c:v>
                </c:pt>
              </c:strCache>
            </c:strRef>
          </c:tx>
          <c:spPr>
            <a:solidFill>
              <a:schemeClr val="accent6"/>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'[16]INFRA-IND-001'!$D$35:$I$35</c15:sqref>
                  </c15:fullRef>
                </c:ext>
              </c:extLst>
              <c:f>'[16]INFRA-IND-001'!$H$35:$I$35</c:f>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'[16]INFRA-IND-001'!$D$36:$I$36</c15:sqref>
                  </c15:fullRef>
                </c:ext>
              </c:extLst>
              <c:f>'[16]INFRA-IND-001'!$H$36:$I$36</c:f>
              <c:numCache>
                <c:formatCode>General</c:formatCode>
                <c:ptCount val="2"/>
                <c:pt idx="0">
                  <c:v>7.37</c:v>
                </c:pt>
                <c:pt idx="1">
                  <c:v>5.4</c:v>
                </c:pt>
              </c:numCache>
            </c:numRef>
          </c:val>
          <c:extLst>
            <c:ext xmlns:c16="http://schemas.microsoft.com/office/drawing/2014/chart" uri="{C3380CC4-5D6E-409C-BE32-E72D297353CC}">
              <c16:uniqueId val="{00000000-EF84-4D28-B73F-65E9062C78A3}"/>
            </c:ext>
          </c:extLst>
        </c:ser>
        <c:ser>
          <c:idx val="1"/>
          <c:order val="1"/>
          <c:tx>
            <c:strRef>
              <c:f>'[16]INFRA-IND-001'!$C$37</c:f>
              <c:strCache>
                <c:ptCount val="1"/>
                <c:pt idx="0">
                  <c:v>Febrero</c:v>
                </c:pt>
              </c:strCache>
            </c:strRef>
          </c:tx>
          <c:spPr>
            <a:solidFill>
              <a:schemeClr val="accent5"/>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'[16]INFRA-IND-001'!$D$35:$I$35</c15:sqref>
                  </c15:fullRef>
                </c:ext>
              </c:extLst>
              <c:f>'[16]INFRA-IND-001'!$H$35:$I$35</c:f>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'[16]INFRA-IND-001'!$D$37:$I$37</c15:sqref>
                  </c15:fullRef>
                </c:ext>
              </c:extLst>
              <c:f>'[16]INFRA-IND-001'!$H$37:$I$37</c:f>
              <c:numCache>
                <c:formatCode>General</c:formatCode>
                <c:ptCount val="2"/>
                <c:pt idx="0">
                  <c:v>14.849999999999998</c:v>
                </c:pt>
                <c:pt idx="1">
                  <c:v>16.98</c:v>
                </c:pt>
              </c:numCache>
            </c:numRef>
          </c:val>
          <c:extLst>
            <c:ext xmlns:c16="http://schemas.microsoft.com/office/drawing/2014/chart" uri="{C3380CC4-5D6E-409C-BE32-E72D297353CC}">
              <c16:uniqueId val="{00000001-EF84-4D28-B73F-65E9062C78A3}"/>
            </c:ext>
          </c:extLst>
        </c:ser>
        <c:ser>
          <c:idx val="2"/>
          <c:order val="2"/>
          <c:tx>
            <c:strRef>
              <c:f>'[16]INFRA-IND-001'!$C$38</c:f>
              <c:strCache>
                <c:ptCount val="1"/>
                <c:pt idx="0">
                  <c:v>Marzo</c:v>
                </c:pt>
              </c:strCache>
            </c:strRef>
          </c:tx>
          <c:spPr>
            <a:solidFill>
              <a:schemeClr val="accent4"/>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'[16]INFRA-IND-001'!$D$35:$I$35</c15:sqref>
                  </c15:fullRef>
                </c:ext>
              </c:extLst>
              <c:f>'[16]INFRA-IND-001'!$H$35:$I$35</c:f>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'[16]INFRA-IND-001'!$D$38:$I$38</c15:sqref>
                  </c15:fullRef>
                </c:ext>
              </c:extLst>
              <c:f>'[16]INFRA-IND-001'!$H$38:$I$38</c:f>
              <c:numCache>
                <c:formatCode>General</c:formatCode>
                <c:ptCount val="2"/>
                <c:pt idx="0">
                  <c:v>21.250000000000004</c:v>
                </c:pt>
                <c:pt idx="1">
                  <c:v>27.4</c:v>
                </c:pt>
              </c:numCache>
            </c:numRef>
          </c:val>
          <c:extLst>
            <c:ext xmlns:c16="http://schemas.microsoft.com/office/drawing/2014/chart" uri="{C3380CC4-5D6E-409C-BE32-E72D297353CC}">
              <c16:uniqueId val="{00000002-EF84-4D28-B73F-65E9062C78A3}"/>
            </c:ext>
          </c:extLst>
        </c:ser>
        <c:dLbls>
          <c:dLblPos val="outEnd"/>
          <c:showLegendKey val="0"/>
          <c:showVal val="1"/>
          <c:showCatName val="0"/>
          <c:showSerName val="0"/>
          <c:showPercent val="0"/>
          <c:showBubbleSize val="0"/>
        </c:dLbls>
        <c:gapWidth val="444"/>
        <c:overlap val="-90"/>
        <c:axId val="65874176"/>
        <c:axId val="66187264"/>
        <c:extLst>
          <c:ext xmlns:c15="http://schemas.microsoft.com/office/drawing/2012/chart" uri="{02D57815-91ED-43cb-92C2-25804820EDAC}">
            <c15:filteredBarSeries>
              <c15:ser>
                <c:idx val="3"/>
                <c:order val="3"/>
                <c:tx>
                  <c:strRef>
                    <c:extLst>
                      <c:ext uri="{02D57815-91ED-43cb-92C2-25804820EDAC}">
                        <c15:formulaRef>
                          <c15:sqref>'[16]INFRA-IND-001'!$C$39</c15:sqref>
                        </c15:formulaRef>
                      </c:ext>
                    </c:extLst>
                    <c:strCache>
                      <c:ptCount val="1"/>
                      <c:pt idx="0">
                        <c:v>Abril</c:v>
                      </c:pt>
                    </c:strCache>
                  </c:strRef>
                </c:tx>
                <c:spPr>
                  <a:solidFill>
                    <a:schemeClr val="accent6">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uri="{CE6537A1-D6FC-4f65-9D91-7224C49458BB}">
                      <c15:showLeaderLines val="1"/>
                      <c15:leaderLines>
                        <c:spPr>
                          <a:ln w="9525">
                            <a:solidFill>
                              <a:schemeClr val="tx1">
                                <a:lumMod val="35000"/>
                                <a:lumOff val="65000"/>
                              </a:schemeClr>
                            </a:solidFill>
                          </a:ln>
                          <a:effectLst/>
                        </c:spPr>
                      </c15:leaderLines>
                    </c:ext>
                  </c:extLst>
                </c:dLbls>
                <c:cat>
                  <c:strRef>
                    <c:extLst>
                      <c:ext uri="{02D57815-91ED-43cb-92C2-25804820EDAC}">
                        <c15:fullRef>
                          <c15:sqref>'[16]INFRA-IND-001'!$D$35:$I$35</c15:sqref>
                        </c15:fullRef>
                        <c15:formulaRef>
                          <c15:sqref>'[16]INFRA-IND-001'!$H$35:$I$35</c15:sqref>
                        </c15:formulaRef>
                      </c:ext>
                    </c:extLst>
                    <c:strCache>
                      <c:ptCount val="2"/>
                      <c:pt idx="0">
                        <c:v># Km carril de impacto intervenido</c:v>
                      </c:pt>
                      <c:pt idx="1">
                        <c:v># Km carril de impacto programados</c:v>
                      </c:pt>
                    </c:strCache>
                  </c:strRef>
                </c:cat>
                <c:val>
                  <c:numRef>
                    <c:extLst>
                      <c:ext uri="{02D57815-91ED-43cb-92C2-25804820EDAC}">
                        <c15:fullRef>
                          <c15:sqref>'[16]INFRA-IND-001'!$D$39:$I$39</c15:sqref>
                        </c15:fullRef>
                        <c15:formulaRef>
                          <c15:sqref>'[16]INFRA-IND-001'!$H$39:$I$39</c15:sqref>
                        </c15:formulaRef>
                      </c:ext>
                    </c:extLst>
                    <c:numCache>
                      <c:formatCode>General</c:formatCode>
                      <c:ptCount val="2"/>
                      <c:pt idx="0">
                        <c:v>16.98</c:v>
                      </c:pt>
                      <c:pt idx="1">
                        <c:v>13.75</c:v>
                      </c:pt>
                    </c:numCache>
                  </c:numRef>
                </c:val>
                <c:extLst>
                  <c:ext xmlns:c16="http://schemas.microsoft.com/office/drawing/2014/chart" uri="{C3380CC4-5D6E-409C-BE32-E72D297353CC}">
                    <c16:uniqueId val="{00000003-EF84-4D28-B73F-65E9062C78A3}"/>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'[16]INFRA-IND-001'!$C$40</c15:sqref>
                        </c15:formulaRef>
                      </c:ext>
                    </c:extLst>
                    <c:strCache>
                      <c:ptCount val="1"/>
                      <c:pt idx="0">
                        <c:v>Mayo</c:v>
                      </c:pt>
                    </c:strCache>
                  </c:strRef>
                </c:tx>
                <c:spPr>
                  <a:solidFill>
                    <a:schemeClr val="accent5">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'[16]INFRA-IND-001'!$D$35:$I$35</c15:sqref>
                        </c15:fullRef>
                        <c15:formulaRef>
                          <c15:sqref>'[16]INFRA-IND-001'!$H$35:$I$35</c15:sqref>
                        </c15:formulaRef>
                      </c:ext>
                    </c:extLst>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'[16]INFRA-IND-001'!$D$40:$I$40</c15:sqref>
                        </c15:fullRef>
                        <c15:formulaRef>
                          <c15:sqref>'[16]INFRA-IND-001'!$H$40:$I$40</c15:sqref>
                        </c15:formulaRef>
                      </c:ext>
                    </c:extLst>
                    <c:numCache>
                      <c:formatCode>General</c:formatCode>
                      <c:ptCount val="2"/>
                      <c:pt idx="0">
                        <c:v>23.200000000000006</c:v>
                      </c:pt>
                      <c:pt idx="1">
                        <c:v>23.7</c:v>
                      </c:pt>
                    </c:numCache>
                  </c:numRef>
                </c:val>
                <c:extLst xmlns:c15="http://schemas.microsoft.com/office/drawing/2012/chart">
                  <c:ext xmlns:c16="http://schemas.microsoft.com/office/drawing/2014/chart" uri="{C3380CC4-5D6E-409C-BE32-E72D297353CC}">
                    <c16:uniqueId val="{00000004-EF84-4D28-B73F-65E9062C78A3}"/>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'[16]INFRA-IND-001'!$C$41</c15:sqref>
                        </c15:formulaRef>
                      </c:ext>
                    </c:extLst>
                    <c:strCache>
                      <c:ptCount val="1"/>
                      <c:pt idx="0">
                        <c:v>Junio</c:v>
                      </c:pt>
                    </c:strCache>
                  </c:strRef>
                </c:tx>
                <c:spPr>
                  <a:solidFill>
                    <a:schemeClr val="accent4">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'[16]INFRA-IND-001'!$D$35:$I$35</c15:sqref>
                        </c15:fullRef>
                        <c15:formulaRef>
                          <c15:sqref>'[16]INFRA-IND-001'!$H$35:$I$35</c15:sqref>
                        </c15:formulaRef>
                      </c:ext>
                    </c:extLst>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'[16]INFRA-IND-001'!$D$41:$I$41</c15:sqref>
                        </c15:fullRef>
                        <c15:formulaRef>
                          <c15:sqref>'[16]INFRA-IND-001'!$H$41:$I$41</c15:sqref>
                        </c15:formulaRef>
                      </c:ext>
                    </c:extLst>
                    <c:numCache>
                      <c:formatCode>General</c:formatCode>
                      <c:ptCount val="2"/>
                      <c:pt idx="0">
                        <c:v>24.939999999999994</c:v>
                      </c:pt>
                      <c:pt idx="1">
                        <c:v>30.22</c:v>
                      </c:pt>
                    </c:numCache>
                  </c:numRef>
                </c:val>
                <c:extLst xmlns:c15="http://schemas.microsoft.com/office/drawing/2012/chart">
                  <c:ext xmlns:c16="http://schemas.microsoft.com/office/drawing/2014/chart" uri="{C3380CC4-5D6E-409C-BE32-E72D297353CC}">
                    <c16:uniqueId val="{00000005-EF84-4D28-B73F-65E9062C78A3}"/>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'[16]INFRA-IND-001'!$C$42</c15:sqref>
                        </c15:formulaRef>
                      </c:ext>
                    </c:extLst>
                    <c:strCache>
                      <c:ptCount val="1"/>
                      <c:pt idx="0">
                        <c:v>Julio</c:v>
                      </c:pt>
                    </c:strCache>
                  </c:strRef>
                </c:tx>
                <c:spPr>
                  <a:solidFill>
                    <a:schemeClr val="accent6">
                      <a:lumMod val="80000"/>
                      <a:lumOff val="2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'[16]INFRA-IND-001'!$D$35:$I$35</c15:sqref>
                        </c15:fullRef>
                        <c15:formulaRef>
                          <c15:sqref>'[16]INFRA-IND-001'!$H$35:$I$35</c15:sqref>
                        </c15:formulaRef>
                      </c:ext>
                    </c:extLst>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'[16]INFRA-IND-001'!$D$42:$I$42</c15:sqref>
                        </c15:fullRef>
                        <c15:formulaRef>
                          <c15:sqref>'[16]INFRA-IND-001'!$H$42:$I$42</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6-EF84-4D28-B73F-65E9062C78A3}"/>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'[16]INFRA-IND-001'!$C$43</c15:sqref>
                        </c15:formulaRef>
                      </c:ext>
                    </c:extLst>
                    <c:strCache>
                      <c:ptCount val="1"/>
                      <c:pt idx="0">
                        <c:v>Agosto</c:v>
                      </c:pt>
                    </c:strCache>
                  </c:strRef>
                </c:tx>
                <c:spPr>
                  <a:solidFill>
                    <a:schemeClr val="accent5">
                      <a:lumMod val="80000"/>
                      <a:lumOff val="2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'[16]INFRA-IND-001'!$D$35:$I$35</c15:sqref>
                        </c15:fullRef>
                        <c15:formulaRef>
                          <c15:sqref>'[16]INFRA-IND-001'!$H$35:$I$35</c15:sqref>
                        </c15:formulaRef>
                      </c:ext>
                    </c:extLst>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'[16]INFRA-IND-001'!$D$43:$I$43</c15:sqref>
                        </c15:fullRef>
                        <c15:formulaRef>
                          <c15:sqref>'[16]INFRA-IND-001'!$H$43:$I$43</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7-EF84-4D28-B73F-65E9062C78A3}"/>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'[16]INFRA-IND-001'!$C$44</c15:sqref>
                        </c15:formulaRef>
                      </c:ext>
                    </c:extLst>
                    <c:strCache>
                      <c:ptCount val="1"/>
                      <c:pt idx="0">
                        <c:v>Septiembre</c:v>
                      </c:pt>
                    </c:strCache>
                  </c:strRef>
                </c:tx>
                <c:spPr>
                  <a:solidFill>
                    <a:schemeClr val="accent4">
                      <a:lumMod val="80000"/>
                      <a:lumOff val="2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'[16]INFRA-IND-001'!$D$35:$I$35</c15:sqref>
                        </c15:fullRef>
                        <c15:formulaRef>
                          <c15:sqref>'[16]INFRA-IND-001'!$H$35:$I$35</c15:sqref>
                        </c15:formulaRef>
                      </c:ext>
                    </c:extLst>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'[16]INFRA-IND-001'!$D$44:$I$44</c15:sqref>
                        </c15:fullRef>
                        <c15:formulaRef>
                          <c15:sqref>'[16]INFRA-IND-001'!$H$44:$I$44</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8-EF84-4D28-B73F-65E9062C78A3}"/>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'[16]INFRA-IND-001'!$C$45</c15:sqref>
                        </c15:formulaRef>
                      </c:ext>
                    </c:extLst>
                    <c:strCache>
                      <c:ptCount val="1"/>
                      <c:pt idx="0">
                        <c:v>Octubre</c:v>
                      </c:pt>
                    </c:strCache>
                  </c:strRef>
                </c:tx>
                <c:spPr>
                  <a:solidFill>
                    <a:schemeClr val="accent6">
                      <a:lumMod val="8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'[16]INFRA-IND-001'!$D$35:$I$35</c15:sqref>
                        </c15:fullRef>
                        <c15:formulaRef>
                          <c15:sqref>'[16]INFRA-IND-001'!$H$35:$I$35</c15:sqref>
                        </c15:formulaRef>
                      </c:ext>
                    </c:extLst>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'[16]INFRA-IND-001'!$D$45:$I$45</c15:sqref>
                        </c15:fullRef>
                        <c15:formulaRef>
                          <c15:sqref>'[16]INFRA-IND-001'!$H$45:$I$45</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9-EF84-4D28-B73F-65E9062C78A3}"/>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'[16]INFRA-IND-001'!$C$46</c15:sqref>
                        </c15:formulaRef>
                      </c:ext>
                    </c:extLst>
                    <c:strCache>
                      <c:ptCount val="1"/>
                      <c:pt idx="0">
                        <c:v>Noviembre</c:v>
                      </c:pt>
                    </c:strCache>
                  </c:strRef>
                </c:tx>
                <c:spPr>
                  <a:solidFill>
                    <a:schemeClr val="accent5">
                      <a:lumMod val="8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'[16]INFRA-IND-001'!$D$35:$I$35</c15:sqref>
                        </c15:fullRef>
                        <c15:formulaRef>
                          <c15:sqref>'[16]INFRA-IND-001'!$H$35:$I$35</c15:sqref>
                        </c15:formulaRef>
                      </c:ext>
                    </c:extLst>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'[16]INFRA-IND-001'!$D$46:$I$46</c15:sqref>
                        </c15:fullRef>
                        <c15:formulaRef>
                          <c15:sqref>'[16]INFRA-IND-001'!$H$46:$I$46</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A-EF84-4D28-B73F-65E9062C78A3}"/>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'[16]INFRA-IND-001'!$C$47</c15:sqref>
                        </c15:formulaRef>
                      </c:ext>
                    </c:extLst>
                    <c:strCache>
                      <c:ptCount val="1"/>
                      <c:pt idx="0">
                        <c:v>Diciembre</c:v>
                      </c:pt>
                    </c:strCache>
                  </c:strRef>
                </c:tx>
                <c:spPr>
                  <a:solidFill>
                    <a:schemeClr val="accent4">
                      <a:lumMod val="8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'[16]INFRA-IND-001'!$D$35:$I$35</c15:sqref>
                        </c15:fullRef>
                        <c15:formulaRef>
                          <c15:sqref>'[16]INFRA-IND-001'!$H$35:$I$35</c15:sqref>
                        </c15:formulaRef>
                      </c:ext>
                    </c:extLst>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'[16]INFRA-IND-001'!$D$47:$I$47</c15:sqref>
                        </c15:fullRef>
                        <c15:formulaRef>
                          <c15:sqref>'[16]INFRA-IND-001'!$H$47:$I$47</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B-EF84-4D28-B73F-65E9062C78A3}"/>
                  </c:ext>
                </c:extLst>
              </c15:ser>
            </c15:filteredBarSeries>
          </c:ext>
        </c:extLst>
      </c:barChart>
      <c:catAx>
        <c:axId val="658741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s-CO"/>
          </a:p>
        </c:txPr>
        <c:crossAx val="66187264"/>
        <c:crosses val="autoZero"/>
        <c:auto val="1"/>
        <c:lblAlgn val="ctr"/>
        <c:lblOffset val="100"/>
        <c:noMultiLvlLbl val="0"/>
      </c:catAx>
      <c:valAx>
        <c:axId val="66187264"/>
        <c:scaling>
          <c:orientation val="minMax"/>
        </c:scaling>
        <c:delete val="1"/>
        <c:axPos val="l"/>
        <c:numFmt formatCode="General" sourceLinked="1"/>
        <c:majorTickMark val="none"/>
        <c:minorTickMark val="none"/>
        <c:tickLblPos val="nextTo"/>
        <c:crossAx val="6587417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landscape" verticalDpi="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59946701265939"/>
          <c:y val="0.20460488938400093"/>
          <c:w val="0.77547400275600054"/>
          <c:h val="0.57840304888768002"/>
        </c:manualLayout>
      </c:layout>
      <c:barChart>
        <c:barDir val="col"/>
        <c:grouping val="clustered"/>
        <c:varyColors val="0"/>
        <c:ser>
          <c:idx val="3"/>
          <c:order val="3"/>
          <c:tx>
            <c:strRef>
              <c:f>'[16]INFRA-IND-001'!$C$39</c:f>
              <c:strCache>
                <c:ptCount val="1"/>
                <c:pt idx="0">
                  <c:v>Abril</c:v>
                </c:pt>
              </c:strCache>
              <c:extLst xmlns:c15="http://schemas.microsoft.com/office/drawing/2012/chart"/>
            </c:strRef>
          </c:tx>
          <c:spPr>
            <a:solidFill>
              <a:schemeClr val="accent6">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'[16]INFRA-IND-001'!$D$35:$I$35</c15:sqref>
                  </c15:fullRef>
                </c:ext>
              </c:extLst>
              <c:f>'[16]INFRA-IND-001'!$H$35:$I$35</c:f>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'[16]INFRA-IND-001'!$D$39:$I$39</c15:sqref>
                  </c15:fullRef>
                </c:ext>
              </c:extLst>
              <c:f>'[16]INFRA-IND-001'!$H$39:$I$39</c:f>
              <c:numCache>
                <c:formatCode>General</c:formatCode>
                <c:ptCount val="2"/>
                <c:pt idx="0">
                  <c:v>16.98</c:v>
                </c:pt>
                <c:pt idx="1">
                  <c:v>13.75</c:v>
                </c:pt>
              </c:numCache>
            </c:numRef>
          </c:val>
          <c:extLst>
            <c:ext xmlns:c16="http://schemas.microsoft.com/office/drawing/2014/chart" uri="{C3380CC4-5D6E-409C-BE32-E72D297353CC}">
              <c16:uniqueId val="{00000000-250E-4BA2-B7A8-0BE873947FD5}"/>
            </c:ext>
          </c:extLst>
        </c:ser>
        <c:ser>
          <c:idx val="4"/>
          <c:order val="4"/>
          <c:tx>
            <c:strRef>
              <c:f>'[16]INFRA-IND-001'!$C$40</c:f>
              <c:strCache>
                <c:ptCount val="1"/>
                <c:pt idx="0">
                  <c:v>Mayo</c:v>
                </c:pt>
              </c:strCache>
              <c:extLst xmlns:c15="http://schemas.microsoft.com/office/drawing/2012/chart"/>
            </c:strRef>
          </c:tx>
          <c:spPr>
            <a:solidFill>
              <a:schemeClr val="accent5">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'[16]INFRA-IND-001'!$D$35:$I$35</c15:sqref>
                  </c15:fullRef>
                </c:ext>
              </c:extLst>
              <c:f>'[16]INFRA-IND-001'!$H$35:$I$35</c:f>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'[16]INFRA-IND-001'!$D$40:$I$40</c15:sqref>
                  </c15:fullRef>
                </c:ext>
              </c:extLst>
              <c:f>'[16]INFRA-IND-001'!$H$40:$I$40</c:f>
              <c:numCache>
                <c:formatCode>General</c:formatCode>
                <c:ptCount val="2"/>
                <c:pt idx="0">
                  <c:v>23.200000000000006</c:v>
                </c:pt>
                <c:pt idx="1">
                  <c:v>23.7</c:v>
                </c:pt>
              </c:numCache>
            </c:numRef>
          </c:val>
          <c:extLst>
            <c:ext xmlns:c16="http://schemas.microsoft.com/office/drawing/2014/chart" uri="{C3380CC4-5D6E-409C-BE32-E72D297353CC}">
              <c16:uniqueId val="{00000001-250E-4BA2-B7A8-0BE873947FD5}"/>
            </c:ext>
          </c:extLst>
        </c:ser>
        <c:ser>
          <c:idx val="5"/>
          <c:order val="5"/>
          <c:tx>
            <c:strRef>
              <c:f>'[16]INFRA-IND-001'!$C$41</c:f>
              <c:strCache>
                <c:ptCount val="1"/>
                <c:pt idx="0">
                  <c:v>Junio</c:v>
                </c:pt>
              </c:strCache>
              <c:extLst xmlns:c15="http://schemas.microsoft.com/office/drawing/2012/chart"/>
            </c:strRef>
          </c:tx>
          <c:spPr>
            <a:solidFill>
              <a:schemeClr val="accent4">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'[16]INFRA-IND-001'!$D$35:$I$35</c15:sqref>
                  </c15:fullRef>
                </c:ext>
              </c:extLst>
              <c:f>'[16]INFRA-IND-001'!$H$35:$I$35</c:f>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'[16]INFRA-IND-001'!$D$41:$I$41</c15:sqref>
                  </c15:fullRef>
                </c:ext>
              </c:extLst>
              <c:f>'[16]INFRA-IND-001'!$H$41:$I$41</c:f>
              <c:numCache>
                <c:formatCode>General</c:formatCode>
                <c:ptCount val="2"/>
                <c:pt idx="0">
                  <c:v>24.939999999999994</c:v>
                </c:pt>
                <c:pt idx="1">
                  <c:v>30.22</c:v>
                </c:pt>
              </c:numCache>
            </c:numRef>
          </c:val>
          <c:extLst>
            <c:ext xmlns:c16="http://schemas.microsoft.com/office/drawing/2014/chart" uri="{C3380CC4-5D6E-409C-BE32-E72D297353CC}">
              <c16:uniqueId val="{00000002-250E-4BA2-B7A8-0BE873947FD5}"/>
            </c:ext>
          </c:extLst>
        </c:ser>
        <c:dLbls>
          <c:dLblPos val="outEnd"/>
          <c:showLegendKey val="0"/>
          <c:showVal val="1"/>
          <c:showCatName val="0"/>
          <c:showSerName val="0"/>
          <c:showPercent val="0"/>
          <c:showBubbleSize val="0"/>
        </c:dLbls>
        <c:gapWidth val="444"/>
        <c:overlap val="-90"/>
        <c:axId val="65874176"/>
        <c:axId val="66187264"/>
        <c:extLst>
          <c:ext xmlns:c15="http://schemas.microsoft.com/office/drawing/2012/chart" uri="{02D57815-91ED-43cb-92C2-25804820EDAC}">
            <c15:filteredBarSeries>
              <c15:ser>
                <c:idx val="0"/>
                <c:order val="0"/>
                <c:tx>
                  <c:strRef>
                    <c:extLst>
                      <c:ext uri="{02D57815-91ED-43cb-92C2-25804820EDAC}">
                        <c15:formulaRef>
                          <c15:sqref>'[16]INFRA-IND-001'!$C$36</c15:sqref>
                        </c15:formulaRef>
                      </c:ext>
                    </c:extLst>
                    <c:strCache>
                      <c:ptCount val="1"/>
                      <c:pt idx="0">
                        <c:v>Enero</c:v>
                      </c:pt>
                    </c:strCache>
                  </c:strRef>
                </c:tx>
                <c:spPr>
                  <a:solidFill>
                    <a:schemeClr val="accent6"/>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uri="{CE6537A1-D6FC-4f65-9D91-7224C49458BB}">
                      <c15:showLeaderLines val="1"/>
                      <c15:leaderLines>
                        <c:spPr>
                          <a:ln w="9525">
                            <a:solidFill>
                              <a:schemeClr val="tx1">
                                <a:lumMod val="35000"/>
                                <a:lumOff val="65000"/>
                              </a:schemeClr>
                            </a:solidFill>
                          </a:ln>
                          <a:effectLst/>
                        </c:spPr>
                      </c15:leaderLines>
                    </c:ext>
                  </c:extLst>
                </c:dLbls>
                <c:cat>
                  <c:strRef>
                    <c:extLst>
                      <c:ext uri="{02D57815-91ED-43cb-92C2-25804820EDAC}">
                        <c15:fullRef>
                          <c15:sqref>'[16]INFRA-IND-001'!$D$35:$I$35</c15:sqref>
                        </c15:fullRef>
                        <c15:formulaRef>
                          <c15:sqref>'[16]INFRA-IND-001'!$H$35:$I$35</c15:sqref>
                        </c15:formulaRef>
                      </c:ext>
                    </c:extLst>
                    <c:strCache>
                      <c:ptCount val="2"/>
                      <c:pt idx="0">
                        <c:v># Km carril de impacto intervenido</c:v>
                      </c:pt>
                      <c:pt idx="1">
                        <c:v># Km carril de impacto programados</c:v>
                      </c:pt>
                    </c:strCache>
                  </c:strRef>
                </c:cat>
                <c:val>
                  <c:numRef>
                    <c:extLst>
                      <c:ext uri="{02D57815-91ED-43cb-92C2-25804820EDAC}">
                        <c15:fullRef>
                          <c15:sqref>'[16]INFRA-IND-001'!$D$36:$I$36</c15:sqref>
                        </c15:fullRef>
                        <c15:formulaRef>
                          <c15:sqref>'[16]INFRA-IND-001'!$H$36:$I$36</c15:sqref>
                        </c15:formulaRef>
                      </c:ext>
                    </c:extLst>
                    <c:numCache>
                      <c:formatCode>General</c:formatCode>
                      <c:ptCount val="2"/>
                      <c:pt idx="0">
                        <c:v>7.37</c:v>
                      </c:pt>
                      <c:pt idx="1">
                        <c:v>5.4</c:v>
                      </c:pt>
                    </c:numCache>
                  </c:numRef>
                </c:val>
                <c:extLst>
                  <c:ext xmlns:c16="http://schemas.microsoft.com/office/drawing/2014/chart" uri="{C3380CC4-5D6E-409C-BE32-E72D297353CC}">
                    <c16:uniqueId val="{00000003-250E-4BA2-B7A8-0BE873947FD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'[16]INFRA-IND-001'!$C$37</c15:sqref>
                        </c15:formulaRef>
                      </c:ext>
                    </c:extLst>
                    <c:strCache>
                      <c:ptCount val="1"/>
                      <c:pt idx="0">
                        <c:v>Febrero</c:v>
                      </c:pt>
                    </c:strCache>
                  </c:strRef>
                </c:tx>
                <c:spPr>
                  <a:solidFill>
                    <a:schemeClr val="accent5"/>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'[16]INFRA-IND-001'!$D$35:$I$35</c15:sqref>
                        </c15:fullRef>
                        <c15:formulaRef>
                          <c15:sqref>'[16]INFRA-IND-001'!$H$35:$I$35</c15:sqref>
                        </c15:formulaRef>
                      </c:ext>
                    </c:extLst>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'[16]INFRA-IND-001'!$D$37:$I$37</c15:sqref>
                        </c15:fullRef>
                        <c15:formulaRef>
                          <c15:sqref>'[16]INFRA-IND-001'!$H$37:$I$37</c15:sqref>
                        </c15:formulaRef>
                      </c:ext>
                    </c:extLst>
                    <c:numCache>
                      <c:formatCode>General</c:formatCode>
                      <c:ptCount val="2"/>
                      <c:pt idx="0">
                        <c:v>14.849999999999998</c:v>
                      </c:pt>
                      <c:pt idx="1">
                        <c:v>16.98</c:v>
                      </c:pt>
                    </c:numCache>
                  </c:numRef>
                </c:val>
                <c:extLst xmlns:c15="http://schemas.microsoft.com/office/drawing/2012/chart">
                  <c:ext xmlns:c16="http://schemas.microsoft.com/office/drawing/2014/chart" uri="{C3380CC4-5D6E-409C-BE32-E72D297353CC}">
                    <c16:uniqueId val="{00000004-250E-4BA2-B7A8-0BE873947FD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'[16]INFRA-IND-001'!$C$38</c15:sqref>
                        </c15:formulaRef>
                      </c:ext>
                    </c:extLst>
                    <c:strCache>
                      <c:ptCount val="1"/>
                      <c:pt idx="0">
                        <c:v>Marzo</c:v>
                      </c:pt>
                    </c:strCache>
                  </c:strRef>
                </c:tx>
                <c:spPr>
                  <a:solidFill>
                    <a:schemeClr val="accent4"/>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'[16]INFRA-IND-001'!$D$35:$I$35</c15:sqref>
                        </c15:fullRef>
                        <c15:formulaRef>
                          <c15:sqref>'[16]INFRA-IND-001'!$H$35:$I$35</c15:sqref>
                        </c15:formulaRef>
                      </c:ext>
                    </c:extLst>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'[16]INFRA-IND-001'!$D$38:$I$38</c15:sqref>
                        </c15:fullRef>
                        <c15:formulaRef>
                          <c15:sqref>'[16]INFRA-IND-001'!$H$38:$I$38</c15:sqref>
                        </c15:formulaRef>
                      </c:ext>
                    </c:extLst>
                    <c:numCache>
                      <c:formatCode>General</c:formatCode>
                      <c:ptCount val="2"/>
                      <c:pt idx="0">
                        <c:v>21.250000000000004</c:v>
                      </c:pt>
                      <c:pt idx="1">
                        <c:v>27.4</c:v>
                      </c:pt>
                    </c:numCache>
                  </c:numRef>
                </c:val>
                <c:extLst xmlns:c15="http://schemas.microsoft.com/office/drawing/2012/chart">
                  <c:ext xmlns:c16="http://schemas.microsoft.com/office/drawing/2014/chart" uri="{C3380CC4-5D6E-409C-BE32-E72D297353CC}">
                    <c16:uniqueId val="{00000005-250E-4BA2-B7A8-0BE873947FD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'[16]INFRA-IND-001'!$C$42</c15:sqref>
                        </c15:formulaRef>
                      </c:ext>
                    </c:extLst>
                    <c:strCache>
                      <c:ptCount val="1"/>
                      <c:pt idx="0">
                        <c:v>Julio</c:v>
                      </c:pt>
                    </c:strCache>
                  </c:strRef>
                </c:tx>
                <c:spPr>
                  <a:solidFill>
                    <a:schemeClr val="accent6">
                      <a:lumMod val="80000"/>
                      <a:lumOff val="2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'[16]INFRA-IND-001'!$D$35:$I$35</c15:sqref>
                        </c15:fullRef>
                        <c15:formulaRef>
                          <c15:sqref>'[16]INFRA-IND-001'!$H$35:$I$35</c15:sqref>
                        </c15:formulaRef>
                      </c:ext>
                    </c:extLst>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'[16]INFRA-IND-001'!$D$42:$I$42</c15:sqref>
                        </c15:fullRef>
                        <c15:formulaRef>
                          <c15:sqref>'[16]INFRA-IND-001'!$H$42:$I$42</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6-250E-4BA2-B7A8-0BE873947FD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'[16]INFRA-IND-001'!$C$43</c15:sqref>
                        </c15:formulaRef>
                      </c:ext>
                    </c:extLst>
                    <c:strCache>
                      <c:ptCount val="1"/>
                      <c:pt idx="0">
                        <c:v>Agosto</c:v>
                      </c:pt>
                    </c:strCache>
                  </c:strRef>
                </c:tx>
                <c:spPr>
                  <a:solidFill>
                    <a:schemeClr val="accent5">
                      <a:lumMod val="80000"/>
                      <a:lumOff val="2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'[16]INFRA-IND-001'!$D$35:$I$35</c15:sqref>
                        </c15:fullRef>
                        <c15:formulaRef>
                          <c15:sqref>'[16]INFRA-IND-001'!$H$35:$I$35</c15:sqref>
                        </c15:formulaRef>
                      </c:ext>
                    </c:extLst>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'[16]INFRA-IND-001'!$D$43:$I$43</c15:sqref>
                        </c15:fullRef>
                        <c15:formulaRef>
                          <c15:sqref>'[16]INFRA-IND-001'!$H$43:$I$43</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7-250E-4BA2-B7A8-0BE873947FD5}"/>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'[16]INFRA-IND-001'!$C$44</c15:sqref>
                        </c15:formulaRef>
                      </c:ext>
                    </c:extLst>
                    <c:strCache>
                      <c:ptCount val="1"/>
                      <c:pt idx="0">
                        <c:v>Septiembre</c:v>
                      </c:pt>
                    </c:strCache>
                  </c:strRef>
                </c:tx>
                <c:spPr>
                  <a:solidFill>
                    <a:schemeClr val="accent4">
                      <a:lumMod val="80000"/>
                      <a:lumOff val="2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'[16]INFRA-IND-001'!$D$35:$I$35</c15:sqref>
                        </c15:fullRef>
                        <c15:formulaRef>
                          <c15:sqref>'[16]INFRA-IND-001'!$H$35:$I$35</c15:sqref>
                        </c15:formulaRef>
                      </c:ext>
                    </c:extLst>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'[16]INFRA-IND-001'!$D$44:$I$44</c15:sqref>
                        </c15:fullRef>
                        <c15:formulaRef>
                          <c15:sqref>'[16]INFRA-IND-001'!$H$44:$I$44</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8-250E-4BA2-B7A8-0BE873947FD5}"/>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'[16]INFRA-IND-001'!$C$45</c15:sqref>
                        </c15:formulaRef>
                      </c:ext>
                    </c:extLst>
                    <c:strCache>
                      <c:ptCount val="1"/>
                      <c:pt idx="0">
                        <c:v>Octubre</c:v>
                      </c:pt>
                    </c:strCache>
                  </c:strRef>
                </c:tx>
                <c:spPr>
                  <a:solidFill>
                    <a:schemeClr val="accent6">
                      <a:lumMod val="8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'[16]INFRA-IND-001'!$D$35:$I$35</c15:sqref>
                        </c15:fullRef>
                        <c15:formulaRef>
                          <c15:sqref>'[16]INFRA-IND-001'!$H$35:$I$35</c15:sqref>
                        </c15:formulaRef>
                      </c:ext>
                    </c:extLst>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'[16]INFRA-IND-001'!$D$45:$I$45</c15:sqref>
                        </c15:fullRef>
                        <c15:formulaRef>
                          <c15:sqref>'[16]INFRA-IND-001'!$H$45:$I$45</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9-250E-4BA2-B7A8-0BE873947FD5}"/>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'[16]INFRA-IND-001'!$C$46</c15:sqref>
                        </c15:formulaRef>
                      </c:ext>
                    </c:extLst>
                    <c:strCache>
                      <c:ptCount val="1"/>
                      <c:pt idx="0">
                        <c:v>Noviembre</c:v>
                      </c:pt>
                    </c:strCache>
                  </c:strRef>
                </c:tx>
                <c:spPr>
                  <a:solidFill>
                    <a:schemeClr val="accent5">
                      <a:lumMod val="8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'[16]INFRA-IND-001'!$D$35:$I$35</c15:sqref>
                        </c15:fullRef>
                        <c15:formulaRef>
                          <c15:sqref>'[16]INFRA-IND-001'!$H$35:$I$35</c15:sqref>
                        </c15:formulaRef>
                      </c:ext>
                    </c:extLst>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'[16]INFRA-IND-001'!$D$46:$I$46</c15:sqref>
                        </c15:fullRef>
                        <c15:formulaRef>
                          <c15:sqref>'[16]INFRA-IND-001'!$H$46:$I$46</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A-250E-4BA2-B7A8-0BE873947FD5}"/>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'[16]INFRA-IND-001'!$C$47</c15:sqref>
                        </c15:formulaRef>
                      </c:ext>
                    </c:extLst>
                    <c:strCache>
                      <c:ptCount val="1"/>
                      <c:pt idx="0">
                        <c:v>Diciembre</c:v>
                      </c:pt>
                    </c:strCache>
                  </c:strRef>
                </c:tx>
                <c:spPr>
                  <a:solidFill>
                    <a:schemeClr val="accent4">
                      <a:lumMod val="8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'[16]INFRA-IND-001'!$D$35:$I$35</c15:sqref>
                        </c15:fullRef>
                        <c15:formulaRef>
                          <c15:sqref>'[16]INFRA-IND-001'!$H$35:$I$35</c15:sqref>
                        </c15:formulaRef>
                      </c:ext>
                    </c:extLst>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'[16]INFRA-IND-001'!$D$47:$I$47</c15:sqref>
                        </c15:fullRef>
                        <c15:formulaRef>
                          <c15:sqref>'[16]INFRA-IND-001'!$H$47:$I$47</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B-250E-4BA2-B7A8-0BE873947FD5}"/>
                  </c:ext>
                </c:extLst>
              </c15:ser>
            </c15:filteredBarSeries>
          </c:ext>
        </c:extLst>
      </c:barChart>
      <c:catAx>
        <c:axId val="658741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s-CO"/>
          </a:p>
        </c:txPr>
        <c:crossAx val="66187264"/>
        <c:crosses val="autoZero"/>
        <c:auto val="1"/>
        <c:lblAlgn val="ctr"/>
        <c:lblOffset val="100"/>
        <c:noMultiLvlLbl val="0"/>
      </c:catAx>
      <c:valAx>
        <c:axId val="66187264"/>
        <c:scaling>
          <c:orientation val="minMax"/>
        </c:scaling>
        <c:delete val="1"/>
        <c:axPos val="l"/>
        <c:numFmt formatCode="General" sourceLinked="1"/>
        <c:majorTickMark val="none"/>
        <c:minorTickMark val="none"/>
        <c:tickLblPos val="nextTo"/>
        <c:crossAx val="6587417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landscape" verticalDpi="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59946701265939"/>
          <c:y val="0.20460488938400093"/>
          <c:w val="0.77547400275600054"/>
          <c:h val="0.57840304888768002"/>
        </c:manualLayout>
      </c:layout>
      <c:barChart>
        <c:barDir val="col"/>
        <c:grouping val="clustered"/>
        <c:varyColors val="0"/>
        <c:ser>
          <c:idx val="0"/>
          <c:order val="0"/>
          <c:tx>
            <c:strRef>
              <c:f>'[78]INFRA-IND-001'!$C$36</c:f>
              <c:strCache>
                <c:ptCount val="1"/>
                <c:pt idx="0">
                  <c:v>Enero</c:v>
                </c:pt>
              </c:strCache>
            </c:strRef>
          </c:tx>
          <c:spPr>
            <a:solidFill>
              <a:schemeClr val="accent6"/>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'[78]INFRA-IND-001'!$D$35:$I$35</c15:sqref>
                  </c15:fullRef>
                </c:ext>
              </c:extLst>
              <c:f>'[78]INFRA-IND-001'!$H$35:$I$35</c:f>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'[78]INFRA-IND-001'!$D$36:$I$36</c15:sqref>
                  </c15:fullRef>
                </c:ext>
              </c:extLst>
              <c:f>'[78]INFRA-IND-001'!$H$36:$I$36</c:f>
              <c:numCache>
                <c:formatCode>General</c:formatCode>
                <c:ptCount val="2"/>
                <c:pt idx="0">
                  <c:v>7.37</c:v>
                </c:pt>
                <c:pt idx="1">
                  <c:v>5.4</c:v>
                </c:pt>
              </c:numCache>
            </c:numRef>
          </c:val>
          <c:extLst>
            <c:ext xmlns:c16="http://schemas.microsoft.com/office/drawing/2014/chart" uri="{C3380CC4-5D6E-409C-BE32-E72D297353CC}">
              <c16:uniqueId val="{00000000-1494-4AFE-AC43-B226ED7F5ABE}"/>
            </c:ext>
          </c:extLst>
        </c:ser>
        <c:ser>
          <c:idx val="1"/>
          <c:order val="1"/>
          <c:tx>
            <c:strRef>
              <c:f>'[78]INFRA-IND-001'!$C$37</c:f>
              <c:strCache>
                <c:ptCount val="1"/>
                <c:pt idx="0">
                  <c:v>Febrero</c:v>
                </c:pt>
              </c:strCache>
            </c:strRef>
          </c:tx>
          <c:spPr>
            <a:solidFill>
              <a:schemeClr val="accent5"/>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'[78]INFRA-IND-001'!$D$35:$I$35</c15:sqref>
                  </c15:fullRef>
                </c:ext>
              </c:extLst>
              <c:f>'[78]INFRA-IND-001'!$H$35:$I$35</c:f>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'[78]INFRA-IND-001'!$D$37:$I$37</c15:sqref>
                  </c15:fullRef>
                </c:ext>
              </c:extLst>
              <c:f>'[78]INFRA-IND-001'!$H$37:$I$37</c:f>
              <c:numCache>
                <c:formatCode>General</c:formatCode>
                <c:ptCount val="2"/>
                <c:pt idx="0">
                  <c:v>14.849999999999998</c:v>
                </c:pt>
                <c:pt idx="1">
                  <c:v>16.98</c:v>
                </c:pt>
              </c:numCache>
            </c:numRef>
          </c:val>
          <c:extLst>
            <c:ext xmlns:c16="http://schemas.microsoft.com/office/drawing/2014/chart" uri="{C3380CC4-5D6E-409C-BE32-E72D297353CC}">
              <c16:uniqueId val="{00000001-1494-4AFE-AC43-B226ED7F5ABE}"/>
            </c:ext>
          </c:extLst>
        </c:ser>
        <c:ser>
          <c:idx val="2"/>
          <c:order val="2"/>
          <c:tx>
            <c:strRef>
              <c:f>'[78]INFRA-IND-001'!$C$38</c:f>
              <c:strCache>
                <c:ptCount val="1"/>
                <c:pt idx="0">
                  <c:v>Marzo</c:v>
                </c:pt>
              </c:strCache>
            </c:strRef>
          </c:tx>
          <c:spPr>
            <a:solidFill>
              <a:schemeClr val="accent4"/>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'[78]INFRA-IND-001'!$D$35:$I$35</c15:sqref>
                  </c15:fullRef>
                </c:ext>
              </c:extLst>
              <c:f>'[78]INFRA-IND-001'!$H$35:$I$35</c:f>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'[78]INFRA-IND-001'!$D$38:$I$38</c15:sqref>
                  </c15:fullRef>
                </c:ext>
              </c:extLst>
              <c:f>'[78]INFRA-IND-001'!$H$38:$I$38</c:f>
              <c:numCache>
                <c:formatCode>General</c:formatCode>
                <c:ptCount val="2"/>
                <c:pt idx="0">
                  <c:v>21.250000000000004</c:v>
                </c:pt>
                <c:pt idx="1">
                  <c:v>27.4</c:v>
                </c:pt>
              </c:numCache>
            </c:numRef>
          </c:val>
          <c:extLst>
            <c:ext xmlns:c16="http://schemas.microsoft.com/office/drawing/2014/chart" uri="{C3380CC4-5D6E-409C-BE32-E72D297353CC}">
              <c16:uniqueId val="{00000002-1494-4AFE-AC43-B226ED7F5ABE}"/>
            </c:ext>
          </c:extLst>
        </c:ser>
        <c:dLbls>
          <c:dLblPos val="outEnd"/>
          <c:showLegendKey val="0"/>
          <c:showVal val="1"/>
          <c:showCatName val="0"/>
          <c:showSerName val="0"/>
          <c:showPercent val="0"/>
          <c:showBubbleSize val="0"/>
        </c:dLbls>
        <c:gapWidth val="444"/>
        <c:overlap val="-90"/>
        <c:axId val="65874176"/>
        <c:axId val="66187264"/>
        <c:extLst>
          <c:ext xmlns:c15="http://schemas.microsoft.com/office/drawing/2012/chart" uri="{02D57815-91ED-43cb-92C2-25804820EDAC}">
            <c15:filteredBarSeries>
              <c15:ser>
                <c:idx val="3"/>
                <c:order val="3"/>
                <c:tx>
                  <c:strRef>
                    <c:extLst>
                      <c:ext uri="{02D57815-91ED-43cb-92C2-25804820EDAC}">
                        <c15:formulaRef>
                          <c15:sqref>'[78]INFRA-IND-001'!$C$39</c15:sqref>
                        </c15:formulaRef>
                      </c:ext>
                    </c:extLst>
                    <c:strCache>
                      <c:ptCount val="1"/>
                      <c:pt idx="0">
                        <c:v>Abril</c:v>
                      </c:pt>
                    </c:strCache>
                  </c:strRef>
                </c:tx>
                <c:spPr>
                  <a:solidFill>
                    <a:schemeClr val="accent6">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uri="{CE6537A1-D6FC-4f65-9D91-7224C49458BB}">
                      <c15:showLeaderLines val="1"/>
                      <c15:leaderLines>
                        <c:spPr>
                          <a:ln w="9525">
                            <a:solidFill>
                              <a:schemeClr val="tx1">
                                <a:lumMod val="35000"/>
                                <a:lumOff val="65000"/>
                              </a:schemeClr>
                            </a:solidFill>
                          </a:ln>
                          <a:effectLst/>
                        </c:spPr>
                      </c15:leaderLines>
                    </c:ext>
                  </c:extLst>
                </c:dLbls>
                <c:cat>
                  <c:strRef>
                    <c:extLst>
                      <c:ext uri="{02D57815-91ED-43cb-92C2-25804820EDAC}">
                        <c15:fullRef>
                          <c15:sqref>'[78]INFRA-IND-001'!$D$35:$I$35</c15:sqref>
                        </c15:fullRef>
                        <c15:formulaRef>
                          <c15:sqref>'[78]INFRA-IND-001'!$H$35:$I$35</c15:sqref>
                        </c15:formulaRef>
                      </c:ext>
                    </c:extLst>
                    <c:strCache>
                      <c:ptCount val="2"/>
                      <c:pt idx="0">
                        <c:v># Km carril de impacto intervenido</c:v>
                      </c:pt>
                      <c:pt idx="1">
                        <c:v># Km carril de impacto programados</c:v>
                      </c:pt>
                    </c:strCache>
                  </c:strRef>
                </c:cat>
                <c:val>
                  <c:numRef>
                    <c:extLst>
                      <c:ext uri="{02D57815-91ED-43cb-92C2-25804820EDAC}">
                        <c15:fullRef>
                          <c15:sqref>'[78]INFRA-IND-001'!$D$39:$I$39</c15:sqref>
                        </c15:fullRef>
                        <c15:formulaRef>
                          <c15:sqref>'[78]INFRA-IND-001'!$H$39:$I$39</c15:sqref>
                        </c15:formulaRef>
                      </c:ext>
                    </c:extLst>
                    <c:numCache>
                      <c:formatCode>General</c:formatCode>
                      <c:ptCount val="2"/>
                      <c:pt idx="0">
                        <c:v>16.98</c:v>
                      </c:pt>
                      <c:pt idx="1">
                        <c:v>13.75</c:v>
                      </c:pt>
                    </c:numCache>
                  </c:numRef>
                </c:val>
                <c:extLst>
                  <c:ext xmlns:c16="http://schemas.microsoft.com/office/drawing/2014/chart" uri="{C3380CC4-5D6E-409C-BE32-E72D297353CC}">
                    <c16:uniqueId val="{00000003-1494-4AFE-AC43-B226ED7F5ABE}"/>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'[78]INFRA-IND-001'!$C$40</c15:sqref>
                        </c15:formulaRef>
                      </c:ext>
                    </c:extLst>
                    <c:strCache>
                      <c:ptCount val="1"/>
                      <c:pt idx="0">
                        <c:v>Mayo</c:v>
                      </c:pt>
                    </c:strCache>
                  </c:strRef>
                </c:tx>
                <c:spPr>
                  <a:solidFill>
                    <a:schemeClr val="accent5">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'[78]INFRA-IND-001'!$D$35:$I$35</c15:sqref>
                        </c15:fullRef>
                        <c15:formulaRef>
                          <c15:sqref>'[78]INFRA-IND-001'!$H$35:$I$35</c15:sqref>
                        </c15:formulaRef>
                      </c:ext>
                    </c:extLst>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'[78]INFRA-IND-001'!$D$40:$I$40</c15:sqref>
                        </c15:fullRef>
                        <c15:formulaRef>
                          <c15:sqref>'[78]INFRA-IND-001'!$H$40:$I$40</c15:sqref>
                        </c15:formulaRef>
                      </c:ext>
                    </c:extLst>
                    <c:numCache>
                      <c:formatCode>General</c:formatCode>
                      <c:ptCount val="2"/>
                      <c:pt idx="0">
                        <c:v>23.200000000000006</c:v>
                      </c:pt>
                      <c:pt idx="1">
                        <c:v>23.7</c:v>
                      </c:pt>
                    </c:numCache>
                  </c:numRef>
                </c:val>
                <c:extLst xmlns:c15="http://schemas.microsoft.com/office/drawing/2012/chart">
                  <c:ext xmlns:c16="http://schemas.microsoft.com/office/drawing/2014/chart" uri="{C3380CC4-5D6E-409C-BE32-E72D297353CC}">
                    <c16:uniqueId val="{00000004-1494-4AFE-AC43-B226ED7F5ABE}"/>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'[78]INFRA-IND-001'!$C$41</c15:sqref>
                        </c15:formulaRef>
                      </c:ext>
                    </c:extLst>
                    <c:strCache>
                      <c:ptCount val="1"/>
                      <c:pt idx="0">
                        <c:v>Junio</c:v>
                      </c:pt>
                    </c:strCache>
                  </c:strRef>
                </c:tx>
                <c:spPr>
                  <a:solidFill>
                    <a:schemeClr val="accent4">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'[78]INFRA-IND-001'!$D$35:$I$35</c15:sqref>
                        </c15:fullRef>
                        <c15:formulaRef>
                          <c15:sqref>'[78]INFRA-IND-001'!$H$35:$I$35</c15:sqref>
                        </c15:formulaRef>
                      </c:ext>
                    </c:extLst>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'[78]INFRA-IND-001'!$D$41:$I$41</c15:sqref>
                        </c15:fullRef>
                        <c15:formulaRef>
                          <c15:sqref>'[78]INFRA-IND-001'!$H$41:$I$41</c15:sqref>
                        </c15:formulaRef>
                      </c:ext>
                    </c:extLst>
                    <c:numCache>
                      <c:formatCode>General</c:formatCode>
                      <c:ptCount val="2"/>
                      <c:pt idx="0">
                        <c:v>24.939999999999994</c:v>
                      </c:pt>
                      <c:pt idx="1">
                        <c:v>30.22</c:v>
                      </c:pt>
                    </c:numCache>
                  </c:numRef>
                </c:val>
                <c:extLst xmlns:c15="http://schemas.microsoft.com/office/drawing/2012/chart">
                  <c:ext xmlns:c16="http://schemas.microsoft.com/office/drawing/2014/chart" uri="{C3380CC4-5D6E-409C-BE32-E72D297353CC}">
                    <c16:uniqueId val="{00000005-1494-4AFE-AC43-B226ED7F5ABE}"/>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'[78]INFRA-IND-001'!$C$42</c15:sqref>
                        </c15:formulaRef>
                      </c:ext>
                    </c:extLst>
                    <c:strCache>
                      <c:ptCount val="1"/>
                      <c:pt idx="0">
                        <c:v>Julio</c:v>
                      </c:pt>
                    </c:strCache>
                  </c:strRef>
                </c:tx>
                <c:spPr>
                  <a:solidFill>
                    <a:schemeClr val="accent6">
                      <a:lumMod val="80000"/>
                      <a:lumOff val="2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'[78]INFRA-IND-001'!$D$35:$I$35</c15:sqref>
                        </c15:fullRef>
                        <c15:formulaRef>
                          <c15:sqref>'[78]INFRA-IND-001'!$H$35:$I$35</c15:sqref>
                        </c15:formulaRef>
                      </c:ext>
                    </c:extLst>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'[78]INFRA-IND-001'!$D$42:$I$42</c15:sqref>
                        </c15:fullRef>
                        <c15:formulaRef>
                          <c15:sqref>'[78]INFRA-IND-001'!$H$42:$I$42</c15:sqref>
                        </c15:formulaRef>
                      </c:ext>
                    </c:extLst>
                    <c:numCache>
                      <c:formatCode>General</c:formatCode>
                      <c:ptCount val="2"/>
                      <c:pt idx="0">
                        <c:v>40.81</c:v>
                      </c:pt>
                      <c:pt idx="1">
                        <c:v>45</c:v>
                      </c:pt>
                    </c:numCache>
                  </c:numRef>
                </c:val>
                <c:extLst xmlns:c15="http://schemas.microsoft.com/office/drawing/2012/chart">
                  <c:ext xmlns:c16="http://schemas.microsoft.com/office/drawing/2014/chart" uri="{C3380CC4-5D6E-409C-BE32-E72D297353CC}">
                    <c16:uniqueId val="{00000006-1494-4AFE-AC43-B226ED7F5ABE}"/>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'[78]INFRA-IND-001'!$C$43</c15:sqref>
                        </c15:formulaRef>
                      </c:ext>
                    </c:extLst>
                    <c:strCache>
                      <c:ptCount val="1"/>
                      <c:pt idx="0">
                        <c:v>Agosto</c:v>
                      </c:pt>
                    </c:strCache>
                  </c:strRef>
                </c:tx>
                <c:spPr>
                  <a:solidFill>
                    <a:schemeClr val="accent5">
                      <a:lumMod val="80000"/>
                      <a:lumOff val="2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'[78]INFRA-IND-001'!$D$35:$I$35</c15:sqref>
                        </c15:fullRef>
                        <c15:formulaRef>
                          <c15:sqref>'[78]INFRA-IND-001'!$H$35:$I$35</c15:sqref>
                        </c15:formulaRef>
                      </c:ext>
                    </c:extLst>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'[78]INFRA-IND-001'!$D$43:$I$43</c15:sqref>
                        </c15:fullRef>
                        <c15:formulaRef>
                          <c15:sqref>'[78]INFRA-IND-001'!$H$43:$I$43</c15:sqref>
                        </c15:formulaRef>
                      </c:ext>
                    </c:extLst>
                    <c:numCache>
                      <c:formatCode>General</c:formatCode>
                      <c:ptCount val="2"/>
                      <c:pt idx="0">
                        <c:v>37.270000000000003</c:v>
                      </c:pt>
                      <c:pt idx="1">
                        <c:v>27.08</c:v>
                      </c:pt>
                    </c:numCache>
                  </c:numRef>
                </c:val>
                <c:extLst xmlns:c15="http://schemas.microsoft.com/office/drawing/2012/chart">
                  <c:ext xmlns:c16="http://schemas.microsoft.com/office/drawing/2014/chart" uri="{C3380CC4-5D6E-409C-BE32-E72D297353CC}">
                    <c16:uniqueId val="{00000007-1494-4AFE-AC43-B226ED7F5ABE}"/>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'[78]INFRA-IND-001'!$C$44</c15:sqref>
                        </c15:formulaRef>
                      </c:ext>
                    </c:extLst>
                    <c:strCache>
                      <c:ptCount val="1"/>
                      <c:pt idx="0">
                        <c:v>Septiembre</c:v>
                      </c:pt>
                    </c:strCache>
                  </c:strRef>
                </c:tx>
                <c:spPr>
                  <a:solidFill>
                    <a:schemeClr val="accent4">
                      <a:lumMod val="80000"/>
                      <a:lumOff val="2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'[78]INFRA-IND-001'!$D$35:$I$35</c15:sqref>
                        </c15:fullRef>
                        <c15:formulaRef>
                          <c15:sqref>'[78]INFRA-IND-001'!$H$35:$I$35</c15:sqref>
                        </c15:formulaRef>
                      </c:ext>
                    </c:extLst>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'[78]INFRA-IND-001'!$D$44:$I$44</c15:sqref>
                        </c15:fullRef>
                        <c15:formulaRef>
                          <c15:sqref>'[78]INFRA-IND-001'!$H$44:$I$44</c15:sqref>
                        </c15:formulaRef>
                      </c:ext>
                    </c:extLst>
                    <c:numCache>
                      <c:formatCode>General</c:formatCode>
                      <c:ptCount val="2"/>
                      <c:pt idx="0">
                        <c:v>74.739999999999995</c:v>
                      </c:pt>
                      <c:pt idx="1">
                        <c:v>60</c:v>
                      </c:pt>
                    </c:numCache>
                  </c:numRef>
                </c:val>
                <c:extLst xmlns:c15="http://schemas.microsoft.com/office/drawing/2012/chart">
                  <c:ext xmlns:c16="http://schemas.microsoft.com/office/drawing/2014/chart" uri="{C3380CC4-5D6E-409C-BE32-E72D297353CC}">
                    <c16:uniqueId val="{00000008-1494-4AFE-AC43-B226ED7F5ABE}"/>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'[78]INFRA-IND-001'!$C$45</c15:sqref>
                        </c15:formulaRef>
                      </c:ext>
                    </c:extLst>
                    <c:strCache>
                      <c:ptCount val="1"/>
                      <c:pt idx="0">
                        <c:v>Octubre</c:v>
                      </c:pt>
                    </c:strCache>
                  </c:strRef>
                </c:tx>
                <c:spPr>
                  <a:solidFill>
                    <a:schemeClr val="accent6">
                      <a:lumMod val="8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'[78]INFRA-IND-001'!$D$35:$I$35</c15:sqref>
                        </c15:fullRef>
                        <c15:formulaRef>
                          <c15:sqref>'[78]INFRA-IND-001'!$H$35:$I$35</c15:sqref>
                        </c15:formulaRef>
                      </c:ext>
                    </c:extLst>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'[78]INFRA-IND-001'!$D$45:$I$45</c15:sqref>
                        </c15:fullRef>
                        <c15:formulaRef>
                          <c15:sqref>'[78]INFRA-IND-001'!$H$45:$I$45</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9-1494-4AFE-AC43-B226ED7F5ABE}"/>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'[78]INFRA-IND-001'!$C$46</c15:sqref>
                        </c15:formulaRef>
                      </c:ext>
                    </c:extLst>
                    <c:strCache>
                      <c:ptCount val="1"/>
                      <c:pt idx="0">
                        <c:v>Noviembre</c:v>
                      </c:pt>
                    </c:strCache>
                  </c:strRef>
                </c:tx>
                <c:spPr>
                  <a:solidFill>
                    <a:schemeClr val="accent5">
                      <a:lumMod val="8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'[78]INFRA-IND-001'!$D$35:$I$35</c15:sqref>
                        </c15:fullRef>
                        <c15:formulaRef>
                          <c15:sqref>'[78]INFRA-IND-001'!$H$35:$I$35</c15:sqref>
                        </c15:formulaRef>
                      </c:ext>
                    </c:extLst>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'[78]INFRA-IND-001'!$D$46:$I$46</c15:sqref>
                        </c15:fullRef>
                        <c15:formulaRef>
                          <c15:sqref>'[78]INFRA-IND-001'!$H$46:$I$46</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A-1494-4AFE-AC43-B226ED7F5ABE}"/>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'[78]INFRA-IND-001'!$C$47</c15:sqref>
                        </c15:formulaRef>
                      </c:ext>
                    </c:extLst>
                    <c:strCache>
                      <c:ptCount val="1"/>
                      <c:pt idx="0">
                        <c:v>Diciembre</c:v>
                      </c:pt>
                    </c:strCache>
                  </c:strRef>
                </c:tx>
                <c:spPr>
                  <a:solidFill>
                    <a:schemeClr val="accent4">
                      <a:lumMod val="8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'[78]INFRA-IND-001'!$D$35:$I$35</c15:sqref>
                        </c15:fullRef>
                        <c15:formulaRef>
                          <c15:sqref>'[78]INFRA-IND-001'!$H$35:$I$35</c15:sqref>
                        </c15:formulaRef>
                      </c:ext>
                    </c:extLst>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'[78]INFRA-IND-001'!$D$47:$I$47</c15:sqref>
                        </c15:fullRef>
                        <c15:formulaRef>
                          <c15:sqref>'[78]INFRA-IND-001'!$H$47:$I$47</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B-1494-4AFE-AC43-B226ED7F5ABE}"/>
                  </c:ext>
                </c:extLst>
              </c15:ser>
            </c15:filteredBarSeries>
          </c:ext>
        </c:extLst>
      </c:barChart>
      <c:catAx>
        <c:axId val="658741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s-CO"/>
          </a:p>
        </c:txPr>
        <c:crossAx val="66187264"/>
        <c:crosses val="autoZero"/>
        <c:auto val="1"/>
        <c:lblAlgn val="ctr"/>
        <c:lblOffset val="100"/>
        <c:noMultiLvlLbl val="0"/>
      </c:catAx>
      <c:valAx>
        <c:axId val="66187264"/>
        <c:scaling>
          <c:orientation val="minMax"/>
        </c:scaling>
        <c:delete val="1"/>
        <c:axPos val="l"/>
        <c:numFmt formatCode="General" sourceLinked="1"/>
        <c:majorTickMark val="none"/>
        <c:minorTickMark val="none"/>
        <c:tickLblPos val="nextTo"/>
        <c:crossAx val="6587417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landscape" verticalDpi="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59946701265939"/>
          <c:y val="0.20460488938400093"/>
          <c:w val="0.77547400275600054"/>
          <c:h val="0.57840304888768002"/>
        </c:manualLayout>
      </c:layout>
      <c:barChart>
        <c:barDir val="col"/>
        <c:grouping val="clustered"/>
        <c:varyColors val="0"/>
        <c:ser>
          <c:idx val="3"/>
          <c:order val="3"/>
          <c:tx>
            <c:strRef>
              <c:f>'[78]INFRA-IND-001'!$C$39</c:f>
              <c:strCache>
                <c:ptCount val="1"/>
                <c:pt idx="0">
                  <c:v>Abril</c:v>
                </c:pt>
              </c:strCache>
              <c:extLst xmlns:c15="http://schemas.microsoft.com/office/drawing/2012/chart"/>
            </c:strRef>
          </c:tx>
          <c:spPr>
            <a:solidFill>
              <a:schemeClr val="accent6">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'[78]INFRA-IND-001'!$D$35:$I$35</c15:sqref>
                  </c15:fullRef>
                </c:ext>
              </c:extLst>
              <c:f>'[78]INFRA-IND-001'!$H$35:$I$35</c:f>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'[78]INFRA-IND-001'!$D$39:$I$39</c15:sqref>
                  </c15:fullRef>
                </c:ext>
              </c:extLst>
              <c:f>'[78]INFRA-IND-001'!$H$39:$I$39</c:f>
              <c:numCache>
                <c:formatCode>General</c:formatCode>
                <c:ptCount val="2"/>
                <c:pt idx="0">
                  <c:v>16.98</c:v>
                </c:pt>
                <c:pt idx="1">
                  <c:v>13.75</c:v>
                </c:pt>
              </c:numCache>
            </c:numRef>
          </c:val>
          <c:extLst>
            <c:ext xmlns:c16="http://schemas.microsoft.com/office/drawing/2014/chart" uri="{C3380CC4-5D6E-409C-BE32-E72D297353CC}">
              <c16:uniqueId val="{00000000-7F1D-4A71-A5C0-56A13FC464FE}"/>
            </c:ext>
          </c:extLst>
        </c:ser>
        <c:ser>
          <c:idx val="4"/>
          <c:order val="4"/>
          <c:tx>
            <c:strRef>
              <c:f>'[78]INFRA-IND-001'!$C$40</c:f>
              <c:strCache>
                <c:ptCount val="1"/>
                <c:pt idx="0">
                  <c:v>Mayo</c:v>
                </c:pt>
              </c:strCache>
              <c:extLst xmlns:c15="http://schemas.microsoft.com/office/drawing/2012/chart"/>
            </c:strRef>
          </c:tx>
          <c:spPr>
            <a:solidFill>
              <a:schemeClr val="accent5">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'[78]INFRA-IND-001'!$D$35:$I$35</c15:sqref>
                  </c15:fullRef>
                </c:ext>
              </c:extLst>
              <c:f>'[78]INFRA-IND-001'!$H$35:$I$35</c:f>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'[78]INFRA-IND-001'!$D$40:$I$40</c15:sqref>
                  </c15:fullRef>
                </c:ext>
              </c:extLst>
              <c:f>'[78]INFRA-IND-001'!$H$40:$I$40</c:f>
              <c:numCache>
                <c:formatCode>General</c:formatCode>
                <c:ptCount val="2"/>
                <c:pt idx="0">
                  <c:v>23.200000000000006</c:v>
                </c:pt>
                <c:pt idx="1">
                  <c:v>23.7</c:v>
                </c:pt>
              </c:numCache>
            </c:numRef>
          </c:val>
          <c:extLst>
            <c:ext xmlns:c16="http://schemas.microsoft.com/office/drawing/2014/chart" uri="{C3380CC4-5D6E-409C-BE32-E72D297353CC}">
              <c16:uniqueId val="{00000001-7F1D-4A71-A5C0-56A13FC464FE}"/>
            </c:ext>
          </c:extLst>
        </c:ser>
        <c:ser>
          <c:idx val="5"/>
          <c:order val="5"/>
          <c:tx>
            <c:strRef>
              <c:f>'[78]INFRA-IND-001'!$C$41</c:f>
              <c:strCache>
                <c:ptCount val="1"/>
                <c:pt idx="0">
                  <c:v>Junio</c:v>
                </c:pt>
              </c:strCache>
              <c:extLst xmlns:c15="http://schemas.microsoft.com/office/drawing/2012/chart"/>
            </c:strRef>
          </c:tx>
          <c:spPr>
            <a:solidFill>
              <a:schemeClr val="accent4">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'[78]INFRA-IND-001'!$D$35:$I$35</c15:sqref>
                  </c15:fullRef>
                </c:ext>
              </c:extLst>
              <c:f>'[78]INFRA-IND-001'!$H$35:$I$35</c:f>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'[78]INFRA-IND-001'!$D$41:$I$41</c15:sqref>
                  </c15:fullRef>
                </c:ext>
              </c:extLst>
              <c:f>'[78]INFRA-IND-001'!$H$41:$I$41</c:f>
              <c:numCache>
                <c:formatCode>General</c:formatCode>
                <c:ptCount val="2"/>
                <c:pt idx="0">
                  <c:v>24.939999999999994</c:v>
                </c:pt>
                <c:pt idx="1">
                  <c:v>30.22</c:v>
                </c:pt>
              </c:numCache>
            </c:numRef>
          </c:val>
          <c:extLst>
            <c:ext xmlns:c16="http://schemas.microsoft.com/office/drawing/2014/chart" uri="{C3380CC4-5D6E-409C-BE32-E72D297353CC}">
              <c16:uniqueId val="{00000002-7F1D-4A71-A5C0-56A13FC464FE}"/>
            </c:ext>
          </c:extLst>
        </c:ser>
        <c:dLbls>
          <c:dLblPos val="outEnd"/>
          <c:showLegendKey val="0"/>
          <c:showVal val="1"/>
          <c:showCatName val="0"/>
          <c:showSerName val="0"/>
          <c:showPercent val="0"/>
          <c:showBubbleSize val="0"/>
        </c:dLbls>
        <c:gapWidth val="444"/>
        <c:overlap val="-90"/>
        <c:axId val="65874176"/>
        <c:axId val="66187264"/>
        <c:extLst>
          <c:ext xmlns:c15="http://schemas.microsoft.com/office/drawing/2012/chart" uri="{02D57815-91ED-43cb-92C2-25804820EDAC}">
            <c15:filteredBarSeries>
              <c15:ser>
                <c:idx val="0"/>
                <c:order val="0"/>
                <c:tx>
                  <c:strRef>
                    <c:extLst>
                      <c:ext uri="{02D57815-91ED-43cb-92C2-25804820EDAC}">
                        <c15:formulaRef>
                          <c15:sqref>'[78]INFRA-IND-001'!$C$36</c15:sqref>
                        </c15:formulaRef>
                      </c:ext>
                    </c:extLst>
                    <c:strCache>
                      <c:ptCount val="1"/>
                      <c:pt idx="0">
                        <c:v>Enero</c:v>
                      </c:pt>
                    </c:strCache>
                  </c:strRef>
                </c:tx>
                <c:spPr>
                  <a:solidFill>
                    <a:schemeClr val="accent6"/>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uri="{CE6537A1-D6FC-4f65-9D91-7224C49458BB}">
                      <c15:showLeaderLines val="1"/>
                      <c15:leaderLines>
                        <c:spPr>
                          <a:ln w="9525">
                            <a:solidFill>
                              <a:schemeClr val="tx1">
                                <a:lumMod val="35000"/>
                                <a:lumOff val="65000"/>
                              </a:schemeClr>
                            </a:solidFill>
                          </a:ln>
                          <a:effectLst/>
                        </c:spPr>
                      </c15:leaderLines>
                    </c:ext>
                  </c:extLst>
                </c:dLbls>
                <c:cat>
                  <c:strRef>
                    <c:extLst>
                      <c:ext uri="{02D57815-91ED-43cb-92C2-25804820EDAC}">
                        <c15:fullRef>
                          <c15:sqref>'[78]INFRA-IND-001'!$D$35:$I$35</c15:sqref>
                        </c15:fullRef>
                        <c15:formulaRef>
                          <c15:sqref>'[78]INFRA-IND-001'!$H$35:$I$35</c15:sqref>
                        </c15:formulaRef>
                      </c:ext>
                    </c:extLst>
                    <c:strCache>
                      <c:ptCount val="2"/>
                      <c:pt idx="0">
                        <c:v># Km carril de impacto intervenido</c:v>
                      </c:pt>
                      <c:pt idx="1">
                        <c:v># Km carril de impacto programados</c:v>
                      </c:pt>
                    </c:strCache>
                  </c:strRef>
                </c:cat>
                <c:val>
                  <c:numRef>
                    <c:extLst>
                      <c:ext uri="{02D57815-91ED-43cb-92C2-25804820EDAC}">
                        <c15:fullRef>
                          <c15:sqref>'[78]INFRA-IND-001'!$D$36:$I$36</c15:sqref>
                        </c15:fullRef>
                        <c15:formulaRef>
                          <c15:sqref>'[78]INFRA-IND-001'!$H$36:$I$36</c15:sqref>
                        </c15:formulaRef>
                      </c:ext>
                    </c:extLst>
                    <c:numCache>
                      <c:formatCode>General</c:formatCode>
                      <c:ptCount val="2"/>
                      <c:pt idx="0">
                        <c:v>7.37</c:v>
                      </c:pt>
                      <c:pt idx="1">
                        <c:v>5.4</c:v>
                      </c:pt>
                    </c:numCache>
                  </c:numRef>
                </c:val>
                <c:extLst>
                  <c:ext xmlns:c16="http://schemas.microsoft.com/office/drawing/2014/chart" uri="{C3380CC4-5D6E-409C-BE32-E72D297353CC}">
                    <c16:uniqueId val="{00000003-7F1D-4A71-A5C0-56A13FC464FE}"/>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'[78]INFRA-IND-001'!$C$37</c15:sqref>
                        </c15:formulaRef>
                      </c:ext>
                    </c:extLst>
                    <c:strCache>
                      <c:ptCount val="1"/>
                      <c:pt idx="0">
                        <c:v>Febrero</c:v>
                      </c:pt>
                    </c:strCache>
                  </c:strRef>
                </c:tx>
                <c:spPr>
                  <a:solidFill>
                    <a:schemeClr val="accent5"/>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'[78]INFRA-IND-001'!$D$35:$I$35</c15:sqref>
                        </c15:fullRef>
                        <c15:formulaRef>
                          <c15:sqref>'[78]INFRA-IND-001'!$H$35:$I$35</c15:sqref>
                        </c15:formulaRef>
                      </c:ext>
                    </c:extLst>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'[78]INFRA-IND-001'!$D$37:$I$37</c15:sqref>
                        </c15:fullRef>
                        <c15:formulaRef>
                          <c15:sqref>'[78]INFRA-IND-001'!$H$37:$I$37</c15:sqref>
                        </c15:formulaRef>
                      </c:ext>
                    </c:extLst>
                    <c:numCache>
                      <c:formatCode>General</c:formatCode>
                      <c:ptCount val="2"/>
                      <c:pt idx="0">
                        <c:v>14.849999999999998</c:v>
                      </c:pt>
                      <c:pt idx="1">
                        <c:v>16.98</c:v>
                      </c:pt>
                    </c:numCache>
                  </c:numRef>
                </c:val>
                <c:extLst xmlns:c15="http://schemas.microsoft.com/office/drawing/2012/chart">
                  <c:ext xmlns:c16="http://schemas.microsoft.com/office/drawing/2014/chart" uri="{C3380CC4-5D6E-409C-BE32-E72D297353CC}">
                    <c16:uniqueId val="{00000004-7F1D-4A71-A5C0-56A13FC464FE}"/>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'[78]INFRA-IND-001'!$C$38</c15:sqref>
                        </c15:formulaRef>
                      </c:ext>
                    </c:extLst>
                    <c:strCache>
                      <c:ptCount val="1"/>
                      <c:pt idx="0">
                        <c:v>Marzo</c:v>
                      </c:pt>
                    </c:strCache>
                  </c:strRef>
                </c:tx>
                <c:spPr>
                  <a:solidFill>
                    <a:schemeClr val="accent4"/>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'[78]INFRA-IND-001'!$D$35:$I$35</c15:sqref>
                        </c15:fullRef>
                        <c15:formulaRef>
                          <c15:sqref>'[78]INFRA-IND-001'!$H$35:$I$35</c15:sqref>
                        </c15:formulaRef>
                      </c:ext>
                    </c:extLst>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'[78]INFRA-IND-001'!$D$38:$I$38</c15:sqref>
                        </c15:fullRef>
                        <c15:formulaRef>
                          <c15:sqref>'[78]INFRA-IND-001'!$H$38:$I$38</c15:sqref>
                        </c15:formulaRef>
                      </c:ext>
                    </c:extLst>
                    <c:numCache>
                      <c:formatCode>General</c:formatCode>
                      <c:ptCount val="2"/>
                      <c:pt idx="0">
                        <c:v>21.250000000000004</c:v>
                      </c:pt>
                      <c:pt idx="1">
                        <c:v>27.4</c:v>
                      </c:pt>
                    </c:numCache>
                  </c:numRef>
                </c:val>
                <c:extLst xmlns:c15="http://schemas.microsoft.com/office/drawing/2012/chart">
                  <c:ext xmlns:c16="http://schemas.microsoft.com/office/drawing/2014/chart" uri="{C3380CC4-5D6E-409C-BE32-E72D297353CC}">
                    <c16:uniqueId val="{00000005-7F1D-4A71-A5C0-56A13FC464FE}"/>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'[78]INFRA-IND-001'!$C$42</c15:sqref>
                        </c15:formulaRef>
                      </c:ext>
                    </c:extLst>
                    <c:strCache>
                      <c:ptCount val="1"/>
                      <c:pt idx="0">
                        <c:v>Julio</c:v>
                      </c:pt>
                    </c:strCache>
                  </c:strRef>
                </c:tx>
                <c:spPr>
                  <a:solidFill>
                    <a:schemeClr val="accent6">
                      <a:lumMod val="80000"/>
                      <a:lumOff val="2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'[78]INFRA-IND-001'!$D$35:$I$35</c15:sqref>
                        </c15:fullRef>
                        <c15:formulaRef>
                          <c15:sqref>'[78]INFRA-IND-001'!$H$35:$I$35</c15:sqref>
                        </c15:formulaRef>
                      </c:ext>
                    </c:extLst>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'[78]INFRA-IND-001'!$D$42:$I$42</c15:sqref>
                        </c15:fullRef>
                        <c15:formulaRef>
                          <c15:sqref>'[78]INFRA-IND-001'!$H$42:$I$42</c15:sqref>
                        </c15:formulaRef>
                      </c:ext>
                    </c:extLst>
                    <c:numCache>
                      <c:formatCode>General</c:formatCode>
                      <c:ptCount val="2"/>
                      <c:pt idx="0">
                        <c:v>40.81</c:v>
                      </c:pt>
                      <c:pt idx="1">
                        <c:v>45</c:v>
                      </c:pt>
                    </c:numCache>
                  </c:numRef>
                </c:val>
                <c:extLst xmlns:c15="http://schemas.microsoft.com/office/drawing/2012/chart">
                  <c:ext xmlns:c16="http://schemas.microsoft.com/office/drawing/2014/chart" uri="{C3380CC4-5D6E-409C-BE32-E72D297353CC}">
                    <c16:uniqueId val="{00000006-7F1D-4A71-A5C0-56A13FC464FE}"/>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'[78]INFRA-IND-001'!$C$43</c15:sqref>
                        </c15:formulaRef>
                      </c:ext>
                    </c:extLst>
                    <c:strCache>
                      <c:ptCount val="1"/>
                      <c:pt idx="0">
                        <c:v>Agosto</c:v>
                      </c:pt>
                    </c:strCache>
                  </c:strRef>
                </c:tx>
                <c:spPr>
                  <a:solidFill>
                    <a:schemeClr val="accent5">
                      <a:lumMod val="80000"/>
                      <a:lumOff val="2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'[78]INFRA-IND-001'!$D$35:$I$35</c15:sqref>
                        </c15:fullRef>
                        <c15:formulaRef>
                          <c15:sqref>'[78]INFRA-IND-001'!$H$35:$I$35</c15:sqref>
                        </c15:formulaRef>
                      </c:ext>
                    </c:extLst>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'[78]INFRA-IND-001'!$D$43:$I$43</c15:sqref>
                        </c15:fullRef>
                        <c15:formulaRef>
                          <c15:sqref>'[78]INFRA-IND-001'!$H$43:$I$43</c15:sqref>
                        </c15:formulaRef>
                      </c:ext>
                    </c:extLst>
                    <c:numCache>
                      <c:formatCode>General</c:formatCode>
                      <c:ptCount val="2"/>
                      <c:pt idx="0">
                        <c:v>37.270000000000003</c:v>
                      </c:pt>
                      <c:pt idx="1">
                        <c:v>27.08</c:v>
                      </c:pt>
                    </c:numCache>
                  </c:numRef>
                </c:val>
                <c:extLst xmlns:c15="http://schemas.microsoft.com/office/drawing/2012/chart">
                  <c:ext xmlns:c16="http://schemas.microsoft.com/office/drawing/2014/chart" uri="{C3380CC4-5D6E-409C-BE32-E72D297353CC}">
                    <c16:uniqueId val="{00000007-7F1D-4A71-A5C0-56A13FC464FE}"/>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'[78]INFRA-IND-001'!$C$44</c15:sqref>
                        </c15:formulaRef>
                      </c:ext>
                    </c:extLst>
                    <c:strCache>
                      <c:ptCount val="1"/>
                      <c:pt idx="0">
                        <c:v>Septiembre</c:v>
                      </c:pt>
                    </c:strCache>
                  </c:strRef>
                </c:tx>
                <c:spPr>
                  <a:solidFill>
                    <a:schemeClr val="accent4">
                      <a:lumMod val="80000"/>
                      <a:lumOff val="2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'[78]INFRA-IND-001'!$D$35:$I$35</c15:sqref>
                        </c15:fullRef>
                        <c15:formulaRef>
                          <c15:sqref>'[78]INFRA-IND-001'!$H$35:$I$35</c15:sqref>
                        </c15:formulaRef>
                      </c:ext>
                    </c:extLst>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'[78]INFRA-IND-001'!$D$44:$I$44</c15:sqref>
                        </c15:fullRef>
                        <c15:formulaRef>
                          <c15:sqref>'[78]INFRA-IND-001'!$H$44:$I$44</c15:sqref>
                        </c15:formulaRef>
                      </c:ext>
                    </c:extLst>
                    <c:numCache>
                      <c:formatCode>General</c:formatCode>
                      <c:ptCount val="2"/>
                      <c:pt idx="0">
                        <c:v>74.739999999999995</c:v>
                      </c:pt>
                      <c:pt idx="1">
                        <c:v>60</c:v>
                      </c:pt>
                    </c:numCache>
                  </c:numRef>
                </c:val>
                <c:extLst xmlns:c15="http://schemas.microsoft.com/office/drawing/2012/chart">
                  <c:ext xmlns:c16="http://schemas.microsoft.com/office/drawing/2014/chart" uri="{C3380CC4-5D6E-409C-BE32-E72D297353CC}">
                    <c16:uniqueId val="{00000008-7F1D-4A71-A5C0-56A13FC464FE}"/>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'[78]INFRA-IND-001'!$C$45</c15:sqref>
                        </c15:formulaRef>
                      </c:ext>
                    </c:extLst>
                    <c:strCache>
                      <c:ptCount val="1"/>
                      <c:pt idx="0">
                        <c:v>Octubre</c:v>
                      </c:pt>
                    </c:strCache>
                  </c:strRef>
                </c:tx>
                <c:spPr>
                  <a:solidFill>
                    <a:schemeClr val="accent6">
                      <a:lumMod val="8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'[78]INFRA-IND-001'!$D$35:$I$35</c15:sqref>
                        </c15:fullRef>
                        <c15:formulaRef>
                          <c15:sqref>'[78]INFRA-IND-001'!$H$35:$I$35</c15:sqref>
                        </c15:formulaRef>
                      </c:ext>
                    </c:extLst>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'[78]INFRA-IND-001'!$D$45:$I$45</c15:sqref>
                        </c15:fullRef>
                        <c15:formulaRef>
                          <c15:sqref>'[78]INFRA-IND-001'!$H$45:$I$45</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9-7F1D-4A71-A5C0-56A13FC464FE}"/>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'[78]INFRA-IND-001'!$C$46</c15:sqref>
                        </c15:formulaRef>
                      </c:ext>
                    </c:extLst>
                    <c:strCache>
                      <c:ptCount val="1"/>
                      <c:pt idx="0">
                        <c:v>Noviembre</c:v>
                      </c:pt>
                    </c:strCache>
                  </c:strRef>
                </c:tx>
                <c:spPr>
                  <a:solidFill>
                    <a:schemeClr val="accent5">
                      <a:lumMod val="8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'[78]INFRA-IND-001'!$D$35:$I$35</c15:sqref>
                        </c15:fullRef>
                        <c15:formulaRef>
                          <c15:sqref>'[78]INFRA-IND-001'!$H$35:$I$35</c15:sqref>
                        </c15:formulaRef>
                      </c:ext>
                    </c:extLst>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'[78]INFRA-IND-001'!$D$46:$I$46</c15:sqref>
                        </c15:fullRef>
                        <c15:formulaRef>
                          <c15:sqref>'[78]INFRA-IND-001'!$H$46:$I$46</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A-7F1D-4A71-A5C0-56A13FC464FE}"/>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'[78]INFRA-IND-001'!$C$47</c15:sqref>
                        </c15:formulaRef>
                      </c:ext>
                    </c:extLst>
                    <c:strCache>
                      <c:ptCount val="1"/>
                      <c:pt idx="0">
                        <c:v>Diciembre</c:v>
                      </c:pt>
                    </c:strCache>
                  </c:strRef>
                </c:tx>
                <c:spPr>
                  <a:solidFill>
                    <a:schemeClr val="accent4">
                      <a:lumMod val="8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'[78]INFRA-IND-001'!$D$35:$I$35</c15:sqref>
                        </c15:fullRef>
                        <c15:formulaRef>
                          <c15:sqref>'[78]INFRA-IND-001'!$H$35:$I$35</c15:sqref>
                        </c15:formulaRef>
                      </c:ext>
                    </c:extLst>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'[78]INFRA-IND-001'!$D$47:$I$47</c15:sqref>
                        </c15:fullRef>
                        <c15:formulaRef>
                          <c15:sqref>'[78]INFRA-IND-001'!$H$47:$I$47</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B-7F1D-4A71-A5C0-56A13FC464FE}"/>
                  </c:ext>
                </c:extLst>
              </c15:ser>
            </c15:filteredBarSeries>
          </c:ext>
        </c:extLst>
      </c:barChart>
      <c:catAx>
        <c:axId val="658741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s-CO"/>
          </a:p>
        </c:txPr>
        <c:crossAx val="66187264"/>
        <c:crosses val="autoZero"/>
        <c:auto val="1"/>
        <c:lblAlgn val="ctr"/>
        <c:lblOffset val="100"/>
        <c:noMultiLvlLbl val="0"/>
      </c:catAx>
      <c:valAx>
        <c:axId val="66187264"/>
        <c:scaling>
          <c:orientation val="minMax"/>
        </c:scaling>
        <c:delete val="1"/>
        <c:axPos val="l"/>
        <c:numFmt formatCode="General" sourceLinked="1"/>
        <c:majorTickMark val="none"/>
        <c:minorTickMark val="none"/>
        <c:tickLblPos val="nextTo"/>
        <c:crossAx val="6587417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landscape" verticalDpi="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59946701265939"/>
          <c:y val="0.20460488938400093"/>
          <c:w val="0.77547400275600054"/>
          <c:h val="0.57840304888768002"/>
        </c:manualLayout>
      </c:layout>
      <c:barChart>
        <c:barDir val="col"/>
        <c:grouping val="clustered"/>
        <c:varyColors val="0"/>
        <c:ser>
          <c:idx val="6"/>
          <c:order val="6"/>
          <c:tx>
            <c:strRef>
              <c:f>'[78]INFRA-IND-001'!$C$42</c:f>
              <c:strCache>
                <c:ptCount val="1"/>
                <c:pt idx="0">
                  <c:v>Julio</c:v>
                </c:pt>
              </c:strCache>
              <c:extLst xmlns:c15="http://schemas.microsoft.com/office/drawing/2012/chart"/>
            </c:strRef>
          </c:tx>
          <c:spPr>
            <a:solidFill>
              <a:schemeClr val="accent6">
                <a:lumMod val="80000"/>
                <a:lumOff val="2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'[78]INFRA-IND-001'!$D$35:$I$35</c15:sqref>
                  </c15:fullRef>
                </c:ext>
              </c:extLst>
              <c:f>'[78]INFRA-IND-001'!$H$35:$I$35</c:f>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'[78]INFRA-IND-001'!$D$42:$I$42</c15:sqref>
                  </c15:fullRef>
                </c:ext>
              </c:extLst>
              <c:f>'[78]INFRA-IND-001'!$H$42:$I$42</c:f>
              <c:numCache>
                <c:formatCode>General</c:formatCode>
                <c:ptCount val="2"/>
                <c:pt idx="0">
                  <c:v>40.81</c:v>
                </c:pt>
                <c:pt idx="1">
                  <c:v>45</c:v>
                </c:pt>
              </c:numCache>
            </c:numRef>
          </c:val>
          <c:extLst xmlns:c15="http://schemas.microsoft.com/office/drawing/2012/chart">
            <c:ext xmlns:c16="http://schemas.microsoft.com/office/drawing/2014/chart" uri="{C3380CC4-5D6E-409C-BE32-E72D297353CC}">
              <c16:uniqueId val="{00000000-B207-4229-BF47-B9C16A27D91E}"/>
            </c:ext>
          </c:extLst>
        </c:ser>
        <c:ser>
          <c:idx val="7"/>
          <c:order val="7"/>
          <c:tx>
            <c:strRef>
              <c:f>'[78]INFRA-IND-001'!$C$43</c:f>
              <c:strCache>
                <c:ptCount val="1"/>
                <c:pt idx="0">
                  <c:v>Agosto</c:v>
                </c:pt>
              </c:strCache>
              <c:extLst xmlns:c15="http://schemas.microsoft.com/office/drawing/2012/chart"/>
            </c:strRef>
          </c:tx>
          <c:spPr>
            <a:solidFill>
              <a:schemeClr val="accent5">
                <a:lumMod val="80000"/>
                <a:lumOff val="2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'[78]INFRA-IND-001'!$D$35:$I$35</c15:sqref>
                  </c15:fullRef>
                </c:ext>
              </c:extLst>
              <c:f>'[78]INFRA-IND-001'!$H$35:$I$35</c:f>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'[78]INFRA-IND-001'!$D$43:$I$43</c15:sqref>
                  </c15:fullRef>
                </c:ext>
              </c:extLst>
              <c:f>'[78]INFRA-IND-001'!$H$43:$I$43</c:f>
              <c:numCache>
                <c:formatCode>General</c:formatCode>
                <c:ptCount val="2"/>
                <c:pt idx="0">
                  <c:v>37.270000000000003</c:v>
                </c:pt>
                <c:pt idx="1">
                  <c:v>27.08</c:v>
                </c:pt>
              </c:numCache>
            </c:numRef>
          </c:val>
          <c:extLst xmlns:c15="http://schemas.microsoft.com/office/drawing/2012/chart">
            <c:ext xmlns:c16="http://schemas.microsoft.com/office/drawing/2014/chart" uri="{C3380CC4-5D6E-409C-BE32-E72D297353CC}">
              <c16:uniqueId val="{00000001-B207-4229-BF47-B9C16A27D91E}"/>
            </c:ext>
          </c:extLst>
        </c:ser>
        <c:ser>
          <c:idx val="8"/>
          <c:order val="8"/>
          <c:tx>
            <c:strRef>
              <c:f>'[78]INFRA-IND-001'!$C$44</c:f>
              <c:strCache>
                <c:ptCount val="1"/>
                <c:pt idx="0">
                  <c:v>Septiembre</c:v>
                </c:pt>
              </c:strCache>
              <c:extLst xmlns:c15="http://schemas.microsoft.com/office/drawing/2012/chart"/>
            </c:strRef>
          </c:tx>
          <c:spPr>
            <a:solidFill>
              <a:schemeClr val="accent4">
                <a:lumMod val="80000"/>
                <a:lumOff val="2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'[78]INFRA-IND-001'!$D$35:$I$35</c15:sqref>
                  </c15:fullRef>
                </c:ext>
              </c:extLst>
              <c:f>'[78]INFRA-IND-001'!$H$35:$I$35</c:f>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'[78]INFRA-IND-001'!$D$44:$I$44</c15:sqref>
                  </c15:fullRef>
                </c:ext>
              </c:extLst>
              <c:f>'[78]INFRA-IND-001'!$H$44:$I$44</c:f>
              <c:numCache>
                <c:formatCode>General</c:formatCode>
                <c:ptCount val="2"/>
                <c:pt idx="0">
                  <c:v>74.739999999999995</c:v>
                </c:pt>
                <c:pt idx="1">
                  <c:v>60</c:v>
                </c:pt>
              </c:numCache>
            </c:numRef>
          </c:val>
          <c:extLst xmlns:c15="http://schemas.microsoft.com/office/drawing/2012/chart">
            <c:ext xmlns:c16="http://schemas.microsoft.com/office/drawing/2014/chart" uri="{C3380CC4-5D6E-409C-BE32-E72D297353CC}">
              <c16:uniqueId val="{00000002-B207-4229-BF47-B9C16A27D91E}"/>
            </c:ext>
          </c:extLst>
        </c:ser>
        <c:dLbls>
          <c:dLblPos val="outEnd"/>
          <c:showLegendKey val="0"/>
          <c:showVal val="1"/>
          <c:showCatName val="0"/>
          <c:showSerName val="0"/>
          <c:showPercent val="0"/>
          <c:showBubbleSize val="0"/>
        </c:dLbls>
        <c:gapWidth val="444"/>
        <c:overlap val="-90"/>
        <c:axId val="65874176"/>
        <c:axId val="66187264"/>
        <c:extLst>
          <c:ext xmlns:c15="http://schemas.microsoft.com/office/drawing/2012/chart" uri="{02D57815-91ED-43cb-92C2-25804820EDAC}">
            <c15:filteredBarSeries>
              <c15:ser>
                <c:idx val="0"/>
                <c:order val="0"/>
                <c:tx>
                  <c:strRef>
                    <c:extLst>
                      <c:ext uri="{02D57815-91ED-43cb-92C2-25804820EDAC}">
                        <c15:formulaRef>
                          <c15:sqref>'[78]INFRA-IND-001'!$C$36</c15:sqref>
                        </c15:formulaRef>
                      </c:ext>
                    </c:extLst>
                    <c:strCache>
                      <c:ptCount val="1"/>
                      <c:pt idx="0">
                        <c:v>Enero</c:v>
                      </c:pt>
                    </c:strCache>
                  </c:strRef>
                </c:tx>
                <c:spPr>
                  <a:solidFill>
                    <a:schemeClr val="accent6"/>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uri="{CE6537A1-D6FC-4f65-9D91-7224C49458BB}">
                      <c15:showLeaderLines val="1"/>
                      <c15:leaderLines>
                        <c:spPr>
                          <a:ln w="9525">
                            <a:solidFill>
                              <a:schemeClr val="tx1">
                                <a:lumMod val="35000"/>
                                <a:lumOff val="65000"/>
                              </a:schemeClr>
                            </a:solidFill>
                          </a:ln>
                          <a:effectLst/>
                        </c:spPr>
                      </c15:leaderLines>
                    </c:ext>
                  </c:extLst>
                </c:dLbls>
                <c:cat>
                  <c:strRef>
                    <c:extLst>
                      <c:ext uri="{02D57815-91ED-43cb-92C2-25804820EDAC}">
                        <c15:fullRef>
                          <c15:sqref>'[78]INFRA-IND-001'!$D$35:$I$35</c15:sqref>
                        </c15:fullRef>
                        <c15:formulaRef>
                          <c15:sqref>'[78]INFRA-IND-001'!$H$35:$I$35</c15:sqref>
                        </c15:formulaRef>
                      </c:ext>
                    </c:extLst>
                    <c:strCache>
                      <c:ptCount val="2"/>
                      <c:pt idx="0">
                        <c:v># Km carril de impacto intervenido</c:v>
                      </c:pt>
                      <c:pt idx="1">
                        <c:v># Km carril de impacto programados</c:v>
                      </c:pt>
                    </c:strCache>
                  </c:strRef>
                </c:cat>
                <c:val>
                  <c:numRef>
                    <c:extLst>
                      <c:ext uri="{02D57815-91ED-43cb-92C2-25804820EDAC}">
                        <c15:fullRef>
                          <c15:sqref>'[78]INFRA-IND-001'!$D$36:$I$36</c15:sqref>
                        </c15:fullRef>
                        <c15:formulaRef>
                          <c15:sqref>'[78]INFRA-IND-001'!$H$36:$I$36</c15:sqref>
                        </c15:formulaRef>
                      </c:ext>
                    </c:extLst>
                    <c:numCache>
                      <c:formatCode>General</c:formatCode>
                      <c:ptCount val="2"/>
                      <c:pt idx="0">
                        <c:v>7.37</c:v>
                      </c:pt>
                      <c:pt idx="1">
                        <c:v>5.4</c:v>
                      </c:pt>
                    </c:numCache>
                  </c:numRef>
                </c:val>
                <c:extLst>
                  <c:ext xmlns:c16="http://schemas.microsoft.com/office/drawing/2014/chart" uri="{C3380CC4-5D6E-409C-BE32-E72D297353CC}">
                    <c16:uniqueId val="{00000003-B207-4229-BF47-B9C16A27D91E}"/>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'[78]INFRA-IND-001'!$C$37</c15:sqref>
                        </c15:formulaRef>
                      </c:ext>
                    </c:extLst>
                    <c:strCache>
                      <c:ptCount val="1"/>
                      <c:pt idx="0">
                        <c:v>Febrero</c:v>
                      </c:pt>
                    </c:strCache>
                  </c:strRef>
                </c:tx>
                <c:spPr>
                  <a:solidFill>
                    <a:schemeClr val="accent5"/>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'[78]INFRA-IND-001'!$D$35:$I$35</c15:sqref>
                        </c15:fullRef>
                        <c15:formulaRef>
                          <c15:sqref>'[78]INFRA-IND-001'!$H$35:$I$35</c15:sqref>
                        </c15:formulaRef>
                      </c:ext>
                    </c:extLst>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'[78]INFRA-IND-001'!$D$37:$I$37</c15:sqref>
                        </c15:fullRef>
                        <c15:formulaRef>
                          <c15:sqref>'[78]INFRA-IND-001'!$H$37:$I$37</c15:sqref>
                        </c15:formulaRef>
                      </c:ext>
                    </c:extLst>
                    <c:numCache>
                      <c:formatCode>General</c:formatCode>
                      <c:ptCount val="2"/>
                      <c:pt idx="0">
                        <c:v>14.849999999999998</c:v>
                      </c:pt>
                      <c:pt idx="1">
                        <c:v>16.98</c:v>
                      </c:pt>
                    </c:numCache>
                  </c:numRef>
                </c:val>
                <c:extLst xmlns:c15="http://schemas.microsoft.com/office/drawing/2012/chart">
                  <c:ext xmlns:c16="http://schemas.microsoft.com/office/drawing/2014/chart" uri="{C3380CC4-5D6E-409C-BE32-E72D297353CC}">
                    <c16:uniqueId val="{00000004-B207-4229-BF47-B9C16A27D91E}"/>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'[78]INFRA-IND-001'!$C$38</c15:sqref>
                        </c15:formulaRef>
                      </c:ext>
                    </c:extLst>
                    <c:strCache>
                      <c:ptCount val="1"/>
                      <c:pt idx="0">
                        <c:v>Marzo</c:v>
                      </c:pt>
                    </c:strCache>
                  </c:strRef>
                </c:tx>
                <c:spPr>
                  <a:solidFill>
                    <a:schemeClr val="accent4"/>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'[78]INFRA-IND-001'!$D$35:$I$35</c15:sqref>
                        </c15:fullRef>
                        <c15:formulaRef>
                          <c15:sqref>'[78]INFRA-IND-001'!$H$35:$I$35</c15:sqref>
                        </c15:formulaRef>
                      </c:ext>
                    </c:extLst>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'[78]INFRA-IND-001'!$D$38:$I$38</c15:sqref>
                        </c15:fullRef>
                        <c15:formulaRef>
                          <c15:sqref>'[78]INFRA-IND-001'!$H$38:$I$38</c15:sqref>
                        </c15:formulaRef>
                      </c:ext>
                    </c:extLst>
                    <c:numCache>
                      <c:formatCode>General</c:formatCode>
                      <c:ptCount val="2"/>
                      <c:pt idx="0">
                        <c:v>21.250000000000004</c:v>
                      </c:pt>
                      <c:pt idx="1">
                        <c:v>27.4</c:v>
                      </c:pt>
                    </c:numCache>
                  </c:numRef>
                </c:val>
                <c:extLst xmlns:c15="http://schemas.microsoft.com/office/drawing/2012/chart">
                  <c:ext xmlns:c16="http://schemas.microsoft.com/office/drawing/2014/chart" uri="{C3380CC4-5D6E-409C-BE32-E72D297353CC}">
                    <c16:uniqueId val="{00000005-B207-4229-BF47-B9C16A27D91E}"/>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'[78]INFRA-IND-001'!$C$39</c15:sqref>
                        </c15:formulaRef>
                      </c:ext>
                    </c:extLst>
                    <c:strCache>
                      <c:ptCount val="1"/>
                      <c:pt idx="0">
                        <c:v>Abril</c:v>
                      </c:pt>
                    </c:strCache>
                  </c:strRef>
                </c:tx>
                <c:spPr>
                  <a:solidFill>
                    <a:schemeClr val="accent6">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'[78]INFRA-IND-001'!$D$35:$I$35</c15:sqref>
                        </c15:fullRef>
                        <c15:formulaRef>
                          <c15:sqref>'[78]INFRA-IND-001'!$H$35:$I$35</c15:sqref>
                        </c15:formulaRef>
                      </c:ext>
                    </c:extLst>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'[78]INFRA-IND-001'!$D$39:$I$39</c15:sqref>
                        </c15:fullRef>
                        <c15:formulaRef>
                          <c15:sqref>'[78]INFRA-IND-001'!$H$39:$I$39</c15:sqref>
                        </c15:formulaRef>
                      </c:ext>
                    </c:extLst>
                    <c:numCache>
                      <c:formatCode>General</c:formatCode>
                      <c:ptCount val="2"/>
                      <c:pt idx="0">
                        <c:v>16.98</c:v>
                      </c:pt>
                      <c:pt idx="1">
                        <c:v>13.75</c:v>
                      </c:pt>
                    </c:numCache>
                  </c:numRef>
                </c:val>
                <c:extLst xmlns:c15="http://schemas.microsoft.com/office/drawing/2012/chart">
                  <c:ext xmlns:c16="http://schemas.microsoft.com/office/drawing/2014/chart" uri="{C3380CC4-5D6E-409C-BE32-E72D297353CC}">
                    <c16:uniqueId val="{00000006-B207-4229-BF47-B9C16A27D91E}"/>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'[78]INFRA-IND-001'!$C$40</c15:sqref>
                        </c15:formulaRef>
                      </c:ext>
                    </c:extLst>
                    <c:strCache>
                      <c:ptCount val="1"/>
                      <c:pt idx="0">
                        <c:v>Mayo</c:v>
                      </c:pt>
                    </c:strCache>
                  </c:strRef>
                </c:tx>
                <c:spPr>
                  <a:solidFill>
                    <a:schemeClr val="accent5">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'[78]INFRA-IND-001'!$D$35:$I$35</c15:sqref>
                        </c15:fullRef>
                        <c15:formulaRef>
                          <c15:sqref>'[78]INFRA-IND-001'!$H$35:$I$35</c15:sqref>
                        </c15:formulaRef>
                      </c:ext>
                    </c:extLst>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'[78]INFRA-IND-001'!$D$40:$I$40</c15:sqref>
                        </c15:fullRef>
                        <c15:formulaRef>
                          <c15:sqref>'[78]INFRA-IND-001'!$H$40:$I$40</c15:sqref>
                        </c15:formulaRef>
                      </c:ext>
                    </c:extLst>
                    <c:numCache>
                      <c:formatCode>General</c:formatCode>
                      <c:ptCount val="2"/>
                      <c:pt idx="0">
                        <c:v>23.200000000000006</c:v>
                      </c:pt>
                      <c:pt idx="1">
                        <c:v>23.7</c:v>
                      </c:pt>
                    </c:numCache>
                  </c:numRef>
                </c:val>
                <c:extLst xmlns:c15="http://schemas.microsoft.com/office/drawing/2012/chart">
                  <c:ext xmlns:c16="http://schemas.microsoft.com/office/drawing/2014/chart" uri="{C3380CC4-5D6E-409C-BE32-E72D297353CC}">
                    <c16:uniqueId val="{00000007-B207-4229-BF47-B9C16A27D91E}"/>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'[78]INFRA-IND-001'!$C$41</c15:sqref>
                        </c15:formulaRef>
                      </c:ext>
                    </c:extLst>
                    <c:strCache>
                      <c:ptCount val="1"/>
                      <c:pt idx="0">
                        <c:v>Junio</c:v>
                      </c:pt>
                    </c:strCache>
                  </c:strRef>
                </c:tx>
                <c:spPr>
                  <a:solidFill>
                    <a:schemeClr val="accent4">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'[78]INFRA-IND-001'!$D$35:$I$35</c15:sqref>
                        </c15:fullRef>
                        <c15:formulaRef>
                          <c15:sqref>'[78]INFRA-IND-001'!$H$35:$I$35</c15:sqref>
                        </c15:formulaRef>
                      </c:ext>
                    </c:extLst>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'[78]INFRA-IND-001'!$D$41:$I$41</c15:sqref>
                        </c15:fullRef>
                        <c15:formulaRef>
                          <c15:sqref>'[78]INFRA-IND-001'!$H$41:$I$41</c15:sqref>
                        </c15:formulaRef>
                      </c:ext>
                    </c:extLst>
                    <c:numCache>
                      <c:formatCode>General</c:formatCode>
                      <c:ptCount val="2"/>
                      <c:pt idx="0">
                        <c:v>24.939999999999994</c:v>
                      </c:pt>
                      <c:pt idx="1">
                        <c:v>30.22</c:v>
                      </c:pt>
                    </c:numCache>
                  </c:numRef>
                </c:val>
                <c:extLst xmlns:c15="http://schemas.microsoft.com/office/drawing/2012/chart">
                  <c:ext xmlns:c16="http://schemas.microsoft.com/office/drawing/2014/chart" uri="{C3380CC4-5D6E-409C-BE32-E72D297353CC}">
                    <c16:uniqueId val="{00000008-B207-4229-BF47-B9C16A27D91E}"/>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'[78]INFRA-IND-001'!$C$45</c15:sqref>
                        </c15:formulaRef>
                      </c:ext>
                    </c:extLst>
                    <c:strCache>
                      <c:ptCount val="1"/>
                      <c:pt idx="0">
                        <c:v>Octubre</c:v>
                      </c:pt>
                    </c:strCache>
                  </c:strRef>
                </c:tx>
                <c:spPr>
                  <a:solidFill>
                    <a:schemeClr val="accent6">
                      <a:lumMod val="8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'[78]INFRA-IND-001'!$D$35:$I$35</c15:sqref>
                        </c15:fullRef>
                        <c15:formulaRef>
                          <c15:sqref>'[78]INFRA-IND-001'!$H$35:$I$35</c15:sqref>
                        </c15:formulaRef>
                      </c:ext>
                    </c:extLst>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'[78]INFRA-IND-001'!$D$45:$I$45</c15:sqref>
                        </c15:fullRef>
                        <c15:formulaRef>
                          <c15:sqref>'[78]INFRA-IND-001'!$H$45:$I$45</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9-B207-4229-BF47-B9C16A27D91E}"/>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'[78]INFRA-IND-001'!$C$46</c15:sqref>
                        </c15:formulaRef>
                      </c:ext>
                    </c:extLst>
                    <c:strCache>
                      <c:ptCount val="1"/>
                      <c:pt idx="0">
                        <c:v>Noviembre</c:v>
                      </c:pt>
                    </c:strCache>
                  </c:strRef>
                </c:tx>
                <c:spPr>
                  <a:solidFill>
                    <a:schemeClr val="accent5">
                      <a:lumMod val="8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'[78]INFRA-IND-001'!$D$35:$I$35</c15:sqref>
                        </c15:fullRef>
                        <c15:formulaRef>
                          <c15:sqref>'[78]INFRA-IND-001'!$H$35:$I$35</c15:sqref>
                        </c15:formulaRef>
                      </c:ext>
                    </c:extLst>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'[78]INFRA-IND-001'!$D$46:$I$46</c15:sqref>
                        </c15:fullRef>
                        <c15:formulaRef>
                          <c15:sqref>'[78]INFRA-IND-001'!$H$46:$I$46</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A-B207-4229-BF47-B9C16A27D91E}"/>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'[78]INFRA-IND-001'!$C$47</c15:sqref>
                        </c15:formulaRef>
                      </c:ext>
                    </c:extLst>
                    <c:strCache>
                      <c:ptCount val="1"/>
                      <c:pt idx="0">
                        <c:v>Diciembre</c:v>
                      </c:pt>
                    </c:strCache>
                  </c:strRef>
                </c:tx>
                <c:spPr>
                  <a:solidFill>
                    <a:schemeClr val="accent4">
                      <a:lumMod val="8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'[78]INFRA-IND-001'!$D$35:$I$35</c15:sqref>
                        </c15:fullRef>
                        <c15:formulaRef>
                          <c15:sqref>'[78]INFRA-IND-001'!$H$35:$I$35</c15:sqref>
                        </c15:formulaRef>
                      </c:ext>
                    </c:extLst>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'[78]INFRA-IND-001'!$D$47:$I$47</c15:sqref>
                        </c15:fullRef>
                        <c15:formulaRef>
                          <c15:sqref>'[78]INFRA-IND-001'!$H$47:$I$47</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B-B207-4229-BF47-B9C16A27D91E}"/>
                  </c:ext>
                </c:extLst>
              </c15:ser>
            </c15:filteredBarSeries>
          </c:ext>
        </c:extLst>
      </c:barChart>
      <c:catAx>
        <c:axId val="658741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s-CO"/>
          </a:p>
        </c:txPr>
        <c:crossAx val="66187264"/>
        <c:crosses val="autoZero"/>
        <c:auto val="1"/>
        <c:lblAlgn val="ctr"/>
        <c:lblOffset val="100"/>
        <c:noMultiLvlLbl val="0"/>
      </c:catAx>
      <c:valAx>
        <c:axId val="66187264"/>
        <c:scaling>
          <c:orientation val="minMax"/>
        </c:scaling>
        <c:delete val="1"/>
        <c:axPos val="l"/>
        <c:numFmt formatCode="General" sourceLinked="1"/>
        <c:majorTickMark val="none"/>
        <c:minorTickMark val="none"/>
        <c:tickLblPos val="nextTo"/>
        <c:crossAx val="6587417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landscape" verticalDpi="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s-CO" sz="1600"/>
              <a:t>NIVEL PROMEDIO DE SATISFACCION</a:t>
            </a:r>
          </a:p>
        </c:rich>
      </c:tx>
      <c:layout>
        <c:manualLayout>
          <c:xMode val="edge"/>
          <c:yMode val="edge"/>
          <c:x val="0.17112489063867017"/>
          <c:y val="6.3014700874131635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CO"/>
        </a:p>
      </c:txPr>
    </c:title>
    <c:autoTitleDeleted val="0"/>
    <c:plotArea>
      <c:layout/>
      <c:barChart>
        <c:barDir val="col"/>
        <c:grouping val="clustered"/>
        <c:varyColors val="0"/>
        <c:ser>
          <c:idx val="4"/>
          <c:order val="4"/>
          <c:spPr>
            <a:solidFill>
              <a:schemeClr val="accent6">
                <a:tint val="54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'[17]INFRA-IND-003'!$C$38:$C$41</c:f>
              <c:strCache>
                <c:ptCount val="4"/>
                <c:pt idx="0">
                  <c:v>Trimestre I</c:v>
                </c:pt>
                <c:pt idx="1">
                  <c:v>Trimestre II</c:v>
                </c:pt>
                <c:pt idx="2">
                  <c:v>Trimestre III</c:v>
                </c:pt>
                <c:pt idx="3">
                  <c:v>Trimestre IV</c:v>
                </c:pt>
              </c:strCache>
            </c:strRef>
          </c:cat>
          <c:val>
            <c:numRef>
              <c:f>'[17]INFRA-IND-003'!$J$38:$J$41</c:f>
              <c:numCache>
                <c:formatCode>General</c:formatCode>
                <c:ptCount val="4"/>
                <c:pt idx="0">
                  <c:v>4.3</c:v>
                </c:pt>
                <c:pt idx="1">
                  <c:v>0</c:v>
                </c:pt>
                <c:pt idx="2">
                  <c:v>0</c:v>
                </c:pt>
                <c:pt idx="3">
                  <c:v>0</c:v>
                </c:pt>
              </c:numCache>
            </c:numRef>
          </c:val>
          <c:extLst>
            <c:ext xmlns:c16="http://schemas.microsoft.com/office/drawing/2014/chart" uri="{C3380CC4-5D6E-409C-BE32-E72D297353CC}">
              <c16:uniqueId val="{00000000-519D-44D6-AA93-E5E1A429B0A0}"/>
            </c:ext>
          </c:extLst>
        </c:ser>
        <c:dLbls>
          <c:dLblPos val="inEnd"/>
          <c:showLegendKey val="0"/>
          <c:showVal val="1"/>
          <c:showCatName val="0"/>
          <c:showSerName val="0"/>
          <c:showPercent val="0"/>
          <c:showBubbleSize val="0"/>
        </c:dLbls>
        <c:gapWidth val="65"/>
        <c:axId val="1499677360"/>
        <c:axId val="1611594608"/>
        <c:extLst>
          <c:ext xmlns:c15="http://schemas.microsoft.com/office/drawing/2012/chart" uri="{02D57815-91ED-43cb-92C2-25804820EDAC}">
            <c15:filteredBarSeries>
              <c15:ser>
                <c:idx val="0"/>
                <c:order val="0"/>
                <c:spPr>
                  <a:solidFill>
                    <a:schemeClr val="accent6">
                      <a:shade val="53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dLblPos val="inEnd"/>
                  <c:showLegendKey val="0"/>
                  <c:showVal val="1"/>
                  <c:showCatName val="0"/>
                  <c:showSerName val="0"/>
                  <c:showPercent val="0"/>
                  <c:showBubbleSize val="0"/>
                  <c:showLeaderLines val="0"/>
                  <c:extLst>
                    <c:ext uri="{CE6537A1-D6FC-4f65-9D91-7224C49458BB}">
                      <c15:showLeaderLines val="1"/>
                      <c15:leaderLines>
                        <c:spPr>
                          <a:ln w="9525">
                            <a:solidFill>
                              <a:schemeClr val="dk1">
                                <a:lumMod val="50000"/>
                                <a:lumOff val="50000"/>
                              </a:schemeClr>
                            </a:solidFill>
                          </a:ln>
                          <a:effectLst/>
                        </c:spPr>
                      </c15:leaderLines>
                    </c:ext>
                  </c:extLst>
                </c:dLbls>
                <c:cat>
                  <c:strRef>
                    <c:extLst>
                      <c:ext uri="{02D57815-91ED-43cb-92C2-25804820EDAC}">
                        <c15:formulaRef>
                          <c15:sqref>'[17]INFRA-IND-003'!$C$38:$C$41</c15:sqref>
                        </c15:formulaRef>
                      </c:ext>
                    </c:extLst>
                    <c:strCache>
                      <c:ptCount val="4"/>
                      <c:pt idx="0">
                        <c:v>Trimestre I</c:v>
                      </c:pt>
                      <c:pt idx="1">
                        <c:v>Trimestre II</c:v>
                      </c:pt>
                      <c:pt idx="2">
                        <c:v>Trimestre III</c:v>
                      </c:pt>
                      <c:pt idx="3">
                        <c:v>Trimestre IV</c:v>
                      </c:pt>
                    </c:strCache>
                  </c:strRef>
                </c:cat>
                <c:val>
                  <c:numRef>
                    <c:extLst>
                      <c:ext uri="{02D57815-91ED-43cb-92C2-25804820EDAC}">
                        <c15:formulaRef>
                          <c15:sqref>'[17]INFRA-IND-003'!$D$38:$D$41</c15:sqref>
                        </c15:formulaRef>
                      </c:ext>
                    </c:extLst>
                    <c:numCache>
                      <c:formatCode>General</c:formatCode>
                      <c:ptCount val="4"/>
                      <c:pt idx="0">
                        <c:v>0</c:v>
                      </c:pt>
                      <c:pt idx="1">
                        <c:v>0</c:v>
                      </c:pt>
                      <c:pt idx="2">
                        <c:v>0</c:v>
                      </c:pt>
                      <c:pt idx="3">
                        <c:v>0</c:v>
                      </c:pt>
                    </c:numCache>
                  </c:numRef>
                </c:val>
                <c:extLst>
                  <c:ext xmlns:c16="http://schemas.microsoft.com/office/drawing/2014/chart" uri="{C3380CC4-5D6E-409C-BE32-E72D297353CC}">
                    <c16:uniqueId val="{00000001-519D-44D6-AA93-E5E1A429B0A0}"/>
                  </c:ext>
                </c:extLst>
              </c15:ser>
            </c15:filteredBarSeries>
            <c15:filteredBarSeries>
              <c15:ser>
                <c:idx val="1"/>
                <c:order val="1"/>
                <c:spPr>
                  <a:solidFill>
                    <a:schemeClr val="accent6">
                      <a:shade val="76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extLst xmlns:c15="http://schemas.microsoft.com/office/drawing/2012/chart">
                      <c:ext xmlns:c15="http://schemas.microsoft.com/office/drawing/2012/chart" uri="{02D57815-91ED-43cb-92C2-25804820EDAC}">
                        <c15:formulaRef>
                          <c15:sqref>'[17]INFRA-IND-003'!$C$38:$C$41</c15:sqref>
                        </c15:formulaRef>
                      </c:ext>
                    </c:extLst>
                    <c:strCache>
                      <c:ptCount val="4"/>
                      <c:pt idx="0">
                        <c:v>Trimestre I</c:v>
                      </c:pt>
                      <c:pt idx="1">
                        <c:v>Trimestre II</c:v>
                      </c:pt>
                      <c:pt idx="2">
                        <c:v>Trimestre III</c:v>
                      </c:pt>
                      <c:pt idx="3">
                        <c:v>Trimestre IV</c:v>
                      </c:pt>
                    </c:strCache>
                  </c:strRef>
                </c:cat>
                <c:val>
                  <c:numRef>
                    <c:extLst xmlns:c15="http://schemas.microsoft.com/office/drawing/2012/chart">
                      <c:ext xmlns:c15="http://schemas.microsoft.com/office/drawing/2012/chart" uri="{02D57815-91ED-43cb-92C2-25804820EDAC}">
                        <c15:formulaRef>
                          <c15:sqref>'[17]INFRA-IND-003'!$E$38:$E$41</c15:sqref>
                        </c15:formulaRef>
                      </c:ext>
                    </c:extLst>
                    <c:numCache>
                      <c:formatCode>General</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2-519D-44D6-AA93-E5E1A429B0A0}"/>
                  </c:ext>
                </c:extLst>
              </c15:ser>
            </c15:filteredBarSeries>
            <c15:filteredBarSeries>
              <c15:ser>
                <c:idx val="2"/>
                <c:order val="2"/>
                <c:spPr>
                  <a:solidFill>
                    <a:schemeClr val="accent6">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extLst xmlns:c15="http://schemas.microsoft.com/office/drawing/2012/chart">
                      <c:ext xmlns:c15="http://schemas.microsoft.com/office/drawing/2012/chart" uri="{02D57815-91ED-43cb-92C2-25804820EDAC}">
                        <c15:formulaRef>
                          <c15:sqref>'[17]INFRA-IND-003'!$C$38:$C$41</c15:sqref>
                        </c15:formulaRef>
                      </c:ext>
                    </c:extLst>
                    <c:strCache>
                      <c:ptCount val="4"/>
                      <c:pt idx="0">
                        <c:v>Trimestre I</c:v>
                      </c:pt>
                      <c:pt idx="1">
                        <c:v>Trimestre II</c:v>
                      </c:pt>
                      <c:pt idx="2">
                        <c:v>Trimestre III</c:v>
                      </c:pt>
                      <c:pt idx="3">
                        <c:v>Trimestre IV</c:v>
                      </c:pt>
                    </c:strCache>
                  </c:strRef>
                </c:cat>
                <c:val>
                  <c:numRef>
                    <c:extLst xmlns:c15="http://schemas.microsoft.com/office/drawing/2012/chart">
                      <c:ext xmlns:c15="http://schemas.microsoft.com/office/drawing/2012/chart" uri="{02D57815-91ED-43cb-92C2-25804820EDAC}">
                        <c15:formulaRef>
                          <c15:sqref>'[17]INFRA-IND-003'!$F$38:$F$41</c15:sqref>
                        </c15:formulaRef>
                      </c:ext>
                    </c:extLst>
                    <c:numCache>
                      <c:formatCode>General</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3-519D-44D6-AA93-E5E1A429B0A0}"/>
                  </c:ext>
                </c:extLst>
              </c15:ser>
            </c15:filteredBarSeries>
            <c15:filteredBarSeries>
              <c15:ser>
                <c:idx val="3"/>
                <c:order val="3"/>
                <c:spPr>
                  <a:solidFill>
                    <a:schemeClr val="accent6">
                      <a:tint val="77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extLst xmlns:c15="http://schemas.microsoft.com/office/drawing/2012/chart">
                      <c:ext xmlns:c15="http://schemas.microsoft.com/office/drawing/2012/chart" uri="{02D57815-91ED-43cb-92C2-25804820EDAC}">
                        <c15:formulaRef>
                          <c15:sqref>'[17]INFRA-IND-003'!$C$38:$C$41</c15:sqref>
                        </c15:formulaRef>
                      </c:ext>
                    </c:extLst>
                    <c:strCache>
                      <c:ptCount val="4"/>
                      <c:pt idx="0">
                        <c:v>Trimestre I</c:v>
                      </c:pt>
                      <c:pt idx="1">
                        <c:v>Trimestre II</c:v>
                      </c:pt>
                      <c:pt idx="2">
                        <c:v>Trimestre III</c:v>
                      </c:pt>
                      <c:pt idx="3">
                        <c:v>Trimestre IV</c:v>
                      </c:pt>
                    </c:strCache>
                  </c:strRef>
                </c:cat>
                <c:val>
                  <c:numRef>
                    <c:extLst xmlns:c15="http://schemas.microsoft.com/office/drawing/2012/chart">
                      <c:ext xmlns:c15="http://schemas.microsoft.com/office/drawing/2012/chart" uri="{02D57815-91ED-43cb-92C2-25804820EDAC}">
                        <c15:formulaRef>
                          <c15:sqref>'[17]INFRA-IND-003'!$G$38:$G$41</c15:sqref>
                        </c15:formulaRef>
                      </c:ext>
                    </c:extLst>
                    <c:numCache>
                      <c:formatCode>General</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4-519D-44D6-AA93-E5E1A429B0A0}"/>
                  </c:ext>
                </c:extLst>
              </c15:ser>
            </c15:filteredBarSeries>
          </c:ext>
        </c:extLst>
      </c:barChart>
      <c:catAx>
        <c:axId val="149967736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CO"/>
          </a:p>
        </c:txPr>
        <c:crossAx val="1611594608"/>
        <c:crosses val="autoZero"/>
        <c:auto val="1"/>
        <c:lblAlgn val="ctr"/>
        <c:lblOffset val="100"/>
        <c:noMultiLvlLbl val="0"/>
      </c:catAx>
      <c:valAx>
        <c:axId val="161159460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1499677360"/>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s-CO" sz="1600"/>
              <a:t>NIVEL PROMEDIO DE SATISFACCION</a:t>
            </a:r>
          </a:p>
        </c:rich>
      </c:tx>
      <c:layout>
        <c:manualLayout>
          <c:xMode val="edge"/>
          <c:yMode val="edge"/>
          <c:x val="0.17112489063867017"/>
          <c:y val="6.3014700874131635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CO"/>
        </a:p>
      </c:txPr>
    </c:title>
    <c:autoTitleDeleted val="0"/>
    <c:plotArea>
      <c:layout/>
      <c:barChart>
        <c:barDir val="col"/>
        <c:grouping val="clustered"/>
        <c:varyColors val="0"/>
        <c:ser>
          <c:idx val="4"/>
          <c:order val="4"/>
          <c:spPr>
            <a:solidFill>
              <a:schemeClr val="accent6">
                <a:tint val="54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'[18]IMV-IND-003'!$C$38:$C$41</c:f>
              <c:strCache>
                <c:ptCount val="4"/>
                <c:pt idx="0">
                  <c:v>Trimestre I</c:v>
                </c:pt>
                <c:pt idx="1">
                  <c:v>Trimestre II</c:v>
                </c:pt>
                <c:pt idx="2">
                  <c:v>Trimestre III</c:v>
                </c:pt>
                <c:pt idx="3">
                  <c:v>Trimestre IV</c:v>
                </c:pt>
              </c:strCache>
            </c:strRef>
          </c:cat>
          <c:val>
            <c:numRef>
              <c:f>'[18]IMV-IND-003'!$J$38:$J$41</c:f>
              <c:numCache>
                <c:formatCode>General</c:formatCode>
                <c:ptCount val="4"/>
                <c:pt idx="0">
                  <c:v>4.3</c:v>
                </c:pt>
                <c:pt idx="1">
                  <c:v>4.3</c:v>
                </c:pt>
              </c:numCache>
            </c:numRef>
          </c:val>
          <c:extLst>
            <c:ext xmlns:c16="http://schemas.microsoft.com/office/drawing/2014/chart" uri="{C3380CC4-5D6E-409C-BE32-E72D297353CC}">
              <c16:uniqueId val="{00000000-A73F-4AEA-8944-299F44623FC0}"/>
            </c:ext>
          </c:extLst>
        </c:ser>
        <c:dLbls>
          <c:dLblPos val="inEnd"/>
          <c:showLegendKey val="0"/>
          <c:showVal val="1"/>
          <c:showCatName val="0"/>
          <c:showSerName val="0"/>
          <c:showPercent val="0"/>
          <c:showBubbleSize val="0"/>
        </c:dLbls>
        <c:gapWidth val="65"/>
        <c:axId val="1499677360"/>
        <c:axId val="1611594608"/>
        <c:extLst>
          <c:ext xmlns:c15="http://schemas.microsoft.com/office/drawing/2012/chart" uri="{02D57815-91ED-43cb-92C2-25804820EDAC}">
            <c15:filteredBarSeries>
              <c15:ser>
                <c:idx val="0"/>
                <c:order val="0"/>
                <c:spPr>
                  <a:solidFill>
                    <a:schemeClr val="accent6">
                      <a:shade val="53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dLblPos val="inEnd"/>
                  <c:showLegendKey val="0"/>
                  <c:showVal val="1"/>
                  <c:showCatName val="0"/>
                  <c:showSerName val="0"/>
                  <c:showPercent val="0"/>
                  <c:showBubbleSize val="0"/>
                  <c:showLeaderLines val="0"/>
                  <c:extLst>
                    <c:ext uri="{CE6537A1-D6FC-4f65-9D91-7224C49458BB}">
                      <c15:showLeaderLines val="1"/>
                      <c15:leaderLines>
                        <c:spPr>
                          <a:ln w="9525">
                            <a:solidFill>
                              <a:schemeClr val="dk1">
                                <a:lumMod val="50000"/>
                                <a:lumOff val="50000"/>
                              </a:schemeClr>
                            </a:solidFill>
                          </a:ln>
                          <a:effectLst/>
                        </c:spPr>
                      </c15:leaderLines>
                    </c:ext>
                  </c:extLst>
                </c:dLbls>
                <c:cat>
                  <c:strRef>
                    <c:extLst>
                      <c:ext uri="{02D57815-91ED-43cb-92C2-25804820EDAC}">
                        <c15:formulaRef>
                          <c15:sqref>'[18]IMV-IND-003'!$C$38:$C$41</c15:sqref>
                        </c15:formulaRef>
                      </c:ext>
                    </c:extLst>
                    <c:strCache>
                      <c:ptCount val="4"/>
                      <c:pt idx="0">
                        <c:v>Trimestre I</c:v>
                      </c:pt>
                      <c:pt idx="1">
                        <c:v>Trimestre II</c:v>
                      </c:pt>
                      <c:pt idx="2">
                        <c:v>Trimestre III</c:v>
                      </c:pt>
                      <c:pt idx="3">
                        <c:v>Trimestre IV</c:v>
                      </c:pt>
                    </c:strCache>
                  </c:strRef>
                </c:cat>
                <c:val>
                  <c:numRef>
                    <c:extLst>
                      <c:ext uri="{02D57815-91ED-43cb-92C2-25804820EDAC}">
                        <c15:formulaRef>
                          <c15:sqref>'[18]IMV-IND-003'!$D$38:$D$41</c15:sqref>
                        </c15:formulaRef>
                      </c:ext>
                    </c:extLst>
                    <c:numCache>
                      <c:formatCode>General</c:formatCode>
                      <c:ptCount val="4"/>
                    </c:numCache>
                  </c:numRef>
                </c:val>
                <c:extLst>
                  <c:ext xmlns:c16="http://schemas.microsoft.com/office/drawing/2014/chart" uri="{C3380CC4-5D6E-409C-BE32-E72D297353CC}">
                    <c16:uniqueId val="{00000001-A73F-4AEA-8944-299F44623FC0}"/>
                  </c:ext>
                </c:extLst>
              </c15:ser>
            </c15:filteredBarSeries>
            <c15:filteredBarSeries>
              <c15:ser>
                <c:idx val="1"/>
                <c:order val="1"/>
                <c:spPr>
                  <a:solidFill>
                    <a:schemeClr val="accent6">
                      <a:shade val="76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extLst xmlns:c15="http://schemas.microsoft.com/office/drawing/2012/chart">
                      <c:ext xmlns:c15="http://schemas.microsoft.com/office/drawing/2012/chart" uri="{02D57815-91ED-43cb-92C2-25804820EDAC}">
                        <c15:formulaRef>
                          <c15:sqref>'[18]IMV-IND-003'!$C$38:$C$41</c15:sqref>
                        </c15:formulaRef>
                      </c:ext>
                    </c:extLst>
                    <c:strCache>
                      <c:ptCount val="4"/>
                      <c:pt idx="0">
                        <c:v>Trimestre I</c:v>
                      </c:pt>
                      <c:pt idx="1">
                        <c:v>Trimestre II</c:v>
                      </c:pt>
                      <c:pt idx="2">
                        <c:v>Trimestre III</c:v>
                      </c:pt>
                      <c:pt idx="3">
                        <c:v>Trimestre IV</c:v>
                      </c:pt>
                    </c:strCache>
                  </c:strRef>
                </c:cat>
                <c:val>
                  <c:numRef>
                    <c:extLst xmlns:c15="http://schemas.microsoft.com/office/drawing/2012/chart">
                      <c:ext xmlns:c15="http://schemas.microsoft.com/office/drawing/2012/chart" uri="{02D57815-91ED-43cb-92C2-25804820EDAC}">
                        <c15:formulaRef>
                          <c15:sqref>'[18]IMV-IND-003'!$E$38:$E$41</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2-A73F-4AEA-8944-299F44623FC0}"/>
                  </c:ext>
                </c:extLst>
              </c15:ser>
            </c15:filteredBarSeries>
            <c15:filteredBarSeries>
              <c15:ser>
                <c:idx val="2"/>
                <c:order val="2"/>
                <c:spPr>
                  <a:solidFill>
                    <a:schemeClr val="accent6">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extLst xmlns:c15="http://schemas.microsoft.com/office/drawing/2012/chart">
                      <c:ext xmlns:c15="http://schemas.microsoft.com/office/drawing/2012/chart" uri="{02D57815-91ED-43cb-92C2-25804820EDAC}">
                        <c15:formulaRef>
                          <c15:sqref>'[18]IMV-IND-003'!$C$38:$C$41</c15:sqref>
                        </c15:formulaRef>
                      </c:ext>
                    </c:extLst>
                    <c:strCache>
                      <c:ptCount val="4"/>
                      <c:pt idx="0">
                        <c:v>Trimestre I</c:v>
                      </c:pt>
                      <c:pt idx="1">
                        <c:v>Trimestre II</c:v>
                      </c:pt>
                      <c:pt idx="2">
                        <c:v>Trimestre III</c:v>
                      </c:pt>
                      <c:pt idx="3">
                        <c:v>Trimestre IV</c:v>
                      </c:pt>
                    </c:strCache>
                  </c:strRef>
                </c:cat>
                <c:val>
                  <c:numRef>
                    <c:extLst xmlns:c15="http://schemas.microsoft.com/office/drawing/2012/chart">
                      <c:ext xmlns:c15="http://schemas.microsoft.com/office/drawing/2012/chart" uri="{02D57815-91ED-43cb-92C2-25804820EDAC}">
                        <c15:formulaRef>
                          <c15:sqref>'[18]IMV-IND-003'!$F$38:$F$41</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3-A73F-4AEA-8944-299F44623FC0}"/>
                  </c:ext>
                </c:extLst>
              </c15:ser>
            </c15:filteredBarSeries>
            <c15:filteredBarSeries>
              <c15:ser>
                <c:idx val="3"/>
                <c:order val="3"/>
                <c:spPr>
                  <a:solidFill>
                    <a:schemeClr val="accent6">
                      <a:tint val="77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extLst xmlns:c15="http://schemas.microsoft.com/office/drawing/2012/chart">
                      <c:ext xmlns:c15="http://schemas.microsoft.com/office/drawing/2012/chart" uri="{02D57815-91ED-43cb-92C2-25804820EDAC}">
                        <c15:formulaRef>
                          <c15:sqref>'[18]IMV-IND-003'!$C$38:$C$41</c15:sqref>
                        </c15:formulaRef>
                      </c:ext>
                    </c:extLst>
                    <c:strCache>
                      <c:ptCount val="4"/>
                      <c:pt idx="0">
                        <c:v>Trimestre I</c:v>
                      </c:pt>
                      <c:pt idx="1">
                        <c:v>Trimestre II</c:v>
                      </c:pt>
                      <c:pt idx="2">
                        <c:v>Trimestre III</c:v>
                      </c:pt>
                      <c:pt idx="3">
                        <c:v>Trimestre IV</c:v>
                      </c:pt>
                    </c:strCache>
                  </c:strRef>
                </c:cat>
                <c:val>
                  <c:numRef>
                    <c:extLst xmlns:c15="http://schemas.microsoft.com/office/drawing/2012/chart">
                      <c:ext xmlns:c15="http://schemas.microsoft.com/office/drawing/2012/chart" uri="{02D57815-91ED-43cb-92C2-25804820EDAC}">
                        <c15:formulaRef>
                          <c15:sqref>'[18]IMV-IND-003'!$G$38:$G$41</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4-A73F-4AEA-8944-299F44623FC0}"/>
                  </c:ext>
                </c:extLst>
              </c15:ser>
            </c15:filteredBarSeries>
          </c:ext>
        </c:extLst>
      </c:barChart>
      <c:catAx>
        <c:axId val="149967736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CO"/>
          </a:p>
        </c:txPr>
        <c:crossAx val="1611594608"/>
        <c:crosses val="autoZero"/>
        <c:auto val="1"/>
        <c:lblAlgn val="ctr"/>
        <c:lblOffset val="100"/>
        <c:noMultiLvlLbl val="0"/>
      </c:catAx>
      <c:valAx>
        <c:axId val="161159460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1499677360"/>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s-CO" sz="1600"/>
              <a:t>NIVEL PROMEDIO DE SATISFACCION</a:t>
            </a:r>
          </a:p>
        </c:rich>
      </c:tx>
      <c:layout>
        <c:manualLayout>
          <c:xMode val="edge"/>
          <c:yMode val="edge"/>
          <c:x val="0.17112489063867017"/>
          <c:y val="6.3014700874131635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CO"/>
        </a:p>
      </c:txPr>
    </c:title>
    <c:autoTitleDeleted val="0"/>
    <c:plotArea>
      <c:layout/>
      <c:barChart>
        <c:barDir val="col"/>
        <c:grouping val="clustered"/>
        <c:varyColors val="0"/>
        <c:ser>
          <c:idx val="4"/>
          <c:order val="4"/>
          <c:spPr>
            <a:solidFill>
              <a:schemeClr val="accent6">
                <a:tint val="54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'[79]IMV-IND-003'!$C$38:$C$41</c:f>
              <c:strCache>
                <c:ptCount val="4"/>
                <c:pt idx="0">
                  <c:v>Trimestre I</c:v>
                </c:pt>
                <c:pt idx="1">
                  <c:v>Trimestre II</c:v>
                </c:pt>
                <c:pt idx="2">
                  <c:v>Trimestre III</c:v>
                </c:pt>
                <c:pt idx="3">
                  <c:v>Trimestre IV</c:v>
                </c:pt>
              </c:strCache>
            </c:strRef>
          </c:cat>
          <c:val>
            <c:numRef>
              <c:f>'[79]IMV-IND-003'!$J$38:$J$41</c:f>
              <c:numCache>
                <c:formatCode>General</c:formatCode>
                <c:ptCount val="4"/>
                <c:pt idx="0">
                  <c:v>4.3</c:v>
                </c:pt>
                <c:pt idx="1">
                  <c:v>4.3</c:v>
                </c:pt>
                <c:pt idx="2">
                  <c:v>4.4000000000000004</c:v>
                </c:pt>
              </c:numCache>
            </c:numRef>
          </c:val>
          <c:extLst>
            <c:ext xmlns:c16="http://schemas.microsoft.com/office/drawing/2014/chart" uri="{C3380CC4-5D6E-409C-BE32-E72D297353CC}">
              <c16:uniqueId val="{00000000-78D6-4C94-A947-CA5CD96DBFC9}"/>
            </c:ext>
          </c:extLst>
        </c:ser>
        <c:dLbls>
          <c:dLblPos val="inEnd"/>
          <c:showLegendKey val="0"/>
          <c:showVal val="1"/>
          <c:showCatName val="0"/>
          <c:showSerName val="0"/>
          <c:showPercent val="0"/>
          <c:showBubbleSize val="0"/>
        </c:dLbls>
        <c:gapWidth val="65"/>
        <c:axId val="1499677360"/>
        <c:axId val="1611594608"/>
        <c:extLst>
          <c:ext xmlns:c15="http://schemas.microsoft.com/office/drawing/2012/chart" uri="{02D57815-91ED-43cb-92C2-25804820EDAC}">
            <c15:filteredBarSeries>
              <c15:ser>
                <c:idx val="0"/>
                <c:order val="0"/>
                <c:spPr>
                  <a:solidFill>
                    <a:schemeClr val="accent6">
                      <a:shade val="53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dLblPos val="inEnd"/>
                  <c:showLegendKey val="0"/>
                  <c:showVal val="1"/>
                  <c:showCatName val="0"/>
                  <c:showSerName val="0"/>
                  <c:showPercent val="0"/>
                  <c:showBubbleSize val="0"/>
                  <c:showLeaderLines val="0"/>
                  <c:extLst>
                    <c:ext uri="{CE6537A1-D6FC-4f65-9D91-7224C49458BB}">
                      <c15:showLeaderLines val="1"/>
                      <c15:leaderLines>
                        <c:spPr>
                          <a:ln w="9525">
                            <a:solidFill>
                              <a:schemeClr val="dk1">
                                <a:lumMod val="50000"/>
                                <a:lumOff val="50000"/>
                              </a:schemeClr>
                            </a:solidFill>
                          </a:ln>
                          <a:effectLst/>
                        </c:spPr>
                      </c15:leaderLines>
                    </c:ext>
                  </c:extLst>
                </c:dLbls>
                <c:cat>
                  <c:strRef>
                    <c:extLst>
                      <c:ext uri="{02D57815-91ED-43cb-92C2-25804820EDAC}">
                        <c15:formulaRef>
                          <c15:sqref>'[79]IMV-IND-003'!$C$38:$C$41</c15:sqref>
                        </c15:formulaRef>
                      </c:ext>
                    </c:extLst>
                    <c:strCache>
                      <c:ptCount val="4"/>
                      <c:pt idx="0">
                        <c:v>Trimestre I</c:v>
                      </c:pt>
                      <c:pt idx="1">
                        <c:v>Trimestre II</c:v>
                      </c:pt>
                      <c:pt idx="2">
                        <c:v>Trimestre III</c:v>
                      </c:pt>
                      <c:pt idx="3">
                        <c:v>Trimestre IV</c:v>
                      </c:pt>
                    </c:strCache>
                  </c:strRef>
                </c:cat>
                <c:val>
                  <c:numRef>
                    <c:extLst>
                      <c:ext uri="{02D57815-91ED-43cb-92C2-25804820EDAC}">
                        <c15:formulaRef>
                          <c15:sqref>'[79]IMV-IND-003'!$D$38:$D$41</c15:sqref>
                        </c15:formulaRef>
                      </c:ext>
                    </c:extLst>
                    <c:numCache>
                      <c:formatCode>General</c:formatCode>
                      <c:ptCount val="4"/>
                    </c:numCache>
                  </c:numRef>
                </c:val>
                <c:extLst>
                  <c:ext xmlns:c16="http://schemas.microsoft.com/office/drawing/2014/chart" uri="{C3380CC4-5D6E-409C-BE32-E72D297353CC}">
                    <c16:uniqueId val="{00000001-78D6-4C94-A947-CA5CD96DBFC9}"/>
                  </c:ext>
                </c:extLst>
              </c15:ser>
            </c15:filteredBarSeries>
            <c15:filteredBarSeries>
              <c15:ser>
                <c:idx val="1"/>
                <c:order val="1"/>
                <c:spPr>
                  <a:solidFill>
                    <a:schemeClr val="accent6">
                      <a:shade val="76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extLst xmlns:c15="http://schemas.microsoft.com/office/drawing/2012/chart">
                      <c:ext xmlns:c15="http://schemas.microsoft.com/office/drawing/2012/chart" uri="{02D57815-91ED-43cb-92C2-25804820EDAC}">
                        <c15:formulaRef>
                          <c15:sqref>'[79]IMV-IND-003'!$C$38:$C$41</c15:sqref>
                        </c15:formulaRef>
                      </c:ext>
                    </c:extLst>
                    <c:strCache>
                      <c:ptCount val="4"/>
                      <c:pt idx="0">
                        <c:v>Trimestre I</c:v>
                      </c:pt>
                      <c:pt idx="1">
                        <c:v>Trimestre II</c:v>
                      </c:pt>
                      <c:pt idx="2">
                        <c:v>Trimestre III</c:v>
                      </c:pt>
                      <c:pt idx="3">
                        <c:v>Trimestre IV</c:v>
                      </c:pt>
                    </c:strCache>
                  </c:strRef>
                </c:cat>
                <c:val>
                  <c:numRef>
                    <c:extLst xmlns:c15="http://schemas.microsoft.com/office/drawing/2012/chart">
                      <c:ext xmlns:c15="http://schemas.microsoft.com/office/drawing/2012/chart" uri="{02D57815-91ED-43cb-92C2-25804820EDAC}">
                        <c15:formulaRef>
                          <c15:sqref>'[79]IMV-IND-003'!$E$38:$E$41</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2-78D6-4C94-A947-CA5CD96DBFC9}"/>
                  </c:ext>
                </c:extLst>
              </c15:ser>
            </c15:filteredBarSeries>
            <c15:filteredBarSeries>
              <c15:ser>
                <c:idx val="2"/>
                <c:order val="2"/>
                <c:spPr>
                  <a:solidFill>
                    <a:schemeClr val="accent6">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extLst xmlns:c15="http://schemas.microsoft.com/office/drawing/2012/chart">
                      <c:ext xmlns:c15="http://schemas.microsoft.com/office/drawing/2012/chart" uri="{02D57815-91ED-43cb-92C2-25804820EDAC}">
                        <c15:formulaRef>
                          <c15:sqref>'[79]IMV-IND-003'!$C$38:$C$41</c15:sqref>
                        </c15:formulaRef>
                      </c:ext>
                    </c:extLst>
                    <c:strCache>
                      <c:ptCount val="4"/>
                      <c:pt idx="0">
                        <c:v>Trimestre I</c:v>
                      </c:pt>
                      <c:pt idx="1">
                        <c:v>Trimestre II</c:v>
                      </c:pt>
                      <c:pt idx="2">
                        <c:v>Trimestre III</c:v>
                      </c:pt>
                      <c:pt idx="3">
                        <c:v>Trimestre IV</c:v>
                      </c:pt>
                    </c:strCache>
                  </c:strRef>
                </c:cat>
                <c:val>
                  <c:numRef>
                    <c:extLst xmlns:c15="http://schemas.microsoft.com/office/drawing/2012/chart">
                      <c:ext xmlns:c15="http://schemas.microsoft.com/office/drawing/2012/chart" uri="{02D57815-91ED-43cb-92C2-25804820EDAC}">
                        <c15:formulaRef>
                          <c15:sqref>'[79]IMV-IND-003'!$F$38:$F$41</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3-78D6-4C94-A947-CA5CD96DBFC9}"/>
                  </c:ext>
                </c:extLst>
              </c15:ser>
            </c15:filteredBarSeries>
            <c15:filteredBarSeries>
              <c15:ser>
                <c:idx val="3"/>
                <c:order val="3"/>
                <c:spPr>
                  <a:solidFill>
                    <a:schemeClr val="accent6">
                      <a:tint val="77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extLst xmlns:c15="http://schemas.microsoft.com/office/drawing/2012/chart">
                      <c:ext xmlns:c15="http://schemas.microsoft.com/office/drawing/2012/chart" uri="{02D57815-91ED-43cb-92C2-25804820EDAC}">
                        <c15:formulaRef>
                          <c15:sqref>'[79]IMV-IND-003'!$C$38:$C$41</c15:sqref>
                        </c15:formulaRef>
                      </c:ext>
                    </c:extLst>
                    <c:strCache>
                      <c:ptCount val="4"/>
                      <c:pt idx="0">
                        <c:v>Trimestre I</c:v>
                      </c:pt>
                      <c:pt idx="1">
                        <c:v>Trimestre II</c:v>
                      </c:pt>
                      <c:pt idx="2">
                        <c:v>Trimestre III</c:v>
                      </c:pt>
                      <c:pt idx="3">
                        <c:v>Trimestre IV</c:v>
                      </c:pt>
                    </c:strCache>
                  </c:strRef>
                </c:cat>
                <c:val>
                  <c:numRef>
                    <c:extLst xmlns:c15="http://schemas.microsoft.com/office/drawing/2012/chart">
                      <c:ext xmlns:c15="http://schemas.microsoft.com/office/drawing/2012/chart" uri="{02D57815-91ED-43cb-92C2-25804820EDAC}">
                        <c15:formulaRef>
                          <c15:sqref>'[79]IMV-IND-003'!$G$38:$G$41</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4-78D6-4C94-A947-CA5CD96DBFC9}"/>
                  </c:ext>
                </c:extLst>
              </c15:ser>
            </c15:filteredBarSeries>
          </c:ext>
        </c:extLst>
      </c:barChart>
      <c:catAx>
        <c:axId val="149967736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CO"/>
          </a:p>
        </c:txPr>
        <c:crossAx val="1611594608"/>
        <c:crosses val="autoZero"/>
        <c:auto val="1"/>
        <c:lblAlgn val="ctr"/>
        <c:lblOffset val="100"/>
        <c:noMultiLvlLbl val="0"/>
      </c:catAx>
      <c:valAx>
        <c:axId val="161159460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1499677360"/>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effectLst/>
              </a:rPr>
              <a:t>PORCENTAJE DE DESATENCIÓN DE PQRSFD CON TÉRMINOS DE 10 DÍAS HÁBILES AÑO 2025 </a:t>
            </a:r>
            <a:endParaRPr lang="en-US" sz="1400" b="0" i="0" u="none" strike="noStrike" kern="1200" spc="0" baseline="0">
              <a:solidFill>
                <a:sysClr val="windowText" lastClr="000000">
                  <a:lumMod val="65000"/>
                  <a:lumOff val="35000"/>
                </a:sysClr>
              </a:solidFill>
            </a:endParaRP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5"/>
          <c:order val="5"/>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'[55]DES-FM-007'!$B$37:$B$39</c:f>
              <c:strCache>
                <c:ptCount val="3"/>
                <c:pt idx="0">
                  <c:v>I TRIMESTRE</c:v>
                </c:pt>
                <c:pt idx="1">
                  <c:v>II TRIMESTRE</c:v>
                </c:pt>
                <c:pt idx="2">
                  <c:v>III TRIMESTRE</c:v>
                </c:pt>
              </c:strCache>
            </c:strRef>
          </c:cat>
          <c:val>
            <c:numRef>
              <c:f>'[55]DES-FM-007'!$J$37:$J$39</c:f>
              <c:numCache>
                <c:formatCode>General</c:formatCode>
                <c:ptCount val="3"/>
                <c:pt idx="0">
                  <c:v>0</c:v>
                </c:pt>
                <c:pt idx="1">
                  <c:v>6.9444444444444448E-2</c:v>
                </c:pt>
                <c:pt idx="2">
                  <c:v>6.5573770491803282E-2</c:v>
                </c:pt>
              </c:numCache>
            </c:numRef>
          </c:val>
          <c:extLst>
            <c:ext xmlns:c16="http://schemas.microsoft.com/office/drawing/2014/chart" uri="{C3380CC4-5D6E-409C-BE32-E72D297353CC}">
              <c16:uniqueId val="{00000000-096D-4F3B-80D8-058EEC325926}"/>
            </c:ext>
          </c:extLst>
        </c:ser>
        <c:dLbls>
          <c:dLblPos val="outEnd"/>
          <c:showLegendKey val="0"/>
          <c:showVal val="1"/>
          <c:showCatName val="0"/>
          <c:showSerName val="0"/>
          <c:showPercent val="0"/>
          <c:showBubbleSize val="0"/>
        </c:dLbls>
        <c:gapWidth val="219"/>
        <c:overlap val="-27"/>
        <c:axId val="1818956208"/>
        <c:axId val="1818956688"/>
        <c:extLst>
          <c:ext xmlns:c15="http://schemas.microsoft.com/office/drawing/2012/chart" uri="{02D57815-91ED-43cb-92C2-25804820EDAC}">
            <c15:filteredBarSeries>
              <c15: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'[55]DES-FM-007'!$B$37:$B$39</c15:sqref>
                        </c15:formulaRef>
                      </c:ext>
                    </c:extLst>
                    <c:strCache>
                      <c:ptCount val="3"/>
                      <c:pt idx="0">
                        <c:v>I TRIMESTRE</c:v>
                      </c:pt>
                      <c:pt idx="1">
                        <c:v>II TRIMESTRE</c:v>
                      </c:pt>
                      <c:pt idx="2">
                        <c:v>III TRIMESTRE</c:v>
                      </c:pt>
                    </c:strCache>
                  </c:strRef>
                </c:cat>
                <c:val>
                  <c:numRef>
                    <c:extLst>
                      <c:ext uri="{02D57815-91ED-43cb-92C2-25804820EDAC}">
                        <c15:formulaRef>
                          <c15:sqref>'[55]DES-FM-007'!$C$37:$C$39</c15:sqref>
                        </c15:formulaRef>
                      </c:ext>
                    </c:extLst>
                    <c:numCache>
                      <c:formatCode>General</c:formatCode>
                      <c:ptCount val="3"/>
                    </c:numCache>
                  </c:numRef>
                </c:val>
                <c:extLst>
                  <c:ext xmlns:c16="http://schemas.microsoft.com/office/drawing/2014/chart" uri="{C3380CC4-5D6E-409C-BE32-E72D297353CC}">
                    <c16:uniqueId val="{00000001-096D-4F3B-80D8-058EEC325926}"/>
                  </c:ext>
                </c:extLst>
              </c15:ser>
            </c15:filteredBarSeries>
            <c15:filteredBarSeries>
              <c15: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'[55]DES-FM-007'!$B$37:$B$39</c15:sqref>
                        </c15:formulaRef>
                      </c:ext>
                    </c:extLst>
                    <c:strCache>
                      <c:ptCount val="3"/>
                      <c:pt idx="0">
                        <c:v>I TRIMESTRE</c:v>
                      </c:pt>
                      <c:pt idx="1">
                        <c:v>II TRIMESTRE</c:v>
                      </c:pt>
                      <c:pt idx="2">
                        <c:v>III TRIMESTRE</c:v>
                      </c:pt>
                    </c:strCache>
                  </c:strRef>
                </c:cat>
                <c:val>
                  <c:numRef>
                    <c:extLst xmlns:c15="http://schemas.microsoft.com/office/drawing/2012/chart">
                      <c:ext xmlns:c15="http://schemas.microsoft.com/office/drawing/2012/chart" uri="{02D57815-91ED-43cb-92C2-25804820EDAC}">
                        <c15:formulaRef>
                          <c15:sqref>'[55]DES-FM-007'!$D$37:$D$39</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2-096D-4F3B-80D8-058EEC325926}"/>
                  </c:ext>
                </c:extLst>
              </c15:ser>
            </c15:filteredBarSeries>
            <c15:filteredBarSeries>
              <c15:ser>
                <c:idx val="2"/>
                <c:order val="2"/>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'[55]DES-FM-007'!$B$37:$B$39</c15:sqref>
                        </c15:formulaRef>
                      </c:ext>
                    </c:extLst>
                    <c:strCache>
                      <c:ptCount val="3"/>
                      <c:pt idx="0">
                        <c:v>I TRIMESTRE</c:v>
                      </c:pt>
                      <c:pt idx="1">
                        <c:v>II TRIMESTRE</c:v>
                      </c:pt>
                      <c:pt idx="2">
                        <c:v>III TRIMESTRE</c:v>
                      </c:pt>
                    </c:strCache>
                  </c:strRef>
                </c:cat>
                <c:val>
                  <c:numRef>
                    <c:extLst xmlns:c15="http://schemas.microsoft.com/office/drawing/2012/chart">
                      <c:ext xmlns:c15="http://schemas.microsoft.com/office/drawing/2012/chart" uri="{02D57815-91ED-43cb-92C2-25804820EDAC}">
                        <c15:formulaRef>
                          <c15:sqref>'[55]DES-FM-007'!$E$37:$E$39</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3-096D-4F3B-80D8-058EEC325926}"/>
                  </c:ext>
                </c:extLst>
              </c15:ser>
            </c15:filteredBarSeries>
            <c15:filteredBarSeries>
              <c15:ser>
                <c:idx val="3"/>
                <c:order val="3"/>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'[55]DES-FM-007'!$B$37:$B$39</c15:sqref>
                        </c15:formulaRef>
                      </c:ext>
                    </c:extLst>
                    <c:strCache>
                      <c:ptCount val="3"/>
                      <c:pt idx="0">
                        <c:v>I TRIMESTRE</c:v>
                      </c:pt>
                      <c:pt idx="1">
                        <c:v>II TRIMESTRE</c:v>
                      </c:pt>
                      <c:pt idx="2">
                        <c:v>III TRIMESTRE</c:v>
                      </c:pt>
                    </c:strCache>
                  </c:strRef>
                </c:cat>
                <c:val>
                  <c:numRef>
                    <c:extLst xmlns:c15="http://schemas.microsoft.com/office/drawing/2012/chart">
                      <c:ext xmlns:c15="http://schemas.microsoft.com/office/drawing/2012/chart" uri="{02D57815-91ED-43cb-92C2-25804820EDAC}">
                        <c15:formulaRef>
                          <c15:sqref>'[55]DES-FM-007'!$F$37:$F$39</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4-096D-4F3B-80D8-058EEC325926}"/>
                  </c:ext>
                </c:extLst>
              </c15:ser>
            </c15:filteredBarSeries>
            <c15:filteredBarSeries>
              <c15:ser>
                <c:idx val="4"/>
                <c:order val="4"/>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'[55]DES-FM-007'!$B$37:$B$39</c15:sqref>
                        </c15:formulaRef>
                      </c:ext>
                    </c:extLst>
                    <c:strCache>
                      <c:ptCount val="3"/>
                      <c:pt idx="0">
                        <c:v>I TRIMESTRE</c:v>
                      </c:pt>
                      <c:pt idx="1">
                        <c:v>II TRIMESTRE</c:v>
                      </c:pt>
                      <c:pt idx="2">
                        <c:v>III TRIMESTRE</c:v>
                      </c:pt>
                    </c:strCache>
                  </c:strRef>
                </c:cat>
                <c:val>
                  <c:numRef>
                    <c:extLst xmlns:c15="http://schemas.microsoft.com/office/drawing/2012/chart">
                      <c:ext xmlns:c15="http://schemas.microsoft.com/office/drawing/2012/chart" uri="{02D57815-91ED-43cb-92C2-25804820EDAC}">
                        <c15:formulaRef>
                          <c15:sqref>'[55]DES-FM-007'!$G$37:$G$39</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5-096D-4F3B-80D8-058EEC325926}"/>
                  </c:ext>
                </c:extLst>
              </c15:ser>
            </c15:filteredBarSeries>
          </c:ext>
        </c:extLst>
      </c:barChart>
      <c:catAx>
        <c:axId val="18189562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18956688"/>
        <c:crosses val="autoZero"/>
        <c:auto val="1"/>
        <c:lblAlgn val="ctr"/>
        <c:lblOffset val="100"/>
        <c:noMultiLvlLbl val="0"/>
      </c:catAx>
      <c:valAx>
        <c:axId val="18189566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189562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251775181996135E-2"/>
          <c:y val="0.12637360814894175"/>
          <c:w val="0.84237964322510772"/>
          <c:h val="0.59043863061615076"/>
        </c:manualLayout>
      </c:layout>
      <c:barChart>
        <c:barDir val="col"/>
        <c:grouping val="clustered"/>
        <c:varyColors val="0"/>
        <c:ser>
          <c:idx val="0"/>
          <c:order val="0"/>
          <c:tx>
            <c:strRef>
              <c:f>'[19]IMVI-IND-004'!$C$36</c:f>
              <c:strCache>
                <c:ptCount val="1"/>
                <c:pt idx="0">
                  <c:v>Enero</c:v>
                </c:pt>
              </c:strCache>
            </c:strRef>
          </c:tx>
          <c:spPr>
            <a:solidFill>
              <a:schemeClr val="accent6"/>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'[0]IMVI-IND-004'!$H$36:$I$36</c:f>
              <c:numCache>
                <c:formatCode>General</c:formatCode>
                <c:ptCount val="2"/>
              </c:numCache>
              <c:extLst/>
            </c:numRef>
          </c:val>
          <c:extLst>
            <c:ext xmlns:c15="http://schemas.microsoft.com/office/drawing/2012/chart" uri="{02D57815-91ED-43cb-92C2-25804820EDAC}">
              <c15:filteredCategoryTitle>
                <c15:cat>
                  <c:strRef>
                    <c:extLst>
                      <c:ext uri="{02D57815-91ED-43cb-92C2-25804820EDAC}">
                        <c15:formulaRef>
                          <c15:sqref>'[0]IMVI-IND-004'!$H$35:$I$35</c15:sqref>
                        </c15:formulaRef>
                      </c:ext>
                    </c:extLst>
                    <c:strCache>
                      <c:ptCount val="2"/>
                    </c:strCache>
                  </c:strRef>
                </c15:cat>
              </c15:filteredCategoryTitle>
            </c:ext>
            <c:ext xmlns:c16="http://schemas.microsoft.com/office/drawing/2014/chart" uri="{C3380CC4-5D6E-409C-BE32-E72D297353CC}">
              <c16:uniqueId val="{00000000-92C2-47F8-ACA9-BFEC5FBAECF7}"/>
            </c:ext>
          </c:extLst>
        </c:ser>
        <c:ser>
          <c:idx val="1"/>
          <c:order val="1"/>
          <c:tx>
            <c:strRef>
              <c:f>'[19]IMVI-IND-004'!$C$37</c:f>
              <c:strCache>
                <c:ptCount val="1"/>
                <c:pt idx="0">
                  <c:v>Febrero</c:v>
                </c:pt>
              </c:strCache>
            </c:strRef>
          </c:tx>
          <c:spPr>
            <a:solidFill>
              <a:schemeClr val="accent5"/>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'[0]IMVI-IND-004'!$H$37:$I$37</c:f>
              <c:numCache>
                <c:formatCode>General</c:formatCode>
                <c:ptCount val="2"/>
              </c:numCache>
              <c:extLst/>
            </c:numRef>
          </c:val>
          <c:extLst>
            <c:ext xmlns:c15="http://schemas.microsoft.com/office/drawing/2012/chart" uri="{02D57815-91ED-43cb-92C2-25804820EDAC}">
              <c15:filteredCategoryTitle>
                <c15:cat>
                  <c:strRef>
                    <c:extLst>
                      <c:ext uri="{02D57815-91ED-43cb-92C2-25804820EDAC}">
                        <c15:formulaRef>
                          <c15:sqref>'[0]IMVI-IND-004'!$H$35:$I$35</c15:sqref>
                        </c15:formulaRef>
                      </c:ext>
                    </c:extLst>
                    <c:strCache>
                      <c:ptCount val="2"/>
                    </c:strCache>
                  </c:strRef>
                </c15:cat>
              </c15:filteredCategoryTitle>
            </c:ext>
            <c:ext xmlns:c16="http://schemas.microsoft.com/office/drawing/2014/chart" uri="{C3380CC4-5D6E-409C-BE32-E72D297353CC}">
              <c16:uniqueId val="{00000001-92C2-47F8-ACA9-BFEC5FBAECF7}"/>
            </c:ext>
          </c:extLst>
        </c:ser>
        <c:ser>
          <c:idx val="2"/>
          <c:order val="2"/>
          <c:tx>
            <c:strRef>
              <c:f>'[19]IMVI-IND-004'!$C$38</c:f>
              <c:strCache>
                <c:ptCount val="1"/>
                <c:pt idx="0">
                  <c:v>Marzo</c:v>
                </c:pt>
              </c:strCache>
            </c:strRef>
          </c:tx>
          <c:spPr>
            <a:solidFill>
              <a:schemeClr val="accent4"/>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'[0]IMVI-IND-004'!$H$38:$I$38</c:f>
              <c:numCache>
                <c:formatCode>General</c:formatCode>
                <c:ptCount val="2"/>
              </c:numCache>
              <c:extLst/>
            </c:numRef>
          </c:val>
          <c:extLst>
            <c:ext xmlns:c15="http://schemas.microsoft.com/office/drawing/2012/chart" uri="{02D57815-91ED-43cb-92C2-25804820EDAC}">
              <c15:filteredCategoryTitle>
                <c15:cat>
                  <c:strRef>
                    <c:extLst>
                      <c:ext uri="{02D57815-91ED-43cb-92C2-25804820EDAC}">
                        <c15:formulaRef>
                          <c15:sqref>'[0]IMVI-IND-004'!$H$35:$I$35</c15:sqref>
                        </c15:formulaRef>
                      </c:ext>
                    </c:extLst>
                    <c:strCache>
                      <c:ptCount val="2"/>
                    </c:strCache>
                  </c:strRef>
                </c15:cat>
              </c15:filteredCategoryTitle>
            </c:ext>
            <c:ext xmlns:c16="http://schemas.microsoft.com/office/drawing/2014/chart" uri="{C3380CC4-5D6E-409C-BE32-E72D297353CC}">
              <c16:uniqueId val="{00000002-92C2-47F8-ACA9-BFEC5FBAECF7}"/>
            </c:ext>
          </c:extLst>
        </c:ser>
        <c:dLbls>
          <c:dLblPos val="outEnd"/>
          <c:showLegendKey val="0"/>
          <c:showVal val="1"/>
          <c:showCatName val="0"/>
          <c:showSerName val="0"/>
          <c:showPercent val="0"/>
          <c:showBubbleSize val="0"/>
        </c:dLbls>
        <c:gapWidth val="444"/>
        <c:overlap val="-90"/>
        <c:axId val="65874176"/>
        <c:axId val="66187264"/>
        <c:extLst/>
      </c:barChart>
      <c:catAx>
        <c:axId val="658741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s-CO"/>
          </a:p>
        </c:txPr>
        <c:crossAx val="66187264"/>
        <c:crosses val="autoZero"/>
        <c:auto val="1"/>
        <c:lblAlgn val="ctr"/>
        <c:lblOffset val="100"/>
        <c:noMultiLvlLbl val="0"/>
      </c:catAx>
      <c:valAx>
        <c:axId val="66187264"/>
        <c:scaling>
          <c:orientation val="minMax"/>
        </c:scaling>
        <c:delete val="1"/>
        <c:axPos val="l"/>
        <c:numFmt formatCode="General" sourceLinked="1"/>
        <c:majorTickMark val="none"/>
        <c:minorTickMark val="none"/>
        <c:tickLblPos val="nextTo"/>
        <c:crossAx val="65874176"/>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landscape" verticalDpi="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251775181996135E-2"/>
          <c:y val="0.12637360814894175"/>
          <c:w val="0.84237964322510772"/>
          <c:h val="0.59043863061615076"/>
        </c:manualLayout>
      </c:layout>
      <c:barChart>
        <c:barDir val="col"/>
        <c:grouping val="clustered"/>
        <c:varyColors val="0"/>
        <c:ser>
          <c:idx val="0"/>
          <c:order val="0"/>
          <c:tx>
            <c:strRef>
              <c:f>'[20]IMVI-IND-004'!$C$36</c:f>
              <c:strCache>
                <c:ptCount val="1"/>
                <c:pt idx="0">
                  <c:v>Enero</c:v>
                </c:pt>
              </c:strCache>
            </c:strRef>
          </c:tx>
          <c:spPr>
            <a:solidFill>
              <a:schemeClr val="accent6"/>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'[20]IMVI-IND-004'!$D$35:$I$35</c15:sqref>
                  </c15:fullRef>
                </c:ext>
              </c:extLst>
              <c:f>'[20]IMVI-IND-004'!$H$35:$I$35</c:f>
              <c:strCache>
                <c:ptCount val="2"/>
                <c:pt idx="0">
                  <c:v># Km carril lineal intervenidos</c:v>
                </c:pt>
                <c:pt idx="1">
                  <c:v># Km carril lineal programados</c:v>
                </c:pt>
              </c:strCache>
            </c:strRef>
          </c:cat>
          <c:val>
            <c:numRef>
              <c:extLst>
                <c:ext xmlns:c15="http://schemas.microsoft.com/office/drawing/2012/chart" uri="{02D57815-91ED-43cb-92C2-25804820EDAC}">
                  <c15:fullRef>
                    <c15:sqref>'[20]IMVI-IND-004'!$D$36:$I$36</c15:sqref>
                  </c15:fullRef>
                </c:ext>
              </c:extLst>
              <c:f>'[20]IMVI-IND-004'!$H$36:$I$36</c:f>
              <c:numCache>
                <c:formatCode>General</c:formatCode>
                <c:ptCount val="2"/>
                <c:pt idx="0">
                  <c:v>0.12</c:v>
                </c:pt>
                <c:pt idx="1">
                  <c:v>0.1</c:v>
                </c:pt>
              </c:numCache>
            </c:numRef>
          </c:val>
          <c:extLst>
            <c:ext xmlns:c16="http://schemas.microsoft.com/office/drawing/2014/chart" uri="{C3380CC4-5D6E-409C-BE32-E72D297353CC}">
              <c16:uniqueId val="{00000000-0397-4489-83A3-D7A9A85F059D}"/>
            </c:ext>
          </c:extLst>
        </c:ser>
        <c:ser>
          <c:idx val="1"/>
          <c:order val="1"/>
          <c:tx>
            <c:strRef>
              <c:f>'[20]IMVI-IND-004'!$C$37</c:f>
              <c:strCache>
                <c:ptCount val="1"/>
                <c:pt idx="0">
                  <c:v>Febrero</c:v>
                </c:pt>
              </c:strCache>
            </c:strRef>
          </c:tx>
          <c:spPr>
            <a:solidFill>
              <a:schemeClr val="accent5"/>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'[20]IMVI-IND-004'!$D$35:$I$35</c15:sqref>
                  </c15:fullRef>
                </c:ext>
              </c:extLst>
              <c:f>'[20]IMVI-IND-004'!$H$35:$I$35</c:f>
              <c:strCache>
                <c:ptCount val="2"/>
                <c:pt idx="0">
                  <c:v># Km carril lineal intervenidos</c:v>
                </c:pt>
                <c:pt idx="1">
                  <c:v># Km carril lineal programados</c:v>
                </c:pt>
              </c:strCache>
            </c:strRef>
          </c:cat>
          <c:val>
            <c:numRef>
              <c:extLst>
                <c:ext xmlns:c15="http://schemas.microsoft.com/office/drawing/2012/chart" uri="{02D57815-91ED-43cb-92C2-25804820EDAC}">
                  <c15:fullRef>
                    <c15:sqref>'[20]IMVI-IND-004'!$D$37:$I$37</c15:sqref>
                  </c15:fullRef>
                </c:ext>
              </c:extLst>
              <c:f>'[20]IMVI-IND-004'!$H$37:$I$37</c:f>
              <c:numCache>
                <c:formatCode>General</c:formatCode>
                <c:ptCount val="2"/>
                <c:pt idx="0">
                  <c:v>0</c:v>
                </c:pt>
                <c:pt idx="1">
                  <c:v>0</c:v>
                </c:pt>
              </c:numCache>
            </c:numRef>
          </c:val>
          <c:extLst>
            <c:ext xmlns:c16="http://schemas.microsoft.com/office/drawing/2014/chart" uri="{C3380CC4-5D6E-409C-BE32-E72D297353CC}">
              <c16:uniqueId val="{00000001-0397-4489-83A3-D7A9A85F059D}"/>
            </c:ext>
          </c:extLst>
        </c:ser>
        <c:ser>
          <c:idx val="2"/>
          <c:order val="2"/>
          <c:tx>
            <c:strRef>
              <c:f>'[20]IMVI-IND-004'!$C$38</c:f>
              <c:strCache>
                <c:ptCount val="1"/>
                <c:pt idx="0">
                  <c:v>Marzo</c:v>
                </c:pt>
              </c:strCache>
            </c:strRef>
          </c:tx>
          <c:spPr>
            <a:solidFill>
              <a:schemeClr val="accent4"/>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'[20]IMVI-IND-004'!$D$35:$I$35</c15:sqref>
                  </c15:fullRef>
                </c:ext>
              </c:extLst>
              <c:f>'[20]IMVI-IND-004'!$H$35:$I$35</c:f>
              <c:strCache>
                <c:ptCount val="2"/>
                <c:pt idx="0">
                  <c:v># Km carril lineal intervenidos</c:v>
                </c:pt>
                <c:pt idx="1">
                  <c:v># Km carril lineal programados</c:v>
                </c:pt>
              </c:strCache>
            </c:strRef>
          </c:cat>
          <c:val>
            <c:numRef>
              <c:extLst>
                <c:ext xmlns:c15="http://schemas.microsoft.com/office/drawing/2012/chart" uri="{02D57815-91ED-43cb-92C2-25804820EDAC}">
                  <c15:fullRef>
                    <c15:sqref>'[20]IMVI-IND-004'!$D$38:$I$38</c15:sqref>
                  </c15:fullRef>
                </c:ext>
              </c:extLst>
              <c:f>'[20]IMVI-IND-004'!$H$38:$I$38</c:f>
              <c:numCache>
                <c:formatCode>General</c:formatCode>
                <c:ptCount val="2"/>
                <c:pt idx="0">
                  <c:v>1.1200000000000001</c:v>
                </c:pt>
                <c:pt idx="1">
                  <c:v>0.7</c:v>
                </c:pt>
              </c:numCache>
            </c:numRef>
          </c:val>
          <c:extLst>
            <c:ext xmlns:c16="http://schemas.microsoft.com/office/drawing/2014/chart" uri="{C3380CC4-5D6E-409C-BE32-E72D297353CC}">
              <c16:uniqueId val="{00000002-0397-4489-83A3-D7A9A85F059D}"/>
            </c:ext>
          </c:extLst>
        </c:ser>
        <c:dLbls>
          <c:dLblPos val="outEnd"/>
          <c:showLegendKey val="0"/>
          <c:showVal val="1"/>
          <c:showCatName val="0"/>
          <c:showSerName val="0"/>
          <c:showPercent val="0"/>
          <c:showBubbleSize val="0"/>
        </c:dLbls>
        <c:gapWidth val="444"/>
        <c:overlap val="-90"/>
        <c:axId val="65874176"/>
        <c:axId val="66187264"/>
        <c:extLst>
          <c:ext xmlns:c15="http://schemas.microsoft.com/office/drawing/2012/chart" uri="{02D57815-91ED-43cb-92C2-25804820EDAC}">
            <c15:filteredBarSeries>
              <c15:ser>
                <c:idx val="3"/>
                <c:order val="3"/>
                <c:tx>
                  <c:strRef>
                    <c:extLst>
                      <c:ext uri="{02D57815-91ED-43cb-92C2-25804820EDAC}">
                        <c15:formulaRef>
                          <c15:sqref>'[20]IMVI-IND-004'!$C$39</c15:sqref>
                        </c15:formulaRef>
                      </c:ext>
                    </c:extLst>
                    <c:strCache>
                      <c:ptCount val="1"/>
                      <c:pt idx="0">
                        <c:v>Abril</c:v>
                      </c:pt>
                    </c:strCache>
                  </c:strRef>
                </c:tx>
                <c:spPr>
                  <a:solidFill>
                    <a:schemeClr val="accent6">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uri="{CE6537A1-D6FC-4f65-9D91-7224C49458BB}">
                      <c15:showLeaderLines val="1"/>
                      <c15:leaderLines>
                        <c:spPr>
                          <a:ln w="9525">
                            <a:solidFill>
                              <a:schemeClr val="tx1">
                                <a:lumMod val="35000"/>
                                <a:lumOff val="65000"/>
                              </a:schemeClr>
                            </a:solidFill>
                          </a:ln>
                          <a:effectLst/>
                        </c:spPr>
                      </c15:leaderLines>
                    </c:ext>
                  </c:extLst>
                </c:dLbls>
                <c:cat>
                  <c:strRef>
                    <c:extLst>
                      <c:ext uri="{02D57815-91ED-43cb-92C2-25804820EDAC}">
                        <c15:fullRef>
                          <c15:sqref>'[20]IMVI-IND-004'!$D$35:$I$35</c15:sqref>
                        </c15:fullRef>
                        <c15:formulaRef>
                          <c15:sqref>'[20]IMVI-IND-004'!$H$35:$I$35</c15:sqref>
                        </c15:formulaRef>
                      </c:ext>
                    </c:extLst>
                    <c:strCache>
                      <c:ptCount val="2"/>
                      <c:pt idx="0">
                        <c:v># Km carril lineal intervenidos</c:v>
                      </c:pt>
                      <c:pt idx="1">
                        <c:v># Km carril lineal programados</c:v>
                      </c:pt>
                    </c:strCache>
                  </c:strRef>
                </c:cat>
                <c:val>
                  <c:numRef>
                    <c:extLst>
                      <c:ext uri="{02D57815-91ED-43cb-92C2-25804820EDAC}">
                        <c15:fullRef>
                          <c15:sqref>'[20]IMVI-IND-004'!$D$39:$I$39</c15:sqref>
                        </c15:fullRef>
                        <c15:formulaRef>
                          <c15:sqref>'[20]IMVI-IND-004'!$H$39:$I$39</c15:sqref>
                        </c15:formulaRef>
                      </c:ext>
                    </c:extLst>
                    <c:numCache>
                      <c:formatCode>General</c:formatCode>
                      <c:ptCount val="2"/>
                      <c:pt idx="0">
                        <c:v>0.9</c:v>
                      </c:pt>
                      <c:pt idx="1">
                        <c:v>0.5</c:v>
                      </c:pt>
                    </c:numCache>
                  </c:numRef>
                </c:val>
                <c:extLst>
                  <c:ext xmlns:c16="http://schemas.microsoft.com/office/drawing/2014/chart" uri="{C3380CC4-5D6E-409C-BE32-E72D297353CC}">
                    <c16:uniqueId val="{00000003-0397-4489-83A3-D7A9A85F059D}"/>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'[20]IMVI-IND-004'!$C$40</c15:sqref>
                        </c15:formulaRef>
                      </c:ext>
                    </c:extLst>
                    <c:strCache>
                      <c:ptCount val="1"/>
                      <c:pt idx="0">
                        <c:v>Mayo</c:v>
                      </c:pt>
                    </c:strCache>
                  </c:strRef>
                </c:tx>
                <c:spPr>
                  <a:solidFill>
                    <a:schemeClr val="accent5">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'[20]IMVI-IND-004'!$D$35:$I$35</c15:sqref>
                        </c15:fullRef>
                        <c15:formulaRef>
                          <c15:sqref>'[20]IMVI-IND-004'!$H$35:$I$35</c15:sqref>
                        </c15:formulaRef>
                      </c:ext>
                    </c:extLst>
                    <c:strCache>
                      <c:ptCount val="2"/>
                      <c:pt idx="0">
                        <c:v># Km carril lineal intervenidos</c:v>
                      </c:pt>
                      <c:pt idx="1">
                        <c:v># Km carril lineal programados</c:v>
                      </c:pt>
                    </c:strCache>
                  </c:strRef>
                </c:cat>
                <c:val>
                  <c:numRef>
                    <c:extLst>
                      <c:ext xmlns:c15="http://schemas.microsoft.com/office/drawing/2012/chart" uri="{02D57815-91ED-43cb-92C2-25804820EDAC}">
                        <c15:fullRef>
                          <c15:sqref>'[20]IMVI-IND-004'!$D$40:$I$40</c15:sqref>
                        </c15:fullRef>
                        <c15:formulaRef>
                          <c15:sqref>'[20]IMVI-IND-004'!$H$40:$I$40</c15:sqref>
                        </c15:formulaRef>
                      </c:ext>
                    </c:extLst>
                    <c:numCache>
                      <c:formatCode>General</c:formatCode>
                      <c:ptCount val="2"/>
                      <c:pt idx="0">
                        <c:v>1.1599999999999999</c:v>
                      </c:pt>
                      <c:pt idx="1">
                        <c:v>0.6</c:v>
                      </c:pt>
                    </c:numCache>
                  </c:numRef>
                </c:val>
                <c:extLst xmlns:c15="http://schemas.microsoft.com/office/drawing/2012/chart">
                  <c:ext xmlns:c16="http://schemas.microsoft.com/office/drawing/2014/chart" uri="{C3380CC4-5D6E-409C-BE32-E72D297353CC}">
                    <c16:uniqueId val="{00000004-0397-4489-83A3-D7A9A85F059D}"/>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'[20]IMVI-IND-004'!$C$41</c15:sqref>
                        </c15:formulaRef>
                      </c:ext>
                    </c:extLst>
                    <c:strCache>
                      <c:ptCount val="1"/>
                      <c:pt idx="0">
                        <c:v>Junio</c:v>
                      </c:pt>
                    </c:strCache>
                  </c:strRef>
                </c:tx>
                <c:spPr>
                  <a:solidFill>
                    <a:schemeClr val="accent4">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'[20]IMVI-IND-004'!$D$35:$I$35</c15:sqref>
                        </c15:fullRef>
                        <c15:formulaRef>
                          <c15:sqref>'[20]IMVI-IND-004'!$H$35:$I$35</c15:sqref>
                        </c15:formulaRef>
                      </c:ext>
                    </c:extLst>
                    <c:strCache>
                      <c:ptCount val="2"/>
                      <c:pt idx="0">
                        <c:v># Km carril lineal intervenidos</c:v>
                      </c:pt>
                      <c:pt idx="1">
                        <c:v># Km carril lineal programados</c:v>
                      </c:pt>
                    </c:strCache>
                  </c:strRef>
                </c:cat>
                <c:val>
                  <c:numRef>
                    <c:extLst>
                      <c:ext xmlns:c15="http://schemas.microsoft.com/office/drawing/2012/chart" uri="{02D57815-91ED-43cb-92C2-25804820EDAC}">
                        <c15:fullRef>
                          <c15:sqref>'[20]IMVI-IND-004'!$D$41:$I$41</c15:sqref>
                        </c15:fullRef>
                        <c15:formulaRef>
                          <c15:sqref>'[20]IMVI-IND-004'!$H$41:$I$41</c15:sqref>
                        </c15:formulaRef>
                      </c:ext>
                    </c:extLst>
                    <c:numCache>
                      <c:formatCode>General</c:formatCode>
                      <c:ptCount val="2"/>
                      <c:pt idx="0">
                        <c:v>0.86</c:v>
                      </c:pt>
                      <c:pt idx="1">
                        <c:v>1.7</c:v>
                      </c:pt>
                    </c:numCache>
                  </c:numRef>
                </c:val>
                <c:extLst xmlns:c15="http://schemas.microsoft.com/office/drawing/2012/chart">
                  <c:ext xmlns:c16="http://schemas.microsoft.com/office/drawing/2014/chart" uri="{C3380CC4-5D6E-409C-BE32-E72D297353CC}">
                    <c16:uniqueId val="{00000005-0397-4489-83A3-D7A9A85F059D}"/>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'[20]IMVI-IND-004'!$C$42</c15:sqref>
                        </c15:formulaRef>
                      </c:ext>
                    </c:extLst>
                    <c:strCache>
                      <c:ptCount val="1"/>
                      <c:pt idx="0">
                        <c:v>Julio</c:v>
                      </c:pt>
                    </c:strCache>
                  </c:strRef>
                </c:tx>
                <c:spPr>
                  <a:solidFill>
                    <a:schemeClr val="accent6">
                      <a:lumMod val="80000"/>
                      <a:lumOff val="2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'[20]IMVI-IND-004'!$D$35:$I$35</c15:sqref>
                        </c15:fullRef>
                        <c15:formulaRef>
                          <c15:sqref>'[20]IMVI-IND-004'!$H$35:$I$35</c15:sqref>
                        </c15:formulaRef>
                      </c:ext>
                    </c:extLst>
                    <c:strCache>
                      <c:ptCount val="2"/>
                      <c:pt idx="0">
                        <c:v># Km carril lineal intervenidos</c:v>
                      </c:pt>
                      <c:pt idx="1">
                        <c:v># Km carril lineal programados</c:v>
                      </c:pt>
                    </c:strCache>
                  </c:strRef>
                </c:cat>
                <c:val>
                  <c:numRef>
                    <c:extLst>
                      <c:ext xmlns:c15="http://schemas.microsoft.com/office/drawing/2012/chart" uri="{02D57815-91ED-43cb-92C2-25804820EDAC}">
                        <c15:fullRef>
                          <c15:sqref>'[20]IMVI-IND-004'!$D$42:$I$42</c15:sqref>
                        </c15:fullRef>
                        <c15:formulaRef>
                          <c15:sqref>'[20]IMVI-IND-004'!$H$42:$I$42</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6-0397-4489-83A3-D7A9A85F059D}"/>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'[20]IMVI-IND-004'!$C$43</c15:sqref>
                        </c15:formulaRef>
                      </c:ext>
                    </c:extLst>
                    <c:strCache>
                      <c:ptCount val="1"/>
                      <c:pt idx="0">
                        <c:v>Agosto</c:v>
                      </c:pt>
                    </c:strCache>
                  </c:strRef>
                </c:tx>
                <c:spPr>
                  <a:solidFill>
                    <a:schemeClr val="accent5">
                      <a:lumMod val="80000"/>
                      <a:lumOff val="2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'[20]IMVI-IND-004'!$D$35:$I$35</c15:sqref>
                        </c15:fullRef>
                        <c15:formulaRef>
                          <c15:sqref>'[20]IMVI-IND-004'!$H$35:$I$35</c15:sqref>
                        </c15:formulaRef>
                      </c:ext>
                    </c:extLst>
                    <c:strCache>
                      <c:ptCount val="2"/>
                      <c:pt idx="0">
                        <c:v># Km carril lineal intervenidos</c:v>
                      </c:pt>
                      <c:pt idx="1">
                        <c:v># Km carril lineal programados</c:v>
                      </c:pt>
                    </c:strCache>
                  </c:strRef>
                </c:cat>
                <c:val>
                  <c:numRef>
                    <c:extLst>
                      <c:ext xmlns:c15="http://schemas.microsoft.com/office/drawing/2012/chart" uri="{02D57815-91ED-43cb-92C2-25804820EDAC}">
                        <c15:fullRef>
                          <c15:sqref>'[20]IMVI-IND-004'!$D$43:$I$43</c15:sqref>
                        </c15:fullRef>
                        <c15:formulaRef>
                          <c15:sqref>'[20]IMVI-IND-004'!$H$43:$I$43</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7-0397-4489-83A3-D7A9A85F059D}"/>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'[20]IMVI-IND-004'!$C$44</c15:sqref>
                        </c15:formulaRef>
                      </c:ext>
                    </c:extLst>
                    <c:strCache>
                      <c:ptCount val="1"/>
                      <c:pt idx="0">
                        <c:v>Septiembre</c:v>
                      </c:pt>
                    </c:strCache>
                  </c:strRef>
                </c:tx>
                <c:spPr>
                  <a:solidFill>
                    <a:schemeClr val="accent4">
                      <a:lumMod val="80000"/>
                      <a:lumOff val="2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'[20]IMVI-IND-004'!$D$35:$I$35</c15:sqref>
                        </c15:fullRef>
                        <c15:formulaRef>
                          <c15:sqref>'[20]IMVI-IND-004'!$H$35:$I$35</c15:sqref>
                        </c15:formulaRef>
                      </c:ext>
                    </c:extLst>
                    <c:strCache>
                      <c:ptCount val="2"/>
                      <c:pt idx="0">
                        <c:v># Km carril lineal intervenidos</c:v>
                      </c:pt>
                      <c:pt idx="1">
                        <c:v># Km carril lineal programados</c:v>
                      </c:pt>
                    </c:strCache>
                  </c:strRef>
                </c:cat>
                <c:val>
                  <c:numRef>
                    <c:extLst>
                      <c:ext xmlns:c15="http://schemas.microsoft.com/office/drawing/2012/chart" uri="{02D57815-91ED-43cb-92C2-25804820EDAC}">
                        <c15:fullRef>
                          <c15:sqref>'[20]IMVI-IND-004'!$D$44:$I$44</c15:sqref>
                        </c15:fullRef>
                        <c15:formulaRef>
                          <c15:sqref>'[20]IMVI-IND-004'!$H$44:$I$44</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8-0397-4489-83A3-D7A9A85F059D}"/>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'[20]IMVI-IND-004'!$C$45</c15:sqref>
                        </c15:formulaRef>
                      </c:ext>
                    </c:extLst>
                    <c:strCache>
                      <c:ptCount val="1"/>
                      <c:pt idx="0">
                        <c:v>Octubre</c:v>
                      </c:pt>
                    </c:strCache>
                  </c:strRef>
                </c:tx>
                <c:spPr>
                  <a:solidFill>
                    <a:schemeClr val="accent6">
                      <a:lumMod val="8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'[20]IMVI-IND-004'!$D$35:$I$35</c15:sqref>
                        </c15:fullRef>
                        <c15:formulaRef>
                          <c15:sqref>'[20]IMVI-IND-004'!$H$35:$I$35</c15:sqref>
                        </c15:formulaRef>
                      </c:ext>
                    </c:extLst>
                    <c:strCache>
                      <c:ptCount val="2"/>
                      <c:pt idx="0">
                        <c:v># Km carril lineal intervenidos</c:v>
                      </c:pt>
                      <c:pt idx="1">
                        <c:v># Km carril lineal programados</c:v>
                      </c:pt>
                    </c:strCache>
                  </c:strRef>
                </c:cat>
                <c:val>
                  <c:numRef>
                    <c:extLst>
                      <c:ext xmlns:c15="http://schemas.microsoft.com/office/drawing/2012/chart" uri="{02D57815-91ED-43cb-92C2-25804820EDAC}">
                        <c15:fullRef>
                          <c15:sqref>'[20]IMVI-IND-004'!$D$45:$I$45</c15:sqref>
                        </c15:fullRef>
                        <c15:formulaRef>
                          <c15:sqref>'[20]IMVI-IND-004'!$H$45:$I$45</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9-0397-4489-83A3-D7A9A85F059D}"/>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'[20]IMVI-IND-004'!$C$46</c15:sqref>
                        </c15:formulaRef>
                      </c:ext>
                    </c:extLst>
                    <c:strCache>
                      <c:ptCount val="1"/>
                      <c:pt idx="0">
                        <c:v>Noviembre</c:v>
                      </c:pt>
                    </c:strCache>
                  </c:strRef>
                </c:tx>
                <c:spPr>
                  <a:solidFill>
                    <a:schemeClr val="accent5">
                      <a:lumMod val="8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'[20]IMVI-IND-004'!$D$35:$I$35</c15:sqref>
                        </c15:fullRef>
                        <c15:formulaRef>
                          <c15:sqref>'[20]IMVI-IND-004'!$H$35:$I$35</c15:sqref>
                        </c15:formulaRef>
                      </c:ext>
                    </c:extLst>
                    <c:strCache>
                      <c:ptCount val="2"/>
                      <c:pt idx="0">
                        <c:v># Km carril lineal intervenidos</c:v>
                      </c:pt>
                      <c:pt idx="1">
                        <c:v># Km carril lineal programados</c:v>
                      </c:pt>
                    </c:strCache>
                  </c:strRef>
                </c:cat>
                <c:val>
                  <c:numRef>
                    <c:extLst>
                      <c:ext xmlns:c15="http://schemas.microsoft.com/office/drawing/2012/chart" uri="{02D57815-91ED-43cb-92C2-25804820EDAC}">
                        <c15:fullRef>
                          <c15:sqref>'[20]IMVI-IND-004'!$D$46:$I$46</c15:sqref>
                        </c15:fullRef>
                        <c15:formulaRef>
                          <c15:sqref>'[20]IMVI-IND-004'!$H$46:$I$46</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A-0397-4489-83A3-D7A9A85F059D}"/>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'[20]IMVI-IND-004'!$C$47</c15:sqref>
                        </c15:formulaRef>
                      </c:ext>
                    </c:extLst>
                    <c:strCache>
                      <c:ptCount val="1"/>
                      <c:pt idx="0">
                        <c:v>Diciembre</c:v>
                      </c:pt>
                    </c:strCache>
                  </c:strRef>
                </c:tx>
                <c:spPr>
                  <a:solidFill>
                    <a:schemeClr val="accent4">
                      <a:lumMod val="8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'[20]IMVI-IND-004'!$D$35:$I$35</c15:sqref>
                        </c15:fullRef>
                        <c15:formulaRef>
                          <c15:sqref>'[20]IMVI-IND-004'!$H$35:$I$35</c15:sqref>
                        </c15:formulaRef>
                      </c:ext>
                    </c:extLst>
                    <c:strCache>
                      <c:ptCount val="2"/>
                      <c:pt idx="0">
                        <c:v># Km carril lineal intervenidos</c:v>
                      </c:pt>
                      <c:pt idx="1">
                        <c:v># Km carril lineal programados</c:v>
                      </c:pt>
                    </c:strCache>
                  </c:strRef>
                </c:cat>
                <c:val>
                  <c:numRef>
                    <c:extLst>
                      <c:ext xmlns:c15="http://schemas.microsoft.com/office/drawing/2012/chart" uri="{02D57815-91ED-43cb-92C2-25804820EDAC}">
                        <c15:fullRef>
                          <c15:sqref>'[20]IMVI-IND-004'!$D$47:$I$47</c15:sqref>
                        </c15:fullRef>
                        <c15:formulaRef>
                          <c15:sqref>'[20]IMVI-IND-004'!$H$47:$I$47</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B-0397-4489-83A3-D7A9A85F059D}"/>
                  </c:ext>
                </c:extLst>
              </c15:ser>
            </c15:filteredBarSeries>
          </c:ext>
        </c:extLst>
      </c:barChart>
      <c:catAx>
        <c:axId val="658741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s-CO"/>
          </a:p>
        </c:txPr>
        <c:crossAx val="66187264"/>
        <c:crosses val="autoZero"/>
        <c:auto val="1"/>
        <c:lblAlgn val="ctr"/>
        <c:lblOffset val="100"/>
        <c:noMultiLvlLbl val="0"/>
      </c:catAx>
      <c:valAx>
        <c:axId val="66187264"/>
        <c:scaling>
          <c:orientation val="minMax"/>
        </c:scaling>
        <c:delete val="1"/>
        <c:axPos val="l"/>
        <c:numFmt formatCode="General" sourceLinked="1"/>
        <c:majorTickMark val="none"/>
        <c:minorTickMark val="none"/>
        <c:tickLblPos val="nextTo"/>
        <c:crossAx val="65874176"/>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landscape" verticalDpi="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251775181996135E-2"/>
          <c:y val="0.12637360814894175"/>
          <c:w val="0.84237964322510772"/>
          <c:h val="0.59043863061615076"/>
        </c:manualLayout>
      </c:layout>
      <c:barChart>
        <c:barDir val="col"/>
        <c:grouping val="clustered"/>
        <c:varyColors val="0"/>
        <c:ser>
          <c:idx val="3"/>
          <c:order val="3"/>
          <c:tx>
            <c:strRef>
              <c:f>'[20]IMVI-IND-004'!$C$39</c:f>
              <c:strCache>
                <c:ptCount val="1"/>
                <c:pt idx="0">
                  <c:v>Abril</c:v>
                </c:pt>
              </c:strCache>
              <c:extLst xmlns:c15="http://schemas.microsoft.com/office/drawing/2012/chart"/>
            </c:strRef>
          </c:tx>
          <c:spPr>
            <a:solidFill>
              <a:schemeClr val="accent6">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'[20]IMVI-IND-004'!$D$35:$I$35</c15:sqref>
                  </c15:fullRef>
                </c:ext>
              </c:extLst>
              <c:f>'[20]IMVI-IND-004'!$H$35:$I$35</c:f>
              <c:strCache>
                <c:ptCount val="2"/>
                <c:pt idx="0">
                  <c:v># Km carril lineal intervenidos</c:v>
                </c:pt>
                <c:pt idx="1">
                  <c:v># Km carril lineal programados</c:v>
                </c:pt>
              </c:strCache>
            </c:strRef>
          </c:cat>
          <c:val>
            <c:numRef>
              <c:extLst>
                <c:ext xmlns:c15="http://schemas.microsoft.com/office/drawing/2012/chart" uri="{02D57815-91ED-43cb-92C2-25804820EDAC}">
                  <c15:fullRef>
                    <c15:sqref>'[20]IMVI-IND-004'!$D$39:$I$39</c15:sqref>
                  </c15:fullRef>
                </c:ext>
              </c:extLst>
              <c:f>'[20]IMVI-IND-004'!$H$39:$I$39</c:f>
              <c:numCache>
                <c:formatCode>General</c:formatCode>
                <c:ptCount val="2"/>
                <c:pt idx="0">
                  <c:v>0.9</c:v>
                </c:pt>
                <c:pt idx="1">
                  <c:v>0.5</c:v>
                </c:pt>
              </c:numCache>
            </c:numRef>
          </c:val>
          <c:extLst>
            <c:ext xmlns:c16="http://schemas.microsoft.com/office/drawing/2014/chart" uri="{C3380CC4-5D6E-409C-BE32-E72D297353CC}">
              <c16:uniqueId val="{00000000-AA3C-475E-82D7-03302E174C6B}"/>
            </c:ext>
          </c:extLst>
        </c:ser>
        <c:ser>
          <c:idx val="4"/>
          <c:order val="4"/>
          <c:tx>
            <c:strRef>
              <c:f>'[20]IMVI-IND-004'!$C$40</c:f>
              <c:strCache>
                <c:ptCount val="1"/>
                <c:pt idx="0">
                  <c:v>Mayo</c:v>
                </c:pt>
              </c:strCache>
              <c:extLst xmlns:c15="http://schemas.microsoft.com/office/drawing/2012/chart"/>
            </c:strRef>
          </c:tx>
          <c:spPr>
            <a:solidFill>
              <a:schemeClr val="accent5">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'[20]IMVI-IND-004'!$D$35:$I$35</c15:sqref>
                  </c15:fullRef>
                </c:ext>
              </c:extLst>
              <c:f>'[20]IMVI-IND-004'!$H$35:$I$35</c:f>
              <c:strCache>
                <c:ptCount val="2"/>
                <c:pt idx="0">
                  <c:v># Km carril lineal intervenidos</c:v>
                </c:pt>
                <c:pt idx="1">
                  <c:v># Km carril lineal programados</c:v>
                </c:pt>
              </c:strCache>
            </c:strRef>
          </c:cat>
          <c:val>
            <c:numRef>
              <c:extLst>
                <c:ext xmlns:c15="http://schemas.microsoft.com/office/drawing/2012/chart" uri="{02D57815-91ED-43cb-92C2-25804820EDAC}">
                  <c15:fullRef>
                    <c15:sqref>'[20]IMVI-IND-004'!$D$40:$I$40</c15:sqref>
                  </c15:fullRef>
                </c:ext>
              </c:extLst>
              <c:f>'[20]IMVI-IND-004'!$H$40:$I$40</c:f>
              <c:numCache>
                <c:formatCode>General</c:formatCode>
                <c:ptCount val="2"/>
                <c:pt idx="0">
                  <c:v>1.1599999999999999</c:v>
                </c:pt>
                <c:pt idx="1">
                  <c:v>0.6</c:v>
                </c:pt>
              </c:numCache>
            </c:numRef>
          </c:val>
          <c:extLst>
            <c:ext xmlns:c16="http://schemas.microsoft.com/office/drawing/2014/chart" uri="{C3380CC4-5D6E-409C-BE32-E72D297353CC}">
              <c16:uniqueId val="{00000001-AA3C-475E-82D7-03302E174C6B}"/>
            </c:ext>
          </c:extLst>
        </c:ser>
        <c:ser>
          <c:idx val="5"/>
          <c:order val="5"/>
          <c:tx>
            <c:strRef>
              <c:f>'[20]IMVI-IND-004'!$C$41</c:f>
              <c:strCache>
                <c:ptCount val="1"/>
                <c:pt idx="0">
                  <c:v>Junio</c:v>
                </c:pt>
              </c:strCache>
              <c:extLst xmlns:c15="http://schemas.microsoft.com/office/drawing/2012/chart"/>
            </c:strRef>
          </c:tx>
          <c:spPr>
            <a:solidFill>
              <a:schemeClr val="accent4">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'[20]IMVI-IND-004'!$D$35:$I$35</c15:sqref>
                  </c15:fullRef>
                </c:ext>
              </c:extLst>
              <c:f>'[20]IMVI-IND-004'!$H$35:$I$35</c:f>
              <c:strCache>
                <c:ptCount val="2"/>
                <c:pt idx="0">
                  <c:v># Km carril lineal intervenidos</c:v>
                </c:pt>
                <c:pt idx="1">
                  <c:v># Km carril lineal programados</c:v>
                </c:pt>
              </c:strCache>
            </c:strRef>
          </c:cat>
          <c:val>
            <c:numRef>
              <c:extLst>
                <c:ext xmlns:c15="http://schemas.microsoft.com/office/drawing/2012/chart" uri="{02D57815-91ED-43cb-92C2-25804820EDAC}">
                  <c15:fullRef>
                    <c15:sqref>'[20]IMVI-IND-004'!$D$41:$I$41</c15:sqref>
                  </c15:fullRef>
                </c:ext>
              </c:extLst>
              <c:f>'[20]IMVI-IND-004'!$H$41:$I$41</c:f>
              <c:numCache>
                <c:formatCode>General</c:formatCode>
                <c:ptCount val="2"/>
                <c:pt idx="0">
                  <c:v>0.86</c:v>
                </c:pt>
                <c:pt idx="1">
                  <c:v>1.7</c:v>
                </c:pt>
              </c:numCache>
            </c:numRef>
          </c:val>
          <c:extLst>
            <c:ext xmlns:c16="http://schemas.microsoft.com/office/drawing/2014/chart" uri="{C3380CC4-5D6E-409C-BE32-E72D297353CC}">
              <c16:uniqueId val="{00000002-AA3C-475E-82D7-03302E174C6B}"/>
            </c:ext>
          </c:extLst>
        </c:ser>
        <c:dLbls>
          <c:dLblPos val="outEnd"/>
          <c:showLegendKey val="0"/>
          <c:showVal val="1"/>
          <c:showCatName val="0"/>
          <c:showSerName val="0"/>
          <c:showPercent val="0"/>
          <c:showBubbleSize val="0"/>
        </c:dLbls>
        <c:gapWidth val="444"/>
        <c:overlap val="-90"/>
        <c:axId val="65874176"/>
        <c:axId val="66187264"/>
        <c:extLst>
          <c:ext xmlns:c15="http://schemas.microsoft.com/office/drawing/2012/chart" uri="{02D57815-91ED-43cb-92C2-25804820EDAC}">
            <c15:filteredBarSeries>
              <c15:ser>
                <c:idx val="0"/>
                <c:order val="0"/>
                <c:tx>
                  <c:strRef>
                    <c:extLst>
                      <c:ext uri="{02D57815-91ED-43cb-92C2-25804820EDAC}">
                        <c15:formulaRef>
                          <c15:sqref>'[20]IMVI-IND-004'!$C$36</c15:sqref>
                        </c15:formulaRef>
                      </c:ext>
                    </c:extLst>
                    <c:strCache>
                      <c:ptCount val="1"/>
                      <c:pt idx="0">
                        <c:v>Enero</c:v>
                      </c:pt>
                    </c:strCache>
                  </c:strRef>
                </c:tx>
                <c:spPr>
                  <a:solidFill>
                    <a:schemeClr val="accent6"/>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uri="{CE6537A1-D6FC-4f65-9D91-7224C49458BB}">
                      <c15:showLeaderLines val="1"/>
                      <c15:leaderLines>
                        <c:spPr>
                          <a:ln w="9525">
                            <a:solidFill>
                              <a:schemeClr val="tx1">
                                <a:lumMod val="35000"/>
                                <a:lumOff val="65000"/>
                              </a:schemeClr>
                            </a:solidFill>
                          </a:ln>
                          <a:effectLst/>
                        </c:spPr>
                      </c15:leaderLines>
                    </c:ext>
                  </c:extLst>
                </c:dLbls>
                <c:cat>
                  <c:strRef>
                    <c:extLst>
                      <c:ext uri="{02D57815-91ED-43cb-92C2-25804820EDAC}">
                        <c15:fullRef>
                          <c15:sqref>'[20]IMVI-IND-004'!$D$35:$I$35</c15:sqref>
                        </c15:fullRef>
                        <c15:formulaRef>
                          <c15:sqref>'[20]IMVI-IND-004'!$H$35:$I$35</c15:sqref>
                        </c15:formulaRef>
                      </c:ext>
                    </c:extLst>
                    <c:strCache>
                      <c:ptCount val="2"/>
                      <c:pt idx="0">
                        <c:v># Km carril lineal intervenidos</c:v>
                      </c:pt>
                      <c:pt idx="1">
                        <c:v># Km carril lineal programados</c:v>
                      </c:pt>
                    </c:strCache>
                  </c:strRef>
                </c:cat>
                <c:val>
                  <c:numRef>
                    <c:extLst>
                      <c:ext uri="{02D57815-91ED-43cb-92C2-25804820EDAC}">
                        <c15:fullRef>
                          <c15:sqref>'[20]IMVI-IND-004'!$D$36:$I$36</c15:sqref>
                        </c15:fullRef>
                        <c15:formulaRef>
                          <c15:sqref>'[20]IMVI-IND-004'!$H$36:$I$36</c15:sqref>
                        </c15:formulaRef>
                      </c:ext>
                    </c:extLst>
                    <c:numCache>
                      <c:formatCode>General</c:formatCode>
                      <c:ptCount val="2"/>
                      <c:pt idx="0">
                        <c:v>0.12</c:v>
                      </c:pt>
                      <c:pt idx="1">
                        <c:v>0.1</c:v>
                      </c:pt>
                    </c:numCache>
                  </c:numRef>
                </c:val>
                <c:extLst>
                  <c:ext xmlns:c16="http://schemas.microsoft.com/office/drawing/2014/chart" uri="{C3380CC4-5D6E-409C-BE32-E72D297353CC}">
                    <c16:uniqueId val="{00000003-AA3C-475E-82D7-03302E174C6B}"/>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'[20]IMVI-IND-004'!$C$37</c15:sqref>
                        </c15:formulaRef>
                      </c:ext>
                    </c:extLst>
                    <c:strCache>
                      <c:ptCount val="1"/>
                      <c:pt idx="0">
                        <c:v>Febrero</c:v>
                      </c:pt>
                    </c:strCache>
                  </c:strRef>
                </c:tx>
                <c:spPr>
                  <a:solidFill>
                    <a:schemeClr val="accent5"/>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'[20]IMVI-IND-004'!$D$35:$I$35</c15:sqref>
                        </c15:fullRef>
                        <c15:formulaRef>
                          <c15:sqref>'[20]IMVI-IND-004'!$H$35:$I$35</c15:sqref>
                        </c15:formulaRef>
                      </c:ext>
                    </c:extLst>
                    <c:strCache>
                      <c:ptCount val="2"/>
                      <c:pt idx="0">
                        <c:v># Km carril lineal intervenidos</c:v>
                      </c:pt>
                      <c:pt idx="1">
                        <c:v># Km carril lineal programados</c:v>
                      </c:pt>
                    </c:strCache>
                  </c:strRef>
                </c:cat>
                <c:val>
                  <c:numRef>
                    <c:extLst>
                      <c:ext xmlns:c15="http://schemas.microsoft.com/office/drawing/2012/chart" uri="{02D57815-91ED-43cb-92C2-25804820EDAC}">
                        <c15:fullRef>
                          <c15:sqref>'[20]IMVI-IND-004'!$D$37:$I$37</c15:sqref>
                        </c15:fullRef>
                        <c15:formulaRef>
                          <c15:sqref>'[20]IMVI-IND-004'!$H$37:$I$37</c15:sqref>
                        </c15:formulaRef>
                      </c:ext>
                    </c:extLst>
                    <c:numCache>
                      <c:formatCode>General</c:formatCode>
                      <c:ptCount val="2"/>
                      <c:pt idx="0">
                        <c:v>0</c:v>
                      </c:pt>
                      <c:pt idx="1">
                        <c:v>0</c:v>
                      </c:pt>
                    </c:numCache>
                  </c:numRef>
                </c:val>
                <c:extLst xmlns:c15="http://schemas.microsoft.com/office/drawing/2012/chart">
                  <c:ext xmlns:c16="http://schemas.microsoft.com/office/drawing/2014/chart" uri="{C3380CC4-5D6E-409C-BE32-E72D297353CC}">
                    <c16:uniqueId val="{00000004-AA3C-475E-82D7-03302E174C6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'[20]IMVI-IND-004'!$C$38</c15:sqref>
                        </c15:formulaRef>
                      </c:ext>
                    </c:extLst>
                    <c:strCache>
                      <c:ptCount val="1"/>
                      <c:pt idx="0">
                        <c:v>Marzo</c:v>
                      </c:pt>
                    </c:strCache>
                  </c:strRef>
                </c:tx>
                <c:spPr>
                  <a:solidFill>
                    <a:schemeClr val="accent4"/>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'[20]IMVI-IND-004'!$D$35:$I$35</c15:sqref>
                        </c15:fullRef>
                        <c15:formulaRef>
                          <c15:sqref>'[20]IMVI-IND-004'!$H$35:$I$35</c15:sqref>
                        </c15:formulaRef>
                      </c:ext>
                    </c:extLst>
                    <c:strCache>
                      <c:ptCount val="2"/>
                      <c:pt idx="0">
                        <c:v># Km carril lineal intervenidos</c:v>
                      </c:pt>
                      <c:pt idx="1">
                        <c:v># Km carril lineal programados</c:v>
                      </c:pt>
                    </c:strCache>
                  </c:strRef>
                </c:cat>
                <c:val>
                  <c:numRef>
                    <c:extLst>
                      <c:ext xmlns:c15="http://schemas.microsoft.com/office/drawing/2012/chart" uri="{02D57815-91ED-43cb-92C2-25804820EDAC}">
                        <c15:fullRef>
                          <c15:sqref>'[20]IMVI-IND-004'!$D$38:$I$38</c15:sqref>
                        </c15:fullRef>
                        <c15:formulaRef>
                          <c15:sqref>'[20]IMVI-IND-004'!$H$38:$I$38</c15:sqref>
                        </c15:formulaRef>
                      </c:ext>
                    </c:extLst>
                    <c:numCache>
                      <c:formatCode>General</c:formatCode>
                      <c:ptCount val="2"/>
                      <c:pt idx="0">
                        <c:v>1.1200000000000001</c:v>
                      </c:pt>
                      <c:pt idx="1">
                        <c:v>0.7</c:v>
                      </c:pt>
                    </c:numCache>
                  </c:numRef>
                </c:val>
                <c:extLst xmlns:c15="http://schemas.microsoft.com/office/drawing/2012/chart">
                  <c:ext xmlns:c16="http://schemas.microsoft.com/office/drawing/2014/chart" uri="{C3380CC4-5D6E-409C-BE32-E72D297353CC}">
                    <c16:uniqueId val="{00000005-AA3C-475E-82D7-03302E174C6B}"/>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'[20]IMVI-IND-004'!$C$42</c15:sqref>
                        </c15:formulaRef>
                      </c:ext>
                    </c:extLst>
                    <c:strCache>
                      <c:ptCount val="1"/>
                      <c:pt idx="0">
                        <c:v>Julio</c:v>
                      </c:pt>
                    </c:strCache>
                  </c:strRef>
                </c:tx>
                <c:spPr>
                  <a:solidFill>
                    <a:schemeClr val="accent6">
                      <a:lumMod val="80000"/>
                      <a:lumOff val="2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'[20]IMVI-IND-004'!$D$35:$I$35</c15:sqref>
                        </c15:fullRef>
                        <c15:formulaRef>
                          <c15:sqref>'[20]IMVI-IND-004'!$H$35:$I$35</c15:sqref>
                        </c15:formulaRef>
                      </c:ext>
                    </c:extLst>
                    <c:strCache>
                      <c:ptCount val="2"/>
                      <c:pt idx="0">
                        <c:v># Km carril lineal intervenidos</c:v>
                      </c:pt>
                      <c:pt idx="1">
                        <c:v># Km carril lineal programados</c:v>
                      </c:pt>
                    </c:strCache>
                  </c:strRef>
                </c:cat>
                <c:val>
                  <c:numRef>
                    <c:extLst>
                      <c:ext xmlns:c15="http://schemas.microsoft.com/office/drawing/2012/chart" uri="{02D57815-91ED-43cb-92C2-25804820EDAC}">
                        <c15:fullRef>
                          <c15:sqref>'[20]IMVI-IND-004'!$D$42:$I$42</c15:sqref>
                        </c15:fullRef>
                        <c15:formulaRef>
                          <c15:sqref>'[20]IMVI-IND-004'!$H$42:$I$42</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6-AA3C-475E-82D7-03302E174C6B}"/>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'[20]IMVI-IND-004'!$C$43</c15:sqref>
                        </c15:formulaRef>
                      </c:ext>
                    </c:extLst>
                    <c:strCache>
                      <c:ptCount val="1"/>
                      <c:pt idx="0">
                        <c:v>Agosto</c:v>
                      </c:pt>
                    </c:strCache>
                  </c:strRef>
                </c:tx>
                <c:spPr>
                  <a:solidFill>
                    <a:schemeClr val="accent5">
                      <a:lumMod val="80000"/>
                      <a:lumOff val="2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'[20]IMVI-IND-004'!$D$35:$I$35</c15:sqref>
                        </c15:fullRef>
                        <c15:formulaRef>
                          <c15:sqref>'[20]IMVI-IND-004'!$H$35:$I$35</c15:sqref>
                        </c15:formulaRef>
                      </c:ext>
                    </c:extLst>
                    <c:strCache>
                      <c:ptCount val="2"/>
                      <c:pt idx="0">
                        <c:v># Km carril lineal intervenidos</c:v>
                      </c:pt>
                      <c:pt idx="1">
                        <c:v># Km carril lineal programados</c:v>
                      </c:pt>
                    </c:strCache>
                  </c:strRef>
                </c:cat>
                <c:val>
                  <c:numRef>
                    <c:extLst>
                      <c:ext xmlns:c15="http://schemas.microsoft.com/office/drawing/2012/chart" uri="{02D57815-91ED-43cb-92C2-25804820EDAC}">
                        <c15:fullRef>
                          <c15:sqref>'[20]IMVI-IND-004'!$D$43:$I$43</c15:sqref>
                        </c15:fullRef>
                        <c15:formulaRef>
                          <c15:sqref>'[20]IMVI-IND-004'!$H$43:$I$43</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7-AA3C-475E-82D7-03302E174C6B}"/>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'[20]IMVI-IND-004'!$C$44</c15:sqref>
                        </c15:formulaRef>
                      </c:ext>
                    </c:extLst>
                    <c:strCache>
                      <c:ptCount val="1"/>
                      <c:pt idx="0">
                        <c:v>Septiembre</c:v>
                      </c:pt>
                    </c:strCache>
                  </c:strRef>
                </c:tx>
                <c:spPr>
                  <a:solidFill>
                    <a:schemeClr val="accent4">
                      <a:lumMod val="80000"/>
                      <a:lumOff val="2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'[20]IMVI-IND-004'!$D$35:$I$35</c15:sqref>
                        </c15:fullRef>
                        <c15:formulaRef>
                          <c15:sqref>'[20]IMVI-IND-004'!$H$35:$I$35</c15:sqref>
                        </c15:formulaRef>
                      </c:ext>
                    </c:extLst>
                    <c:strCache>
                      <c:ptCount val="2"/>
                      <c:pt idx="0">
                        <c:v># Km carril lineal intervenidos</c:v>
                      </c:pt>
                      <c:pt idx="1">
                        <c:v># Km carril lineal programados</c:v>
                      </c:pt>
                    </c:strCache>
                  </c:strRef>
                </c:cat>
                <c:val>
                  <c:numRef>
                    <c:extLst>
                      <c:ext xmlns:c15="http://schemas.microsoft.com/office/drawing/2012/chart" uri="{02D57815-91ED-43cb-92C2-25804820EDAC}">
                        <c15:fullRef>
                          <c15:sqref>'[20]IMVI-IND-004'!$D$44:$I$44</c15:sqref>
                        </c15:fullRef>
                        <c15:formulaRef>
                          <c15:sqref>'[20]IMVI-IND-004'!$H$44:$I$44</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8-AA3C-475E-82D7-03302E174C6B}"/>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'[20]IMVI-IND-004'!$C$45</c15:sqref>
                        </c15:formulaRef>
                      </c:ext>
                    </c:extLst>
                    <c:strCache>
                      <c:ptCount val="1"/>
                      <c:pt idx="0">
                        <c:v>Octubre</c:v>
                      </c:pt>
                    </c:strCache>
                  </c:strRef>
                </c:tx>
                <c:spPr>
                  <a:solidFill>
                    <a:schemeClr val="accent6">
                      <a:lumMod val="8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'[20]IMVI-IND-004'!$D$35:$I$35</c15:sqref>
                        </c15:fullRef>
                        <c15:formulaRef>
                          <c15:sqref>'[20]IMVI-IND-004'!$H$35:$I$35</c15:sqref>
                        </c15:formulaRef>
                      </c:ext>
                    </c:extLst>
                    <c:strCache>
                      <c:ptCount val="2"/>
                      <c:pt idx="0">
                        <c:v># Km carril lineal intervenidos</c:v>
                      </c:pt>
                      <c:pt idx="1">
                        <c:v># Km carril lineal programados</c:v>
                      </c:pt>
                    </c:strCache>
                  </c:strRef>
                </c:cat>
                <c:val>
                  <c:numRef>
                    <c:extLst>
                      <c:ext xmlns:c15="http://schemas.microsoft.com/office/drawing/2012/chart" uri="{02D57815-91ED-43cb-92C2-25804820EDAC}">
                        <c15:fullRef>
                          <c15:sqref>'[20]IMVI-IND-004'!$D$45:$I$45</c15:sqref>
                        </c15:fullRef>
                        <c15:formulaRef>
                          <c15:sqref>'[20]IMVI-IND-004'!$H$45:$I$45</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9-AA3C-475E-82D7-03302E174C6B}"/>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'[20]IMVI-IND-004'!$C$46</c15:sqref>
                        </c15:formulaRef>
                      </c:ext>
                    </c:extLst>
                    <c:strCache>
                      <c:ptCount val="1"/>
                      <c:pt idx="0">
                        <c:v>Noviembre</c:v>
                      </c:pt>
                    </c:strCache>
                  </c:strRef>
                </c:tx>
                <c:spPr>
                  <a:solidFill>
                    <a:schemeClr val="accent5">
                      <a:lumMod val="8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'[20]IMVI-IND-004'!$D$35:$I$35</c15:sqref>
                        </c15:fullRef>
                        <c15:formulaRef>
                          <c15:sqref>'[20]IMVI-IND-004'!$H$35:$I$35</c15:sqref>
                        </c15:formulaRef>
                      </c:ext>
                    </c:extLst>
                    <c:strCache>
                      <c:ptCount val="2"/>
                      <c:pt idx="0">
                        <c:v># Km carril lineal intervenidos</c:v>
                      </c:pt>
                      <c:pt idx="1">
                        <c:v># Km carril lineal programados</c:v>
                      </c:pt>
                    </c:strCache>
                  </c:strRef>
                </c:cat>
                <c:val>
                  <c:numRef>
                    <c:extLst>
                      <c:ext xmlns:c15="http://schemas.microsoft.com/office/drawing/2012/chart" uri="{02D57815-91ED-43cb-92C2-25804820EDAC}">
                        <c15:fullRef>
                          <c15:sqref>'[20]IMVI-IND-004'!$D$46:$I$46</c15:sqref>
                        </c15:fullRef>
                        <c15:formulaRef>
                          <c15:sqref>'[20]IMVI-IND-004'!$H$46:$I$46</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A-AA3C-475E-82D7-03302E174C6B}"/>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'[20]IMVI-IND-004'!$C$47</c15:sqref>
                        </c15:formulaRef>
                      </c:ext>
                    </c:extLst>
                    <c:strCache>
                      <c:ptCount val="1"/>
                      <c:pt idx="0">
                        <c:v>Diciembre</c:v>
                      </c:pt>
                    </c:strCache>
                  </c:strRef>
                </c:tx>
                <c:spPr>
                  <a:solidFill>
                    <a:schemeClr val="accent4">
                      <a:lumMod val="8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'[20]IMVI-IND-004'!$D$35:$I$35</c15:sqref>
                        </c15:fullRef>
                        <c15:formulaRef>
                          <c15:sqref>'[20]IMVI-IND-004'!$H$35:$I$35</c15:sqref>
                        </c15:formulaRef>
                      </c:ext>
                    </c:extLst>
                    <c:strCache>
                      <c:ptCount val="2"/>
                      <c:pt idx="0">
                        <c:v># Km carril lineal intervenidos</c:v>
                      </c:pt>
                      <c:pt idx="1">
                        <c:v># Km carril lineal programados</c:v>
                      </c:pt>
                    </c:strCache>
                  </c:strRef>
                </c:cat>
                <c:val>
                  <c:numRef>
                    <c:extLst>
                      <c:ext xmlns:c15="http://schemas.microsoft.com/office/drawing/2012/chart" uri="{02D57815-91ED-43cb-92C2-25804820EDAC}">
                        <c15:fullRef>
                          <c15:sqref>'[20]IMVI-IND-004'!$D$47:$I$47</c15:sqref>
                        </c15:fullRef>
                        <c15:formulaRef>
                          <c15:sqref>'[20]IMVI-IND-004'!$H$47:$I$47</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B-AA3C-475E-82D7-03302E174C6B}"/>
                  </c:ext>
                </c:extLst>
              </c15:ser>
            </c15:filteredBarSeries>
          </c:ext>
        </c:extLst>
      </c:barChart>
      <c:catAx>
        <c:axId val="658741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s-CO"/>
          </a:p>
        </c:txPr>
        <c:crossAx val="66187264"/>
        <c:crosses val="autoZero"/>
        <c:auto val="1"/>
        <c:lblAlgn val="ctr"/>
        <c:lblOffset val="100"/>
        <c:noMultiLvlLbl val="0"/>
      </c:catAx>
      <c:valAx>
        <c:axId val="66187264"/>
        <c:scaling>
          <c:orientation val="minMax"/>
        </c:scaling>
        <c:delete val="1"/>
        <c:axPos val="l"/>
        <c:numFmt formatCode="General" sourceLinked="1"/>
        <c:majorTickMark val="none"/>
        <c:minorTickMark val="none"/>
        <c:tickLblPos val="nextTo"/>
        <c:crossAx val="65874176"/>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landscape" verticalDpi="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251775181996135E-2"/>
          <c:y val="0.12637360814894175"/>
          <c:w val="0.84237964322510772"/>
          <c:h val="0.59043863061615076"/>
        </c:manualLayout>
      </c:layout>
      <c:barChart>
        <c:barDir val="col"/>
        <c:grouping val="clustered"/>
        <c:varyColors val="0"/>
        <c:ser>
          <c:idx val="0"/>
          <c:order val="0"/>
          <c:tx>
            <c:strRef>
              <c:f>'[81]IMVI-IND-004'!$C$36</c:f>
              <c:strCache>
                <c:ptCount val="1"/>
                <c:pt idx="0">
                  <c:v>Enero</c:v>
                </c:pt>
              </c:strCache>
            </c:strRef>
          </c:tx>
          <c:spPr>
            <a:solidFill>
              <a:schemeClr val="accent6"/>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'[81]IMVI-IND-004'!$D$35:$I$35</c15:sqref>
                  </c15:fullRef>
                </c:ext>
              </c:extLst>
              <c:f>'[81]IMVI-IND-004'!$H$35:$I$35</c:f>
              <c:strCache>
                <c:ptCount val="2"/>
                <c:pt idx="0">
                  <c:v># Km carril lineal intervenidos</c:v>
                </c:pt>
                <c:pt idx="1">
                  <c:v># Km carril lineal programados</c:v>
                </c:pt>
              </c:strCache>
            </c:strRef>
          </c:cat>
          <c:val>
            <c:numRef>
              <c:extLst>
                <c:ext xmlns:c15="http://schemas.microsoft.com/office/drawing/2012/chart" uri="{02D57815-91ED-43cb-92C2-25804820EDAC}">
                  <c15:fullRef>
                    <c15:sqref>'[81]IMVI-IND-004'!$D$36:$I$36</c15:sqref>
                  </c15:fullRef>
                </c:ext>
              </c:extLst>
              <c:f>'[81]IMVI-IND-004'!$H$36:$I$36</c:f>
              <c:numCache>
                <c:formatCode>General</c:formatCode>
                <c:ptCount val="2"/>
                <c:pt idx="0">
                  <c:v>0.12</c:v>
                </c:pt>
                <c:pt idx="1">
                  <c:v>0.1</c:v>
                </c:pt>
              </c:numCache>
            </c:numRef>
          </c:val>
          <c:extLst>
            <c:ext xmlns:c16="http://schemas.microsoft.com/office/drawing/2014/chart" uri="{C3380CC4-5D6E-409C-BE32-E72D297353CC}">
              <c16:uniqueId val="{00000000-C4CA-4A7A-AA82-C51D870F8623}"/>
            </c:ext>
          </c:extLst>
        </c:ser>
        <c:ser>
          <c:idx val="1"/>
          <c:order val="1"/>
          <c:tx>
            <c:strRef>
              <c:f>'[81]IMVI-IND-004'!$C$37</c:f>
              <c:strCache>
                <c:ptCount val="1"/>
                <c:pt idx="0">
                  <c:v>Febrero</c:v>
                </c:pt>
              </c:strCache>
            </c:strRef>
          </c:tx>
          <c:spPr>
            <a:solidFill>
              <a:schemeClr val="accent5"/>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'[81]IMVI-IND-004'!$D$35:$I$35</c15:sqref>
                  </c15:fullRef>
                </c:ext>
              </c:extLst>
              <c:f>'[81]IMVI-IND-004'!$H$35:$I$35</c:f>
              <c:strCache>
                <c:ptCount val="2"/>
                <c:pt idx="0">
                  <c:v># Km carril lineal intervenidos</c:v>
                </c:pt>
                <c:pt idx="1">
                  <c:v># Km carril lineal programados</c:v>
                </c:pt>
              </c:strCache>
            </c:strRef>
          </c:cat>
          <c:val>
            <c:numRef>
              <c:extLst>
                <c:ext xmlns:c15="http://schemas.microsoft.com/office/drawing/2012/chart" uri="{02D57815-91ED-43cb-92C2-25804820EDAC}">
                  <c15:fullRef>
                    <c15:sqref>'[81]IMVI-IND-004'!$D$37:$I$37</c15:sqref>
                  </c15:fullRef>
                </c:ext>
              </c:extLst>
              <c:f>'[81]IMVI-IND-004'!$H$37:$I$37</c:f>
              <c:numCache>
                <c:formatCode>General</c:formatCode>
                <c:ptCount val="2"/>
                <c:pt idx="0">
                  <c:v>0</c:v>
                </c:pt>
                <c:pt idx="1">
                  <c:v>0</c:v>
                </c:pt>
              </c:numCache>
            </c:numRef>
          </c:val>
          <c:extLst>
            <c:ext xmlns:c16="http://schemas.microsoft.com/office/drawing/2014/chart" uri="{C3380CC4-5D6E-409C-BE32-E72D297353CC}">
              <c16:uniqueId val="{00000001-C4CA-4A7A-AA82-C51D870F8623}"/>
            </c:ext>
          </c:extLst>
        </c:ser>
        <c:ser>
          <c:idx val="2"/>
          <c:order val="2"/>
          <c:tx>
            <c:strRef>
              <c:f>'[81]IMVI-IND-004'!$C$38</c:f>
              <c:strCache>
                <c:ptCount val="1"/>
                <c:pt idx="0">
                  <c:v>Marzo</c:v>
                </c:pt>
              </c:strCache>
            </c:strRef>
          </c:tx>
          <c:spPr>
            <a:solidFill>
              <a:schemeClr val="accent4"/>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'[81]IMVI-IND-004'!$D$35:$I$35</c15:sqref>
                  </c15:fullRef>
                </c:ext>
              </c:extLst>
              <c:f>'[81]IMVI-IND-004'!$H$35:$I$35</c:f>
              <c:strCache>
                <c:ptCount val="2"/>
                <c:pt idx="0">
                  <c:v># Km carril lineal intervenidos</c:v>
                </c:pt>
                <c:pt idx="1">
                  <c:v># Km carril lineal programados</c:v>
                </c:pt>
              </c:strCache>
            </c:strRef>
          </c:cat>
          <c:val>
            <c:numRef>
              <c:extLst>
                <c:ext xmlns:c15="http://schemas.microsoft.com/office/drawing/2012/chart" uri="{02D57815-91ED-43cb-92C2-25804820EDAC}">
                  <c15:fullRef>
                    <c15:sqref>'[81]IMVI-IND-004'!$D$38:$I$38</c15:sqref>
                  </c15:fullRef>
                </c:ext>
              </c:extLst>
              <c:f>'[81]IMVI-IND-004'!$H$38:$I$38</c:f>
              <c:numCache>
                <c:formatCode>General</c:formatCode>
                <c:ptCount val="2"/>
                <c:pt idx="0">
                  <c:v>1.1200000000000001</c:v>
                </c:pt>
                <c:pt idx="1">
                  <c:v>0.7</c:v>
                </c:pt>
              </c:numCache>
            </c:numRef>
          </c:val>
          <c:extLst>
            <c:ext xmlns:c16="http://schemas.microsoft.com/office/drawing/2014/chart" uri="{C3380CC4-5D6E-409C-BE32-E72D297353CC}">
              <c16:uniqueId val="{00000002-C4CA-4A7A-AA82-C51D870F8623}"/>
            </c:ext>
          </c:extLst>
        </c:ser>
        <c:dLbls>
          <c:dLblPos val="outEnd"/>
          <c:showLegendKey val="0"/>
          <c:showVal val="1"/>
          <c:showCatName val="0"/>
          <c:showSerName val="0"/>
          <c:showPercent val="0"/>
          <c:showBubbleSize val="0"/>
        </c:dLbls>
        <c:gapWidth val="444"/>
        <c:overlap val="-90"/>
        <c:axId val="65874176"/>
        <c:axId val="66187264"/>
        <c:extLst>
          <c:ext xmlns:c15="http://schemas.microsoft.com/office/drawing/2012/chart" uri="{02D57815-91ED-43cb-92C2-25804820EDAC}">
            <c15:filteredBarSeries>
              <c15:ser>
                <c:idx val="3"/>
                <c:order val="3"/>
                <c:tx>
                  <c:strRef>
                    <c:extLst>
                      <c:ext uri="{02D57815-91ED-43cb-92C2-25804820EDAC}">
                        <c15:formulaRef>
                          <c15:sqref>'[81]IMVI-IND-004'!$C$39</c15:sqref>
                        </c15:formulaRef>
                      </c:ext>
                    </c:extLst>
                    <c:strCache>
                      <c:ptCount val="1"/>
                      <c:pt idx="0">
                        <c:v>Abril</c:v>
                      </c:pt>
                    </c:strCache>
                  </c:strRef>
                </c:tx>
                <c:spPr>
                  <a:solidFill>
                    <a:schemeClr val="accent6">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uri="{CE6537A1-D6FC-4f65-9D91-7224C49458BB}">
                      <c15:showLeaderLines val="1"/>
                      <c15:leaderLines>
                        <c:spPr>
                          <a:ln w="9525">
                            <a:solidFill>
                              <a:schemeClr val="tx1">
                                <a:lumMod val="35000"/>
                                <a:lumOff val="65000"/>
                              </a:schemeClr>
                            </a:solidFill>
                          </a:ln>
                          <a:effectLst/>
                        </c:spPr>
                      </c15:leaderLines>
                    </c:ext>
                  </c:extLst>
                </c:dLbls>
                <c:cat>
                  <c:strRef>
                    <c:extLst>
                      <c:ext uri="{02D57815-91ED-43cb-92C2-25804820EDAC}">
                        <c15:fullRef>
                          <c15:sqref>'[81]IMVI-IND-004'!$D$35:$I$35</c15:sqref>
                        </c15:fullRef>
                        <c15:formulaRef>
                          <c15:sqref>'[81]IMVI-IND-004'!$H$35:$I$35</c15:sqref>
                        </c15:formulaRef>
                      </c:ext>
                    </c:extLst>
                    <c:strCache>
                      <c:ptCount val="2"/>
                      <c:pt idx="0">
                        <c:v># Km carril lineal intervenidos</c:v>
                      </c:pt>
                      <c:pt idx="1">
                        <c:v># Km carril lineal programados</c:v>
                      </c:pt>
                    </c:strCache>
                  </c:strRef>
                </c:cat>
                <c:val>
                  <c:numRef>
                    <c:extLst>
                      <c:ext uri="{02D57815-91ED-43cb-92C2-25804820EDAC}">
                        <c15:fullRef>
                          <c15:sqref>'[81]IMVI-IND-004'!$D$39:$I$39</c15:sqref>
                        </c15:fullRef>
                        <c15:formulaRef>
                          <c15:sqref>'[81]IMVI-IND-004'!$H$39:$I$39</c15:sqref>
                        </c15:formulaRef>
                      </c:ext>
                    </c:extLst>
                    <c:numCache>
                      <c:formatCode>General</c:formatCode>
                      <c:ptCount val="2"/>
                      <c:pt idx="0">
                        <c:v>0.9</c:v>
                      </c:pt>
                      <c:pt idx="1">
                        <c:v>0.5</c:v>
                      </c:pt>
                    </c:numCache>
                  </c:numRef>
                </c:val>
                <c:extLst>
                  <c:ext xmlns:c16="http://schemas.microsoft.com/office/drawing/2014/chart" uri="{C3380CC4-5D6E-409C-BE32-E72D297353CC}">
                    <c16:uniqueId val="{00000003-C4CA-4A7A-AA82-C51D870F8623}"/>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'[81]IMVI-IND-004'!$C$40</c15:sqref>
                        </c15:formulaRef>
                      </c:ext>
                    </c:extLst>
                    <c:strCache>
                      <c:ptCount val="1"/>
                      <c:pt idx="0">
                        <c:v>Mayo</c:v>
                      </c:pt>
                    </c:strCache>
                  </c:strRef>
                </c:tx>
                <c:spPr>
                  <a:solidFill>
                    <a:schemeClr val="accent5">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'[81]IMVI-IND-004'!$D$35:$I$35</c15:sqref>
                        </c15:fullRef>
                        <c15:formulaRef>
                          <c15:sqref>'[81]IMVI-IND-004'!$H$35:$I$35</c15:sqref>
                        </c15:formulaRef>
                      </c:ext>
                    </c:extLst>
                    <c:strCache>
                      <c:ptCount val="2"/>
                      <c:pt idx="0">
                        <c:v># Km carril lineal intervenidos</c:v>
                      </c:pt>
                      <c:pt idx="1">
                        <c:v># Km carril lineal programados</c:v>
                      </c:pt>
                    </c:strCache>
                  </c:strRef>
                </c:cat>
                <c:val>
                  <c:numRef>
                    <c:extLst>
                      <c:ext xmlns:c15="http://schemas.microsoft.com/office/drawing/2012/chart" uri="{02D57815-91ED-43cb-92C2-25804820EDAC}">
                        <c15:fullRef>
                          <c15:sqref>'[81]IMVI-IND-004'!$D$40:$I$40</c15:sqref>
                        </c15:fullRef>
                        <c15:formulaRef>
                          <c15:sqref>'[81]IMVI-IND-004'!$H$40:$I$40</c15:sqref>
                        </c15:formulaRef>
                      </c:ext>
                    </c:extLst>
                    <c:numCache>
                      <c:formatCode>General</c:formatCode>
                      <c:ptCount val="2"/>
                      <c:pt idx="0">
                        <c:v>1.1599999999999999</c:v>
                      </c:pt>
                      <c:pt idx="1">
                        <c:v>0.6</c:v>
                      </c:pt>
                    </c:numCache>
                  </c:numRef>
                </c:val>
                <c:extLst xmlns:c15="http://schemas.microsoft.com/office/drawing/2012/chart">
                  <c:ext xmlns:c16="http://schemas.microsoft.com/office/drawing/2014/chart" uri="{C3380CC4-5D6E-409C-BE32-E72D297353CC}">
                    <c16:uniqueId val="{00000004-C4CA-4A7A-AA82-C51D870F8623}"/>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'[81]IMVI-IND-004'!$C$41</c15:sqref>
                        </c15:formulaRef>
                      </c:ext>
                    </c:extLst>
                    <c:strCache>
                      <c:ptCount val="1"/>
                      <c:pt idx="0">
                        <c:v>Junio</c:v>
                      </c:pt>
                    </c:strCache>
                  </c:strRef>
                </c:tx>
                <c:spPr>
                  <a:solidFill>
                    <a:schemeClr val="accent4">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'[81]IMVI-IND-004'!$D$35:$I$35</c15:sqref>
                        </c15:fullRef>
                        <c15:formulaRef>
                          <c15:sqref>'[81]IMVI-IND-004'!$H$35:$I$35</c15:sqref>
                        </c15:formulaRef>
                      </c:ext>
                    </c:extLst>
                    <c:strCache>
                      <c:ptCount val="2"/>
                      <c:pt idx="0">
                        <c:v># Km carril lineal intervenidos</c:v>
                      </c:pt>
                      <c:pt idx="1">
                        <c:v># Km carril lineal programados</c:v>
                      </c:pt>
                    </c:strCache>
                  </c:strRef>
                </c:cat>
                <c:val>
                  <c:numRef>
                    <c:extLst>
                      <c:ext xmlns:c15="http://schemas.microsoft.com/office/drawing/2012/chart" uri="{02D57815-91ED-43cb-92C2-25804820EDAC}">
                        <c15:fullRef>
                          <c15:sqref>'[81]IMVI-IND-004'!$D$41:$I$41</c15:sqref>
                        </c15:fullRef>
                        <c15:formulaRef>
                          <c15:sqref>'[81]IMVI-IND-004'!$H$41:$I$41</c15:sqref>
                        </c15:formulaRef>
                      </c:ext>
                    </c:extLst>
                    <c:numCache>
                      <c:formatCode>General</c:formatCode>
                      <c:ptCount val="2"/>
                      <c:pt idx="0">
                        <c:v>0.86</c:v>
                      </c:pt>
                      <c:pt idx="1">
                        <c:v>1.7</c:v>
                      </c:pt>
                    </c:numCache>
                  </c:numRef>
                </c:val>
                <c:extLst xmlns:c15="http://schemas.microsoft.com/office/drawing/2012/chart">
                  <c:ext xmlns:c16="http://schemas.microsoft.com/office/drawing/2014/chart" uri="{C3380CC4-5D6E-409C-BE32-E72D297353CC}">
                    <c16:uniqueId val="{00000005-C4CA-4A7A-AA82-C51D870F8623}"/>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'[81]IMVI-IND-004'!$C$42</c15:sqref>
                        </c15:formulaRef>
                      </c:ext>
                    </c:extLst>
                    <c:strCache>
                      <c:ptCount val="1"/>
                      <c:pt idx="0">
                        <c:v>Julio</c:v>
                      </c:pt>
                    </c:strCache>
                  </c:strRef>
                </c:tx>
                <c:spPr>
                  <a:solidFill>
                    <a:schemeClr val="accent6">
                      <a:lumMod val="80000"/>
                      <a:lumOff val="2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'[81]IMVI-IND-004'!$D$35:$I$35</c15:sqref>
                        </c15:fullRef>
                        <c15:formulaRef>
                          <c15:sqref>'[81]IMVI-IND-004'!$H$35:$I$35</c15:sqref>
                        </c15:formulaRef>
                      </c:ext>
                    </c:extLst>
                    <c:strCache>
                      <c:ptCount val="2"/>
                      <c:pt idx="0">
                        <c:v># Km carril lineal intervenidos</c:v>
                      </c:pt>
                      <c:pt idx="1">
                        <c:v># Km carril lineal programados</c:v>
                      </c:pt>
                    </c:strCache>
                  </c:strRef>
                </c:cat>
                <c:val>
                  <c:numRef>
                    <c:extLst>
                      <c:ext xmlns:c15="http://schemas.microsoft.com/office/drawing/2012/chart" uri="{02D57815-91ED-43cb-92C2-25804820EDAC}">
                        <c15:fullRef>
                          <c15:sqref>'[81]IMVI-IND-004'!$D$42:$I$42</c15:sqref>
                        </c15:fullRef>
                        <c15:formulaRef>
                          <c15:sqref>'[81]IMVI-IND-004'!$H$42:$I$42</c15:sqref>
                        </c15:formulaRef>
                      </c:ext>
                    </c:extLst>
                    <c:numCache>
                      <c:formatCode>General</c:formatCode>
                      <c:ptCount val="2"/>
                      <c:pt idx="0">
                        <c:v>1.91</c:v>
                      </c:pt>
                      <c:pt idx="1">
                        <c:v>1.8</c:v>
                      </c:pt>
                    </c:numCache>
                  </c:numRef>
                </c:val>
                <c:extLst xmlns:c15="http://schemas.microsoft.com/office/drawing/2012/chart">
                  <c:ext xmlns:c16="http://schemas.microsoft.com/office/drawing/2014/chart" uri="{C3380CC4-5D6E-409C-BE32-E72D297353CC}">
                    <c16:uniqueId val="{00000006-C4CA-4A7A-AA82-C51D870F8623}"/>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'[81]IMVI-IND-004'!$C$43</c15:sqref>
                        </c15:formulaRef>
                      </c:ext>
                    </c:extLst>
                    <c:strCache>
                      <c:ptCount val="1"/>
                      <c:pt idx="0">
                        <c:v>Agosto</c:v>
                      </c:pt>
                    </c:strCache>
                  </c:strRef>
                </c:tx>
                <c:spPr>
                  <a:solidFill>
                    <a:schemeClr val="accent5">
                      <a:lumMod val="80000"/>
                      <a:lumOff val="2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'[81]IMVI-IND-004'!$D$35:$I$35</c15:sqref>
                        </c15:fullRef>
                        <c15:formulaRef>
                          <c15:sqref>'[81]IMVI-IND-004'!$H$35:$I$35</c15:sqref>
                        </c15:formulaRef>
                      </c:ext>
                    </c:extLst>
                    <c:strCache>
                      <c:ptCount val="2"/>
                      <c:pt idx="0">
                        <c:v># Km carril lineal intervenidos</c:v>
                      </c:pt>
                      <c:pt idx="1">
                        <c:v># Km carril lineal programados</c:v>
                      </c:pt>
                    </c:strCache>
                  </c:strRef>
                </c:cat>
                <c:val>
                  <c:numRef>
                    <c:extLst>
                      <c:ext xmlns:c15="http://schemas.microsoft.com/office/drawing/2012/chart" uri="{02D57815-91ED-43cb-92C2-25804820EDAC}">
                        <c15:fullRef>
                          <c15:sqref>'[81]IMVI-IND-004'!$D$43:$I$43</c15:sqref>
                        </c15:fullRef>
                        <c15:formulaRef>
                          <c15:sqref>'[81]IMVI-IND-004'!$H$43:$I$43</c15:sqref>
                        </c15:formulaRef>
                      </c:ext>
                    </c:extLst>
                    <c:numCache>
                      <c:formatCode>General</c:formatCode>
                      <c:ptCount val="2"/>
                      <c:pt idx="0">
                        <c:v>0.89</c:v>
                      </c:pt>
                      <c:pt idx="1">
                        <c:v>1.8</c:v>
                      </c:pt>
                    </c:numCache>
                  </c:numRef>
                </c:val>
                <c:extLst xmlns:c15="http://schemas.microsoft.com/office/drawing/2012/chart">
                  <c:ext xmlns:c16="http://schemas.microsoft.com/office/drawing/2014/chart" uri="{C3380CC4-5D6E-409C-BE32-E72D297353CC}">
                    <c16:uniqueId val="{00000007-C4CA-4A7A-AA82-C51D870F8623}"/>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'[81]IMVI-IND-004'!$C$44</c15:sqref>
                        </c15:formulaRef>
                      </c:ext>
                    </c:extLst>
                    <c:strCache>
                      <c:ptCount val="1"/>
                      <c:pt idx="0">
                        <c:v>Septiembre</c:v>
                      </c:pt>
                    </c:strCache>
                  </c:strRef>
                </c:tx>
                <c:spPr>
                  <a:solidFill>
                    <a:schemeClr val="accent4">
                      <a:lumMod val="80000"/>
                      <a:lumOff val="2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'[81]IMVI-IND-004'!$D$35:$I$35</c15:sqref>
                        </c15:fullRef>
                        <c15:formulaRef>
                          <c15:sqref>'[81]IMVI-IND-004'!$H$35:$I$35</c15:sqref>
                        </c15:formulaRef>
                      </c:ext>
                    </c:extLst>
                    <c:strCache>
                      <c:ptCount val="2"/>
                      <c:pt idx="0">
                        <c:v># Km carril lineal intervenidos</c:v>
                      </c:pt>
                      <c:pt idx="1">
                        <c:v># Km carril lineal programados</c:v>
                      </c:pt>
                    </c:strCache>
                  </c:strRef>
                </c:cat>
                <c:val>
                  <c:numRef>
                    <c:extLst>
                      <c:ext xmlns:c15="http://schemas.microsoft.com/office/drawing/2012/chart" uri="{02D57815-91ED-43cb-92C2-25804820EDAC}">
                        <c15:fullRef>
                          <c15:sqref>'[81]IMVI-IND-004'!$D$44:$I$44</c15:sqref>
                        </c15:fullRef>
                        <c15:formulaRef>
                          <c15:sqref>'[81]IMVI-IND-004'!$H$44:$I$44</c15:sqref>
                        </c15:formulaRef>
                      </c:ext>
                    </c:extLst>
                    <c:numCache>
                      <c:formatCode>General</c:formatCode>
                      <c:ptCount val="2"/>
                      <c:pt idx="0">
                        <c:v>5.36</c:v>
                      </c:pt>
                      <c:pt idx="1">
                        <c:v>1.8</c:v>
                      </c:pt>
                    </c:numCache>
                  </c:numRef>
                </c:val>
                <c:extLst xmlns:c15="http://schemas.microsoft.com/office/drawing/2012/chart">
                  <c:ext xmlns:c16="http://schemas.microsoft.com/office/drawing/2014/chart" uri="{C3380CC4-5D6E-409C-BE32-E72D297353CC}">
                    <c16:uniqueId val="{00000008-C4CA-4A7A-AA82-C51D870F8623}"/>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'[81]IMVI-IND-004'!$C$45</c15:sqref>
                        </c15:formulaRef>
                      </c:ext>
                    </c:extLst>
                    <c:strCache>
                      <c:ptCount val="1"/>
                      <c:pt idx="0">
                        <c:v>Octubre</c:v>
                      </c:pt>
                    </c:strCache>
                  </c:strRef>
                </c:tx>
                <c:spPr>
                  <a:solidFill>
                    <a:schemeClr val="accent6">
                      <a:lumMod val="8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'[81]IMVI-IND-004'!$D$35:$I$35</c15:sqref>
                        </c15:fullRef>
                        <c15:formulaRef>
                          <c15:sqref>'[81]IMVI-IND-004'!$H$35:$I$35</c15:sqref>
                        </c15:formulaRef>
                      </c:ext>
                    </c:extLst>
                    <c:strCache>
                      <c:ptCount val="2"/>
                      <c:pt idx="0">
                        <c:v># Km carril lineal intervenidos</c:v>
                      </c:pt>
                      <c:pt idx="1">
                        <c:v># Km carril lineal programados</c:v>
                      </c:pt>
                    </c:strCache>
                  </c:strRef>
                </c:cat>
                <c:val>
                  <c:numRef>
                    <c:extLst>
                      <c:ext xmlns:c15="http://schemas.microsoft.com/office/drawing/2012/chart" uri="{02D57815-91ED-43cb-92C2-25804820EDAC}">
                        <c15:fullRef>
                          <c15:sqref>'[81]IMVI-IND-004'!$D$45:$I$45</c15:sqref>
                        </c15:fullRef>
                        <c15:formulaRef>
                          <c15:sqref>'[81]IMVI-IND-004'!$H$45:$I$45</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9-C4CA-4A7A-AA82-C51D870F8623}"/>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'[81]IMVI-IND-004'!$C$46</c15:sqref>
                        </c15:formulaRef>
                      </c:ext>
                    </c:extLst>
                    <c:strCache>
                      <c:ptCount val="1"/>
                      <c:pt idx="0">
                        <c:v>Noviembre</c:v>
                      </c:pt>
                    </c:strCache>
                  </c:strRef>
                </c:tx>
                <c:spPr>
                  <a:solidFill>
                    <a:schemeClr val="accent5">
                      <a:lumMod val="8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'[81]IMVI-IND-004'!$D$35:$I$35</c15:sqref>
                        </c15:fullRef>
                        <c15:formulaRef>
                          <c15:sqref>'[81]IMVI-IND-004'!$H$35:$I$35</c15:sqref>
                        </c15:formulaRef>
                      </c:ext>
                    </c:extLst>
                    <c:strCache>
                      <c:ptCount val="2"/>
                      <c:pt idx="0">
                        <c:v># Km carril lineal intervenidos</c:v>
                      </c:pt>
                      <c:pt idx="1">
                        <c:v># Km carril lineal programados</c:v>
                      </c:pt>
                    </c:strCache>
                  </c:strRef>
                </c:cat>
                <c:val>
                  <c:numRef>
                    <c:extLst>
                      <c:ext xmlns:c15="http://schemas.microsoft.com/office/drawing/2012/chart" uri="{02D57815-91ED-43cb-92C2-25804820EDAC}">
                        <c15:fullRef>
                          <c15:sqref>'[81]IMVI-IND-004'!$D$46:$I$46</c15:sqref>
                        </c15:fullRef>
                        <c15:formulaRef>
                          <c15:sqref>'[81]IMVI-IND-004'!$H$46:$I$46</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A-C4CA-4A7A-AA82-C51D870F8623}"/>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'[81]IMVI-IND-004'!$C$47</c15:sqref>
                        </c15:formulaRef>
                      </c:ext>
                    </c:extLst>
                    <c:strCache>
                      <c:ptCount val="1"/>
                      <c:pt idx="0">
                        <c:v>Diciembre</c:v>
                      </c:pt>
                    </c:strCache>
                  </c:strRef>
                </c:tx>
                <c:spPr>
                  <a:solidFill>
                    <a:schemeClr val="accent4">
                      <a:lumMod val="8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'[81]IMVI-IND-004'!$D$35:$I$35</c15:sqref>
                        </c15:fullRef>
                        <c15:formulaRef>
                          <c15:sqref>'[81]IMVI-IND-004'!$H$35:$I$35</c15:sqref>
                        </c15:formulaRef>
                      </c:ext>
                    </c:extLst>
                    <c:strCache>
                      <c:ptCount val="2"/>
                      <c:pt idx="0">
                        <c:v># Km carril lineal intervenidos</c:v>
                      </c:pt>
                      <c:pt idx="1">
                        <c:v># Km carril lineal programados</c:v>
                      </c:pt>
                    </c:strCache>
                  </c:strRef>
                </c:cat>
                <c:val>
                  <c:numRef>
                    <c:extLst>
                      <c:ext xmlns:c15="http://schemas.microsoft.com/office/drawing/2012/chart" uri="{02D57815-91ED-43cb-92C2-25804820EDAC}">
                        <c15:fullRef>
                          <c15:sqref>'[81]IMVI-IND-004'!$D$47:$I$47</c15:sqref>
                        </c15:fullRef>
                        <c15:formulaRef>
                          <c15:sqref>'[81]IMVI-IND-004'!$H$47:$I$47</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B-C4CA-4A7A-AA82-C51D870F8623}"/>
                  </c:ext>
                </c:extLst>
              </c15:ser>
            </c15:filteredBarSeries>
          </c:ext>
        </c:extLst>
      </c:barChart>
      <c:catAx>
        <c:axId val="658741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s-CO"/>
          </a:p>
        </c:txPr>
        <c:crossAx val="66187264"/>
        <c:crosses val="autoZero"/>
        <c:auto val="1"/>
        <c:lblAlgn val="ctr"/>
        <c:lblOffset val="100"/>
        <c:noMultiLvlLbl val="0"/>
      </c:catAx>
      <c:valAx>
        <c:axId val="66187264"/>
        <c:scaling>
          <c:orientation val="minMax"/>
        </c:scaling>
        <c:delete val="1"/>
        <c:axPos val="l"/>
        <c:numFmt formatCode="General" sourceLinked="1"/>
        <c:majorTickMark val="none"/>
        <c:minorTickMark val="none"/>
        <c:tickLblPos val="nextTo"/>
        <c:crossAx val="65874176"/>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landscape" verticalDpi="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251775181996135E-2"/>
          <c:y val="0.12637360814894175"/>
          <c:w val="0.84237964322510772"/>
          <c:h val="0.59043863061615076"/>
        </c:manualLayout>
      </c:layout>
      <c:barChart>
        <c:barDir val="col"/>
        <c:grouping val="clustered"/>
        <c:varyColors val="0"/>
        <c:ser>
          <c:idx val="3"/>
          <c:order val="3"/>
          <c:tx>
            <c:strRef>
              <c:f>'[81]IMVI-IND-004'!$C$39</c:f>
              <c:strCache>
                <c:ptCount val="1"/>
                <c:pt idx="0">
                  <c:v>Abril</c:v>
                </c:pt>
              </c:strCache>
              <c:extLst xmlns:c15="http://schemas.microsoft.com/office/drawing/2012/chart"/>
            </c:strRef>
          </c:tx>
          <c:spPr>
            <a:solidFill>
              <a:schemeClr val="accent6">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'[81]IMVI-IND-004'!$D$35:$I$35</c15:sqref>
                  </c15:fullRef>
                </c:ext>
              </c:extLst>
              <c:f>'[81]IMVI-IND-004'!$H$35:$I$35</c:f>
              <c:strCache>
                <c:ptCount val="2"/>
                <c:pt idx="0">
                  <c:v># Km carril lineal intervenidos</c:v>
                </c:pt>
                <c:pt idx="1">
                  <c:v># Km carril lineal programados</c:v>
                </c:pt>
              </c:strCache>
            </c:strRef>
          </c:cat>
          <c:val>
            <c:numRef>
              <c:extLst>
                <c:ext xmlns:c15="http://schemas.microsoft.com/office/drawing/2012/chart" uri="{02D57815-91ED-43cb-92C2-25804820EDAC}">
                  <c15:fullRef>
                    <c15:sqref>'[81]IMVI-IND-004'!$D$39:$I$39</c15:sqref>
                  </c15:fullRef>
                </c:ext>
              </c:extLst>
              <c:f>'[81]IMVI-IND-004'!$H$39:$I$39</c:f>
              <c:numCache>
                <c:formatCode>General</c:formatCode>
                <c:ptCount val="2"/>
                <c:pt idx="0">
                  <c:v>0.9</c:v>
                </c:pt>
                <c:pt idx="1">
                  <c:v>0.5</c:v>
                </c:pt>
              </c:numCache>
            </c:numRef>
          </c:val>
          <c:extLst>
            <c:ext xmlns:c16="http://schemas.microsoft.com/office/drawing/2014/chart" uri="{C3380CC4-5D6E-409C-BE32-E72D297353CC}">
              <c16:uniqueId val="{00000000-CCE2-46DF-BAC6-4DA50D7EA71F}"/>
            </c:ext>
          </c:extLst>
        </c:ser>
        <c:ser>
          <c:idx val="4"/>
          <c:order val="4"/>
          <c:tx>
            <c:strRef>
              <c:f>'[81]IMVI-IND-004'!$C$40</c:f>
              <c:strCache>
                <c:ptCount val="1"/>
                <c:pt idx="0">
                  <c:v>Mayo</c:v>
                </c:pt>
              </c:strCache>
              <c:extLst xmlns:c15="http://schemas.microsoft.com/office/drawing/2012/chart"/>
            </c:strRef>
          </c:tx>
          <c:spPr>
            <a:solidFill>
              <a:schemeClr val="accent5">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'[81]IMVI-IND-004'!$D$35:$I$35</c15:sqref>
                  </c15:fullRef>
                </c:ext>
              </c:extLst>
              <c:f>'[81]IMVI-IND-004'!$H$35:$I$35</c:f>
              <c:strCache>
                <c:ptCount val="2"/>
                <c:pt idx="0">
                  <c:v># Km carril lineal intervenidos</c:v>
                </c:pt>
                <c:pt idx="1">
                  <c:v># Km carril lineal programados</c:v>
                </c:pt>
              </c:strCache>
            </c:strRef>
          </c:cat>
          <c:val>
            <c:numRef>
              <c:extLst>
                <c:ext xmlns:c15="http://schemas.microsoft.com/office/drawing/2012/chart" uri="{02D57815-91ED-43cb-92C2-25804820EDAC}">
                  <c15:fullRef>
                    <c15:sqref>'[81]IMVI-IND-004'!$D$40:$I$40</c15:sqref>
                  </c15:fullRef>
                </c:ext>
              </c:extLst>
              <c:f>'[81]IMVI-IND-004'!$H$40:$I$40</c:f>
              <c:numCache>
                <c:formatCode>General</c:formatCode>
                <c:ptCount val="2"/>
                <c:pt idx="0">
                  <c:v>1.1599999999999999</c:v>
                </c:pt>
                <c:pt idx="1">
                  <c:v>0.6</c:v>
                </c:pt>
              </c:numCache>
            </c:numRef>
          </c:val>
          <c:extLst>
            <c:ext xmlns:c16="http://schemas.microsoft.com/office/drawing/2014/chart" uri="{C3380CC4-5D6E-409C-BE32-E72D297353CC}">
              <c16:uniqueId val="{00000001-CCE2-46DF-BAC6-4DA50D7EA71F}"/>
            </c:ext>
          </c:extLst>
        </c:ser>
        <c:ser>
          <c:idx val="5"/>
          <c:order val="5"/>
          <c:tx>
            <c:strRef>
              <c:f>'[81]IMVI-IND-004'!$C$41</c:f>
              <c:strCache>
                <c:ptCount val="1"/>
                <c:pt idx="0">
                  <c:v>Junio</c:v>
                </c:pt>
              </c:strCache>
              <c:extLst xmlns:c15="http://schemas.microsoft.com/office/drawing/2012/chart"/>
            </c:strRef>
          </c:tx>
          <c:spPr>
            <a:solidFill>
              <a:schemeClr val="accent4">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'[81]IMVI-IND-004'!$D$35:$I$35</c15:sqref>
                  </c15:fullRef>
                </c:ext>
              </c:extLst>
              <c:f>'[81]IMVI-IND-004'!$H$35:$I$35</c:f>
              <c:strCache>
                <c:ptCount val="2"/>
                <c:pt idx="0">
                  <c:v># Km carril lineal intervenidos</c:v>
                </c:pt>
                <c:pt idx="1">
                  <c:v># Km carril lineal programados</c:v>
                </c:pt>
              </c:strCache>
            </c:strRef>
          </c:cat>
          <c:val>
            <c:numRef>
              <c:extLst>
                <c:ext xmlns:c15="http://schemas.microsoft.com/office/drawing/2012/chart" uri="{02D57815-91ED-43cb-92C2-25804820EDAC}">
                  <c15:fullRef>
                    <c15:sqref>'[81]IMVI-IND-004'!$D$41:$I$41</c15:sqref>
                  </c15:fullRef>
                </c:ext>
              </c:extLst>
              <c:f>'[81]IMVI-IND-004'!$H$41:$I$41</c:f>
              <c:numCache>
                <c:formatCode>General</c:formatCode>
                <c:ptCount val="2"/>
                <c:pt idx="0">
                  <c:v>0.86</c:v>
                </c:pt>
                <c:pt idx="1">
                  <c:v>1.7</c:v>
                </c:pt>
              </c:numCache>
            </c:numRef>
          </c:val>
          <c:extLst>
            <c:ext xmlns:c16="http://schemas.microsoft.com/office/drawing/2014/chart" uri="{C3380CC4-5D6E-409C-BE32-E72D297353CC}">
              <c16:uniqueId val="{00000002-CCE2-46DF-BAC6-4DA50D7EA71F}"/>
            </c:ext>
          </c:extLst>
        </c:ser>
        <c:dLbls>
          <c:dLblPos val="outEnd"/>
          <c:showLegendKey val="0"/>
          <c:showVal val="1"/>
          <c:showCatName val="0"/>
          <c:showSerName val="0"/>
          <c:showPercent val="0"/>
          <c:showBubbleSize val="0"/>
        </c:dLbls>
        <c:gapWidth val="444"/>
        <c:overlap val="-90"/>
        <c:axId val="65874176"/>
        <c:axId val="66187264"/>
        <c:extLst>
          <c:ext xmlns:c15="http://schemas.microsoft.com/office/drawing/2012/chart" uri="{02D57815-91ED-43cb-92C2-25804820EDAC}">
            <c15:filteredBarSeries>
              <c15:ser>
                <c:idx val="0"/>
                <c:order val="0"/>
                <c:tx>
                  <c:strRef>
                    <c:extLst>
                      <c:ext uri="{02D57815-91ED-43cb-92C2-25804820EDAC}">
                        <c15:formulaRef>
                          <c15:sqref>'[81]IMVI-IND-004'!$C$36</c15:sqref>
                        </c15:formulaRef>
                      </c:ext>
                    </c:extLst>
                    <c:strCache>
                      <c:ptCount val="1"/>
                      <c:pt idx="0">
                        <c:v>Enero</c:v>
                      </c:pt>
                    </c:strCache>
                  </c:strRef>
                </c:tx>
                <c:spPr>
                  <a:solidFill>
                    <a:schemeClr val="accent6"/>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uri="{CE6537A1-D6FC-4f65-9D91-7224C49458BB}">
                      <c15:showLeaderLines val="1"/>
                      <c15:leaderLines>
                        <c:spPr>
                          <a:ln w="9525">
                            <a:solidFill>
                              <a:schemeClr val="tx1">
                                <a:lumMod val="35000"/>
                                <a:lumOff val="65000"/>
                              </a:schemeClr>
                            </a:solidFill>
                          </a:ln>
                          <a:effectLst/>
                        </c:spPr>
                      </c15:leaderLines>
                    </c:ext>
                  </c:extLst>
                </c:dLbls>
                <c:cat>
                  <c:strRef>
                    <c:extLst>
                      <c:ext uri="{02D57815-91ED-43cb-92C2-25804820EDAC}">
                        <c15:fullRef>
                          <c15:sqref>'[81]IMVI-IND-004'!$D$35:$I$35</c15:sqref>
                        </c15:fullRef>
                        <c15:formulaRef>
                          <c15:sqref>'[81]IMVI-IND-004'!$H$35:$I$35</c15:sqref>
                        </c15:formulaRef>
                      </c:ext>
                    </c:extLst>
                    <c:strCache>
                      <c:ptCount val="2"/>
                      <c:pt idx="0">
                        <c:v># Km carril lineal intervenidos</c:v>
                      </c:pt>
                      <c:pt idx="1">
                        <c:v># Km carril lineal programados</c:v>
                      </c:pt>
                    </c:strCache>
                  </c:strRef>
                </c:cat>
                <c:val>
                  <c:numRef>
                    <c:extLst>
                      <c:ext uri="{02D57815-91ED-43cb-92C2-25804820EDAC}">
                        <c15:fullRef>
                          <c15:sqref>'[81]IMVI-IND-004'!$D$36:$I$36</c15:sqref>
                        </c15:fullRef>
                        <c15:formulaRef>
                          <c15:sqref>'[81]IMVI-IND-004'!$H$36:$I$36</c15:sqref>
                        </c15:formulaRef>
                      </c:ext>
                    </c:extLst>
                    <c:numCache>
                      <c:formatCode>General</c:formatCode>
                      <c:ptCount val="2"/>
                      <c:pt idx="0">
                        <c:v>0.12</c:v>
                      </c:pt>
                      <c:pt idx="1">
                        <c:v>0.1</c:v>
                      </c:pt>
                    </c:numCache>
                  </c:numRef>
                </c:val>
                <c:extLst>
                  <c:ext xmlns:c16="http://schemas.microsoft.com/office/drawing/2014/chart" uri="{C3380CC4-5D6E-409C-BE32-E72D297353CC}">
                    <c16:uniqueId val="{00000003-CCE2-46DF-BAC6-4DA50D7EA71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'[81]IMVI-IND-004'!$C$37</c15:sqref>
                        </c15:formulaRef>
                      </c:ext>
                    </c:extLst>
                    <c:strCache>
                      <c:ptCount val="1"/>
                      <c:pt idx="0">
                        <c:v>Febrero</c:v>
                      </c:pt>
                    </c:strCache>
                  </c:strRef>
                </c:tx>
                <c:spPr>
                  <a:solidFill>
                    <a:schemeClr val="accent5"/>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'[81]IMVI-IND-004'!$D$35:$I$35</c15:sqref>
                        </c15:fullRef>
                        <c15:formulaRef>
                          <c15:sqref>'[81]IMVI-IND-004'!$H$35:$I$35</c15:sqref>
                        </c15:formulaRef>
                      </c:ext>
                    </c:extLst>
                    <c:strCache>
                      <c:ptCount val="2"/>
                      <c:pt idx="0">
                        <c:v># Km carril lineal intervenidos</c:v>
                      </c:pt>
                      <c:pt idx="1">
                        <c:v># Km carril lineal programados</c:v>
                      </c:pt>
                    </c:strCache>
                  </c:strRef>
                </c:cat>
                <c:val>
                  <c:numRef>
                    <c:extLst>
                      <c:ext xmlns:c15="http://schemas.microsoft.com/office/drawing/2012/chart" uri="{02D57815-91ED-43cb-92C2-25804820EDAC}">
                        <c15:fullRef>
                          <c15:sqref>'[81]IMVI-IND-004'!$D$37:$I$37</c15:sqref>
                        </c15:fullRef>
                        <c15:formulaRef>
                          <c15:sqref>'[81]IMVI-IND-004'!$H$37:$I$37</c15:sqref>
                        </c15:formulaRef>
                      </c:ext>
                    </c:extLst>
                    <c:numCache>
                      <c:formatCode>General</c:formatCode>
                      <c:ptCount val="2"/>
                      <c:pt idx="0">
                        <c:v>0</c:v>
                      </c:pt>
                      <c:pt idx="1">
                        <c:v>0</c:v>
                      </c:pt>
                    </c:numCache>
                  </c:numRef>
                </c:val>
                <c:extLst xmlns:c15="http://schemas.microsoft.com/office/drawing/2012/chart">
                  <c:ext xmlns:c16="http://schemas.microsoft.com/office/drawing/2014/chart" uri="{C3380CC4-5D6E-409C-BE32-E72D297353CC}">
                    <c16:uniqueId val="{00000004-CCE2-46DF-BAC6-4DA50D7EA71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'[81]IMVI-IND-004'!$C$38</c15:sqref>
                        </c15:formulaRef>
                      </c:ext>
                    </c:extLst>
                    <c:strCache>
                      <c:ptCount val="1"/>
                      <c:pt idx="0">
                        <c:v>Marzo</c:v>
                      </c:pt>
                    </c:strCache>
                  </c:strRef>
                </c:tx>
                <c:spPr>
                  <a:solidFill>
                    <a:schemeClr val="accent4"/>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'[81]IMVI-IND-004'!$D$35:$I$35</c15:sqref>
                        </c15:fullRef>
                        <c15:formulaRef>
                          <c15:sqref>'[81]IMVI-IND-004'!$H$35:$I$35</c15:sqref>
                        </c15:formulaRef>
                      </c:ext>
                    </c:extLst>
                    <c:strCache>
                      <c:ptCount val="2"/>
                      <c:pt idx="0">
                        <c:v># Km carril lineal intervenidos</c:v>
                      </c:pt>
                      <c:pt idx="1">
                        <c:v># Km carril lineal programados</c:v>
                      </c:pt>
                    </c:strCache>
                  </c:strRef>
                </c:cat>
                <c:val>
                  <c:numRef>
                    <c:extLst>
                      <c:ext xmlns:c15="http://schemas.microsoft.com/office/drawing/2012/chart" uri="{02D57815-91ED-43cb-92C2-25804820EDAC}">
                        <c15:fullRef>
                          <c15:sqref>'[81]IMVI-IND-004'!$D$38:$I$38</c15:sqref>
                        </c15:fullRef>
                        <c15:formulaRef>
                          <c15:sqref>'[81]IMVI-IND-004'!$H$38:$I$38</c15:sqref>
                        </c15:formulaRef>
                      </c:ext>
                    </c:extLst>
                    <c:numCache>
                      <c:formatCode>General</c:formatCode>
                      <c:ptCount val="2"/>
                      <c:pt idx="0">
                        <c:v>1.1200000000000001</c:v>
                      </c:pt>
                      <c:pt idx="1">
                        <c:v>0.7</c:v>
                      </c:pt>
                    </c:numCache>
                  </c:numRef>
                </c:val>
                <c:extLst xmlns:c15="http://schemas.microsoft.com/office/drawing/2012/chart">
                  <c:ext xmlns:c16="http://schemas.microsoft.com/office/drawing/2014/chart" uri="{C3380CC4-5D6E-409C-BE32-E72D297353CC}">
                    <c16:uniqueId val="{00000005-CCE2-46DF-BAC6-4DA50D7EA71F}"/>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'[81]IMVI-IND-004'!$C$42</c15:sqref>
                        </c15:formulaRef>
                      </c:ext>
                    </c:extLst>
                    <c:strCache>
                      <c:ptCount val="1"/>
                      <c:pt idx="0">
                        <c:v>Julio</c:v>
                      </c:pt>
                    </c:strCache>
                  </c:strRef>
                </c:tx>
                <c:spPr>
                  <a:solidFill>
                    <a:schemeClr val="accent6">
                      <a:lumMod val="80000"/>
                      <a:lumOff val="2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'[81]IMVI-IND-004'!$D$35:$I$35</c15:sqref>
                        </c15:fullRef>
                        <c15:formulaRef>
                          <c15:sqref>'[81]IMVI-IND-004'!$H$35:$I$35</c15:sqref>
                        </c15:formulaRef>
                      </c:ext>
                    </c:extLst>
                    <c:strCache>
                      <c:ptCount val="2"/>
                      <c:pt idx="0">
                        <c:v># Km carril lineal intervenidos</c:v>
                      </c:pt>
                      <c:pt idx="1">
                        <c:v># Km carril lineal programados</c:v>
                      </c:pt>
                    </c:strCache>
                  </c:strRef>
                </c:cat>
                <c:val>
                  <c:numRef>
                    <c:extLst>
                      <c:ext xmlns:c15="http://schemas.microsoft.com/office/drawing/2012/chart" uri="{02D57815-91ED-43cb-92C2-25804820EDAC}">
                        <c15:fullRef>
                          <c15:sqref>'[81]IMVI-IND-004'!$D$42:$I$42</c15:sqref>
                        </c15:fullRef>
                        <c15:formulaRef>
                          <c15:sqref>'[81]IMVI-IND-004'!$H$42:$I$42</c15:sqref>
                        </c15:formulaRef>
                      </c:ext>
                    </c:extLst>
                    <c:numCache>
                      <c:formatCode>General</c:formatCode>
                      <c:ptCount val="2"/>
                      <c:pt idx="0">
                        <c:v>1.91</c:v>
                      </c:pt>
                      <c:pt idx="1">
                        <c:v>1.8</c:v>
                      </c:pt>
                    </c:numCache>
                  </c:numRef>
                </c:val>
                <c:extLst xmlns:c15="http://schemas.microsoft.com/office/drawing/2012/chart">
                  <c:ext xmlns:c16="http://schemas.microsoft.com/office/drawing/2014/chart" uri="{C3380CC4-5D6E-409C-BE32-E72D297353CC}">
                    <c16:uniqueId val="{00000006-CCE2-46DF-BAC6-4DA50D7EA71F}"/>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'[81]IMVI-IND-004'!$C$43</c15:sqref>
                        </c15:formulaRef>
                      </c:ext>
                    </c:extLst>
                    <c:strCache>
                      <c:ptCount val="1"/>
                      <c:pt idx="0">
                        <c:v>Agosto</c:v>
                      </c:pt>
                    </c:strCache>
                  </c:strRef>
                </c:tx>
                <c:spPr>
                  <a:solidFill>
                    <a:schemeClr val="accent5">
                      <a:lumMod val="80000"/>
                      <a:lumOff val="2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'[81]IMVI-IND-004'!$D$35:$I$35</c15:sqref>
                        </c15:fullRef>
                        <c15:formulaRef>
                          <c15:sqref>'[81]IMVI-IND-004'!$H$35:$I$35</c15:sqref>
                        </c15:formulaRef>
                      </c:ext>
                    </c:extLst>
                    <c:strCache>
                      <c:ptCount val="2"/>
                      <c:pt idx="0">
                        <c:v># Km carril lineal intervenidos</c:v>
                      </c:pt>
                      <c:pt idx="1">
                        <c:v># Km carril lineal programados</c:v>
                      </c:pt>
                    </c:strCache>
                  </c:strRef>
                </c:cat>
                <c:val>
                  <c:numRef>
                    <c:extLst>
                      <c:ext xmlns:c15="http://schemas.microsoft.com/office/drawing/2012/chart" uri="{02D57815-91ED-43cb-92C2-25804820EDAC}">
                        <c15:fullRef>
                          <c15:sqref>'[81]IMVI-IND-004'!$D$43:$I$43</c15:sqref>
                        </c15:fullRef>
                        <c15:formulaRef>
                          <c15:sqref>'[81]IMVI-IND-004'!$H$43:$I$43</c15:sqref>
                        </c15:formulaRef>
                      </c:ext>
                    </c:extLst>
                    <c:numCache>
                      <c:formatCode>General</c:formatCode>
                      <c:ptCount val="2"/>
                      <c:pt idx="0">
                        <c:v>0.89</c:v>
                      </c:pt>
                      <c:pt idx="1">
                        <c:v>1.8</c:v>
                      </c:pt>
                    </c:numCache>
                  </c:numRef>
                </c:val>
                <c:extLst xmlns:c15="http://schemas.microsoft.com/office/drawing/2012/chart">
                  <c:ext xmlns:c16="http://schemas.microsoft.com/office/drawing/2014/chart" uri="{C3380CC4-5D6E-409C-BE32-E72D297353CC}">
                    <c16:uniqueId val="{00000007-CCE2-46DF-BAC6-4DA50D7EA71F}"/>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'[81]IMVI-IND-004'!$C$44</c15:sqref>
                        </c15:formulaRef>
                      </c:ext>
                    </c:extLst>
                    <c:strCache>
                      <c:ptCount val="1"/>
                      <c:pt idx="0">
                        <c:v>Septiembre</c:v>
                      </c:pt>
                    </c:strCache>
                  </c:strRef>
                </c:tx>
                <c:spPr>
                  <a:solidFill>
                    <a:schemeClr val="accent4">
                      <a:lumMod val="80000"/>
                      <a:lumOff val="2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'[81]IMVI-IND-004'!$D$35:$I$35</c15:sqref>
                        </c15:fullRef>
                        <c15:formulaRef>
                          <c15:sqref>'[81]IMVI-IND-004'!$H$35:$I$35</c15:sqref>
                        </c15:formulaRef>
                      </c:ext>
                    </c:extLst>
                    <c:strCache>
                      <c:ptCount val="2"/>
                      <c:pt idx="0">
                        <c:v># Km carril lineal intervenidos</c:v>
                      </c:pt>
                      <c:pt idx="1">
                        <c:v># Km carril lineal programados</c:v>
                      </c:pt>
                    </c:strCache>
                  </c:strRef>
                </c:cat>
                <c:val>
                  <c:numRef>
                    <c:extLst>
                      <c:ext xmlns:c15="http://schemas.microsoft.com/office/drawing/2012/chart" uri="{02D57815-91ED-43cb-92C2-25804820EDAC}">
                        <c15:fullRef>
                          <c15:sqref>'[81]IMVI-IND-004'!$D$44:$I$44</c15:sqref>
                        </c15:fullRef>
                        <c15:formulaRef>
                          <c15:sqref>'[81]IMVI-IND-004'!$H$44:$I$44</c15:sqref>
                        </c15:formulaRef>
                      </c:ext>
                    </c:extLst>
                    <c:numCache>
                      <c:formatCode>General</c:formatCode>
                      <c:ptCount val="2"/>
                      <c:pt idx="0">
                        <c:v>5.36</c:v>
                      </c:pt>
                      <c:pt idx="1">
                        <c:v>1.8</c:v>
                      </c:pt>
                    </c:numCache>
                  </c:numRef>
                </c:val>
                <c:extLst xmlns:c15="http://schemas.microsoft.com/office/drawing/2012/chart">
                  <c:ext xmlns:c16="http://schemas.microsoft.com/office/drawing/2014/chart" uri="{C3380CC4-5D6E-409C-BE32-E72D297353CC}">
                    <c16:uniqueId val="{00000008-CCE2-46DF-BAC6-4DA50D7EA71F}"/>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'[81]IMVI-IND-004'!$C$45</c15:sqref>
                        </c15:formulaRef>
                      </c:ext>
                    </c:extLst>
                    <c:strCache>
                      <c:ptCount val="1"/>
                      <c:pt idx="0">
                        <c:v>Octubre</c:v>
                      </c:pt>
                    </c:strCache>
                  </c:strRef>
                </c:tx>
                <c:spPr>
                  <a:solidFill>
                    <a:schemeClr val="accent6">
                      <a:lumMod val="8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'[81]IMVI-IND-004'!$D$35:$I$35</c15:sqref>
                        </c15:fullRef>
                        <c15:formulaRef>
                          <c15:sqref>'[81]IMVI-IND-004'!$H$35:$I$35</c15:sqref>
                        </c15:formulaRef>
                      </c:ext>
                    </c:extLst>
                    <c:strCache>
                      <c:ptCount val="2"/>
                      <c:pt idx="0">
                        <c:v># Km carril lineal intervenidos</c:v>
                      </c:pt>
                      <c:pt idx="1">
                        <c:v># Km carril lineal programados</c:v>
                      </c:pt>
                    </c:strCache>
                  </c:strRef>
                </c:cat>
                <c:val>
                  <c:numRef>
                    <c:extLst>
                      <c:ext xmlns:c15="http://schemas.microsoft.com/office/drawing/2012/chart" uri="{02D57815-91ED-43cb-92C2-25804820EDAC}">
                        <c15:fullRef>
                          <c15:sqref>'[81]IMVI-IND-004'!$D$45:$I$45</c15:sqref>
                        </c15:fullRef>
                        <c15:formulaRef>
                          <c15:sqref>'[81]IMVI-IND-004'!$H$45:$I$45</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9-CCE2-46DF-BAC6-4DA50D7EA71F}"/>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'[81]IMVI-IND-004'!$C$46</c15:sqref>
                        </c15:formulaRef>
                      </c:ext>
                    </c:extLst>
                    <c:strCache>
                      <c:ptCount val="1"/>
                      <c:pt idx="0">
                        <c:v>Noviembre</c:v>
                      </c:pt>
                    </c:strCache>
                  </c:strRef>
                </c:tx>
                <c:spPr>
                  <a:solidFill>
                    <a:schemeClr val="accent5">
                      <a:lumMod val="8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'[81]IMVI-IND-004'!$D$35:$I$35</c15:sqref>
                        </c15:fullRef>
                        <c15:formulaRef>
                          <c15:sqref>'[81]IMVI-IND-004'!$H$35:$I$35</c15:sqref>
                        </c15:formulaRef>
                      </c:ext>
                    </c:extLst>
                    <c:strCache>
                      <c:ptCount val="2"/>
                      <c:pt idx="0">
                        <c:v># Km carril lineal intervenidos</c:v>
                      </c:pt>
                      <c:pt idx="1">
                        <c:v># Km carril lineal programados</c:v>
                      </c:pt>
                    </c:strCache>
                  </c:strRef>
                </c:cat>
                <c:val>
                  <c:numRef>
                    <c:extLst>
                      <c:ext xmlns:c15="http://schemas.microsoft.com/office/drawing/2012/chart" uri="{02D57815-91ED-43cb-92C2-25804820EDAC}">
                        <c15:fullRef>
                          <c15:sqref>'[81]IMVI-IND-004'!$D$46:$I$46</c15:sqref>
                        </c15:fullRef>
                        <c15:formulaRef>
                          <c15:sqref>'[81]IMVI-IND-004'!$H$46:$I$46</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A-CCE2-46DF-BAC6-4DA50D7EA71F}"/>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'[81]IMVI-IND-004'!$C$47</c15:sqref>
                        </c15:formulaRef>
                      </c:ext>
                    </c:extLst>
                    <c:strCache>
                      <c:ptCount val="1"/>
                      <c:pt idx="0">
                        <c:v>Diciembre</c:v>
                      </c:pt>
                    </c:strCache>
                  </c:strRef>
                </c:tx>
                <c:spPr>
                  <a:solidFill>
                    <a:schemeClr val="accent4">
                      <a:lumMod val="8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'[81]IMVI-IND-004'!$D$35:$I$35</c15:sqref>
                        </c15:fullRef>
                        <c15:formulaRef>
                          <c15:sqref>'[81]IMVI-IND-004'!$H$35:$I$35</c15:sqref>
                        </c15:formulaRef>
                      </c:ext>
                    </c:extLst>
                    <c:strCache>
                      <c:ptCount val="2"/>
                      <c:pt idx="0">
                        <c:v># Km carril lineal intervenidos</c:v>
                      </c:pt>
                      <c:pt idx="1">
                        <c:v># Km carril lineal programados</c:v>
                      </c:pt>
                    </c:strCache>
                  </c:strRef>
                </c:cat>
                <c:val>
                  <c:numRef>
                    <c:extLst>
                      <c:ext xmlns:c15="http://schemas.microsoft.com/office/drawing/2012/chart" uri="{02D57815-91ED-43cb-92C2-25804820EDAC}">
                        <c15:fullRef>
                          <c15:sqref>'[81]IMVI-IND-004'!$D$47:$I$47</c15:sqref>
                        </c15:fullRef>
                        <c15:formulaRef>
                          <c15:sqref>'[81]IMVI-IND-004'!$H$47:$I$47</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B-CCE2-46DF-BAC6-4DA50D7EA71F}"/>
                  </c:ext>
                </c:extLst>
              </c15:ser>
            </c15:filteredBarSeries>
          </c:ext>
        </c:extLst>
      </c:barChart>
      <c:catAx>
        <c:axId val="658741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s-CO"/>
          </a:p>
        </c:txPr>
        <c:crossAx val="66187264"/>
        <c:crosses val="autoZero"/>
        <c:auto val="1"/>
        <c:lblAlgn val="ctr"/>
        <c:lblOffset val="100"/>
        <c:noMultiLvlLbl val="0"/>
      </c:catAx>
      <c:valAx>
        <c:axId val="66187264"/>
        <c:scaling>
          <c:orientation val="minMax"/>
        </c:scaling>
        <c:delete val="1"/>
        <c:axPos val="l"/>
        <c:numFmt formatCode="General" sourceLinked="1"/>
        <c:majorTickMark val="none"/>
        <c:minorTickMark val="none"/>
        <c:tickLblPos val="nextTo"/>
        <c:crossAx val="65874176"/>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landscape" verticalDpi="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251775181996135E-2"/>
          <c:y val="0.12637360814894175"/>
          <c:w val="0.84237964322510772"/>
          <c:h val="0.59043863061615076"/>
        </c:manualLayout>
      </c:layout>
      <c:barChart>
        <c:barDir val="col"/>
        <c:grouping val="clustered"/>
        <c:varyColors val="0"/>
        <c:ser>
          <c:idx val="6"/>
          <c:order val="6"/>
          <c:tx>
            <c:strRef>
              <c:f>'[81]IMVI-IND-004'!$C$42</c:f>
              <c:strCache>
                <c:ptCount val="1"/>
                <c:pt idx="0">
                  <c:v>Julio</c:v>
                </c:pt>
              </c:strCache>
              <c:extLst xmlns:c15="http://schemas.microsoft.com/office/drawing/2012/chart"/>
            </c:strRef>
          </c:tx>
          <c:spPr>
            <a:solidFill>
              <a:schemeClr val="accent6">
                <a:lumMod val="80000"/>
                <a:lumOff val="2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'[81]IMVI-IND-004'!$D$35:$I$35</c15:sqref>
                  </c15:fullRef>
                </c:ext>
              </c:extLst>
              <c:f>'[81]IMVI-IND-004'!$H$35:$I$35</c:f>
              <c:strCache>
                <c:ptCount val="2"/>
                <c:pt idx="0">
                  <c:v># Km carril lineal intervenidos</c:v>
                </c:pt>
                <c:pt idx="1">
                  <c:v># Km carril lineal programados</c:v>
                </c:pt>
              </c:strCache>
            </c:strRef>
          </c:cat>
          <c:val>
            <c:numRef>
              <c:extLst>
                <c:ext xmlns:c15="http://schemas.microsoft.com/office/drawing/2012/chart" uri="{02D57815-91ED-43cb-92C2-25804820EDAC}">
                  <c15:fullRef>
                    <c15:sqref>'[81]IMVI-IND-004'!$D$42:$I$42</c15:sqref>
                  </c15:fullRef>
                </c:ext>
              </c:extLst>
              <c:f>'[81]IMVI-IND-004'!$H$42:$I$42</c:f>
              <c:numCache>
                <c:formatCode>General</c:formatCode>
                <c:ptCount val="2"/>
                <c:pt idx="0">
                  <c:v>1.91</c:v>
                </c:pt>
                <c:pt idx="1">
                  <c:v>1.8</c:v>
                </c:pt>
              </c:numCache>
            </c:numRef>
          </c:val>
          <c:extLst xmlns:c15="http://schemas.microsoft.com/office/drawing/2012/chart">
            <c:ext xmlns:c16="http://schemas.microsoft.com/office/drawing/2014/chart" uri="{C3380CC4-5D6E-409C-BE32-E72D297353CC}">
              <c16:uniqueId val="{00000000-D6E7-4450-A367-47E93D10DAB9}"/>
            </c:ext>
          </c:extLst>
        </c:ser>
        <c:ser>
          <c:idx val="7"/>
          <c:order val="7"/>
          <c:tx>
            <c:strRef>
              <c:f>'[81]IMVI-IND-004'!$C$43</c:f>
              <c:strCache>
                <c:ptCount val="1"/>
                <c:pt idx="0">
                  <c:v>Agosto</c:v>
                </c:pt>
              </c:strCache>
              <c:extLst xmlns:c15="http://schemas.microsoft.com/office/drawing/2012/chart"/>
            </c:strRef>
          </c:tx>
          <c:spPr>
            <a:solidFill>
              <a:schemeClr val="accent5">
                <a:lumMod val="80000"/>
                <a:lumOff val="2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'[81]IMVI-IND-004'!$D$35:$I$35</c15:sqref>
                  </c15:fullRef>
                </c:ext>
              </c:extLst>
              <c:f>'[81]IMVI-IND-004'!$H$35:$I$35</c:f>
              <c:strCache>
                <c:ptCount val="2"/>
                <c:pt idx="0">
                  <c:v># Km carril lineal intervenidos</c:v>
                </c:pt>
                <c:pt idx="1">
                  <c:v># Km carril lineal programados</c:v>
                </c:pt>
              </c:strCache>
            </c:strRef>
          </c:cat>
          <c:val>
            <c:numRef>
              <c:extLst>
                <c:ext xmlns:c15="http://schemas.microsoft.com/office/drawing/2012/chart" uri="{02D57815-91ED-43cb-92C2-25804820EDAC}">
                  <c15:fullRef>
                    <c15:sqref>'[81]IMVI-IND-004'!$D$43:$I$43</c15:sqref>
                  </c15:fullRef>
                </c:ext>
              </c:extLst>
              <c:f>'[81]IMVI-IND-004'!$H$43:$I$43</c:f>
              <c:numCache>
                <c:formatCode>General</c:formatCode>
                <c:ptCount val="2"/>
                <c:pt idx="0">
                  <c:v>0.89</c:v>
                </c:pt>
                <c:pt idx="1">
                  <c:v>1.8</c:v>
                </c:pt>
              </c:numCache>
            </c:numRef>
          </c:val>
          <c:extLst xmlns:c15="http://schemas.microsoft.com/office/drawing/2012/chart">
            <c:ext xmlns:c16="http://schemas.microsoft.com/office/drawing/2014/chart" uri="{C3380CC4-5D6E-409C-BE32-E72D297353CC}">
              <c16:uniqueId val="{00000001-D6E7-4450-A367-47E93D10DAB9}"/>
            </c:ext>
          </c:extLst>
        </c:ser>
        <c:ser>
          <c:idx val="8"/>
          <c:order val="8"/>
          <c:tx>
            <c:strRef>
              <c:f>'[81]IMVI-IND-004'!$C$44</c:f>
              <c:strCache>
                <c:ptCount val="1"/>
                <c:pt idx="0">
                  <c:v>Septiembre</c:v>
                </c:pt>
              </c:strCache>
              <c:extLst xmlns:c15="http://schemas.microsoft.com/office/drawing/2012/chart"/>
            </c:strRef>
          </c:tx>
          <c:spPr>
            <a:solidFill>
              <a:schemeClr val="accent4">
                <a:lumMod val="80000"/>
                <a:lumOff val="2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'[81]IMVI-IND-004'!$D$35:$I$35</c15:sqref>
                  </c15:fullRef>
                </c:ext>
              </c:extLst>
              <c:f>'[81]IMVI-IND-004'!$H$35:$I$35</c:f>
              <c:strCache>
                <c:ptCount val="2"/>
                <c:pt idx="0">
                  <c:v># Km carril lineal intervenidos</c:v>
                </c:pt>
                <c:pt idx="1">
                  <c:v># Km carril lineal programados</c:v>
                </c:pt>
              </c:strCache>
            </c:strRef>
          </c:cat>
          <c:val>
            <c:numRef>
              <c:extLst>
                <c:ext xmlns:c15="http://schemas.microsoft.com/office/drawing/2012/chart" uri="{02D57815-91ED-43cb-92C2-25804820EDAC}">
                  <c15:fullRef>
                    <c15:sqref>'[81]IMVI-IND-004'!$D$44:$I$44</c15:sqref>
                  </c15:fullRef>
                </c:ext>
              </c:extLst>
              <c:f>'[81]IMVI-IND-004'!$H$44:$I$44</c:f>
              <c:numCache>
                <c:formatCode>General</c:formatCode>
                <c:ptCount val="2"/>
                <c:pt idx="0">
                  <c:v>5.36</c:v>
                </c:pt>
                <c:pt idx="1">
                  <c:v>1.8</c:v>
                </c:pt>
              </c:numCache>
            </c:numRef>
          </c:val>
          <c:extLst xmlns:c15="http://schemas.microsoft.com/office/drawing/2012/chart">
            <c:ext xmlns:c16="http://schemas.microsoft.com/office/drawing/2014/chart" uri="{C3380CC4-5D6E-409C-BE32-E72D297353CC}">
              <c16:uniqueId val="{00000002-D6E7-4450-A367-47E93D10DAB9}"/>
            </c:ext>
          </c:extLst>
        </c:ser>
        <c:dLbls>
          <c:dLblPos val="outEnd"/>
          <c:showLegendKey val="0"/>
          <c:showVal val="1"/>
          <c:showCatName val="0"/>
          <c:showSerName val="0"/>
          <c:showPercent val="0"/>
          <c:showBubbleSize val="0"/>
        </c:dLbls>
        <c:gapWidth val="444"/>
        <c:overlap val="-90"/>
        <c:axId val="65874176"/>
        <c:axId val="66187264"/>
        <c:extLst>
          <c:ext xmlns:c15="http://schemas.microsoft.com/office/drawing/2012/chart" uri="{02D57815-91ED-43cb-92C2-25804820EDAC}">
            <c15:filteredBarSeries>
              <c15:ser>
                <c:idx val="0"/>
                <c:order val="0"/>
                <c:tx>
                  <c:strRef>
                    <c:extLst>
                      <c:ext uri="{02D57815-91ED-43cb-92C2-25804820EDAC}">
                        <c15:formulaRef>
                          <c15:sqref>'[81]IMVI-IND-004'!$C$36</c15:sqref>
                        </c15:formulaRef>
                      </c:ext>
                    </c:extLst>
                    <c:strCache>
                      <c:ptCount val="1"/>
                      <c:pt idx="0">
                        <c:v>Enero</c:v>
                      </c:pt>
                    </c:strCache>
                  </c:strRef>
                </c:tx>
                <c:spPr>
                  <a:solidFill>
                    <a:schemeClr val="accent6"/>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uri="{CE6537A1-D6FC-4f65-9D91-7224C49458BB}">
                      <c15:showLeaderLines val="1"/>
                      <c15:leaderLines>
                        <c:spPr>
                          <a:ln w="9525">
                            <a:solidFill>
                              <a:schemeClr val="tx1">
                                <a:lumMod val="35000"/>
                                <a:lumOff val="65000"/>
                              </a:schemeClr>
                            </a:solidFill>
                          </a:ln>
                          <a:effectLst/>
                        </c:spPr>
                      </c15:leaderLines>
                    </c:ext>
                  </c:extLst>
                </c:dLbls>
                <c:cat>
                  <c:strRef>
                    <c:extLst>
                      <c:ext uri="{02D57815-91ED-43cb-92C2-25804820EDAC}">
                        <c15:fullRef>
                          <c15:sqref>'[81]IMVI-IND-004'!$D$35:$I$35</c15:sqref>
                        </c15:fullRef>
                        <c15:formulaRef>
                          <c15:sqref>'[81]IMVI-IND-004'!$H$35:$I$35</c15:sqref>
                        </c15:formulaRef>
                      </c:ext>
                    </c:extLst>
                    <c:strCache>
                      <c:ptCount val="2"/>
                      <c:pt idx="0">
                        <c:v># Km carril lineal intervenidos</c:v>
                      </c:pt>
                      <c:pt idx="1">
                        <c:v># Km carril lineal programados</c:v>
                      </c:pt>
                    </c:strCache>
                  </c:strRef>
                </c:cat>
                <c:val>
                  <c:numRef>
                    <c:extLst>
                      <c:ext uri="{02D57815-91ED-43cb-92C2-25804820EDAC}">
                        <c15:fullRef>
                          <c15:sqref>'[81]IMVI-IND-004'!$D$36:$I$36</c15:sqref>
                        </c15:fullRef>
                        <c15:formulaRef>
                          <c15:sqref>'[81]IMVI-IND-004'!$H$36:$I$36</c15:sqref>
                        </c15:formulaRef>
                      </c:ext>
                    </c:extLst>
                    <c:numCache>
                      <c:formatCode>General</c:formatCode>
                      <c:ptCount val="2"/>
                      <c:pt idx="0">
                        <c:v>0.12</c:v>
                      </c:pt>
                      <c:pt idx="1">
                        <c:v>0.1</c:v>
                      </c:pt>
                    </c:numCache>
                  </c:numRef>
                </c:val>
                <c:extLst>
                  <c:ext xmlns:c16="http://schemas.microsoft.com/office/drawing/2014/chart" uri="{C3380CC4-5D6E-409C-BE32-E72D297353CC}">
                    <c16:uniqueId val="{00000003-D6E7-4450-A367-47E93D10DAB9}"/>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'[81]IMVI-IND-004'!$C$37</c15:sqref>
                        </c15:formulaRef>
                      </c:ext>
                    </c:extLst>
                    <c:strCache>
                      <c:ptCount val="1"/>
                      <c:pt idx="0">
                        <c:v>Febrero</c:v>
                      </c:pt>
                    </c:strCache>
                  </c:strRef>
                </c:tx>
                <c:spPr>
                  <a:solidFill>
                    <a:schemeClr val="accent5"/>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'[81]IMVI-IND-004'!$D$35:$I$35</c15:sqref>
                        </c15:fullRef>
                        <c15:formulaRef>
                          <c15:sqref>'[81]IMVI-IND-004'!$H$35:$I$35</c15:sqref>
                        </c15:formulaRef>
                      </c:ext>
                    </c:extLst>
                    <c:strCache>
                      <c:ptCount val="2"/>
                      <c:pt idx="0">
                        <c:v># Km carril lineal intervenidos</c:v>
                      </c:pt>
                      <c:pt idx="1">
                        <c:v># Km carril lineal programados</c:v>
                      </c:pt>
                    </c:strCache>
                  </c:strRef>
                </c:cat>
                <c:val>
                  <c:numRef>
                    <c:extLst>
                      <c:ext xmlns:c15="http://schemas.microsoft.com/office/drawing/2012/chart" uri="{02D57815-91ED-43cb-92C2-25804820EDAC}">
                        <c15:fullRef>
                          <c15:sqref>'[81]IMVI-IND-004'!$D$37:$I$37</c15:sqref>
                        </c15:fullRef>
                        <c15:formulaRef>
                          <c15:sqref>'[81]IMVI-IND-004'!$H$37:$I$37</c15:sqref>
                        </c15:formulaRef>
                      </c:ext>
                    </c:extLst>
                    <c:numCache>
                      <c:formatCode>General</c:formatCode>
                      <c:ptCount val="2"/>
                      <c:pt idx="0">
                        <c:v>0</c:v>
                      </c:pt>
                      <c:pt idx="1">
                        <c:v>0</c:v>
                      </c:pt>
                    </c:numCache>
                  </c:numRef>
                </c:val>
                <c:extLst xmlns:c15="http://schemas.microsoft.com/office/drawing/2012/chart">
                  <c:ext xmlns:c16="http://schemas.microsoft.com/office/drawing/2014/chart" uri="{C3380CC4-5D6E-409C-BE32-E72D297353CC}">
                    <c16:uniqueId val="{00000004-D6E7-4450-A367-47E93D10DAB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'[81]IMVI-IND-004'!$C$38</c15:sqref>
                        </c15:formulaRef>
                      </c:ext>
                    </c:extLst>
                    <c:strCache>
                      <c:ptCount val="1"/>
                      <c:pt idx="0">
                        <c:v>Marzo</c:v>
                      </c:pt>
                    </c:strCache>
                  </c:strRef>
                </c:tx>
                <c:spPr>
                  <a:solidFill>
                    <a:schemeClr val="accent4"/>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'[81]IMVI-IND-004'!$D$35:$I$35</c15:sqref>
                        </c15:fullRef>
                        <c15:formulaRef>
                          <c15:sqref>'[81]IMVI-IND-004'!$H$35:$I$35</c15:sqref>
                        </c15:formulaRef>
                      </c:ext>
                    </c:extLst>
                    <c:strCache>
                      <c:ptCount val="2"/>
                      <c:pt idx="0">
                        <c:v># Km carril lineal intervenidos</c:v>
                      </c:pt>
                      <c:pt idx="1">
                        <c:v># Km carril lineal programados</c:v>
                      </c:pt>
                    </c:strCache>
                  </c:strRef>
                </c:cat>
                <c:val>
                  <c:numRef>
                    <c:extLst>
                      <c:ext xmlns:c15="http://schemas.microsoft.com/office/drawing/2012/chart" uri="{02D57815-91ED-43cb-92C2-25804820EDAC}">
                        <c15:fullRef>
                          <c15:sqref>'[81]IMVI-IND-004'!$D$38:$I$38</c15:sqref>
                        </c15:fullRef>
                        <c15:formulaRef>
                          <c15:sqref>'[81]IMVI-IND-004'!$H$38:$I$38</c15:sqref>
                        </c15:formulaRef>
                      </c:ext>
                    </c:extLst>
                    <c:numCache>
                      <c:formatCode>General</c:formatCode>
                      <c:ptCount val="2"/>
                      <c:pt idx="0">
                        <c:v>1.1200000000000001</c:v>
                      </c:pt>
                      <c:pt idx="1">
                        <c:v>0.7</c:v>
                      </c:pt>
                    </c:numCache>
                  </c:numRef>
                </c:val>
                <c:extLst xmlns:c15="http://schemas.microsoft.com/office/drawing/2012/chart">
                  <c:ext xmlns:c16="http://schemas.microsoft.com/office/drawing/2014/chart" uri="{C3380CC4-5D6E-409C-BE32-E72D297353CC}">
                    <c16:uniqueId val="{00000005-D6E7-4450-A367-47E93D10DAB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'[81]IMVI-IND-004'!$C$39</c15:sqref>
                        </c15:formulaRef>
                      </c:ext>
                    </c:extLst>
                    <c:strCache>
                      <c:ptCount val="1"/>
                      <c:pt idx="0">
                        <c:v>Abril</c:v>
                      </c:pt>
                    </c:strCache>
                  </c:strRef>
                </c:tx>
                <c:spPr>
                  <a:solidFill>
                    <a:schemeClr val="accent6">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'[81]IMVI-IND-004'!$D$35:$I$35</c15:sqref>
                        </c15:fullRef>
                        <c15:formulaRef>
                          <c15:sqref>'[81]IMVI-IND-004'!$H$35:$I$35</c15:sqref>
                        </c15:formulaRef>
                      </c:ext>
                    </c:extLst>
                    <c:strCache>
                      <c:ptCount val="2"/>
                      <c:pt idx="0">
                        <c:v># Km carril lineal intervenidos</c:v>
                      </c:pt>
                      <c:pt idx="1">
                        <c:v># Km carril lineal programados</c:v>
                      </c:pt>
                    </c:strCache>
                  </c:strRef>
                </c:cat>
                <c:val>
                  <c:numRef>
                    <c:extLst>
                      <c:ext xmlns:c15="http://schemas.microsoft.com/office/drawing/2012/chart" uri="{02D57815-91ED-43cb-92C2-25804820EDAC}">
                        <c15:fullRef>
                          <c15:sqref>'[81]IMVI-IND-004'!$D$39:$I$39</c15:sqref>
                        </c15:fullRef>
                        <c15:formulaRef>
                          <c15:sqref>'[81]IMVI-IND-004'!$H$39:$I$39</c15:sqref>
                        </c15:formulaRef>
                      </c:ext>
                    </c:extLst>
                    <c:numCache>
                      <c:formatCode>General</c:formatCode>
                      <c:ptCount val="2"/>
                      <c:pt idx="0">
                        <c:v>0.9</c:v>
                      </c:pt>
                      <c:pt idx="1">
                        <c:v>0.5</c:v>
                      </c:pt>
                    </c:numCache>
                  </c:numRef>
                </c:val>
                <c:extLst xmlns:c15="http://schemas.microsoft.com/office/drawing/2012/chart">
                  <c:ext xmlns:c16="http://schemas.microsoft.com/office/drawing/2014/chart" uri="{C3380CC4-5D6E-409C-BE32-E72D297353CC}">
                    <c16:uniqueId val="{00000006-D6E7-4450-A367-47E93D10DAB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'[81]IMVI-IND-004'!$C$40</c15:sqref>
                        </c15:formulaRef>
                      </c:ext>
                    </c:extLst>
                    <c:strCache>
                      <c:ptCount val="1"/>
                      <c:pt idx="0">
                        <c:v>Mayo</c:v>
                      </c:pt>
                    </c:strCache>
                  </c:strRef>
                </c:tx>
                <c:spPr>
                  <a:solidFill>
                    <a:schemeClr val="accent5">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'[81]IMVI-IND-004'!$D$35:$I$35</c15:sqref>
                        </c15:fullRef>
                        <c15:formulaRef>
                          <c15:sqref>'[81]IMVI-IND-004'!$H$35:$I$35</c15:sqref>
                        </c15:formulaRef>
                      </c:ext>
                    </c:extLst>
                    <c:strCache>
                      <c:ptCount val="2"/>
                      <c:pt idx="0">
                        <c:v># Km carril lineal intervenidos</c:v>
                      </c:pt>
                      <c:pt idx="1">
                        <c:v># Km carril lineal programados</c:v>
                      </c:pt>
                    </c:strCache>
                  </c:strRef>
                </c:cat>
                <c:val>
                  <c:numRef>
                    <c:extLst>
                      <c:ext xmlns:c15="http://schemas.microsoft.com/office/drawing/2012/chart" uri="{02D57815-91ED-43cb-92C2-25804820EDAC}">
                        <c15:fullRef>
                          <c15:sqref>'[81]IMVI-IND-004'!$D$40:$I$40</c15:sqref>
                        </c15:fullRef>
                        <c15:formulaRef>
                          <c15:sqref>'[81]IMVI-IND-004'!$H$40:$I$40</c15:sqref>
                        </c15:formulaRef>
                      </c:ext>
                    </c:extLst>
                    <c:numCache>
                      <c:formatCode>General</c:formatCode>
                      <c:ptCount val="2"/>
                      <c:pt idx="0">
                        <c:v>1.1599999999999999</c:v>
                      </c:pt>
                      <c:pt idx="1">
                        <c:v>0.6</c:v>
                      </c:pt>
                    </c:numCache>
                  </c:numRef>
                </c:val>
                <c:extLst xmlns:c15="http://schemas.microsoft.com/office/drawing/2012/chart">
                  <c:ext xmlns:c16="http://schemas.microsoft.com/office/drawing/2014/chart" uri="{C3380CC4-5D6E-409C-BE32-E72D297353CC}">
                    <c16:uniqueId val="{00000007-D6E7-4450-A367-47E93D10DAB9}"/>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'[81]IMVI-IND-004'!$C$41</c15:sqref>
                        </c15:formulaRef>
                      </c:ext>
                    </c:extLst>
                    <c:strCache>
                      <c:ptCount val="1"/>
                      <c:pt idx="0">
                        <c:v>Junio</c:v>
                      </c:pt>
                    </c:strCache>
                  </c:strRef>
                </c:tx>
                <c:spPr>
                  <a:solidFill>
                    <a:schemeClr val="accent4">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'[81]IMVI-IND-004'!$D$35:$I$35</c15:sqref>
                        </c15:fullRef>
                        <c15:formulaRef>
                          <c15:sqref>'[81]IMVI-IND-004'!$H$35:$I$35</c15:sqref>
                        </c15:formulaRef>
                      </c:ext>
                    </c:extLst>
                    <c:strCache>
                      <c:ptCount val="2"/>
                      <c:pt idx="0">
                        <c:v># Km carril lineal intervenidos</c:v>
                      </c:pt>
                      <c:pt idx="1">
                        <c:v># Km carril lineal programados</c:v>
                      </c:pt>
                    </c:strCache>
                  </c:strRef>
                </c:cat>
                <c:val>
                  <c:numRef>
                    <c:extLst>
                      <c:ext xmlns:c15="http://schemas.microsoft.com/office/drawing/2012/chart" uri="{02D57815-91ED-43cb-92C2-25804820EDAC}">
                        <c15:fullRef>
                          <c15:sqref>'[81]IMVI-IND-004'!$D$41:$I$41</c15:sqref>
                        </c15:fullRef>
                        <c15:formulaRef>
                          <c15:sqref>'[81]IMVI-IND-004'!$H$41:$I$41</c15:sqref>
                        </c15:formulaRef>
                      </c:ext>
                    </c:extLst>
                    <c:numCache>
                      <c:formatCode>General</c:formatCode>
                      <c:ptCount val="2"/>
                      <c:pt idx="0">
                        <c:v>0.86</c:v>
                      </c:pt>
                      <c:pt idx="1">
                        <c:v>1.7</c:v>
                      </c:pt>
                    </c:numCache>
                  </c:numRef>
                </c:val>
                <c:extLst xmlns:c15="http://schemas.microsoft.com/office/drawing/2012/chart">
                  <c:ext xmlns:c16="http://schemas.microsoft.com/office/drawing/2014/chart" uri="{C3380CC4-5D6E-409C-BE32-E72D297353CC}">
                    <c16:uniqueId val="{00000008-D6E7-4450-A367-47E93D10DAB9}"/>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'[81]IMVI-IND-004'!$C$45</c15:sqref>
                        </c15:formulaRef>
                      </c:ext>
                    </c:extLst>
                    <c:strCache>
                      <c:ptCount val="1"/>
                      <c:pt idx="0">
                        <c:v>Octubre</c:v>
                      </c:pt>
                    </c:strCache>
                  </c:strRef>
                </c:tx>
                <c:spPr>
                  <a:solidFill>
                    <a:schemeClr val="accent6">
                      <a:lumMod val="8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'[81]IMVI-IND-004'!$D$35:$I$35</c15:sqref>
                        </c15:fullRef>
                        <c15:formulaRef>
                          <c15:sqref>'[81]IMVI-IND-004'!$H$35:$I$35</c15:sqref>
                        </c15:formulaRef>
                      </c:ext>
                    </c:extLst>
                    <c:strCache>
                      <c:ptCount val="2"/>
                      <c:pt idx="0">
                        <c:v># Km carril lineal intervenidos</c:v>
                      </c:pt>
                      <c:pt idx="1">
                        <c:v># Km carril lineal programados</c:v>
                      </c:pt>
                    </c:strCache>
                  </c:strRef>
                </c:cat>
                <c:val>
                  <c:numRef>
                    <c:extLst>
                      <c:ext xmlns:c15="http://schemas.microsoft.com/office/drawing/2012/chart" uri="{02D57815-91ED-43cb-92C2-25804820EDAC}">
                        <c15:fullRef>
                          <c15:sqref>'[81]IMVI-IND-004'!$D$45:$I$45</c15:sqref>
                        </c15:fullRef>
                        <c15:formulaRef>
                          <c15:sqref>'[81]IMVI-IND-004'!$H$45:$I$45</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9-D6E7-4450-A367-47E93D10DAB9}"/>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'[81]IMVI-IND-004'!$C$46</c15:sqref>
                        </c15:formulaRef>
                      </c:ext>
                    </c:extLst>
                    <c:strCache>
                      <c:ptCount val="1"/>
                      <c:pt idx="0">
                        <c:v>Noviembre</c:v>
                      </c:pt>
                    </c:strCache>
                  </c:strRef>
                </c:tx>
                <c:spPr>
                  <a:solidFill>
                    <a:schemeClr val="accent5">
                      <a:lumMod val="8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'[81]IMVI-IND-004'!$D$35:$I$35</c15:sqref>
                        </c15:fullRef>
                        <c15:formulaRef>
                          <c15:sqref>'[81]IMVI-IND-004'!$H$35:$I$35</c15:sqref>
                        </c15:formulaRef>
                      </c:ext>
                    </c:extLst>
                    <c:strCache>
                      <c:ptCount val="2"/>
                      <c:pt idx="0">
                        <c:v># Km carril lineal intervenidos</c:v>
                      </c:pt>
                      <c:pt idx="1">
                        <c:v># Km carril lineal programados</c:v>
                      </c:pt>
                    </c:strCache>
                  </c:strRef>
                </c:cat>
                <c:val>
                  <c:numRef>
                    <c:extLst>
                      <c:ext xmlns:c15="http://schemas.microsoft.com/office/drawing/2012/chart" uri="{02D57815-91ED-43cb-92C2-25804820EDAC}">
                        <c15:fullRef>
                          <c15:sqref>'[81]IMVI-IND-004'!$D$46:$I$46</c15:sqref>
                        </c15:fullRef>
                        <c15:formulaRef>
                          <c15:sqref>'[81]IMVI-IND-004'!$H$46:$I$46</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A-D6E7-4450-A367-47E93D10DAB9}"/>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'[81]IMVI-IND-004'!$C$47</c15:sqref>
                        </c15:formulaRef>
                      </c:ext>
                    </c:extLst>
                    <c:strCache>
                      <c:ptCount val="1"/>
                      <c:pt idx="0">
                        <c:v>Diciembre</c:v>
                      </c:pt>
                    </c:strCache>
                  </c:strRef>
                </c:tx>
                <c:spPr>
                  <a:solidFill>
                    <a:schemeClr val="accent4">
                      <a:lumMod val="8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'[81]IMVI-IND-004'!$D$35:$I$35</c15:sqref>
                        </c15:fullRef>
                        <c15:formulaRef>
                          <c15:sqref>'[81]IMVI-IND-004'!$H$35:$I$35</c15:sqref>
                        </c15:formulaRef>
                      </c:ext>
                    </c:extLst>
                    <c:strCache>
                      <c:ptCount val="2"/>
                      <c:pt idx="0">
                        <c:v># Km carril lineal intervenidos</c:v>
                      </c:pt>
                      <c:pt idx="1">
                        <c:v># Km carril lineal programados</c:v>
                      </c:pt>
                    </c:strCache>
                  </c:strRef>
                </c:cat>
                <c:val>
                  <c:numRef>
                    <c:extLst>
                      <c:ext xmlns:c15="http://schemas.microsoft.com/office/drawing/2012/chart" uri="{02D57815-91ED-43cb-92C2-25804820EDAC}">
                        <c15:fullRef>
                          <c15:sqref>'[81]IMVI-IND-004'!$D$47:$I$47</c15:sqref>
                        </c15:fullRef>
                        <c15:formulaRef>
                          <c15:sqref>'[81]IMVI-IND-004'!$H$47:$I$47</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B-D6E7-4450-A367-47E93D10DAB9}"/>
                  </c:ext>
                </c:extLst>
              </c15:ser>
            </c15:filteredBarSeries>
          </c:ext>
        </c:extLst>
      </c:barChart>
      <c:catAx>
        <c:axId val="658741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s-CO"/>
          </a:p>
        </c:txPr>
        <c:crossAx val="66187264"/>
        <c:crosses val="autoZero"/>
        <c:auto val="1"/>
        <c:lblAlgn val="ctr"/>
        <c:lblOffset val="100"/>
        <c:noMultiLvlLbl val="0"/>
      </c:catAx>
      <c:valAx>
        <c:axId val="66187264"/>
        <c:scaling>
          <c:orientation val="minMax"/>
        </c:scaling>
        <c:delete val="1"/>
        <c:axPos val="l"/>
        <c:numFmt formatCode="General" sourceLinked="1"/>
        <c:majorTickMark val="none"/>
        <c:minorTickMark val="none"/>
        <c:tickLblPos val="nextTo"/>
        <c:crossAx val="65874176"/>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landscape" verticalDpi="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59946701265939"/>
          <c:y val="0.20460488938400093"/>
          <c:w val="0.77547400275600054"/>
          <c:h val="0.57840304888768002"/>
        </c:manualLayout>
      </c:layout>
      <c:barChart>
        <c:barDir val="col"/>
        <c:grouping val="clustered"/>
        <c:varyColors val="0"/>
        <c:ser>
          <c:idx val="0"/>
          <c:order val="0"/>
          <c:tx>
            <c:strRef>
              <c:f>'[21]INFRA-IND-005'!$C$36</c:f>
              <c:strCache>
                <c:ptCount val="1"/>
                <c:pt idx="0">
                  <c:v>Enero</c:v>
                </c:pt>
              </c:strCache>
            </c:strRef>
          </c:tx>
          <c:spPr>
            <a:solidFill>
              <a:schemeClr val="accent6"/>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extLst>
                <c:ext xmlns:c15="http://schemas.microsoft.com/office/drawing/2012/chart" uri="{02D57815-91ED-43cb-92C2-25804820EDAC}">
                  <c15:fullRef>
                    <c15:sqref>'[14]INFRA-IND-005'!$D$35:$I$35</c15:sqref>
                  </c15:fullRef>
                </c:ext>
              </c:extLst>
              <c:f>'[14]INFRA-IND-005'!$H$35:$I$35</c:f>
              <c:numCache>
                <c:formatCode>General</c:formatCode>
                <c:ptCount val="2"/>
              </c:numCache>
            </c:numRef>
          </c:cat>
          <c:val>
            <c:numRef>
              <c:extLst>
                <c:ext xmlns:c15="http://schemas.microsoft.com/office/drawing/2012/chart" uri="{02D57815-91ED-43cb-92C2-25804820EDAC}">
                  <c15:fullRef>
                    <c15:sqref>'[14]INFRA-IND-005'!$D$36:$I$36</c15:sqref>
                  </c15:fullRef>
                </c:ext>
              </c:extLst>
              <c:f>'[14]INFRA-IND-005'!$H$36:$I$36</c:f>
              <c:numCache>
                <c:formatCode>General</c:formatCode>
                <c:ptCount val="2"/>
              </c:numCache>
            </c:numRef>
          </c:val>
          <c:extLst>
            <c:ext xmlns:c16="http://schemas.microsoft.com/office/drawing/2014/chart" uri="{C3380CC4-5D6E-409C-BE32-E72D297353CC}">
              <c16:uniqueId val="{00000000-D607-4563-81E1-9B244EE4E74E}"/>
            </c:ext>
          </c:extLst>
        </c:ser>
        <c:ser>
          <c:idx val="1"/>
          <c:order val="1"/>
          <c:tx>
            <c:strRef>
              <c:f>'[21]INFRA-IND-005'!$C$37</c:f>
              <c:strCache>
                <c:ptCount val="1"/>
                <c:pt idx="0">
                  <c:v>Febrero</c:v>
                </c:pt>
              </c:strCache>
            </c:strRef>
          </c:tx>
          <c:spPr>
            <a:solidFill>
              <a:schemeClr val="accent5"/>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extLst>
                <c:ext xmlns:c15="http://schemas.microsoft.com/office/drawing/2012/chart" uri="{02D57815-91ED-43cb-92C2-25804820EDAC}">
                  <c15:fullRef>
                    <c15:sqref>'[14]INFRA-IND-005'!$D$35:$I$35</c15:sqref>
                  </c15:fullRef>
                </c:ext>
              </c:extLst>
              <c:f>'[14]INFRA-IND-005'!$H$35:$I$35</c:f>
              <c:numCache>
                <c:formatCode>General</c:formatCode>
                <c:ptCount val="2"/>
              </c:numCache>
            </c:numRef>
          </c:cat>
          <c:val>
            <c:numRef>
              <c:extLst>
                <c:ext xmlns:c15="http://schemas.microsoft.com/office/drawing/2012/chart" uri="{02D57815-91ED-43cb-92C2-25804820EDAC}">
                  <c15:fullRef>
                    <c15:sqref>'[14]INFRA-IND-005'!$D$37:$I$37</c15:sqref>
                  </c15:fullRef>
                </c:ext>
              </c:extLst>
              <c:f>'[14]INFRA-IND-005'!$H$37:$I$37</c:f>
              <c:numCache>
                <c:formatCode>General</c:formatCode>
                <c:ptCount val="2"/>
              </c:numCache>
            </c:numRef>
          </c:val>
          <c:extLst>
            <c:ext xmlns:c16="http://schemas.microsoft.com/office/drawing/2014/chart" uri="{C3380CC4-5D6E-409C-BE32-E72D297353CC}">
              <c16:uniqueId val="{00000001-D607-4563-81E1-9B244EE4E74E}"/>
            </c:ext>
          </c:extLst>
        </c:ser>
        <c:ser>
          <c:idx val="2"/>
          <c:order val="2"/>
          <c:tx>
            <c:strRef>
              <c:f>'[21]INFRA-IND-005'!$C$38</c:f>
              <c:strCache>
                <c:ptCount val="1"/>
                <c:pt idx="0">
                  <c:v>Marzo</c:v>
                </c:pt>
              </c:strCache>
            </c:strRef>
          </c:tx>
          <c:spPr>
            <a:solidFill>
              <a:schemeClr val="accent4"/>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extLst>
                <c:ext xmlns:c15="http://schemas.microsoft.com/office/drawing/2012/chart" uri="{02D57815-91ED-43cb-92C2-25804820EDAC}">
                  <c15:fullRef>
                    <c15:sqref>'[14]INFRA-IND-005'!$D$35:$I$35</c15:sqref>
                  </c15:fullRef>
                </c:ext>
              </c:extLst>
              <c:f>'[14]INFRA-IND-005'!$H$35:$I$35</c:f>
              <c:numCache>
                <c:formatCode>General</c:formatCode>
                <c:ptCount val="2"/>
              </c:numCache>
            </c:numRef>
          </c:cat>
          <c:val>
            <c:numRef>
              <c:extLst>
                <c:ext xmlns:c15="http://schemas.microsoft.com/office/drawing/2012/chart" uri="{02D57815-91ED-43cb-92C2-25804820EDAC}">
                  <c15:fullRef>
                    <c15:sqref>'[14]INFRA-IND-005'!$D$38:$I$38</c15:sqref>
                  </c15:fullRef>
                </c:ext>
              </c:extLst>
              <c:f>'[14]INFRA-IND-005'!$H$38:$I$38</c:f>
              <c:numCache>
                <c:formatCode>General</c:formatCode>
                <c:ptCount val="2"/>
              </c:numCache>
            </c:numRef>
          </c:val>
          <c:extLst>
            <c:ext xmlns:c16="http://schemas.microsoft.com/office/drawing/2014/chart" uri="{C3380CC4-5D6E-409C-BE32-E72D297353CC}">
              <c16:uniqueId val="{00000002-D607-4563-81E1-9B244EE4E74E}"/>
            </c:ext>
          </c:extLst>
        </c:ser>
        <c:dLbls>
          <c:dLblPos val="outEnd"/>
          <c:showLegendKey val="0"/>
          <c:showVal val="1"/>
          <c:showCatName val="0"/>
          <c:showSerName val="0"/>
          <c:showPercent val="0"/>
          <c:showBubbleSize val="0"/>
        </c:dLbls>
        <c:gapWidth val="444"/>
        <c:overlap val="-90"/>
        <c:axId val="65874176"/>
        <c:axId val="66187264"/>
        <c:extLst/>
      </c:barChart>
      <c:catAx>
        <c:axId val="658741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s-CO"/>
          </a:p>
        </c:txPr>
        <c:crossAx val="66187264"/>
        <c:crosses val="autoZero"/>
        <c:auto val="1"/>
        <c:lblAlgn val="ctr"/>
        <c:lblOffset val="100"/>
        <c:noMultiLvlLbl val="0"/>
      </c:catAx>
      <c:valAx>
        <c:axId val="66187264"/>
        <c:scaling>
          <c:orientation val="minMax"/>
        </c:scaling>
        <c:delete val="1"/>
        <c:axPos val="l"/>
        <c:numFmt formatCode="General" sourceLinked="1"/>
        <c:majorTickMark val="none"/>
        <c:minorTickMark val="none"/>
        <c:tickLblPos val="nextTo"/>
        <c:crossAx val="65874176"/>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landscape" verticalDpi="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59946701265939"/>
          <c:y val="0.20460488938400093"/>
          <c:w val="0.77547400275600054"/>
          <c:h val="0.57840304888768002"/>
        </c:manualLayout>
      </c:layout>
      <c:barChart>
        <c:barDir val="col"/>
        <c:grouping val="clustered"/>
        <c:varyColors val="0"/>
        <c:ser>
          <c:idx val="12"/>
          <c:order val="0"/>
          <c:tx>
            <c:strRef>
              <c:f>'[82]INFRA-IND-005'!$C$36</c:f>
              <c:strCache>
                <c:ptCount val="1"/>
                <c:pt idx="0">
                  <c:v>Enero</c:v>
                </c:pt>
              </c:strCache>
            </c:strRef>
          </c:tx>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extLst>
                <c:ext xmlns:c15="http://schemas.microsoft.com/office/drawing/2012/chart" uri="{02D57815-91ED-43cb-92C2-25804820EDAC}">
                  <c15:fullRef>
                    <c15:sqref>'[82]INFRA-IND-005'!$D$35:$I$35</c15:sqref>
                  </c15:fullRef>
                </c:ext>
              </c:extLst>
              <c:f>'[82]INFRA-IND-005'!$H$35:$I$35</c:f>
              <c:strCache>
                <c:ptCount val="2"/>
                <c:pt idx="0">
                  <c:v># Metros cuadrados intervenidos</c:v>
                </c:pt>
                <c:pt idx="1">
                  <c:v># Metros cuadrados programados</c:v>
                </c:pt>
              </c:strCache>
            </c:strRef>
          </c:cat>
          <c:val>
            <c:numRef>
              <c:extLst>
                <c:ext xmlns:c15="http://schemas.microsoft.com/office/drawing/2012/chart" uri="{02D57815-91ED-43cb-92C2-25804820EDAC}">
                  <c15:fullRef>
                    <c15:sqref>'[82]INFRA-IND-005'!$D$36:$I$36</c15:sqref>
                  </c15:fullRef>
                </c:ext>
              </c:extLst>
              <c:f>'[82]INFRA-IND-005'!$H$36:$I$36</c:f>
              <c:numCache>
                <c:formatCode>General</c:formatCode>
                <c:ptCount val="2"/>
                <c:pt idx="0">
                  <c:v>804.58</c:v>
                </c:pt>
                <c:pt idx="1">
                  <c:v>800</c:v>
                </c:pt>
              </c:numCache>
            </c:numRef>
          </c:val>
          <c:extLst>
            <c:ext xmlns:c16="http://schemas.microsoft.com/office/drawing/2014/chart" uri="{C3380CC4-5D6E-409C-BE32-E72D297353CC}">
              <c16:uniqueId val="{00000000-6B84-4717-9B89-5EC8CDDCB531}"/>
            </c:ext>
          </c:extLst>
        </c:ser>
        <c:ser>
          <c:idx val="13"/>
          <c:order val="1"/>
          <c:tx>
            <c:strRef>
              <c:f>'[82]INFRA-IND-005'!$C$37</c:f>
              <c:strCache>
                <c:ptCount val="1"/>
                <c:pt idx="0">
                  <c:v>Febrero</c:v>
                </c:pt>
              </c:strCache>
            </c:strRef>
          </c:tx>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extLst>
                <c:ext xmlns:c15="http://schemas.microsoft.com/office/drawing/2012/chart" uri="{02D57815-91ED-43cb-92C2-25804820EDAC}">
                  <c15:fullRef>
                    <c15:sqref>'[82]INFRA-IND-005'!$D$35:$I$35</c15:sqref>
                  </c15:fullRef>
                </c:ext>
              </c:extLst>
              <c:f>'[82]INFRA-IND-005'!$H$35:$I$35</c:f>
              <c:strCache>
                <c:ptCount val="2"/>
                <c:pt idx="0">
                  <c:v># Metros cuadrados intervenidos</c:v>
                </c:pt>
                <c:pt idx="1">
                  <c:v># Metros cuadrados programados</c:v>
                </c:pt>
              </c:strCache>
            </c:strRef>
          </c:cat>
          <c:val>
            <c:numRef>
              <c:extLst>
                <c:ext xmlns:c15="http://schemas.microsoft.com/office/drawing/2012/chart" uri="{02D57815-91ED-43cb-92C2-25804820EDAC}">
                  <c15:fullRef>
                    <c15:sqref>'[82]INFRA-IND-005'!$D$37:$I$37</c15:sqref>
                  </c15:fullRef>
                </c:ext>
              </c:extLst>
              <c:f>'[82]INFRA-IND-005'!$H$37:$I$37</c:f>
              <c:numCache>
                <c:formatCode>General</c:formatCode>
                <c:ptCount val="2"/>
                <c:pt idx="0">
                  <c:v>609.74</c:v>
                </c:pt>
                <c:pt idx="1">
                  <c:v>900</c:v>
                </c:pt>
              </c:numCache>
            </c:numRef>
          </c:val>
          <c:extLst>
            <c:ext xmlns:c16="http://schemas.microsoft.com/office/drawing/2014/chart" uri="{C3380CC4-5D6E-409C-BE32-E72D297353CC}">
              <c16:uniqueId val="{00000001-6B84-4717-9B89-5EC8CDDCB531}"/>
            </c:ext>
          </c:extLst>
        </c:ser>
        <c:ser>
          <c:idx val="14"/>
          <c:order val="2"/>
          <c:tx>
            <c:strRef>
              <c:f>'[82]INFRA-IND-005'!$C$38</c:f>
              <c:strCache>
                <c:ptCount val="1"/>
                <c:pt idx="0">
                  <c:v>Marzo</c:v>
                </c:pt>
              </c:strCache>
            </c:strRef>
          </c:tx>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extLst>
                <c:ext xmlns:c15="http://schemas.microsoft.com/office/drawing/2012/chart" uri="{02D57815-91ED-43cb-92C2-25804820EDAC}">
                  <c15:fullRef>
                    <c15:sqref>'[82]INFRA-IND-005'!$D$35:$I$35</c15:sqref>
                  </c15:fullRef>
                </c:ext>
              </c:extLst>
              <c:f>'[82]INFRA-IND-005'!$H$35:$I$35</c:f>
              <c:strCache>
                <c:ptCount val="2"/>
                <c:pt idx="0">
                  <c:v># Metros cuadrados intervenidos</c:v>
                </c:pt>
                <c:pt idx="1">
                  <c:v># Metros cuadrados programados</c:v>
                </c:pt>
              </c:strCache>
            </c:strRef>
          </c:cat>
          <c:val>
            <c:numRef>
              <c:extLst>
                <c:ext xmlns:c15="http://schemas.microsoft.com/office/drawing/2012/chart" uri="{02D57815-91ED-43cb-92C2-25804820EDAC}">
                  <c15:fullRef>
                    <c15:sqref>'[82]INFRA-IND-005'!$D$38:$I$38</c15:sqref>
                  </c15:fullRef>
                </c:ext>
              </c:extLst>
              <c:f>'[82]INFRA-IND-005'!$H$38:$I$38</c:f>
              <c:numCache>
                <c:formatCode>General</c:formatCode>
                <c:ptCount val="2"/>
                <c:pt idx="0">
                  <c:v>1183.72</c:v>
                </c:pt>
                <c:pt idx="1">
                  <c:v>1000</c:v>
                </c:pt>
              </c:numCache>
            </c:numRef>
          </c:val>
          <c:extLst>
            <c:ext xmlns:c16="http://schemas.microsoft.com/office/drawing/2014/chart" uri="{C3380CC4-5D6E-409C-BE32-E72D297353CC}">
              <c16:uniqueId val="{00000002-6B84-4717-9B89-5EC8CDDCB531}"/>
            </c:ext>
          </c:extLst>
        </c:ser>
        <c:dLbls>
          <c:dLblPos val="outEnd"/>
          <c:showLegendKey val="0"/>
          <c:showVal val="1"/>
          <c:showCatName val="0"/>
          <c:showSerName val="0"/>
          <c:showPercent val="0"/>
          <c:showBubbleSize val="0"/>
        </c:dLbls>
        <c:gapWidth val="444"/>
        <c:overlap val="-90"/>
        <c:axId val="65874176"/>
        <c:axId val="66187264"/>
        <c:extLst>
          <c:ext xmlns:c15="http://schemas.microsoft.com/office/drawing/2012/chart" uri="{02D57815-91ED-43cb-92C2-25804820EDAC}">
            <c15:filteredBarSeries>
              <c15:ser>
                <c:idx val="15"/>
                <c:order val="3"/>
                <c:tx>
                  <c:strRef>
                    <c:extLst>
                      <c:ext uri="{02D57815-91ED-43cb-92C2-25804820EDAC}">
                        <c15:formulaRef>
                          <c15:sqref>'[82]INFRA-IND-005'!$C$39</c15:sqref>
                        </c15:formulaRef>
                      </c:ext>
                    </c:extLst>
                    <c:strCache>
                      <c:ptCount val="1"/>
                      <c:pt idx="0">
                        <c:v>Abril</c:v>
                      </c:pt>
                    </c:strCache>
                  </c:strRef>
                </c:tx>
                <c:invertIfNegative val="0"/>
                <c:dLbls>
                  <c:spPr>
                    <a:noFill/>
                    <a:ln>
                      <a:noFill/>
                    </a:ln>
                    <a:effectLst/>
                  </c:spPr>
                  <c:dLblPos val="outEnd"/>
                  <c:showLegendKey val="0"/>
                  <c:showVal val="1"/>
                  <c:showCatName val="0"/>
                  <c:showSerName val="0"/>
                  <c:showPercent val="0"/>
                  <c:showBubbleSize val="0"/>
                  <c:showLeaderLines val="0"/>
                  <c:extLst>
                    <c:ext uri="{CE6537A1-D6FC-4f65-9D91-7224C49458BB}">
                      <c15:showLeaderLines val="1"/>
                    </c:ext>
                  </c:extLst>
                </c:dLbls>
                <c:cat>
                  <c:strRef>
                    <c:extLst>
                      <c:ext uri="{02D57815-91ED-43cb-92C2-25804820EDAC}">
                        <c15:fullRef>
                          <c15:sqref>'[82]INFRA-IND-005'!$D$35:$I$35</c15:sqref>
                        </c15:fullRef>
                        <c15:formulaRef>
                          <c15:sqref>'[82]INFRA-IND-005'!$H$35:$I$35</c15:sqref>
                        </c15:formulaRef>
                      </c:ext>
                    </c:extLst>
                    <c:strCache>
                      <c:ptCount val="2"/>
                      <c:pt idx="0">
                        <c:v># Metros cuadrados intervenidos</c:v>
                      </c:pt>
                      <c:pt idx="1">
                        <c:v># Metros cuadrados programados</c:v>
                      </c:pt>
                    </c:strCache>
                  </c:strRef>
                </c:cat>
                <c:val>
                  <c:numRef>
                    <c:extLst>
                      <c:ext uri="{02D57815-91ED-43cb-92C2-25804820EDAC}">
                        <c15:fullRef>
                          <c15:sqref>'[82]INFRA-IND-005'!$D$39:$I$39</c15:sqref>
                        </c15:fullRef>
                        <c15:formulaRef>
                          <c15:sqref>'[82]INFRA-IND-005'!$H$39:$I$39</c15:sqref>
                        </c15:formulaRef>
                      </c:ext>
                    </c:extLst>
                    <c:numCache>
                      <c:formatCode>General</c:formatCode>
                      <c:ptCount val="2"/>
                      <c:pt idx="0">
                        <c:v>202.61</c:v>
                      </c:pt>
                      <c:pt idx="1">
                        <c:v>300</c:v>
                      </c:pt>
                    </c:numCache>
                  </c:numRef>
                </c:val>
                <c:extLst>
                  <c:ext xmlns:c16="http://schemas.microsoft.com/office/drawing/2014/chart" uri="{C3380CC4-5D6E-409C-BE32-E72D297353CC}">
                    <c16:uniqueId val="{00000003-6B84-4717-9B89-5EC8CDDCB531}"/>
                  </c:ext>
                </c:extLst>
              </c15:ser>
            </c15:filteredBarSeries>
            <c15:filteredBarSeries>
              <c15:ser>
                <c:idx val="16"/>
                <c:order val="4"/>
                <c:tx>
                  <c:strRef>
                    <c:extLst xmlns:c15="http://schemas.microsoft.com/office/drawing/2012/chart">
                      <c:ext xmlns:c15="http://schemas.microsoft.com/office/drawing/2012/chart" uri="{02D57815-91ED-43cb-92C2-25804820EDAC}">
                        <c15:formulaRef>
                          <c15:sqref>'[82]INFRA-IND-005'!$C$40</c15:sqref>
                        </c15:formulaRef>
                      </c:ext>
                    </c:extLst>
                    <c:strCache>
                      <c:ptCount val="1"/>
                      <c:pt idx="0">
                        <c:v>Mayo</c:v>
                      </c:pt>
                    </c:strCache>
                  </c:strRef>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extLst>
                      <c:ext xmlns:c15="http://schemas.microsoft.com/office/drawing/2012/chart" uri="{02D57815-91ED-43cb-92C2-25804820EDAC}">
                        <c15:fullRef>
                          <c15:sqref>'[82]INFRA-IND-005'!$D$35:$I$35</c15:sqref>
                        </c15:fullRef>
                        <c15:formulaRef>
                          <c15:sqref>'[82]INFRA-IND-005'!$H$35:$I$35</c15:sqref>
                        </c15:formulaRef>
                      </c:ext>
                    </c:extLst>
                    <c:strCache>
                      <c:ptCount val="2"/>
                      <c:pt idx="0">
                        <c:v># Metros cuadrados intervenidos</c:v>
                      </c:pt>
                      <c:pt idx="1">
                        <c:v># Metros cuadrados programados</c:v>
                      </c:pt>
                    </c:strCache>
                  </c:strRef>
                </c:cat>
                <c:val>
                  <c:numRef>
                    <c:extLst>
                      <c:ext xmlns:c15="http://schemas.microsoft.com/office/drawing/2012/chart" uri="{02D57815-91ED-43cb-92C2-25804820EDAC}">
                        <c15:fullRef>
                          <c15:sqref>'[82]INFRA-IND-005'!$D$40:$I$40</c15:sqref>
                        </c15:fullRef>
                        <c15:formulaRef>
                          <c15:sqref>'[82]INFRA-IND-005'!$H$40:$I$40</c15:sqref>
                        </c15:formulaRef>
                      </c:ext>
                    </c:extLst>
                    <c:numCache>
                      <c:formatCode>General</c:formatCode>
                      <c:ptCount val="2"/>
                      <c:pt idx="0">
                        <c:v>5940.97</c:v>
                      </c:pt>
                      <c:pt idx="1">
                        <c:v>5500</c:v>
                      </c:pt>
                    </c:numCache>
                  </c:numRef>
                </c:val>
                <c:extLst xmlns:c15="http://schemas.microsoft.com/office/drawing/2012/chart">
                  <c:ext xmlns:c16="http://schemas.microsoft.com/office/drawing/2014/chart" uri="{C3380CC4-5D6E-409C-BE32-E72D297353CC}">
                    <c16:uniqueId val="{00000004-6B84-4717-9B89-5EC8CDDCB531}"/>
                  </c:ext>
                </c:extLst>
              </c15:ser>
            </c15:filteredBarSeries>
            <c15:filteredBarSeries>
              <c15:ser>
                <c:idx val="17"/>
                <c:order val="5"/>
                <c:tx>
                  <c:strRef>
                    <c:extLst xmlns:c15="http://schemas.microsoft.com/office/drawing/2012/chart">
                      <c:ext xmlns:c15="http://schemas.microsoft.com/office/drawing/2012/chart" uri="{02D57815-91ED-43cb-92C2-25804820EDAC}">
                        <c15:formulaRef>
                          <c15:sqref>'[82]INFRA-IND-005'!$C$41</c15:sqref>
                        </c15:formulaRef>
                      </c:ext>
                    </c:extLst>
                    <c:strCache>
                      <c:ptCount val="1"/>
                      <c:pt idx="0">
                        <c:v>Junio</c:v>
                      </c:pt>
                    </c:strCache>
                  </c:strRef>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extLst>
                      <c:ext xmlns:c15="http://schemas.microsoft.com/office/drawing/2012/chart" uri="{02D57815-91ED-43cb-92C2-25804820EDAC}">
                        <c15:fullRef>
                          <c15:sqref>'[82]INFRA-IND-005'!$D$35:$I$35</c15:sqref>
                        </c15:fullRef>
                        <c15:formulaRef>
                          <c15:sqref>'[82]INFRA-IND-005'!$H$35:$I$35</c15:sqref>
                        </c15:formulaRef>
                      </c:ext>
                    </c:extLst>
                    <c:strCache>
                      <c:ptCount val="2"/>
                      <c:pt idx="0">
                        <c:v># Metros cuadrados intervenidos</c:v>
                      </c:pt>
                      <c:pt idx="1">
                        <c:v># Metros cuadrados programados</c:v>
                      </c:pt>
                    </c:strCache>
                  </c:strRef>
                </c:cat>
                <c:val>
                  <c:numRef>
                    <c:extLst>
                      <c:ext xmlns:c15="http://schemas.microsoft.com/office/drawing/2012/chart" uri="{02D57815-91ED-43cb-92C2-25804820EDAC}">
                        <c15:fullRef>
                          <c15:sqref>'[82]INFRA-IND-005'!$D$41:$I$41</c15:sqref>
                        </c15:fullRef>
                        <c15:formulaRef>
                          <c15:sqref>'[82]INFRA-IND-005'!$H$41:$I$41</c15:sqref>
                        </c15:formulaRef>
                      </c:ext>
                    </c:extLst>
                    <c:numCache>
                      <c:formatCode>General</c:formatCode>
                      <c:ptCount val="2"/>
                      <c:pt idx="0">
                        <c:v>1387.76</c:v>
                      </c:pt>
                      <c:pt idx="1">
                        <c:v>1800</c:v>
                      </c:pt>
                    </c:numCache>
                  </c:numRef>
                </c:val>
                <c:extLst xmlns:c15="http://schemas.microsoft.com/office/drawing/2012/chart">
                  <c:ext xmlns:c16="http://schemas.microsoft.com/office/drawing/2014/chart" uri="{C3380CC4-5D6E-409C-BE32-E72D297353CC}">
                    <c16:uniqueId val="{00000005-6B84-4717-9B89-5EC8CDDCB531}"/>
                  </c:ext>
                </c:extLst>
              </c15:ser>
            </c15:filteredBarSeries>
            <c15:filteredBarSeries>
              <c15:ser>
                <c:idx val="18"/>
                <c:order val="6"/>
                <c:tx>
                  <c:strRef>
                    <c:extLst xmlns:c15="http://schemas.microsoft.com/office/drawing/2012/chart">
                      <c:ext xmlns:c15="http://schemas.microsoft.com/office/drawing/2012/chart" uri="{02D57815-91ED-43cb-92C2-25804820EDAC}">
                        <c15:formulaRef>
                          <c15:sqref>'[82]INFRA-IND-005'!$C$42</c15:sqref>
                        </c15:formulaRef>
                      </c:ext>
                    </c:extLst>
                    <c:strCache>
                      <c:ptCount val="1"/>
                      <c:pt idx="0">
                        <c:v>Julio</c:v>
                      </c:pt>
                    </c:strCache>
                  </c:strRef>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extLst>
                      <c:ext xmlns:c15="http://schemas.microsoft.com/office/drawing/2012/chart" uri="{02D57815-91ED-43cb-92C2-25804820EDAC}">
                        <c15:fullRef>
                          <c15:sqref>'[82]INFRA-IND-005'!$D$35:$I$35</c15:sqref>
                        </c15:fullRef>
                        <c15:formulaRef>
                          <c15:sqref>'[82]INFRA-IND-005'!$H$35:$I$35</c15:sqref>
                        </c15:formulaRef>
                      </c:ext>
                    </c:extLst>
                    <c:strCache>
                      <c:ptCount val="2"/>
                      <c:pt idx="0">
                        <c:v># Metros cuadrados intervenidos</c:v>
                      </c:pt>
                      <c:pt idx="1">
                        <c:v># Metros cuadrados programados</c:v>
                      </c:pt>
                    </c:strCache>
                  </c:strRef>
                </c:cat>
                <c:val>
                  <c:numRef>
                    <c:extLst>
                      <c:ext xmlns:c15="http://schemas.microsoft.com/office/drawing/2012/chart" uri="{02D57815-91ED-43cb-92C2-25804820EDAC}">
                        <c15:fullRef>
                          <c15:sqref>'[82]INFRA-IND-005'!$D$42:$I$42</c15:sqref>
                        </c15:fullRef>
                        <c15:formulaRef>
                          <c15:sqref>'[82]INFRA-IND-005'!$H$42:$I$42</c15:sqref>
                        </c15:formulaRef>
                      </c:ext>
                    </c:extLst>
                    <c:numCache>
                      <c:formatCode>General</c:formatCode>
                      <c:ptCount val="2"/>
                      <c:pt idx="0">
                        <c:v>2444.89</c:v>
                      </c:pt>
                      <c:pt idx="1">
                        <c:v>2500</c:v>
                      </c:pt>
                    </c:numCache>
                  </c:numRef>
                </c:val>
                <c:extLst xmlns:c15="http://schemas.microsoft.com/office/drawing/2012/chart">
                  <c:ext xmlns:c16="http://schemas.microsoft.com/office/drawing/2014/chart" uri="{C3380CC4-5D6E-409C-BE32-E72D297353CC}">
                    <c16:uniqueId val="{00000006-6B84-4717-9B89-5EC8CDDCB531}"/>
                  </c:ext>
                </c:extLst>
              </c15:ser>
            </c15:filteredBarSeries>
            <c15:filteredBarSeries>
              <c15:ser>
                <c:idx val="19"/>
                <c:order val="7"/>
                <c:tx>
                  <c:strRef>
                    <c:extLst xmlns:c15="http://schemas.microsoft.com/office/drawing/2012/chart">
                      <c:ext xmlns:c15="http://schemas.microsoft.com/office/drawing/2012/chart" uri="{02D57815-91ED-43cb-92C2-25804820EDAC}">
                        <c15:formulaRef>
                          <c15:sqref>'[82]INFRA-IND-005'!$C$43</c15:sqref>
                        </c15:formulaRef>
                      </c:ext>
                    </c:extLst>
                    <c:strCache>
                      <c:ptCount val="1"/>
                      <c:pt idx="0">
                        <c:v>Agosto</c:v>
                      </c:pt>
                    </c:strCache>
                  </c:strRef>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extLst>
                      <c:ext xmlns:c15="http://schemas.microsoft.com/office/drawing/2012/chart" uri="{02D57815-91ED-43cb-92C2-25804820EDAC}">
                        <c15:fullRef>
                          <c15:sqref>'[82]INFRA-IND-005'!$D$35:$I$35</c15:sqref>
                        </c15:fullRef>
                        <c15:formulaRef>
                          <c15:sqref>'[82]INFRA-IND-005'!$H$35:$I$35</c15:sqref>
                        </c15:formulaRef>
                      </c:ext>
                    </c:extLst>
                    <c:strCache>
                      <c:ptCount val="2"/>
                      <c:pt idx="0">
                        <c:v># Metros cuadrados intervenidos</c:v>
                      </c:pt>
                      <c:pt idx="1">
                        <c:v># Metros cuadrados programados</c:v>
                      </c:pt>
                    </c:strCache>
                  </c:strRef>
                </c:cat>
                <c:val>
                  <c:numRef>
                    <c:extLst>
                      <c:ext xmlns:c15="http://schemas.microsoft.com/office/drawing/2012/chart" uri="{02D57815-91ED-43cb-92C2-25804820EDAC}">
                        <c15:fullRef>
                          <c15:sqref>'[82]INFRA-IND-005'!$D$43:$I$43</c15:sqref>
                        </c15:fullRef>
                        <c15:formulaRef>
                          <c15:sqref>'[82]INFRA-IND-005'!$H$43:$I$43</c15:sqref>
                        </c15:formulaRef>
                      </c:ext>
                    </c:extLst>
                    <c:numCache>
                      <c:formatCode>General</c:formatCode>
                      <c:ptCount val="2"/>
                      <c:pt idx="0">
                        <c:v>622.73</c:v>
                      </c:pt>
                      <c:pt idx="1">
                        <c:v>2500</c:v>
                      </c:pt>
                    </c:numCache>
                  </c:numRef>
                </c:val>
                <c:extLst xmlns:c15="http://schemas.microsoft.com/office/drawing/2012/chart">
                  <c:ext xmlns:c16="http://schemas.microsoft.com/office/drawing/2014/chart" uri="{C3380CC4-5D6E-409C-BE32-E72D297353CC}">
                    <c16:uniqueId val="{00000007-6B84-4717-9B89-5EC8CDDCB531}"/>
                  </c:ext>
                </c:extLst>
              </c15:ser>
            </c15:filteredBarSeries>
            <c15:filteredBarSeries>
              <c15:ser>
                <c:idx val="20"/>
                <c:order val="8"/>
                <c:tx>
                  <c:strRef>
                    <c:extLst xmlns:c15="http://schemas.microsoft.com/office/drawing/2012/chart">
                      <c:ext xmlns:c15="http://schemas.microsoft.com/office/drawing/2012/chart" uri="{02D57815-91ED-43cb-92C2-25804820EDAC}">
                        <c15:formulaRef>
                          <c15:sqref>'[82]INFRA-IND-005'!$C$44</c15:sqref>
                        </c15:formulaRef>
                      </c:ext>
                    </c:extLst>
                    <c:strCache>
                      <c:ptCount val="1"/>
                      <c:pt idx="0">
                        <c:v>Septiembre</c:v>
                      </c:pt>
                    </c:strCache>
                  </c:strRef>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extLst>
                      <c:ext xmlns:c15="http://schemas.microsoft.com/office/drawing/2012/chart" uri="{02D57815-91ED-43cb-92C2-25804820EDAC}">
                        <c15:fullRef>
                          <c15:sqref>'[82]INFRA-IND-005'!$D$35:$I$35</c15:sqref>
                        </c15:fullRef>
                        <c15:formulaRef>
                          <c15:sqref>'[82]INFRA-IND-005'!$H$35:$I$35</c15:sqref>
                        </c15:formulaRef>
                      </c:ext>
                    </c:extLst>
                    <c:strCache>
                      <c:ptCount val="2"/>
                      <c:pt idx="0">
                        <c:v># Metros cuadrados intervenidos</c:v>
                      </c:pt>
                      <c:pt idx="1">
                        <c:v># Metros cuadrados programados</c:v>
                      </c:pt>
                    </c:strCache>
                  </c:strRef>
                </c:cat>
                <c:val>
                  <c:numRef>
                    <c:extLst>
                      <c:ext xmlns:c15="http://schemas.microsoft.com/office/drawing/2012/chart" uri="{02D57815-91ED-43cb-92C2-25804820EDAC}">
                        <c15:fullRef>
                          <c15:sqref>'[82]INFRA-IND-005'!$D$44:$I$44</c15:sqref>
                        </c15:fullRef>
                        <c15:formulaRef>
                          <c15:sqref>'[82]INFRA-IND-005'!$H$44:$I$44</c15:sqref>
                        </c15:formulaRef>
                      </c:ext>
                    </c:extLst>
                    <c:numCache>
                      <c:formatCode>General</c:formatCode>
                      <c:ptCount val="2"/>
                      <c:pt idx="0">
                        <c:v>2804.91</c:v>
                      </c:pt>
                      <c:pt idx="1">
                        <c:v>2500</c:v>
                      </c:pt>
                    </c:numCache>
                  </c:numRef>
                </c:val>
                <c:extLst xmlns:c15="http://schemas.microsoft.com/office/drawing/2012/chart">
                  <c:ext xmlns:c16="http://schemas.microsoft.com/office/drawing/2014/chart" uri="{C3380CC4-5D6E-409C-BE32-E72D297353CC}">
                    <c16:uniqueId val="{00000008-6B84-4717-9B89-5EC8CDDCB531}"/>
                  </c:ext>
                </c:extLst>
              </c15:ser>
            </c15:filteredBarSeries>
            <c15:filteredBarSeries>
              <c15:ser>
                <c:idx val="21"/>
                <c:order val="9"/>
                <c:tx>
                  <c:strRef>
                    <c:extLst xmlns:c15="http://schemas.microsoft.com/office/drawing/2012/chart">
                      <c:ext xmlns:c15="http://schemas.microsoft.com/office/drawing/2012/chart" uri="{02D57815-91ED-43cb-92C2-25804820EDAC}">
                        <c15:formulaRef>
                          <c15:sqref>'[82]INFRA-IND-005'!$C$45</c15:sqref>
                        </c15:formulaRef>
                      </c:ext>
                    </c:extLst>
                    <c:strCache>
                      <c:ptCount val="1"/>
                      <c:pt idx="0">
                        <c:v>Octubre</c:v>
                      </c:pt>
                    </c:strCache>
                  </c:strRef>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extLst>
                      <c:ext xmlns:c15="http://schemas.microsoft.com/office/drawing/2012/chart" uri="{02D57815-91ED-43cb-92C2-25804820EDAC}">
                        <c15:fullRef>
                          <c15:sqref>'[82]INFRA-IND-005'!$D$35:$I$35</c15:sqref>
                        </c15:fullRef>
                        <c15:formulaRef>
                          <c15:sqref>'[82]INFRA-IND-005'!$H$35:$I$35</c15:sqref>
                        </c15:formulaRef>
                      </c:ext>
                    </c:extLst>
                    <c:strCache>
                      <c:ptCount val="2"/>
                      <c:pt idx="0">
                        <c:v># Metros cuadrados intervenidos</c:v>
                      </c:pt>
                      <c:pt idx="1">
                        <c:v># Metros cuadrados programados</c:v>
                      </c:pt>
                    </c:strCache>
                  </c:strRef>
                </c:cat>
                <c:val>
                  <c:numRef>
                    <c:extLst>
                      <c:ext xmlns:c15="http://schemas.microsoft.com/office/drawing/2012/chart" uri="{02D57815-91ED-43cb-92C2-25804820EDAC}">
                        <c15:fullRef>
                          <c15:sqref>'[82]INFRA-IND-005'!$D$45:$I$45</c15:sqref>
                        </c15:fullRef>
                        <c15:formulaRef>
                          <c15:sqref>'[82]INFRA-IND-005'!$H$45:$I$45</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9-6B84-4717-9B89-5EC8CDDCB531}"/>
                  </c:ext>
                </c:extLst>
              </c15:ser>
            </c15:filteredBarSeries>
            <c15:filteredBarSeries>
              <c15:ser>
                <c:idx val="22"/>
                <c:order val="10"/>
                <c:tx>
                  <c:strRef>
                    <c:extLst xmlns:c15="http://schemas.microsoft.com/office/drawing/2012/chart">
                      <c:ext xmlns:c15="http://schemas.microsoft.com/office/drawing/2012/chart" uri="{02D57815-91ED-43cb-92C2-25804820EDAC}">
                        <c15:formulaRef>
                          <c15:sqref>'[82]INFRA-IND-005'!$C$46</c15:sqref>
                        </c15:formulaRef>
                      </c:ext>
                    </c:extLst>
                    <c:strCache>
                      <c:ptCount val="1"/>
                      <c:pt idx="0">
                        <c:v>Noviembre</c:v>
                      </c:pt>
                    </c:strCache>
                  </c:strRef>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extLst>
                      <c:ext xmlns:c15="http://schemas.microsoft.com/office/drawing/2012/chart" uri="{02D57815-91ED-43cb-92C2-25804820EDAC}">
                        <c15:fullRef>
                          <c15:sqref>'[82]INFRA-IND-005'!$D$35:$I$35</c15:sqref>
                        </c15:fullRef>
                        <c15:formulaRef>
                          <c15:sqref>'[82]INFRA-IND-005'!$H$35:$I$35</c15:sqref>
                        </c15:formulaRef>
                      </c:ext>
                    </c:extLst>
                    <c:strCache>
                      <c:ptCount val="2"/>
                      <c:pt idx="0">
                        <c:v># Metros cuadrados intervenidos</c:v>
                      </c:pt>
                      <c:pt idx="1">
                        <c:v># Metros cuadrados programados</c:v>
                      </c:pt>
                    </c:strCache>
                  </c:strRef>
                </c:cat>
                <c:val>
                  <c:numRef>
                    <c:extLst>
                      <c:ext xmlns:c15="http://schemas.microsoft.com/office/drawing/2012/chart" uri="{02D57815-91ED-43cb-92C2-25804820EDAC}">
                        <c15:fullRef>
                          <c15:sqref>'[82]INFRA-IND-005'!$D$46:$I$46</c15:sqref>
                        </c15:fullRef>
                        <c15:formulaRef>
                          <c15:sqref>'[82]INFRA-IND-005'!$H$46:$I$46</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A-6B84-4717-9B89-5EC8CDDCB531}"/>
                  </c:ext>
                </c:extLst>
              </c15:ser>
            </c15:filteredBarSeries>
            <c15:filteredBarSeries>
              <c15:ser>
                <c:idx val="23"/>
                <c:order val="11"/>
                <c:tx>
                  <c:strRef>
                    <c:extLst xmlns:c15="http://schemas.microsoft.com/office/drawing/2012/chart">
                      <c:ext xmlns:c15="http://schemas.microsoft.com/office/drawing/2012/chart" uri="{02D57815-91ED-43cb-92C2-25804820EDAC}">
                        <c15:formulaRef>
                          <c15:sqref>'[82]INFRA-IND-005'!$C$47</c15:sqref>
                        </c15:formulaRef>
                      </c:ext>
                    </c:extLst>
                    <c:strCache>
                      <c:ptCount val="1"/>
                      <c:pt idx="0">
                        <c:v>Diciembre</c:v>
                      </c:pt>
                    </c:strCache>
                  </c:strRef>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extLst>
                      <c:ext xmlns:c15="http://schemas.microsoft.com/office/drawing/2012/chart" uri="{02D57815-91ED-43cb-92C2-25804820EDAC}">
                        <c15:fullRef>
                          <c15:sqref>'[82]INFRA-IND-005'!$D$35:$I$35</c15:sqref>
                        </c15:fullRef>
                        <c15:formulaRef>
                          <c15:sqref>'[82]INFRA-IND-005'!$H$35:$I$35</c15:sqref>
                        </c15:formulaRef>
                      </c:ext>
                    </c:extLst>
                    <c:strCache>
                      <c:ptCount val="2"/>
                      <c:pt idx="0">
                        <c:v># Metros cuadrados intervenidos</c:v>
                      </c:pt>
                      <c:pt idx="1">
                        <c:v># Metros cuadrados programados</c:v>
                      </c:pt>
                    </c:strCache>
                  </c:strRef>
                </c:cat>
                <c:val>
                  <c:numRef>
                    <c:extLst>
                      <c:ext xmlns:c15="http://schemas.microsoft.com/office/drawing/2012/chart" uri="{02D57815-91ED-43cb-92C2-25804820EDAC}">
                        <c15:fullRef>
                          <c15:sqref>'[82]INFRA-IND-005'!$D$47:$I$47</c15:sqref>
                        </c15:fullRef>
                        <c15:formulaRef>
                          <c15:sqref>'[82]INFRA-IND-005'!$H$47:$I$47</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B-6B84-4717-9B89-5EC8CDDCB531}"/>
                  </c:ext>
                </c:extLst>
              </c15:ser>
            </c15:filteredBarSeries>
            <c15:filteredBarSeries>
              <c15:ser>
                <c:idx val="0"/>
                <c:order val="12"/>
                <c:tx>
                  <c:strRef>
                    <c:extLst xmlns:c15="http://schemas.microsoft.com/office/drawing/2012/chart">
                      <c:ext xmlns:c15="http://schemas.microsoft.com/office/drawing/2012/chart" uri="{02D57815-91ED-43cb-92C2-25804820EDAC}">
                        <c15:formulaRef>
                          <c15:sqref>'[82]INFRA-IND-005'!$C$36</c15:sqref>
                        </c15:formulaRef>
                      </c:ext>
                    </c:extLst>
                    <c:strCache>
                      <c:ptCount val="1"/>
                      <c:pt idx="0">
                        <c:v>Enero</c:v>
                      </c:pt>
                    </c:strCache>
                  </c:strRef>
                </c:tx>
                <c:spPr>
                  <a:solidFill>
                    <a:schemeClr val="accent6"/>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'[82]INFRA-IND-005'!$H$35:$I$35</c15:sqref>
                        </c15:fullRef>
                        <c15:formulaRef>
                          <c15:sqref/>
                        </c15:formulaRef>
                      </c:ext>
                    </c:extLst>
                    <c:strCache>
                      <c:ptCount val="0"/>
                    </c:strCache>
                  </c:strRef>
                </c:cat>
                <c:val>
                  <c:numRef>
                    <c:extLst>
                      <c:ext xmlns:c15="http://schemas.microsoft.com/office/drawing/2012/chart" uri="{02D57815-91ED-43cb-92C2-25804820EDAC}">
                        <c15:fullRef>
                          <c15:sqref>'[82]INFRA-IND-005'!$H$36:$I$36</c15:sqref>
                        </c15:fullRef>
                        <c15:formulaRef>
                          <c15:sqref/>
                        </c15:formulaRef>
                      </c:ext>
                    </c:extLst>
                    <c:numCache>
                      <c:formatCode>General</c:formatCode>
                      <c:ptCount val="0"/>
                    </c:numCache>
                  </c:numRef>
                </c:val>
                <c:extLst xmlns:c15="http://schemas.microsoft.com/office/drawing/2012/chart">
                  <c:ext xmlns:c16="http://schemas.microsoft.com/office/drawing/2014/chart" uri="{C3380CC4-5D6E-409C-BE32-E72D297353CC}">
                    <c16:uniqueId val="{0000000C-6B84-4717-9B89-5EC8CDDCB531}"/>
                  </c:ext>
                </c:extLst>
              </c15:ser>
            </c15:filteredBarSeries>
            <c15:filteredBarSeries>
              <c15:ser>
                <c:idx val="1"/>
                <c:order val="13"/>
                <c:tx>
                  <c:strRef>
                    <c:extLst xmlns:c15="http://schemas.microsoft.com/office/drawing/2012/chart">
                      <c:ext xmlns:c15="http://schemas.microsoft.com/office/drawing/2012/chart" uri="{02D57815-91ED-43cb-92C2-25804820EDAC}">
                        <c15:formulaRef>
                          <c15:sqref>'[82]INFRA-IND-005'!$C$37</c15:sqref>
                        </c15:formulaRef>
                      </c:ext>
                    </c:extLst>
                    <c:strCache>
                      <c:ptCount val="1"/>
                      <c:pt idx="0">
                        <c:v>Febrero</c:v>
                      </c:pt>
                    </c:strCache>
                  </c:strRef>
                </c:tx>
                <c:spPr>
                  <a:solidFill>
                    <a:schemeClr val="accent5"/>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'[82]INFRA-IND-005'!$H$35:$I$35</c15:sqref>
                        </c15:fullRef>
                        <c15:formulaRef>
                          <c15:sqref/>
                        </c15:formulaRef>
                      </c:ext>
                    </c:extLst>
                    <c:strCache>
                      <c:ptCount val="0"/>
                    </c:strCache>
                  </c:strRef>
                </c:cat>
                <c:val>
                  <c:numRef>
                    <c:extLst>
                      <c:ext xmlns:c15="http://schemas.microsoft.com/office/drawing/2012/chart" uri="{02D57815-91ED-43cb-92C2-25804820EDAC}">
                        <c15:fullRef>
                          <c15:sqref>'[82]INFRA-IND-005'!$H$37:$I$37</c15:sqref>
                        </c15:fullRef>
                        <c15:formulaRef>
                          <c15:sqref/>
                        </c15:formulaRef>
                      </c:ext>
                    </c:extLst>
                    <c:numCache>
                      <c:formatCode>General</c:formatCode>
                      <c:ptCount val="0"/>
                    </c:numCache>
                  </c:numRef>
                </c:val>
                <c:extLst xmlns:c15="http://schemas.microsoft.com/office/drawing/2012/chart">
                  <c:ext xmlns:c16="http://schemas.microsoft.com/office/drawing/2014/chart" uri="{C3380CC4-5D6E-409C-BE32-E72D297353CC}">
                    <c16:uniqueId val="{0000000D-6B84-4717-9B89-5EC8CDDCB531}"/>
                  </c:ext>
                </c:extLst>
              </c15:ser>
            </c15:filteredBarSeries>
            <c15:filteredBarSeries>
              <c15:ser>
                <c:idx val="2"/>
                <c:order val="14"/>
                <c:tx>
                  <c:strRef>
                    <c:extLst xmlns:c15="http://schemas.microsoft.com/office/drawing/2012/chart">
                      <c:ext xmlns:c15="http://schemas.microsoft.com/office/drawing/2012/chart" uri="{02D57815-91ED-43cb-92C2-25804820EDAC}">
                        <c15:formulaRef>
                          <c15:sqref>'[82]INFRA-IND-005'!$C$38</c15:sqref>
                        </c15:formulaRef>
                      </c:ext>
                    </c:extLst>
                    <c:strCache>
                      <c:ptCount val="1"/>
                      <c:pt idx="0">
                        <c:v>Marzo</c:v>
                      </c:pt>
                    </c:strCache>
                  </c:strRef>
                </c:tx>
                <c:spPr>
                  <a:solidFill>
                    <a:schemeClr val="accent4"/>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'[82]INFRA-IND-005'!$H$35:$I$35</c15:sqref>
                        </c15:fullRef>
                        <c15:formulaRef>
                          <c15:sqref/>
                        </c15:formulaRef>
                      </c:ext>
                    </c:extLst>
                    <c:strCache>
                      <c:ptCount val="0"/>
                    </c:strCache>
                  </c:strRef>
                </c:cat>
                <c:val>
                  <c:numRef>
                    <c:extLst>
                      <c:ext xmlns:c15="http://schemas.microsoft.com/office/drawing/2012/chart" uri="{02D57815-91ED-43cb-92C2-25804820EDAC}">
                        <c15:fullRef>
                          <c15:sqref>'[82]INFRA-IND-005'!$H$38:$I$38</c15:sqref>
                        </c15:fullRef>
                        <c15:formulaRef>
                          <c15:sqref/>
                        </c15:formulaRef>
                      </c:ext>
                    </c:extLst>
                    <c:numCache>
                      <c:formatCode>General</c:formatCode>
                      <c:ptCount val="0"/>
                    </c:numCache>
                  </c:numRef>
                </c:val>
                <c:extLst xmlns:c15="http://schemas.microsoft.com/office/drawing/2012/chart">
                  <c:ext xmlns:c16="http://schemas.microsoft.com/office/drawing/2014/chart" uri="{C3380CC4-5D6E-409C-BE32-E72D297353CC}">
                    <c16:uniqueId val="{0000000E-6B84-4717-9B89-5EC8CDDCB531}"/>
                  </c:ext>
                </c:extLst>
              </c15:ser>
            </c15:filteredBarSeries>
            <c15:filteredBarSeries>
              <c15:ser>
                <c:idx val="3"/>
                <c:order val="15"/>
                <c:tx>
                  <c:strRef>
                    <c:extLst xmlns:c15="http://schemas.microsoft.com/office/drawing/2012/chart">
                      <c:ext xmlns:c15="http://schemas.microsoft.com/office/drawing/2012/chart" uri="{02D57815-91ED-43cb-92C2-25804820EDAC}">
                        <c15:formulaRef>
                          <c15:sqref>'[82]INFRA-IND-005'!$C$39</c15:sqref>
                        </c15:formulaRef>
                      </c:ext>
                    </c:extLst>
                    <c:strCache>
                      <c:ptCount val="1"/>
                      <c:pt idx="0">
                        <c:v>Abril</c:v>
                      </c:pt>
                    </c:strCache>
                  </c:strRef>
                </c:tx>
                <c:spPr>
                  <a:solidFill>
                    <a:schemeClr val="accent6">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'[82]INFRA-IND-005'!$H$35:$I$35</c15:sqref>
                        </c15:fullRef>
                        <c15:formulaRef>
                          <c15:sqref/>
                        </c15:formulaRef>
                      </c:ext>
                    </c:extLst>
                    <c:strCache>
                      <c:ptCount val="0"/>
                    </c:strCache>
                  </c:strRef>
                </c:cat>
                <c:val>
                  <c:numRef>
                    <c:extLst>
                      <c:ext xmlns:c15="http://schemas.microsoft.com/office/drawing/2012/chart" uri="{02D57815-91ED-43cb-92C2-25804820EDAC}">
                        <c15:fullRef>
                          <c15:sqref>'[82]INFRA-IND-005'!$H$39:$I$39</c15:sqref>
                        </c15:fullRef>
                        <c15:formulaRef>
                          <c15:sqref/>
                        </c15:formulaRef>
                      </c:ext>
                    </c:extLst>
                    <c:numCache>
                      <c:formatCode>General</c:formatCode>
                      <c:ptCount val="0"/>
                    </c:numCache>
                  </c:numRef>
                </c:val>
                <c:extLst xmlns:c15="http://schemas.microsoft.com/office/drawing/2012/chart">
                  <c:ext xmlns:c16="http://schemas.microsoft.com/office/drawing/2014/chart" uri="{C3380CC4-5D6E-409C-BE32-E72D297353CC}">
                    <c16:uniqueId val="{0000000F-6B84-4717-9B89-5EC8CDDCB531}"/>
                  </c:ext>
                </c:extLst>
              </c15:ser>
            </c15:filteredBarSeries>
            <c15:filteredBarSeries>
              <c15:ser>
                <c:idx val="4"/>
                <c:order val="16"/>
                <c:tx>
                  <c:strRef>
                    <c:extLst xmlns:c15="http://schemas.microsoft.com/office/drawing/2012/chart">
                      <c:ext xmlns:c15="http://schemas.microsoft.com/office/drawing/2012/chart" uri="{02D57815-91ED-43cb-92C2-25804820EDAC}">
                        <c15:formulaRef>
                          <c15:sqref>'[82]INFRA-IND-005'!$C$40</c15:sqref>
                        </c15:formulaRef>
                      </c:ext>
                    </c:extLst>
                    <c:strCache>
                      <c:ptCount val="1"/>
                      <c:pt idx="0">
                        <c:v>Mayo</c:v>
                      </c:pt>
                    </c:strCache>
                  </c:strRef>
                </c:tx>
                <c:spPr>
                  <a:solidFill>
                    <a:schemeClr val="accent5">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'[82]INFRA-IND-005'!$H$35:$I$35</c15:sqref>
                        </c15:fullRef>
                        <c15:formulaRef>
                          <c15:sqref/>
                        </c15:formulaRef>
                      </c:ext>
                    </c:extLst>
                    <c:strCache>
                      <c:ptCount val="0"/>
                    </c:strCache>
                  </c:strRef>
                </c:cat>
                <c:val>
                  <c:numRef>
                    <c:extLst>
                      <c:ext xmlns:c15="http://schemas.microsoft.com/office/drawing/2012/chart" uri="{02D57815-91ED-43cb-92C2-25804820EDAC}">
                        <c15:fullRef>
                          <c15:sqref>'[82]INFRA-IND-005'!$H$40:$I$40</c15:sqref>
                        </c15:fullRef>
                        <c15:formulaRef>
                          <c15:sqref/>
                        </c15:formulaRef>
                      </c:ext>
                    </c:extLst>
                    <c:numCache>
                      <c:formatCode>General</c:formatCode>
                      <c:ptCount val="0"/>
                    </c:numCache>
                  </c:numRef>
                </c:val>
                <c:extLst xmlns:c15="http://schemas.microsoft.com/office/drawing/2012/chart">
                  <c:ext xmlns:c16="http://schemas.microsoft.com/office/drawing/2014/chart" uri="{C3380CC4-5D6E-409C-BE32-E72D297353CC}">
                    <c16:uniqueId val="{00000010-6B84-4717-9B89-5EC8CDDCB531}"/>
                  </c:ext>
                </c:extLst>
              </c15:ser>
            </c15:filteredBarSeries>
            <c15:filteredBarSeries>
              <c15:ser>
                <c:idx val="5"/>
                <c:order val="17"/>
                <c:tx>
                  <c:strRef>
                    <c:extLst xmlns:c15="http://schemas.microsoft.com/office/drawing/2012/chart">
                      <c:ext xmlns:c15="http://schemas.microsoft.com/office/drawing/2012/chart" uri="{02D57815-91ED-43cb-92C2-25804820EDAC}">
                        <c15:formulaRef>
                          <c15:sqref>'[82]INFRA-IND-005'!$C$41</c15:sqref>
                        </c15:formulaRef>
                      </c:ext>
                    </c:extLst>
                    <c:strCache>
                      <c:ptCount val="1"/>
                      <c:pt idx="0">
                        <c:v>Junio</c:v>
                      </c:pt>
                    </c:strCache>
                  </c:strRef>
                </c:tx>
                <c:spPr>
                  <a:solidFill>
                    <a:schemeClr val="accent4">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'[82]INFRA-IND-005'!$H$35:$I$35</c15:sqref>
                        </c15:fullRef>
                        <c15:formulaRef>
                          <c15:sqref/>
                        </c15:formulaRef>
                      </c:ext>
                    </c:extLst>
                    <c:strCache>
                      <c:ptCount val="0"/>
                    </c:strCache>
                  </c:strRef>
                </c:cat>
                <c:val>
                  <c:numRef>
                    <c:extLst>
                      <c:ext xmlns:c15="http://schemas.microsoft.com/office/drawing/2012/chart" uri="{02D57815-91ED-43cb-92C2-25804820EDAC}">
                        <c15:fullRef>
                          <c15:sqref>'[82]INFRA-IND-005'!$H$41:$I$41</c15:sqref>
                        </c15:fullRef>
                        <c15:formulaRef>
                          <c15:sqref/>
                        </c15:formulaRef>
                      </c:ext>
                    </c:extLst>
                    <c:numCache>
                      <c:formatCode>General</c:formatCode>
                      <c:ptCount val="0"/>
                    </c:numCache>
                  </c:numRef>
                </c:val>
                <c:extLst xmlns:c15="http://schemas.microsoft.com/office/drawing/2012/chart">
                  <c:ext xmlns:c16="http://schemas.microsoft.com/office/drawing/2014/chart" uri="{C3380CC4-5D6E-409C-BE32-E72D297353CC}">
                    <c16:uniqueId val="{00000011-6B84-4717-9B89-5EC8CDDCB531}"/>
                  </c:ext>
                </c:extLst>
              </c15:ser>
            </c15:filteredBarSeries>
            <c15:filteredBarSeries>
              <c15:ser>
                <c:idx val="6"/>
                <c:order val="18"/>
                <c:tx>
                  <c:strRef>
                    <c:extLst xmlns:c15="http://schemas.microsoft.com/office/drawing/2012/chart">
                      <c:ext xmlns:c15="http://schemas.microsoft.com/office/drawing/2012/chart" uri="{02D57815-91ED-43cb-92C2-25804820EDAC}">
                        <c15:formulaRef>
                          <c15:sqref>'[82]INFRA-IND-005'!$C$42</c15:sqref>
                        </c15:formulaRef>
                      </c:ext>
                    </c:extLst>
                    <c:strCache>
                      <c:ptCount val="1"/>
                      <c:pt idx="0">
                        <c:v>Julio</c:v>
                      </c:pt>
                    </c:strCache>
                  </c:strRef>
                </c:tx>
                <c:spPr>
                  <a:solidFill>
                    <a:schemeClr val="accent6">
                      <a:lumMod val="80000"/>
                      <a:lumOff val="2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'[82]INFRA-IND-005'!$H$35:$I$35</c15:sqref>
                        </c15:fullRef>
                        <c15:formulaRef>
                          <c15:sqref/>
                        </c15:formulaRef>
                      </c:ext>
                    </c:extLst>
                    <c:strCache>
                      <c:ptCount val="0"/>
                    </c:strCache>
                  </c:strRef>
                </c:cat>
                <c:val>
                  <c:numRef>
                    <c:extLst>
                      <c:ext xmlns:c15="http://schemas.microsoft.com/office/drawing/2012/chart" uri="{02D57815-91ED-43cb-92C2-25804820EDAC}">
                        <c15:fullRef>
                          <c15:sqref>'[82]INFRA-IND-005'!$H$42:$I$42</c15:sqref>
                        </c15:fullRef>
                        <c15:formulaRef>
                          <c15:sqref/>
                        </c15:formulaRef>
                      </c:ext>
                    </c:extLst>
                    <c:numCache>
                      <c:formatCode>General</c:formatCode>
                      <c:ptCount val="0"/>
                    </c:numCache>
                  </c:numRef>
                </c:val>
                <c:extLst xmlns:c15="http://schemas.microsoft.com/office/drawing/2012/chart">
                  <c:ext xmlns:c16="http://schemas.microsoft.com/office/drawing/2014/chart" uri="{C3380CC4-5D6E-409C-BE32-E72D297353CC}">
                    <c16:uniqueId val="{00000012-6B84-4717-9B89-5EC8CDDCB531}"/>
                  </c:ext>
                </c:extLst>
              </c15:ser>
            </c15:filteredBarSeries>
            <c15:filteredBarSeries>
              <c15:ser>
                <c:idx val="7"/>
                <c:order val="19"/>
                <c:tx>
                  <c:strRef>
                    <c:extLst xmlns:c15="http://schemas.microsoft.com/office/drawing/2012/chart">
                      <c:ext xmlns:c15="http://schemas.microsoft.com/office/drawing/2012/chart" uri="{02D57815-91ED-43cb-92C2-25804820EDAC}">
                        <c15:formulaRef>
                          <c15:sqref>'[82]INFRA-IND-005'!$C$43</c15:sqref>
                        </c15:formulaRef>
                      </c:ext>
                    </c:extLst>
                    <c:strCache>
                      <c:ptCount val="1"/>
                      <c:pt idx="0">
                        <c:v>Agosto</c:v>
                      </c:pt>
                    </c:strCache>
                  </c:strRef>
                </c:tx>
                <c:spPr>
                  <a:solidFill>
                    <a:schemeClr val="accent5">
                      <a:lumMod val="80000"/>
                      <a:lumOff val="2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'[82]INFRA-IND-005'!$H$35:$I$35</c15:sqref>
                        </c15:fullRef>
                        <c15:formulaRef>
                          <c15:sqref/>
                        </c15:formulaRef>
                      </c:ext>
                    </c:extLst>
                    <c:strCache>
                      <c:ptCount val="0"/>
                    </c:strCache>
                  </c:strRef>
                </c:cat>
                <c:val>
                  <c:numRef>
                    <c:extLst>
                      <c:ext xmlns:c15="http://schemas.microsoft.com/office/drawing/2012/chart" uri="{02D57815-91ED-43cb-92C2-25804820EDAC}">
                        <c15:fullRef>
                          <c15:sqref>'[82]INFRA-IND-005'!$H$43:$I$43</c15:sqref>
                        </c15:fullRef>
                        <c15:formulaRef>
                          <c15:sqref/>
                        </c15:formulaRef>
                      </c:ext>
                    </c:extLst>
                    <c:numCache>
                      <c:formatCode>General</c:formatCode>
                      <c:ptCount val="0"/>
                    </c:numCache>
                  </c:numRef>
                </c:val>
                <c:extLst xmlns:c15="http://schemas.microsoft.com/office/drawing/2012/chart">
                  <c:ext xmlns:c16="http://schemas.microsoft.com/office/drawing/2014/chart" uri="{C3380CC4-5D6E-409C-BE32-E72D297353CC}">
                    <c16:uniqueId val="{00000013-6B84-4717-9B89-5EC8CDDCB531}"/>
                  </c:ext>
                </c:extLst>
              </c15:ser>
            </c15:filteredBarSeries>
            <c15:filteredBarSeries>
              <c15:ser>
                <c:idx val="8"/>
                <c:order val="20"/>
                <c:tx>
                  <c:strRef>
                    <c:extLst xmlns:c15="http://schemas.microsoft.com/office/drawing/2012/chart">
                      <c:ext xmlns:c15="http://schemas.microsoft.com/office/drawing/2012/chart" uri="{02D57815-91ED-43cb-92C2-25804820EDAC}">
                        <c15:formulaRef>
                          <c15:sqref>'[82]INFRA-IND-005'!$C$44</c15:sqref>
                        </c15:formulaRef>
                      </c:ext>
                    </c:extLst>
                    <c:strCache>
                      <c:ptCount val="1"/>
                      <c:pt idx="0">
                        <c:v>Septiembre</c:v>
                      </c:pt>
                    </c:strCache>
                  </c:strRef>
                </c:tx>
                <c:spPr>
                  <a:solidFill>
                    <a:schemeClr val="accent4">
                      <a:lumMod val="80000"/>
                      <a:lumOff val="2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'[82]INFRA-IND-005'!$H$35:$I$35</c15:sqref>
                        </c15:fullRef>
                        <c15:formulaRef>
                          <c15:sqref/>
                        </c15:formulaRef>
                      </c:ext>
                    </c:extLst>
                    <c:strCache>
                      <c:ptCount val="0"/>
                    </c:strCache>
                  </c:strRef>
                </c:cat>
                <c:val>
                  <c:numRef>
                    <c:extLst>
                      <c:ext xmlns:c15="http://schemas.microsoft.com/office/drawing/2012/chart" uri="{02D57815-91ED-43cb-92C2-25804820EDAC}">
                        <c15:fullRef>
                          <c15:sqref>'[82]INFRA-IND-005'!$H$44:$I$44</c15:sqref>
                        </c15:fullRef>
                        <c15:formulaRef>
                          <c15:sqref/>
                        </c15:formulaRef>
                      </c:ext>
                    </c:extLst>
                    <c:numCache>
                      <c:formatCode>General</c:formatCode>
                      <c:ptCount val="0"/>
                    </c:numCache>
                  </c:numRef>
                </c:val>
                <c:extLst xmlns:c15="http://schemas.microsoft.com/office/drawing/2012/chart">
                  <c:ext xmlns:c16="http://schemas.microsoft.com/office/drawing/2014/chart" uri="{C3380CC4-5D6E-409C-BE32-E72D297353CC}">
                    <c16:uniqueId val="{00000014-6B84-4717-9B89-5EC8CDDCB531}"/>
                  </c:ext>
                </c:extLst>
              </c15:ser>
            </c15:filteredBarSeries>
            <c15:filteredBarSeries>
              <c15:ser>
                <c:idx val="9"/>
                <c:order val="21"/>
                <c:tx>
                  <c:strRef>
                    <c:extLst xmlns:c15="http://schemas.microsoft.com/office/drawing/2012/chart">
                      <c:ext xmlns:c15="http://schemas.microsoft.com/office/drawing/2012/chart" uri="{02D57815-91ED-43cb-92C2-25804820EDAC}">
                        <c15:formulaRef>
                          <c15:sqref>'[82]INFRA-IND-005'!$C$45</c15:sqref>
                        </c15:formulaRef>
                      </c:ext>
                    </c:extLst>
                    <c:strCache>
                      <c:ptCount val="1"/>
                      <c:pt idx="0">
                        <c:v>Octubre</c:v>
                      </c:pt>
                    </c:strCache>
                  </c:strRef>
                </c:tx>
                <c:spPr>
                  <a:solidFill>
                    <a:schemeClr val="accent6">
                      <a:lumMod val="8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'[82]INFRA-IND-005'!$H$35:$I$35</c15:sqref>
                        </c15:fullRef>
                        <c15:formulaRef>
                          <c15:sqref/>
                        </c15:formulaRef>
                      </c:ext>
                    </c:extLst>
                    <c:strCache>
                      <c:ptCount val="0"/>
                    </c:strCache>
                  </c:strRef>
                </c:cat>
                <c:val>
                  <c:numRef>
                    <c:extLst>
                      <c:ext xmlns:c15="http://schemas.microsoft.com/office/drawing/2012/chart" uri="{02D57815-91ED-43cb-92C2-25804820EDAC}">
                        <c15:fullRef>
                          <c15:sqref>'[82]INFRA-IND-005'!$H$45:$I$45</c15:sqref>
                        </c15:fullRef>
                        <c15:formulaRef>
                          <c15:sqref/>
                        </c15:formulaRef>
                      </c:ext>
                    </c:extLst>
                    <c:numCache>
                      <c:formatCode>General</c:formatCode>
                      <c:ptCount val="0"/>
                    </c:numCache>
                  </c:numRef>
                </c:val>
                <c:extLst xmlns:c15="http://schemas.microsoft.com/office/drawing/2012/chart">
                  <c:ext xmlns:c16="http://schemas.microsoft.com/office/drawing/2014/chart" uri="{C3380CC4-5D6E-409C-BE32-E72D297353CC}">
                    <c16:uniqueId val="{00000015-6B84-4717-9B89-5EC8CDDCB531}"/>
                  </c:ext>
                </c:extLst>
              </c15:ser>
            </c15:filteredBarSeries>
            <c15:filteredBarSeries>
              <c15:ser>
                <c:idx val="10"/>
                <c:order val="22"/>
                <c:tx>
                  <c:strRef>
                    <c:extLst xmlns:c15="http://schemas.microsoft.com/office/drawing/2012/chart">
                      <c:ext xmlns:c15="http://schemas.microsoft.com/office/drawing/2012/chart" uri="{02D57815-91ED-43cb-92C2-25804820EDAC}">
                        <c15:formulaRef>
                          <c15:sqref>'[82]INFRA-IND-005'!$C$46</c15:sqref>
                        </c15:formulaRef>
                      </c:ext>
                    </c:extLst>
                    <c:strCache>
                      <c:ptCount val="1"/>
                      <c:pt idx="0">
                        <c:v>Noviembre</c:v>
                      </c:pt>
                    </c:strCache>
                  </c:strRef>
                </c:tx>
                <c:spPr>
                  <a:solidFill>
                    <a:schemeClr val="accent5">
                      <a:lumMod val="8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'[82]INFRA-IND-005'!$H$35:$I$35</c15:sqref>
                        </c15:fullRef>
                        <c15:formulaRef>
                          <c15:sqref/>
                        </c15:formulaRef>
                      </c:ext>
                    </c:extLst>
                    <c:strCache>
                      <c:ptCount val="0"/>
                    </c:strCache>
                  </c:strRef>
                </c:cat>
                <c:val>
                  <c:numRef>
                    <c:extLst>
                      <c:ext xmlns:c15="http://schemas.microsoft.com/office/drawing/2012/chart" uri="{02D57815-91ED-43cb-92C2-25804820EDAC}">
                        <c15:fullRef>
                          <c15:sqref>'[82]INFRA-IND-005'!$H$46:$I$46</c15:sqref>
                        </c15:fullRef>
                        <c15:formulaRef>
                          <c15:sqref/>
                        </c15:formulaRef>
                      </c:ext>
                    </c:extLst>
                    <c:numCache>
                      <c:formatCode>General</c:formatCode>
                      <c:ptCount val="0"/>
                    </c:numCache>
                  </c:numRef>
                </c:val>
                <c:extLst xmlns:c15="http://schemas.microsoft.com/office/drawing/2012/chart">
                  <c:ext xmlns:c16="http://schemas.microsoft.com/office/drawing/2014/chart" uri="{C3380CC4-5D6E-409C-BE32-E72D297353CC}">
                    <c16:uniqueId val="{00000016-6B84-4717-9B89-5EC8CDDCB531}"/>
                  </c:ext>
                </c:extLst>
              </c15:ser>
            </c15:filteredBarSeries>
            <c15:filteredBarSeries>
              <c15:ser>
                <c:idx val="11"/>
                <c:order val="23"/>
                <c:tx>
                  <c:strRef>
                    <c:extLst xmlns:c15="http://schemas.microsoft.com/office/drawing/2012/chart">
                      <c:ext xmlns:c15="http://schemas.microsoft.com/office/drawing/2012/chart" uri="{02D57815-91ED-43cb-92C2-25804820EDAC}">
                        <c15:formulaRef>
                          <c15:sqref>'[82]INFRA-IND-005'!$C$47</c15:sqref>
                        </c15:formulaRef>
                      </c:ext>
                    </c:extLst>
                    <c:strCache>
                      <c:ptCount val="1"/>
                      <c:pt idx="0">
                        <c:v>Diciembre</c:v>
                      </c:pt>
                    </c:strCache>
                  </c:strRef>
                </c:tx>
                <c:spPr>
                  <a:solidFill>
                    <a:schemeClr val="accent4">
                      <a:lumMod val="8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'[82]INFRA-IND-005'!$H$35:$I$35</c15:sqref>
                        </c15:fullRef>
                        <c15:formulaRef>
                          <c15:sqref/>
                        </c15:formulaRef>
                      </c:ext>
                    </c:extLst>
                    <c:strCache>
                      <c:ptCount val="0"/>
                    </c:strCache>
                  </c:strRef>
                </c:cat>
                <c:val>
                  <c:numRef>
                    <c:extLst>
                      <c:ext xmlns:c15="http://schemas.microsoft.com/office/drawing/2012/chart" uri="{02D57815-91ED-43cb-92C2-25804820EDAC}">
                        <c15:fullRef>
                          <c15:sqref>'[82]INFRA-IND-005'!$H$47:$I$47</c15:sqref>
                        </c15:fullRef>
                        <c15:formulaRef>
                          <c15:sqref/>
                        </c15:formulaRef>
                      </c:ext>
                    </c:extLst>
                    <c:numCache>
                      <c:formatCode>General</c:formatCode>
                      <c:ptCount val="0"/>
                    </c:numCache>
                  </c:numRef>
                </c:val>
                <c:extLst xmlns:c15="http://schemas.microsoft.com/office/drawing/2012/chart">
                  <c:ext xmlns:c16="http://schemas.microsoft.com/office/drawing/2014/chart" uri="{C3380CC4-5D6E-409C-BE32-E72D297353CC}">
                    <c16:uniqueId val="{00000017-6B84-4717-9B89-5EC8CDDCB531}"/>
                  </c:ext>
                </c:extLst>
              </c15:ser>
            </c15:filteredBarSeries>
          </c:ext>
        </c:extLst>
      </c:barChart>
      <c:catAx>
        <c:axId val="658741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s-CO"/>
          </a:p>
        </c:txPr>
        <c:crossAx val="66187264"/>
        <c:crosses val="autoZero"/>
        <c:auto val="1"/>
        <c:lblAlgn val="ctr"/>
        <c:lblOffset val="100"/>
        <c:noMultiLvlLbl val="0"/>
      </c:catAx>
      <c:valAx>
        <c:axId val="66187264"/>
        <c:scaling>
          <c:orientation val="minMax"/>
        </c:scaling>
        <c:delete val="1"/>
        <c:axPos val="l"/>
        <c:numFmt formatCode="General" sourceLinked="1"/>
        <c:majorTickMark val="none"/>
        <c:minorTickMark val="none"/>
        <c:tickLblPos val="nextTo"/>
        <c:crossAx val="65874176"/>
        <c:crosses val="autoZero"/>
        <c:crossBetween val="between"/>
      </c:valAx>
    </c:plotArea>
    <c:legend>
      <c:legendPos val="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txPr>
    <a:bodyPr/>
    <a:lstStyle/>
    <a:p>
      <a:pPr>
        <a:defRPr/>
      </a:pPr>
      <a:endParaRPr lang="es-CO"/>
    </a:p>
  </c:txPr>
  <c:printSettings>
    <c:headerFooter/>
    <c:pageMargins b="0.75" l="0.7" r="0.7" t="0.75" header="0.3" footer="0.3"/>
    <c:pageSetup orientation="landscape" verticalDpi="0"/>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59946701265939"/>
          <c:y val="0.20460488938400093"/>
          <c:w val="0.77547400275600054"/>
          <c:h val="0.57840304888768002"/>
        </c:manualLayout>
      </c:layout>
      <c:barChart>
        <c:barDir val="col"/>
        <c:grouping val="clustered"/>
        <c:varyColors val="0"/>
        <c:ser>
          <c:idx val="15"/>
          <c:order val="3"/>
          <c:tx>
            <c:strRef>
              <c:f>'[82]INFRA-IND-005'!$C$39</c:f>
              <c:strCache>
                <c:ptCount val="1"/>
                <c:pt idx="0">
                  <c:v>Abril</c:v>
                </c:pt>
              </c:strCache>
              <c:extLst xmlns:c15="http://schemas.microsoft.com/office/drawing/2012/chart"/>
            </c:strRef>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layout/>
                <c15:showLeaderLines val="1"/>
              </c:ext>
            </c:extLst>
          </c:dLbls>
          <c:cat>
            <c:strRef>
              <c:extLst>
                <c:ext xmlns:c15="http://schemas.microsoft.com/office/drawing/2012/chart" uri="{02D57815-91ED-43cb-92C2-25804820EDAC}">
                  <c15:fullRef>
                    <c15:sqref>'[82]INFRA-IND-005'!$D$35:$I$35</c15:sqref>
                  </c15:fullRef>
                </c:ext>
              </c:extLst>
              <c:f>'[82]INFRA-IND-005'!$H$35:$I$35</c:f>
              <c:strCache>
                <c:ptCount val="2"/>
                <c:pt idx="0">
                  <c:v># Metros cuadrados intervenidos</c:v>
                </c:pt>
                <c:pt idx="1">
                  <c:v># Metros cuadrados programados</c:v>
                </c:pt>
              </c:strCache>
            </c:strRef>
          </c:cat>
          <c:val>
            <c:numRef>
              <c:extLst>
                <c:ext xmlns:c15="http://schemas.microsoft.com/office/drawing/2012/chart" uri="{02D57815-91ED-43cb-92C2-25804820EDAC}">
                  <c15:fullRef>
                    <c15:sqref>'[82]INFRA-IND-005'!$D$39:$I$39</c15:sqref>
                  </c15:fullRef>
                </c:ext>
              </c:extLst>
              <c:f>'[82]INFRA-IND-005'!$H$39:$I$39</c:f>
              <c:numCache>
                <c:formatCode>General</c:formatCode>
                <c:ptCount val="2"/>
                <c:pt idx="0">
                  <c:v>202.61</c:v>
                </c:pt>
                <c:pt idx="1">
                  <c:v>300</c:v>
                </c:pt>
              </c:numCache>
            </c:numRef>
          </c:val>
          <c:extLst>
            <c:ext xmlns:c16="http://schemas.microsoft.com/office/drawing/2014/chart" uri="{C3380CC4-5D6E-409C-BE32-E72D297353CC}">
              <c16:uniqueId val="{00000000-1234-4E49-90C6-A7F4A03D81A9}"/>
            </c:ext>
          </c:extLst>
        </c:ser>
        <c:ser>
          <c:idx val="16"/>
          <c:order val="4"/>
          <c:tx>
            <c:strRef>
              <c:f>'[82]INFRA-IND-005'!$C$40</c:f>
              <c:strCache>
                <c:ptCount val="1"/>
                <c:pt idx="0">
                  <c:v>Mayo</c:v>
                </c:pt>
              </c:strCache>
              <c:extLst xmlns:c15="http://schemas.microsoft.com/office/drawing/2012/chart"/>
            </c:strRef>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layout/>
                <c15:showLeaderLines val="1"/>
              </c:ext>
            </c:extLst>
          </c:dLbls>
          <c:cat>
            <c:strRef>
              <c:extLst>
                <c:ext xmlns:c15="http://schemas.microsoft.com/office/drawing/2012/chart" uri="{02D57815-91ED-43cb-92C2-25804820EDAC}">
                  <c15:fullRef>
                    <c15:sqref>'[82]INFRA-IND-005'!$D$35:$I$35</c15:sqref>
                  </c15:fullRef>
                </c:ext>
              </c:extLst>
              <c:f>'[82]INFRA-IND-005'!$H$35:$I$35</c:f>
              <c:strCache>
                <c:ptCount val="2"/>
                <c:pt idx="0">
                  <c:v># Metros cuadrados intervenidos</c:v>
                </c:pt>
                <c:pt idx="1">
                  <c:v># Metros cuadrados programados</c:v>
                </c:pt>
              </c:strCache>
            </c:strRef>
          </c:cat>
          <c:val>
            <c:numRef>
              <c:extLst>
                <c:ext xmlns:c15="http://schemas.microsoft.com/office/drawing/2012/chart" uri="{02D57815-91ED-43cb-92C2-25804820EDAC}">
                  <c15:fullRef>
                    <c15:sqref>'[82]INFRA-IND-005'!$D$40:$I$40</c15:sqref>
                  </c15:fullRef>
                </c:ext>
              </c:extLst>
              <c:f>'[82]INFRA-IND-005'!$H$40:$I$40</c:f>
              <c:numCache>
                <c:formatCode>General</c:formatCode>
                <c:ptCount val="2"/>
                <c:pt idx="0">
                  <c:v>5940.97</c:v>
                </c:pt>
                <c:pt idx="1">
                  <c:v>5500</c:v>
                </c:pt>
              </c:numCache>
            </c:numRef>
          </c:val>
          <c:extLst>
            <c:ext xmlns:c16="http://schemas.microsoft.com/office/drawing/2014/chart" uri="{C3380CC4-5D6E-409C-BE32-E72D297353CC}">
              <c16:uniqueId val="{00000001-1234-4E49-90C6-A7F4A03D81A9}"/>
            </c:ext>
          </c:extLst>
        </c:ser>
        <c:ser>
          <c:idx val="17"/>
          <c:order val="5"/>
          <c:tx>
            <c:strRef>
              <c:f>'[82]INFRA-IND-005'!$C$41</c:f>
              <c:strCache>
                <c:ptCount val="1"/>
                <c:pt idx="0">
                  <c:v>Junio</c:v>
                </c:pt>
              </c:strCache>
              <c:extLst xmlns:c15="http://schemas.microsoft.com/office/drawing/2012/chart"/>
            </c:strRef>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layout/>
                <c15:showLeaderLines val="1"/>
              </c:ext>
            </c:extLst>
          </c:dLbls>
          <c:cat>
            <c:strRef>
              <c:extLst>
                <c:ext xmlns:c15="http://schemas.microsoft.com/office/drawing/2012/chart" uri="{02D57815-91ED-43cb-92C2-25804820EDAC}">
                  <c15:fullRef>
                    <c15:sqref>'[82]INFRA-IND-005'!$D$35:$I$35</c15:sqref>
                  </c15:fullRef>
                </c:ext>
              </c:extLst>
              <c:f>'[82]INFRA-IND-005'!$H$35:$I$35</c:f>
              <c:strCache>
                <c:ptCount val="2"/>
                <c:pt idx="0">
                  <c:v># Metros cuadrados intervenidos</c:v>
                </c:pt>
                <c:pt idx="1">
                  <c:v># Metros cuadrados programados</c:v>
                </c:pt>
              </c:strCache>
            </c:strRef>
          </c:cat>
          <c:val>
            <c:numRef>
              <c:extLst>
                <c:ext xmlns:c15="http://schemas.microsoft.com/office/drawing/2012/chart" uri="{02D57815-91ED-43cb-92C2-25804820EDAC}">
                  <c15:fullRef>
                    <c15:sqref>'[82]INFRA-IND-005'!$D$41:$I$41</c15:sqref>
                  </c15:fullRef>
                </c:ext>
              </c:extLst>
              <c:f>'[82]INFRA-IND-005'!$H$41:$I$41</c:f>
              <c:numCache>
                <c:formatCode>General</c:formatCode>
                <c:ptCount val="2"/>
                <c:pt idx="0">
                  <c:v>1387.76</c:v>
                </c:pt>
                <c:pt idx="1">
                  <c:v>1800</c:v>
                </c:pt>
              </c:numCache>
            </c:numRef>
          </c:val>
          <c:extLst>
            <c:ext xmlns:c16="http://schemas.microsoft.com/office/drawing/2014/chart" uri="{C3380CC4-5D6E-409C-BE32-E72D297353CC}">
              <c16:uniqueId val="{00000002-1234-4E49-90C6-A7F4A03D81A9}"/>
            </c:ext>
          </c:extLst>
        </c:ser>
        <c:dLbls>
          <c:dLblPos val="outEnd"/>
          <c:showLegendKey val="0"/>
          <c:showVal val="1"/>
          <c:showCatName val="0"/>
          <c:showSerName val="0"/>
          <c:showPercent val="0"/>
          <c:showBubbleSize val="0"/>
        </c:dLbls>
        <c:gapWidth val="444"/>
        <c:overlap val="-90"/>
        <c:axId val="65874176"/>
        <c:axId val="66187264"/>
        <c:extLst>
          <c:ext xmlns:c15="http://schemas.microsoft.com/office/drawing/2012/chart" uri="{02D57815-91ED-43cb-92C2-25804820EDAC}">
            <c15:filteredBarSeries>
              <c15:ser>
                <c:idx val="12"/>
                <c:order val="0"/>
                <c:tx>
                  <c:strRef>
                    <c:extLst>
                      <c:ext uri="{02D57815-91ED-43cb-92C2-25804820EDAC}">
                        <c15:formulaRef>
                          <c15:sqref>'[82]INFRA-IND-005'!$C$36</c15:sqref>
                        </c15:formulaRef>
                      </c:ext>
                    </c:extLst>
                    <c:strCache>
                      <c:ptCount val="1"/>
                      <c:pt idx="0">
                        <c:v>Enero</c:v>
                      </c:pt>
                    </c:strCache>
                  </c:strRef>
                </c:tx>
                <c:invertIfNegative val="0"/>
                <c:dLbls>
                  <c:spPr>
                    <a:noFill/>
                    <a:ln>
                      <a:noFill/>
                    </a:ln>
                    <a:effectLst/>
                  </c:spPr>
                  <c:dLblPos val="outEnd"/>
                  <c:showLegendKey val="0"/>
                  <c:showVal val="1"/>
                  <c:showCatName val="0"/>
                  <c:showSerName val="0"/>
                  <c:showPercent val="0"/>
                  <c:showBubbleSize val="0"/>
                  <c:showLeaderLines val="0"/>
                  <c:extLst>
                    <c:ext uri="{CE6537A1-D6FC-4f65-9D91-7224C49458BB}">
                      <c15:showLeaderLines val="1"/>
                    </c:ext>
                  </c:extLst>
                </c:dLbls>
                <c:cat>
                  <c:strRef>
                    <c:extLst>
                      <c:ext uri="{02D57815-91ED-43cb-92C2-25804820EDAC}">
                        <c15:fullRef>
                          <c15:sqref>'[82]INFRA-IND-005'!$D$35:$I$35</c15:sqref>
                        </c15:fullRef>
                        <c15:formulaRef>
                          <c15:sqref>'[82]INFRA-IND-005'!$H$35:$I$35</c15:sqref>
                        </c15:formulaRef>
                      </c:ext>
                    </c:extLst>
                    <c:strCache>
                      <c:ptCount val="2"/>
                      <c:pt idx="0">
                        <c:v># Metros cuadrados intervenidos</c:v>
                      </c:pt>
                      <c:pt idx="1">
                        <c:v># Metros cuadrados programados</c:v>
                      </c:pt>
                    </c:strCache>
                  </c:strRef>
                </c:cat>
                <c:val>
                  <c:numRef>
                    <c:extLst>
                      <c:ext uri="{02D57815-91ED-43cb-92C2-25804820EDAC}">
                        <c15:fullRef>
                          <c15:sqref>'[82]INFRA-IND-005'!$D$36:$I$36</c15:sqref>
                        </c15:fullRef>
                        <c15:formulaRef>
                          <c15:sqref>'[82]INFRA-IND-005'!$H$36:$I$36</c15:sqref>
                        </c15:formulaRef>
                      </c:ext>
                    </c:extLst>
                    <c:numCache>
                      <c:formatCode>General</c:formatCode>
                      <c:ptCount val="2"/>
                      <c:pt idx="0">
                        <c:v>804.58</c:v>
                      </c:pt>
                      <c:pt idx="1">
                        <c:v>800</c:v>
                      </c:pt>
                    </c:numCache>
                  </c:numRef>
                </c:val>
                <c:extLst>
                  <c:ext xmlns:c16="http://schemas.microsoft.com/office/drawing/2014/chart" uri="{C3380CC4-5D6E-409C-BE32-E72D297353CC}">
                    <c16:uniqueId val="{00000003-1234-4E49-90C6-A7F4A03D81A9}"/>
                  </c:ext>
                </c:extLst>
              </c15:ser>
            </c15:filteredBarSeries>
            <c15:filteredBarSeries>
              <c15:ser>
                <c:idx val="13"/>
                <c:order val="1"/>
                <c:tx>
                  <c:strRef>
                    <c:extLst xmlns:c15="http://schemas.microsoft.com/office/drawing/2012/chart">
                      <c:ext xmlns:c15="http://schemas.microsoft.com/office/drawing/2012/chart" uri="{02D57815-91ED-43cb-92C2-25804820EDAC}">
                        <c15:formulaRef>
                          <c15:sqref>'[82]INFRA-IND-005'!$C$37</c15:sqref>
                        </c15:formulaRef>
                      </c:ext>
                    </c:extLst>
                    <c:strCache>
                      <c:ptCount val="1"/>
                      <c:pt idx="0">
                        <c:v>Febrero</c:v>
                      </c:pt>
                    </c:strCache>
                  </c:strRef>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extLst>
                      <c:ext xmlns:c15="http://schemas.microsoft.com/office/drawing/2012/chart" uri="{02D57815-91ED-43cb-92C2-25804820EDAC}">
                        <c15:fullRef>
                          <c15:sqref>'[82]INFRA-IND-005'!$D$35:$I$35</c15:sqref>
                        </c15:fullRef>
                        <c15:formulaRef>
                          <c15:sqref>'[82]INFRA-IND-005'!$H$35:$I$35</c15:sqref>
                        </c15:formulaRef>
                      </c:ext>
                    </c:extLst>
                    <c:strCache>
                      <c:ptCount val="2"/>
                      <c:pt idx="0">
                        <c:v># Metros cuadrados intervenidos</c:v>
                      </c:pt>
                      <c:pt idx="1">
                        <c:v># Metros cuadrados programados</c:v>
                      </c:pt>
                    </c:strCache>
                  </c:strRef>
                </c:cat>
                <c:val>
                  <c:numRef>
                    <c:extLst>
                      <c:ext xmlns:c15="http://schemas.microsoft.com/office/drawing/2012/chart" uri="{02D57815-91ED-43cb-92C2-25804820EDAC}">
                        <c15:fullRef>
                          <c15:sqref>'[82]INFRA-IND-005'!$D$37:$I$37</c15:sqref>
                        </c15:fullRef>
                        <c15:formulaRef>
                          <c15:sqref>'[82]INFRA-IND-005'!$H$37:$I$37</c15:sqref>
                        </c15:formulaRef>
                      </c:ext>
                    </c:extLst>
                    <c:numCache>
                      <c:formatCode>General</c:formatCode>
                      <c:ptCount val="2"/>
                      <c:pt idx="0">
                        <c:v>609.74</c:v>
                      </c:pt>
                      <c:pt idx="1">
                        <c:v>900</c:v>
                      </c:pt>
                    </c:numCache>
                  </c:numRef>
                </c:val>
                <c:extLst xmlns:c15="http://schemas.microsoft.com/office/drawing/2012/chart">
                  <c:ext xmlns:c16="http://schemas.microsoft.com/office/drawing/2014/chart" uri="{C3380CC4-5D6E-409C-BE32-E72D297353CC}">
                    <c16:uniqueId val="{00000004-1234-4E49-90C6-A7F4A03D81A9}"/>
                  </c:ext>
                </c:extLst>
              </c15:ser>
            </c15:filteredBarSeries>
            <c15:filteredBarSeries>
              <c15:ser>
                <c:idx val="14"/>
                <c:order val="2"/>
                <c:tx>
                  <c:strRef>
                    <c:extLst xmlns:c15="http://schemas.microsoft.com/office/drawing/2012/chart">
                      <c:ext xmlns:c15="http://schemas.microsoft.com/office/drawing/2012/chart" uri="{02D57815-91ED-43cb-92C2-25804820EDAC}">
                        <c15:formulaRef>
                          <c15:sqref>'[82]INFRA-IND-005'!$C$38</c15:sqref>
                        </c15:formulaRef>
                      </c:ext>
                    </c:extLst>
                    <c:strCache>
                      <c:ptCount val="1"/>
                      <c:pt idx="0">
                        <c:v>Marzo</c:v>
                      </c:pt>
                    </c:strCache>
                  </c:strRef>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extLst>
                      <c:ext xmlns:c15="http://schemas.microsoft.com/office/drawing/2012/chart" uri="{02D57815-91ED-43cb-92C2-25804820EDAC}">
                        <c15:fullRef>
                          <c15:sqref>'[82]INFRA-IND-005'!$D$35:$I$35</c15:sqref>
                        </c15:fullRef>
                        <c15:formulaRef>
                          <c15:sqref>'[82]INFRA-IND-005'!$H$35:$I$35</c15:sqref>
                        </c15:formulaRef>
                      </c:ext>
                    </c:extLst>
                    <c:strCache>
                      <c:ptCount val="2"/>
                      <c:pt idx="0">
                        <c:v># Metros cuadrados intervenidos</c:v>
                      </c:pt>
                      <c:pt idx="1">
                        <c:v># Metros cuadrados programados</c:v>
                      </c:pt>
                    </c:strCache>
                  </c:strRef>
                </c:cat>
                <c:val>
                  <c:numRef>
                    <c:extLst>
                      <c:ext xmlns:c15="http://schemas.microsoft.com/office/drawing/2012/chart" uri="{02D57815-91ED-43cb-92C2-25804820EDAC}">
                        <c15:fullRef>
                          <c15:sqref>'[82]INFRA-IND-005'!$D$38:$I$38</c15:sqref>
                        </c15:fullRef>
                        <c15:formulaRef>
                          <c15:sqref>'[82]INFRA-IND-005'!$H$38:$I$38</c15:sqref>
                        </c15:formulaRef>
                      </c:ext>
                    </c:extLst>
                    <c:numCache>
                      <c:formatCode>General</c:formatCode>
                      <c:ptCount val="2"/>
                      <c:pt idx="0">
                        <c:v>1183.72</c:v>
                      </c:pt>
                      <c:pt idx="1">
                        <c:v>1000</c:v>
                      </c:pt>
                    </c:numCache>
                  </c:numRef>
                </c:val>
                <c:extLst xmlns:c15="http://schemas.microsoft.com/office/drawing/2012/chart">
                  <c:ext xmlns:c16="http://schemas.microsoft.com/office/drawing/2014/chart" uri="{C3380CC4-5D6E-409C-BE32-E72D297353CC}">
                    <c16:uniqueId val="{00000005-1234-4E49-90C6-A7F4A03D81A9}"/>
                  </c:ext>
                </c:extLst>
              </c15:ser>
            </c15:filteredBarSeries>
            <c15:filteredBarSeries>
              <c15:ser>
                <c:idx val="18"/>
                <c:order val="6"/>
                <c:tx>
                  <c:strRef>
                    <c:extLst xmlns:c15="http://schemas.microsoft.com/office/drawing/2012/chart">
                      <c:ext xmlns:c15="http://schemas.microsoft.com/office/drawing/2012/chart" uri="{02D57815-91ED-43cb-92C2-25804820EDAC}">
                        <c15:formulaRef>
                          <c15:sqref>'[82]INFRA-IND-005'!$C$42</c15:sqref>
                        </c15:formulaRef>
                      </c:ext>
                    </c:extLst>
                    <c:strCache>
                      <c:ptCount val="1"/>
                      <c:pt idx="0">
                        <c:v>Julio</c:v>
                      </c:pt>
                    </c:strCache>
                  </c:strRef>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extLst>
                      <c:ext xmlns:c15="http://schemas.microsoft.com/office/drawing/2012/chart" uri="{02D57815-91ED-43cb-92C2-25804820EDAC}">
                        <c15:fullRef>
                          <c15:sqref>'[82]INFRA-IND-005'!$D$35:$I$35</c15:sqref>
                        </c15:fullRef>
                        <c15:formulaRef>
                          <c15:sqref>'[82]INFRA-IND-005'!$H$35:$I$35</c15:sqref>
                        </c15:formulaRef>
                      </c:ext>
                    </c:extLst>
                    <c:strCache>
                      <c:ptCount val="2"/>
                      <c:pt idx="0">
                        <c:v># Metros cuadrados intervenidos</c:v>
                      </c:pt>
                      <c:pt idx="1">
                        <c:v># Metros cuadrados programados</c:v>
                      </c:pt>
                    </c:strCache>
                  </c:strRef>
                </c:cat>
                <c:val>
                  <c:numRef>
                    <c:extLst>
                      <c:ext xmlns:c15="http://schemas.microsoft.com/office/drawing/2012/chart" uri="{02D57815-91ED-43cb-92C2-25804820EDAC}">
                        <c15:fullRef>
                          <c15:sqref>'[82]INFRA-IND-005'!$D$42:$I$42</c15:sqref>
                        </c15:fullRef>
                        <c15:formulaRef>
                          <c15:sqref>'[82]INFRA-IND-005'!$H$42:$I$42</c15:sqref>
                        </c15:formulaRef>
                      </c:ext>
                    </c:extLst>
                    <c:numCache>
                      <c:formatCode>General</c:formatCode>
                      <c:ptCount val="2"/>
                      <c:pt idx="0">
                        <c:v>2444.89</c:v>
                      </c:pt>
                      <c:pt idx="1">
                        <c:v>2500</c:v>
                      </c:pt>
                    </c:numCache>
                  </c:numRef>
                </c:val>
                <c:extLst xmlns:c15="http://schemas.microsoft.com/office/drawing/2012/chart">
                  <c:ext xmlns:c16="http://schemas.microsoft.com/office/drawing/2014/chart" uri="{C3380CC4-5D6E-409C-BE32-E72D297353CC}">
                    <c16:uniqueId val="{00000006-1234-4E49-90C6-A7F4A03D81A9}"/>
                  </c:ext>
                </c:extLst>
              </c15:ser>
            </c15:filteredBarSeries>
            <c15:filteredBarSeries>
              <c15:ser>
                <c:idx val="19"/>
                <c:order val="7"/>
                <c:tx>
                  <c:strRef>
                    <c:extLst xmlns:c15="http://schemas.microsoft.com/office/drawing/2012/chart">
                      <c:ext xmlns:c15="http://schemas.microsoft.com/office/drawing/2012/chart" uri="{02D57815-91ED-43cb-92C2-25804820EDAC}">
                        <c15:formulaRef>
                          <c15:sqref>'[82]INFRA-IND-005'!$C$43</c15:sqref>
                        </c15:formulaRef>
                      </c:ext>
                    </c:extLst>
                    <c:strCache>
                      <c:ptCount val="1"/>
                      <c:pt idx="0">
                        <c:v>Agosto</c:v>
                      </c:pt>
                    </c:strCache>
                  </c:strRef>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extLst>
                      <c:ext xmlns:c15="http://schemas.microsoft.com/office/drawing/2012/chart" uri="{02D57815-91ED-43cb-92C2-25804820EDAC}">
                        <c15:fullRef>
                          <c15:sqref>'[82]INFRA-IND-005'!$D$35:$I$35</c15:sqref>
                        </c15:fullRef>
                        <c15:formulaRef>
                          <c15:sqref>'[82]INFRA-IND-005'!$H$35:$I$35</c15:sqref>
                        </c15:formulaRef>
                      </c:ext>
                    </c:extLst>
                    <c:strCache>
                      <c:ptCount val="2"/>
                      <c:pt idx="0">
                        <c:v># Metros cuadrados intervenidos</c:v>
                      </c:pt>
                      <c:pt idx="1">
                        <c:v># Metros cuadrados programados</c:v>
                      </c:pt>
                    </c:strCache>
                  </c:strRef>
                </c:cat>
                <c:val>
                  <c:numRef>
                    <c:extLst>
                      <c:ext xmlns:c15="http://schemas.microsoft.com/office/drawing/2012/chart" uri="{02D57815-91ED-43cb-92C2-25804820EDAC}">
                        <c15:fullRef>
                          <c15:sqref>'[82]INFRA-IND-005'!$D$43:$I$43</c15:sqref>
                        </c15:fullRef>
                        <c15:formulaRef>
                          <c15:sqref>'[82]INFRA-IND-005'!$H$43:$I$43</c15:sqref>
                        </c15:formulaRef>
                      </c:ext>
                    </c:extLst>
                    <c:numCache>
                      <c:formatCode>General</c:formatCode>
                      <c:ptCount val="2"/>
                      <c:pt idx="0">
                        <c:v>622.73</c:v>
                      </c:pt>
                      <c:pt idx="1">
                        <c:v>2500</c:v>
                      </c:pt>
                    </c:numCache>
                  </c:numRef>
                </c:val>
                <c:extLst xmlns:c15="http://schemas.microsoft.com/office/drawing/2012/chart">
                  <c:ext xmlns:c16="http://schemas.microsoft.com/office/drawing/2014/chart" uri="{C3380CC4-5D6E-409C-BE32-E72D297353CC}">
                    <c16:uniqueId val="{00000007-1234-4E49-90C6-A7F4A03D81A9}"/>
                  </c:ext>
                </c:extLst>
              </c15:ser>
            </c15:filteredBarSeries>
            <c15:filteredBarSeries>
              <c15:ser>
                <c:idx val="20"/>
                <c:order val="8"/>
                <c:tx>
                  <c:strRef>
                    <c:extLst xmlns:c15="http://schemas.microsoft.com/office/drawing/2012/chart">
                      <c:ext xmlns:c15="http://schemas.microsoft.com/office/drawing/2012/chart" uri="{02D57815-91ED-43cb-92C2-25804820EDAC}">
                        <c15:formulaRef>
                          <c15:sqref>'[82]INFRA-IND-005'!$C$44</c15:sqref>
                        </c15:formulaRef>
                      </c:ext>
                    </c:extLst>
                    <c:strCache>
                      <c:ptCount val="1"/>
                      <c:pt idx="0">
                        <c:v>Septiembre</c:v>
                      </c:pt>
                    </c:strCache>
                  </c:strRef>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extLst>
                      <c:ext xmlns:c15="http://schemas.microsoft.com/office/drawing/2012/chart" uri="{02D57815-91ED-43cb-92C2-25804820EDAC}">
                        <c15:fullRef>
                          <c15:sqref>'[82]INFRA-IND-005'!$D$35:$I$35</c15:sqref>
                        </c15:fullRef>
                        <c15:formulaRef>
                          <c15:sqref>'[82]INFRA-IND-005'!$H$35:$I$35</c15:sqref>
                        </c15:formulaRef>
                      </c:ext>
                    </c:extLst>
                    <c:strCache>
                      <c:ptCount val="2"/>
                      <c:pt idx="0">
                        <c:v># Metros cuadrados intervenidos</c:v>
                      </c:pt>
                      <c:pt idx="1">
                        <c:v># Metros cuadrados programados</c:v>
                      </c:pt>
                    </c:strCache>
                  </c:strRef>
                </c:cat>
                <c:val>
                  <c:numRef>
                    <c:extLst>
                      <c:ext xmlns:c15="http://schemas.microsoft.com/office/drawing/2012/chart" uri="{02D57815-91ED-43cb-92C2-25804820EDAC}">
                        <c15:fullRef>
                          <c15:sqref>'[82]INFRA-IND-005'!$D$44:$I$44</c15:sqref>
                        </c15:fullRef>
                        <c15:formulaRef>
                          <c15:sqref>'[82]INFRA-IND-005'!$H$44:$I$44</c15:sqref>
                        </c15:formulaRef>
                      </c:ext>
                    </c:extLst>
                    <c:numCache>
                      <c:formatCode>General</c:formatCode>
                      <c:ptCount val="2"/>
                      <c:pt idx="0">
                        <c:v>2804.91</c:v>
                      </c:pt>
                      <c:pt idx="1">
                        <c:v>2500</c:v>
                      </c:pt>
                    </c:numCache>
                  </c:numRef>
                </c:val>
                <c:extLst xmlns:c15="http://schemas.microsoft.com/office/drawing/2012/chart">
                  <c:ext xmlns:c16="http://schemas.microsoft.com/office/drawing/2014/chart" uri="{C3380CC4-5D6E-409C-BE32-E72D297353CC}">
                    <c16:uniqueId val="{00000008-1234-4E49-90C6-A7F4A03D81A9}"/>
                  </c:ext>
                </c:extLst>
              </c15:ser>
            </c15:filteredBarSeries>
            <c15:filteredBarSeries>
              <c15:ser>
                <c:idx val="21"/>
                <c:order val="9"/>
                <c:tx>
                  <c:strRef>
                    <c:extLst xmlns:c15="http://schemas.microsoft.com/office/drawing/2012/chart">
                      <c:ext xmlns:c15="http://schemas.microsoft.com/office/drawing/2012/chart" uri="{02D57815-91ED-43cb-92C2-25804820EDAC}">
                        <c15:formulaRef>
                          <c15:sqref>'[82]INFRA-IND-005'!$C$45</c15:sqref>
                        </c15:formulaRef>
                      </c:ext>
                    </c:extLst>
                    <c:strCache>
                      <c:ptCount val="1"/>
                      <c:pt idx="0">
                        <c:v>Octubre</c:v>
                      </c:pt>
                    </c:strCache>
                  </c:strRef>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extLst>
                      <c:ext xmlns:c15="http://schemas.microsoft.com/office/drawing/2012/chart" uri="{02D57815-91ED-43cb-92C2-25804820EDAC}">
                        <c15:fullRef>
                          <c15:sqref>'[82]INFRA-IND-005'!$D$35:$I$35</c15:sqref>
                        </c15:fullRef>
                        <c15:formulaRef>
                          <c15:sqref>'[82]INFRA-IND-005'!$H$35:$I$35</c15:sqref>
                        </c15:formulaRef>
                      </c:ext>
                    </c:extLst>
                    <c:strCache>
                      <c:ptCount val="2"/>
                      <c:pt idx="0">
                        <c:v># Metros cuadrados intervenidos</c:v>
                      </c:pt>
                      <c:pt idx="1">
                        <c:v># Metros cuadrados programados</c:v>
                      </c:pt>
                    </c:strCache>
                  </c:strRef>
                </c:cat>
                <c:val>
                  <c:numRef>
                    <c:extLst>
                      <c:ext xmlns:c15="http://schemas.microsoft.com/office/drawing/2012/chart" uri="{02D57815-91ED-43cb-92C2-25804820EDAC}">
                        <c15:fullRef>
                          <c15:sqref>'[82]INFRA-IND-005'!$D$45:$I$45</c15:sqref>
                        </c15:fullRef>
                        <c15:formulaRef>
                          <c15:sqref>'[82]INFRA-IND-005'!$H$45:$I$45</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9-1234-4E49-90C6-A7F4A03D81A9}"/>
                  </c:ext>
                </c:extLst>
              </c15:ser>
            </c15:filteredBarSeries>
            <c15:filteredBarSeries>
              <c15:ser>
                <c:idx val="22"/>
                <c:order val="10"/>
                <c:tx>
                  <c:strRef>
                    <c:extLst xmlns:c15="http://schemas.microsoft.com/office/drawing/2012/chart">
                      <c:ext xmlns:c15="http://schemas.microsoft.com/office/drawing/2012/chart" uri="{02D57815-91ED-43cb-92C2-25804820EDAC}">
                        <c15:formulaRef>
                          <c15:sqref>'[82]INFRA-IND-005'!$C$46</c15:sqref>
                        </c15:formulaRef>
                      </c:ext>
                    </c:extLst>
                    <c:strCache>
                      <c:ptCount val="1"/>
                      <c:pt idx="0">
                        <c:v>Noviembre</c:v>
                      </c:pt>
                    </c:strCache>
                  </c:strRef>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extLst>
                      <c:ext xmlns:c15="http://schemas.microsoft.com/office/drawing/2012/chart" uri="{02D57815-91ED-43cb-92C2-25804820EDAC}">
                        <c15:fullRef>
                          <c15:sqref>'[82]INFRA-IND-005'!$D$35:$I$35</c15:sqref>
                        </c15:fullRef>
                        <c15:formulaRef>
                          <c15:sqref>'[82]INFRA-IND-005'!$H$35:$I$35</c15:sqref>
                        </c15:formulaRef>
                      </c:ext>
                    </c:extLst>
                    <c:strCache>
                      <c:ptCount val="2"/>
                      <c:pt idx="0">
                        <c:v># Metros cuadrados intervenidos</c:v>
                      </c:pt>
                      <c:pt idx="1">
                        <c:v># Metros cuadrados programados</c:v>
                      </c:pt>
                    </c:strCache>
                  </c:strRef>
                </c:cat>
                <c:val>
                  <c:numRef>
                    <c:extLst>
                      <c:ext xmlns:c15="http://schemas.microsoft.com/office/drawing/2012/chart" uri="{02D57815-91ED-43cb-92C2-25804820EDAC}">
                        <c15:fullRef>
                          <c15:sqref>'[82]INFRA-IND-005'!$D$46:$I$46</c15:sqref>
                        </c15:fullRef>
                        <c15:formulaRef>
                          <c15:sqref>'[82]INFRA-IND-005'!$H$46:$I$46</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A-1234-4E49-90C6-A7F4A03D81A9}"/>
                  </c:ext>
                </c:extLst>
              </c15:ser>
            </c15:filteredBarSeries>
            <c15:filteredBarSeries>
              <c15:ser>
                <c:idx val="23"/>
                <c:order val="11"/>
                <c:tx>
                  <c:strRef>
                    <c:extLst xmlns:c15="http://schemas.microsoft.com/office/drawing/2012/chart">
                      <c:ext xmlns:c15="http://schemas.microsoft.com/office/drawing/2012/chart" uri="{02D57815-91ED-43cb-92C2-25804820EDAC}">
                        <c15:formulaRef>
                          <c15:sqref>'[82]INFRA-IND-005'!$C$47</c15:sqref>
                        </c15:formulaRef>
                      </c:ext>
                    </c:extLst>
                    <c:strCache>
                      <c:ptCount val="1"/>
                      <c:pt idx="0">
                        <c:v>Diciembre</c:v>
                      </c:pt>
                    </c:strCache>
                  </c:strRef>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extLst>
                      <c:ext xmlns:c15="http://schemas.microsoft.com/office/drawing/2012/chart" uri="{02D57815-91ED-43cb-92C2-25804820EDAC}">
                        <c15:fullRef>
                          <c15:sqref>'[82]INFRA-IND-005'!$D$35:$I$35</c15:sqref>
                        </c15:fullRef>
                        <c15:formulaRef>
                          <c15:sqref>'[82]INFRA-IND-005'!$H$35:$I$35</c15:sqref>
                        </c15:formulaRef>
                      </c:ext>
                    </c:extLst>
                    <c:strCache>
                      <c:ptCount val="2"/>
                      <c:pt idx="0">
                        <c:v># Metros cuadrados intervenidos</c:v>
                      </c:pt>
                      <c:pt idx="1">
                        <c:v># Metros cuadrados programados</c:v>
                      </c:pt>
                    </c:strCache>
                  </c:strRef>
                </c:cat>
                <c:val>
                  <c:numRef>
                    <c:extLst>
                      <c:ext xmlns:c15="http://schemas.microsoft.com/office/drawing/2012/chart" uri="{02D57815-91ED-43cb-92C2-25804820EDAC}">
                        <c15:fullRef>
                          <c15:sqref>'[82]INFRA-IND-005'!$D$47:$I$47</c15:sqref>
                        </c15:fullRef>
                        <c15:formulaRef>
                          <c15:sqref>'[82]INFRA-IND-005'!$H$47:$I$47</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B-1234-4E49-90C6-A7F4A03D81A9}"/>
                  </c:ext>
                </c:extLst>
              </c15:ser>
            </c15:filteredBarSeries>
            <c15:filteredBarSeries>
              <c15:ser>
                <c:idx val="0"/>
                <c:order val="12"/>
                <c:tx>
                  <c:strRef>
                    <c:extLst xmlns:c15="http://schemas.microsoft.com/office/drawing/2012/chart">
                      <c:ext xmlns:c15="http://schemas.microsoft.com/office/drawing/2012/chart" uri="{02D57815-91ED-43cb-92C2-25804820EDAC}">
                        <c15:formulaRef>
                          <c15:sqref>'[82]INFRA-IND-005'!$C$36</c15:sqref>
                        </c15:formulaRef>
                      </c:ext>
                    </c:extLst>
                    <c:strCache>
                      <c:ptCount val="1"/>
                      <c:pt idx="0">
                        <c:v>Enero</c:v>
                      </c:pt>
                    </c:strCache>
                  </c:strRef>
                </c:tx>
                <c:spPr>
                  <a:solidFill>
                    <a:schemeClr val="accent6"/>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'[82]INFRA-IND-005'!$H$35:$I$35</c15:sqref>
                        </c15:fullRef>
                        <c15:formulaRef>
                          <c15:sqref/>
                        </c15:formulaRef>
                      </c:ext>
                    </c:extLst>
                    <c:strCache>
                      <c:ptCount val="0"/>
                    </c:strCache>
                  </c:strRef>
                </c:cat>
                <c:val>
                  <c:numRef>
                    <c:extLst>
                      <c:ext xmlns:c15="http://schemas.microsoft.com/office/drawing/2012/chart" uri="{02D57815-91ED-43cb-92C2-25804820EDAC}">
                        <c15:fullRef>
                          <c15:sqref>'[82]INFRA-IND-005'!$H$36:$I$36</c15:sqref>
                        </c15:fullRef>
                        <c15:formulaRef>
                          <c15:sqref/>
                        </c15:formulaRef>
                      </c:ext>
                    </c:extLst>
                    <c:numCache>
                      <c:formatCode>General</c:formatCode>
                      <c:ptCount val="0"/>
                    </c:numCache>
                  </c:numRef>
                </c:val>
                <c:extLst xmlns:c15="http://schemas.microsoft.com/office/drawing/2012/chart">
                  <c:ext xmlns:c16="http://schemas.microsoft.com/office/drawing/2014/chart" uri="{C3380CC4-5D6E-409C-BE32-E72D297353CC}">
                    <c16:uniqueId val="{0000000C-1234-4E49-90C6-A7F4A03D81A9}"/>
                  </c:ext>
                </c:extLst>
              </c15:ser>
            </c15:filteredBarSeries>
            <c15:filteredBarSeries>
              <c15:ser>
                <c:idx val="1"/>
                <c:order val="13"/>
                <c:tx>
                  <c:strRef>
                    <c:extLst xmlns:c15="http://schemas.microsoft.com/office/drawing/2012/chart">
                      <c:ext xmlns:c15="http://schemas.microsoft.com/office/drawing/2012/chart" uri="{02D57815-91ED-43cb-92C2-25804820EDAC}">
                        <c15:formulaRef>
                          <c15:sqref>'[82]INFRA-IND-005'!$C$37</c15:sqref>
                        </c15:formulaRef>
                      </c:ext>
                    </c:extLst>
                    <c:strCache>
                      <c:ptCount val="1"/>
                      <c:pt idx="0">
                        <c:v>Febrero</c:v>
                      </c:pt>
                    </c:strCache>
                  </c:strRef>
                </c:tx>
                <c:spPr>
                  <a:solidFill>
                    <a:schemeClr val="accent5"/>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'[82]INFRA-IND-005'!$H$35:$I$35</c15:sqref>
                        </c15:fullRef>
                        <c15:formulaRef>
                          <c15:sqref/>
                        </c15:formulaRef>
                      </c:ext>
                    </c:extLst>
                    <c:strCache>
                      <c:ptCount val="0"/>
                    </c:strCache>
                  </c:strRef>
                </c:cat>
                <c:val>
                  <c:numRef>
                    <c:extLst>
                      <c:ext xmlns:c15="http://schemas.microsoft.com/office/drawing/2012/chart" uri="{02D57815-91ED-43cb-92C2-25804820EDAC}">
                        <c15:fullRef>
                          <c15:sqref>'[82]INFRA-IND-005'!$H$37:$I$37</c15:sqref>
                        </c15:fullRef>
                        <c15:formulaRef>
                          <c15:sqref/>
                        </c15:formulaRef>
                      </c:ext>
                    </c:extLst>
                    <c:numCache>
                      <c:formatCode>General</c:formatCode>
                      <c:ptCount val="0"/>
                    </c:numCache>
                  </c:numRef>
                </c:val>
                <c:extLst xmlns:c15="http://schemas.microsoft.com/office/drawing/2012/chart">
                  <c:ext xmlns:c16="http://schemas.microsoft.com/office/drawing/2014/chart" uri="{C3380CC4-5D6E-409C-BE32-E72D297353CC}">
                    <c16:uniqueId val="{0000000D-1234-4E49-90C6-A7F4A03D81A9}"/>
                  </c:ext>
                </c:extLst>
              </c15:ser>
            </c15:filteredBarSeries>
            <c15:filteredBarSeries>
              <c15:ser>
                <c:idx val="2"/>
                <c:order val="14"/>
                <c:tx>
                  <c:strRef>
                    <c:extLst xmlns:c15="http://schemas.microsoft.com/office/drawing/2012/chart">
                      <c:ext xmlns:c15="http://schemas.microsoft.com/office/drawing/2012/chart" uri="{02D57815-91ED-43cb-92C2-25804820EDAC}">
                        <c15:formulaRef>
                          <c15:sqref>'[82]INFRA-IND-005'!$C$38</c15:sqref>
                        </c15:formulaRef>
                      </c:ext>
                    </c:extLst>
                    <c:strCache>
                      <c:ptCount val="1"/>
                      <c:pt idx="0">
                        <c:v>Marzo</c:v>
                      </c:pt>
                    </c:strCache>
                  </c:strRef>
                </c:tx>
                <c:spPr>
                  <a:solidFill>
                    <a:schemeClr val="accent4"/>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'[82]INFRA-IND-005'!$H$35:$I$35</c15:sqref>
                        </c15:fullRef>
                        <c15:formulaRef>
                          <c15:sqref/>
                        </c15:formulaRef>
                      </c:ext>
                    </c:extLst>
                    <c:strCache>
                      <c:ptCount val="0"/>
                    </c:strCache>
                  </c:strRef>
                </c:cat>
                <c:val>
                  <c:numRef>
                    <c:extLst>
                      <c:ext xmlns:c15="http://schemas.microsoft.com/office/drawing/2012/chart" uri="{02D57815-91ED-43cb-92C2-25804820EDAC}">
                        <c15:fullRef>
                          <c15:sqref>'[82]INFRA-IND-005'!$H$38:$I$38</c15:sqref>
                        </c15:fullRef>
                        <c15:formulaRef>
                          <c15:sqref/>
                        </c15:formulaRef>
                      </c:ext>
                    </c:extLst>
                    <c:numCache>
                      <c:formatCode>General</c:formatCode>
                      <c:ptCount val="0"/>
                    </c:numCache>
                  </c:numRef>
                </c:val>
                <c:extLst xmlns:c15="http://schemas.microsoft.com/office/drawing/2012/chart">
                  <c:ext xmlns:c16="http://schemas.microsoft.com/office/drawing/2014/chart" uri="{C3380CC4-5D6E-409C-BE32-E72D297353CC}">
                    <c16:uniqueId val="{0000000E-1234-4E49-90C6-A7F4A03D81A9}"/>
                  </c:ext>
                </c:extLst>
              </c15:ser>
            </c15:filteredBarSeries>
            <c15:filteredBarSeries>
              <c15:ser>
                <c:idx val="3"/>
                <c:order val="15"/>
                <c:tx>
                  <c:strRef>
                    <c:extLst xmlns:c15="http://schemas.microsoft.com/office/drawing/2012/chart">
                      <c:ext xmlns:c15="http://schemas.microsoft.com/office/drawing/2012/chart" uri="{02D57815-91ED-43cb-92C2-25804820EDAC}">
                        <c15:formulaRef>
                          <c15:sqref>'[82]INFRA-IND-005'!$C$39</c15:sqref>
                        </c15:formulaRef>
                      </c:ext>
                    </c:extLst>
                    <c:strCache>
                      <c:ptCount val="1"/>
                      <c:pt idx="0">
                        <c:v>Abril</c:v>
                      </c:pt>
                    </c:strCache>
                  </c:strRef>
                </c:tx>
                <c:spPr>
                  <a:solidFill>
                    <a:schemeClr val="accent6">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'[82]INFRA-IND-005'!$H$35:$I$35</c15:sqref>
                        </c15:fullRef>
                        <c15:formulaRef>
                          <c15:sqref/>
                        </c15:formulaRef>
                      </c:ext>
                    </c:extLst>
                    <c:strCache>
                      <c:ptCount val="0"/>
                    </c:strCache>
                  </c:strRef>
                </c:cat>
                <c:val>
                  <c:numRef>
                    <c:extLst>
                      <c:ext xmlns:c15="http://schemas.microsoft.com/office/drawing/2012/chart" uri="{02D57815-91ED-43cb-92C2-25804820EDAC}">
                        <c15:fullRef>
                          <c15:sqref>'[82]INFRA-IND-005'!$H$39:$I$39</c15:sqref>
                        </c15:fullRef>
                        <c15:formulaRef>
                          <c15:sqref/>
                        </c15:formulaRef>
                      </c:ext>
                    </c:extLst>
                    <c:numCache>
                      <c:formatCode>General</c:formatCode>
                      <c:ptCount val="0"/>
                    </c:numCache>
                  </c:numRef>
                </c:val>
                <c:extLst xmlns:c15="http://schemas.microsoft.com/office/drawing/2012/chart">
                  <c:ext xmlns:c16="http://schemas.microsoft.com/office/drawing/2014/chart" uri="{C3380CC4-5D6E-409C-BE32-E72D297353CC}">
                    <c16:uniqueId val="{0000000F-1234-4E49-90C6-A7F4A03D81A9}"/>
                  </c:ext>
                </c:extLst>
              </c15:ser>
            </c15:filteredBarSeries>
            <c15:filteredBarSeries>
              <c15:ser>
                <c:idx val="4"/>
                <c:order val="16"/>
                <c:tx>
                  <c:strRef>
                    <c:extLst xmlns:c15="http://schemas.microsoft.com/office/drawing/2012/chart">
                      <c:ext xmlns:c15="http://schemas.microsoft.com/office/drawing/2012/chart" uri="{02D57815-91ED-43cb-92C2-25804820EDAC}">
                        <c15:formulaRef>
                          <c15:sqref>'[82]INFRA-IND-005'!$C$40</c15:sqref>
                        </c15:formulaRef>
                      </c:ext>
                    </c:extLst>
                    <c:strCache>
                      <c:ptCount val="1"/>
                      <c:pt idx="0">
                        <c:v>Mayo</c:v>
                      </c:pt>
                    </c:strCache>
                  </c:strRef>
                </c:tx>
                <c:spPr>
                  <a:solidFill>
                    <a:schemeClr val="accent5">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'[82]INFRA-IND-005'!$H$35:$I$35</c15:sqref>
                        </c15:fullRef>
                        <c15:formulaRef>
                          <c15:sqref/>
                        </c15:formulaRef>
                      </c:ext>
                    </c:extLst>
                    <c:strCache>
                      <c:ptCount val="0"/>
                    </c:strCache>
                  </c:strRef>
                </c:cat>
                <c:val>
                  <c:numRef>
                    <c:extLst>
                      <c:ext xmlns:c15="http://schemas.microsoft.com/office/drawing/2012/chart" uri="{02D57815-91ED-43cb-92C2-25804820EDAC}">
                        <c15:fullRef>
                          <c15:sqref>'[82]INFRA-IND-005'!$H$40:$I$40</c15:sqref>
                        </c15:fullRef>
                        <c15:formulaRef>
                          <c15:sqref/>
                        </c15:formulaRef>
                      </c:ext>
                    </c:extLst>
                    <c:numCache>
                      <c:formatCode>General</c:formatCode>
                      <c:ptCount val="0"/>
                    </c:numCache>
                  </c:numRef>
                </c:val>
                <c:extLst xmlns:c15="http://schemas.microsoft.com/office/drawing/2012/chart">
                  <c:ext xmlns:c16="http://schemas.microsoft.com/office/drawing/2014/chart" uri="{C3380CC4-5D6E-409C-BE32-E72D297353CC}">
                    <c16:uniqueId val="{00000010-1234-4E49-90C6-A7F4A03D81A9}"/>
                  </c:ext>
                </c:extLst>
              </c15:ser>
            </c15:filteredBarSeries>
            <c15:filteredBarSeries>
              <c15:ser>
                <c:idx val="5"/>
                <c:order val="17"/>
                <c:tx>
                  <c:strRef>
                    <c:extLst xmlns:c15="http://schemas.microsoft.com/office/drawing/2012/chart">
                      <c:ext xmlns:c15="http://schemas.microsoft.com/office/drawing/2012/chart" uri="{02D57815-91ED-43cb-92C2-25804820EDAC}">
                        <c15:formulaRef>
                          <c15:sqref>'[82]INFRA-IND-005'!$C$41</c15:sqref>
                        </c15:formulaRef>
                      </c:ext>
                    </c:extLst>
                    <c:strCache>
                      <c:ptCount val="1"/>
                      <c:pt idx="0">
                        <c:v>Junio</c:v>
                      </c:pt>
                    </c:strCache>
                  </c:strRef>
                </c:tx>
                <c:spPr>
                  <a:solidFill>
                    <a:schemeClr val="accent4">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'[82]INFRA-IND-005'!$H$35:$I$35</c15:sqref>
                        </c15:fullRef>
                        <c15:formulaRef>
                          <c15:sqref/>
                        </c15:formulaRef>
                      </c:ext>
                    </c:extLst>
                    <c:strCache>
                      <c:ptCount val="0"/>
                    </c:strCache>
                  </c:strRef>
                </c:cat>
                <c:val>
                  <c:numRef>
                    <c:extLst>
                      <c:ext xmlns:c15="http://schemas.microsoft.com/office/drawing/2012/chart" uri="{02D57815-91ED-43cb-92C2-25804820EDAC}">
                        <c15:fullRef>
                          <c15:sqref>'[82]INFRA-IND-005'!$H$41:$I$41</c15:sqref>
                        </c15:fullRef>
                        <c15:formulaRef>
                          <c15:sqref/>
                        </c15:formulaRef>
                      </c:ext>
                    </c:extLst>
                    <c:numCache>
                      <c:formatCode>General</c:formatCode>
                      <c:ptCount val="0"/>
                    </c:numCache>
                  </c:numRef>
                </c:val>
                <c:extLst xmlns:c15="http://schemas.microsoft.com/office/drawing/2012/chart">
                  <c:ext xmlns:c16="http://schemas.microsoft.com/office/drawing/2014/chart" uri="{C3380CC4-5D6E-409C-BE32-E72D297353CC}">
                    <c16:uniqueId val="{00000011-1234-4E49-90C6-A7F4A03D81A9}"/>
                  </c:ext>
                </c:extLst>
              </c15:ser>
            </c15:filteredBarSeries>
            <c15:filteredBarSeries>
              <c15:ser>
                <c:idx val="6"/>
                <c:order val="18"/>
                <c:tx>
                  <c:strRef>
                    <c:extLst xmlns:c15="http://schemas.microsoft.com/office/drawing/2012/chart">
                      <c:ext xmlns:c15="http://schemas.microsoft.com/office/drawing/2012/chart" uri="{02D57815-91ED-43cb-92C2-25804820EDAC}">
                        <c15:formulaRef>
                          <c15:sqref>'[82]INFRA-IND-005'!$C$42</c15:sqref>
                        </c15:formulaRef>
                      </c:ext>
                    </c:extLst>
                    <c:strCache>
                      <c:ptCount val="1"/>
                      <c:pt idx="0">
                        <c:v>Julio</c:v>
                      </c:pt>
                    </c:strCache>
                  </c:strRef>
                </c:tx>
                <c:spPr>
                  <a:solidFill>
                    <a:schemeClr val="accent6">
                      <a:lumMod val="80000"/>
                      <a:lumOff val="2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'[82]INFRA-IND-005'!$H$35:$I$35</c15:sqref>
                        </c15:fullRef>
                        <c15:formulaRef>
                          <c15:sqref/>
                        </c15:formulaRef>
                      </c:ext>
                    </c:extLst>
                    <c:strCache>
                      <c:ptCount val="0"/>
                    </c:strCache>
                  </c:strRef>
                </c:cat>
                <c:val>
                  <c:numRef>
                    <c:extLst>
                      <c:ext xmlns:c15="http://schemas.microsoft.com/office/drawing/2012/chart" uri="{02D57815-91ED-43cb-92C2-25804820EDAC}">
                        <c15:fullRef>
                          <c15:sqref>'[82]INFRA-IND-005'!$H$42:$I$42</c15:sqref>
                        </c15:fullRef>
                        <c15:formulaRef>
                          <c15:sqref/>
                        </c15:formulaRef>
                      </c:ext>
                    </c:extLst>
                    <c:numCache>
                      <c:formatCode>General</c:formatCode>
                      <c:ptCount val="0"/>
                    </c:numCache>
                  </c:numRef>
                </c:val>
                <c:extLst xmlns:c15="http://schemas.microsoft.com/office/drawing/2012/chart">
                  <c:ext xmlns:c16="http://schemas.microsoft.com/office/drawing/2014/chart" uri="{C3380CC4-5D6E-409C-BE32-E72D297353CC}">
                    <c16:uniqueId val="{00000012-1234-4E49-90C6-A7F4A03D81A9}"/>
                  </c:ext>
                </c:extLst>
              </c15:ser>
            </c15:filteredBarSeries>
            <c15:filteredBarSeries>
              <c15:ser>
                <c:idx val="7"/>
                <c:order val="19"/>
                <c:tx>
                  <c:strRef>
                    <c:extLst xmlns:c15="http://schemas.microsoft.com/office/drawing/2012/chart">
                      <c:ext xmlns:c15="http://schemas.microsoft.com/office/drawing/2012/chart" uri="{02D57815-91ED-43cb-92C2-25804820EDAC}">
                        <c15:formulaRef>
                          <c15:sqref>'[82]INFRA-IND-005'!$C$43</c15:sqref>
                        </c15:formulaRef>
                      </c:ext>
                    </c:extLst>
                    <c:strCache>
                      <c:ptCount val="1"/>
                      <c:pt idx="0">
                        <c:v>Agosto</c:v>
                      </c:pt>
                    </c:strCache>
                  </c:strRef>
                </c:tx>
                <c:spPr>
                  <a:solidFill>
                    <a:schemeClr val="accent5">
                      <a:lumMod val="80000"/>
                      <a:lumOff val="2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'[82]INFRA-IND-005'!$H$35:$I$35</c15:sqref>
                        </c15:fullRef>
                        <c15:formulaRef>
                          <c15:sqref/>
                        </c15:formulaRef>
                      </c:ext>
                    </c:extLst>
                    <c:strCache>
                      <c:ptCount val="0"/>
                    </c:strCache>
                  </c:strRef>
                </c:cat>
                <c:val>
                  <c:numRef>
                    <c:extLst>
                      <c:ext xmlns:c15="http://schemas.microsoft.com/office/drawing/2012/chart" uri="{02D57815-91ED-43cb-92C2-25804820EDAC}">
                        <c15:fullRef>
                          <c15:sqref>'[82]INFRA-IND-005'!$H$43:$I$43</c15:sqref>
                        </c15:fullRef>
                        <c15:formulaRef>
                          <c15:sqref/>
                        </c15:formulaRef>
                      </c:ext>
                    </c:extLst>
                    <c:numCache>
                      <c:formatCode>General</c:formatCode>
                      <c:ptCount val="0"/>
                    </c:numCache>
                  </c:numRef>
                </c:val>
                <c:extLst xmlns:c15="http://schemas.microsoft.com/office/drawing/2012/chart">
                  <c:ext xmlns:c16="http://schemas.microsoft.com/office/drawing/2014/chart" uri="{C3380CC4-5D6E-409C-BE32-E72D297353CC}">
                    <c16:uniqueId val="{00000013-1234-4E49-90C6-A7F4A03D81A9}"/>
                  </c:ext>
                </c:extLst>
              </c15:ser>
            </c15:filteredBarSeries>
            <c15:filteredBarSeries>
              <c15:ser>
                <c:idx val="8"/>
                <c:order val="20"/>
                <c:tx>
                  <c:strRef>
                    <c:extLst xmlns:c15="http://schemas.microsoft.com/office/drawing/2012/chart">
                      <c:ext xmlns:c15="http://schemas.microsoft.com/office/drawing/2012/chart" uri="{02D57815-91ED-43cb-92C2-25804820EDAC}">
                        <c15:formulaRef>
                          <c15:sqref>'[82]INFRA-IND-005'!$C$44</c15:sqref>
                        </c15:formulaRef>
                      </c:ext>
                    </c:extLst>
                    <c:strCache>
                      <c:ptCount val="1"/>
                      <c:pt idx="0">
                        <c:v>Septiembre</c:v>
                      </c:pt>
                    </c:strCache>
                  </c:strRef>
                </c:tx>
                <c:spPr>
                  <a:solidFill>
                    <a:schemeClr val="accent4">
                      <a:lumMod val="80000"/>
                      <a:lumOff val="2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'[82]INFRA-IND-005'!$H$35:$I$35</c15:sqref>
                        </c15:fullRef>
                        <c15:formulaRef>
                          <c15:sqref/>
                        </c15:formulaRef>
                      </c:ext>
                    </c:extLst>
                    <c:strCache>
                      <c:ptCount val="0"/>
                    </c:strCache>
                  </c:strRef>
                </c:cat>
                <c:val>
                  <c:numRef>
                    <c:extLst>
                      <c:ext xmlns:c15="http://schemas.microsoft.com/office/drawing/2012/chart" uri="{02D57815-91ED-43cb-92C2-25804820EDAC}">
                        <c15:fullRef>
                          <c15:sqref>'[82]INFRA-IND-005'!$H$44:$I$44</c15:sqref>
                        </c15:fullRef>
                        <c15:formulaRef>
                          <c15:sqref/>
                        </c15:formulaRef>
                      </c:ext>
                    </c:extLst>
                    <c:numCache>
                      <c:formatCode>General</c:formatCode>
                      <c:ptCount val="0"/>
                    </c:numCache>
                  </c:numRef>
                </c:val>
                <c:extLst xmlns:c15="http://schemas.microsoft.com/office/drawing/2012/chart">
                  <c:ext xmlns:c16="http://schemas.microsoft.com/office/drawing/2014/chart" uri="{C3380CC4-5D6E-409C-BE32-E72D297353CC}">
                    <c16:uniqueId val="{00000014-1234-4E49-90C6-A7F4A03D81A9}"/>
                  </c:ext>
                </c:extLst>
              </c15:ser>
            </c15:filteredBarSeries>
            <c15:filteredBarSeries>
              <c15:ser>
                <c:idx val="9"/>
                <c:order val="21"/>
                <c:tx>
                  <c:strRef>
                    <c:extLst xmlns:c15="http://schemas.microsoft.com/office/drawing/2012/chart">
                      <c:ext xmlns:c15="http://schemas.microsoft.com/office/drawing/2012/chart" uri="{02D57815-91ED-43cb-92C2-25804820EDAC}">
                        <c15:formulaRef>
                          <c15:sqref>'[82]INFRA-IND-005'!$C$45</c15:sqref>
                        </c15:formulaRef>
                      </c:ext>
                    </c:extLst>
                    <c:strCache>
                      <c:ptCount val="1"/>
                      <c:pt idx="0">
                        <c:v>Octubre</c:v>
                      </c:pt>
                    </c:strCache>
                  </c:strRef>
                </c:tx>
                <c:spPr>
                  <a:solidFill>
                    <a:schemeClr val="accent6">
                      <a:lumMod val="8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'[82]INFRA-IND-005'!$H$35:$I$35</c15:sqref>
                        </c15:fullRef>
                        <c15:formulaRef>
                          <c15:sqref/>
                        </c15:formulaRef>
                      </c:ext>
                    </c:extLst>
                    <c:strCache>
                      <c:ptCount val="0"/>
                    </c:strCache>
                  </c:strRef>
                </c:cat>
                <c:val>
                  <c:numRef>
                    <c:extLst>
                      <c:ext xmlns:c15="http://schemas.microsoft.com/office/drawing/2012/chart" uri="{02D57815-91ED-43cb-92C2-25804820EDAC}">
                        <c15:fullRef>
                          <c15:sqref>'[82]INFRA-IND-005'!$H$45:$I$45</c15:sqref>
                        </c15:fullRef>
                        <c15:formulaRef>
                          <c15:sqref/>
                        </c15:formulaRef>
                      </c:ext>
                    </c:extLst>
                    <c:numCache>
                      <c:formatCode>General</c:formatCode>
                      <c:ptCount val="0"/>
                    </c:numCache>
                  </c:numRef>
                </c:val>
                <c:extLst xmlns:c15="http://schemas.microsoft.com/office/drawing/2012/chart">
                  <c:ext xmlns:c16="http://schemas.microsoft.com/office/drawing/2014/chart" uri="{C3380CC4-5D6E-409C-BE32-E72D297353CC}">
                    <c16:uniqueId val="{00000015-1234-4E49-90C6-A7F4A03D81A9}"/>
                  </c:ext>
                </c:extLst>
              </c15:ser>
            </c15:filteredBarSeries>
            <c15:filteredBarSeries>
              <c15:ser>
                <c:idx val="10"/>
                <c:order val="22"/>
                <c:tx>
                  <c:strRef>
                    <c:extLst xmlns:c15="http://schemas.microsoft.com/office/drawing/2012/chart">
                      <c:ext xmlns:c15="http://schemas.microsoft.com/office/drawing/2012/chart" uri="{02D57815-91ED-43cb-92C2-25804820EDAC}">
                        <c15:formulaRef>
                          <c15:sqref>'[82]INFRA-IND-005'!$C$46</c15:sqref>
                        </c15:formulaRef>
                      </c:ext>
                    </c:extLst>
                    <c:strCache>
                      <c:ptCount val="1"/>
                      <c:pt idx="0">
                        <c:v>Noviembre</c:v>
                      </c:pt>
                    </c:strCache>
                  </c:strRef>
                </c:tx>
                <c:spPr>
                  <a:solidFill>
                    <a:schemeClr val="accent5">
                      <a:lumMod val="8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'[82]INFRA-IND-005'!$H$35:$I$35</c15:sqref>
                        </c15:fullRef>
                        <c15:formulaRef>
                          <c15:sqref/>
                        </c15:formulaRef>
                      </c:ext>
                    </c:extLst>
                    <c:strCache>
                      <c:ptCount val="0"/>
                    </c:strCache>
                  </c:strRef>
                </c:cat>
                <c:val>
                  <c:numRef>
                    <c:extLst>
                      <c:ext xmlns:c15="http://schemas.microsoft.com/office/drawing/2012/chart" uri="{02D57815-91ED-43cb-92C2-25804820EDAC}">
                        <c15:fullRef>
                          <c15:sqref>'[82]INFRA-IND-005'!$H$46:$I$46</c15:sqref>
                        </c15:fullRef>
                        <c15:formulaRef>
                          <c15:sqref/>
                        </c15:formulaRef>
                      </c:ext>
                    </c:extLst>
                    <c:numCache>
                      <c:formatCode>General</c:formatCode>
                      <c:ptCount val="0"/>
                    </c:numCache>
                  </c:numRef>
                </c:val>
                <c:extLst xmlns:c15="http://schemas.microsoft.com/office/drawing/2012/chart">
                  <c:ext xmlns:c16="http://schemas.microsoft.com/office/drawing/2014/chart" uri="{C3380CC4-5D6E-409C-BE32-E72D297353CC}">
                    <c16:uniqueId val="{00000016-1234-4E49-90C6-A7F4A03D81A9}"/>
                  </c:ext>
                </c:extLst>
              </c15:ser>
            </c15:filteredBarSeries>
            <c15:filteredBarSeries>
              <c15:ser>
                <c:idx val="11"/>
                <c:order val="23"/>
                <c:tx>
                  <c:strRef>
                    <c:extLst xmlns:c15="http://schemas.microsoft.com/office/drawing/2012/chart">
                      <c:ext xmlns:c15="http://schemas.microsoft.com/office/drawing/2012/chart" uri="{02D57815-91ED-43cb-92C2-25804820EDAC}">
                        <c15:formulaRef>
                          <c15:sqref>'[82]INFRA-IND-005'!$C$47</c15:sqref>
                        </c15:formulaRef>
                      </c:ext>
                    </c:extLst>
                    <c:strCache>
                      <c:ptCount val="1"/>
                      <c:pt idx="0">
                        <c:v>Diciembre</c:v>
                      </c:pt>
                    </c:strCache>
                  </c:strRef>
                </c:tx>
                <c:spPr>
                  <a:solidFill>
                    <a:schemeClr val="accent4">
                      <a:lumMod val="8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'[82]INFRA-IND-005'!$H$35:$I$35</c15:sqref>
                        </c15:fullRef>
                        <c15:formulaRef>
                          <c15:sqref/>
                        </c15:formulaRef>
                      </c:ext>
                    </c:extLst>
                    <c:strCache>
                      <c:ptCount val="0"/>
                    </c:strCache>
                  </c:strRef>
                </c:cat>
                <c:val>
                  <c:numRef>
                    <c:extLst>
                      <c:ext xmlns:c15="http://schemas.microsoft.com/office/drawing/2012/chart" uri="{02D57815-91ED-43cb-92C2-25804820EDAC}">
                        <c15:fullRef>
                          <c15:sqref>'[82]INFRA-IND-005'!$H$47:$I$47</c15:sqref>
                        </c15:fullRef>
                        <c15:formulaRef>
                          <c15:sqref/>
                        </c15:formulaRef>
                      </c:ext>
                    </c:extLst>
                    <c:numCache>
                      <c:formatCode>General</c:formatCode>
                      <c:ptCount val="0"/>
                    </c:numCache>
                  </c:numRef>
                </c:val>
                <c:extLst xmlns:c15="http://schemas.microsoft.com/office/drawing/2012/chart">
                  <c:ext xmlns:c16="http://schemas.microsoft.com/office/drawing/2014/chart" uri="{C3380CC4-5D6E-409C-BE32-E72D297353CC}">
                    <c16:uniqueId val="{00000017-1234-4E49-90C6-A7F4A03D81A9}"/>
                  </c:ext>
                </c:extLst>
              </c15:ser>
            </c15:filteredBarSeries>
          </c:ext>
        </c:extLst>
      </c:barChart>
      <c:catAx>
        <c:axId val="658741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s-CO"/>
          </a:p>
        </c:txPr>
        <c:crossAx val="66187264"/>
        <c:crosses val="autoZero"/>
        <c:auto val="1"/>
        <c:lblAlgn val="ctr"/>
        <c:lblOffset val="100"/>
        <c:noMultiLvlLbl val="0"/>
      </c:catAx>
      <c:valAx>
        <c:axId val="66187264"/>
        <c:scaling>
          <c:orientation val="minMax"/>
        </c:scaling>
        <c:delete val="1"/>
        <c:axPos val="l"/>
        <c:numFmt formatCode="General" sourceLinked="1"/>
        <c:majorTickMark val="none"/>
        <c:minorTickMark val="none"/>
        <c:tickLblPos val="nextTo"/>
        <c:crossAx val="65874176"/>
        <c:crosses val="autoZero"/>
        <c:crossBetween val="between"/>
      </c:valAx>
    </c:plotArea>
    <c:legend>
      <c:legendPos val="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txPr>
    <a:bodyPr/>
    <a:lstStyle/>
    <a:p>
      <a:pPr>
        <a:defRPr/>
      </a:pPr>
      <a:endParaRPr lang="es-CO"/>
    </a:p>
  </c:txPr>
  <c:printSettings>
    <c:headerFooter/>
    <c:pageMargins b="0.75" l="0.7" r="0.7" t="0.75" header="0.3" footer="0.3"/>
    <c:pageSetup orientation="landscape" verticalDpi="0"/>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59946701265939"/>
          <c:y val="0.20460488938400093"/>
          <c:w val="0.77547400275600054"/>
          <c:h val="0.57840304888768002"/>
        </c:manualLayout>
      </c:layout>
      <c:barChart>
        <c:barDir val="col"/>
        <c:grouping val="clustered"/>
        <c:varyColors val="0"/>
        <c:ser>
          <c:idx val="18"/>
          <c:order val="6"/>
          <c:tx>
            <c:strRef>
              <c:f>'[82]INFRA-IND-005'!$C$42</c:f>
              <c:strCache>
                <c:ptCount val="1"/>
                <c:pt idx="0">
                  <c:v>Julio</c:v>
                </c:pt>
              </c:strCache>
              <c:extLst xmlns:c15="http://schemas.microsoft.com/office/drawing/2012/chart"/>
            </c:strRef>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layout/>
                <c15:showLeaderLines val="1"/>
              </c:ext>
            </c:extLst>
          </c:dLbls>
          <c:cat>
            <c:strRef>
              <c:extLst>
                <c:ext xmlns:c15="http://schemas.microsoft.com/office/drawing/2012/chart" uri="{02D57815-91ED-43cb-92C2-25804820EDAC}">
                  <c15:fullRef>
                    <c15:sqref>'[82]INFRA-IND-005'!$D$35:$I$35</c15:sqref>
                  </c15:fullRef>
                </c:ext>
              </c:extLst>
              <c:f>'[82]INFRA-IND-005'!$H$35:$I$35</c:f>
              <c:strCache>
                <c:ptCount val="2"/>
                <c:pt idx="0">
                  <c:v># Metros cuadrados intervenidos</c:v>
                </c:pt>
                <c:pt idx="1">
                  <c:v># Metros cuadrados programados</c:v>
                </c:pt>
              </c:strCache>
            </c:strRef>
          </c:cat>
          <c:val>
            <c:numRef>
              <c:extLst>
                <c:ext xmlns:c15="http://schemas.microsoft.com/office/drawing/2012/chart" uri="{02D57815-91ED-43cb-92C2-25804820EDAC}">
                  <c15:fullRef>
                    <c15:sqref>'[82]INFRA-IND-005'!$D$42:$I$42</c15:sqref>
                  </c15:fullRef>
                </c:ext>
              </c:extLst>
              <c:f>'[82]INFRA-IND-005'!$H$42:$I$42</c:f>
              <c:numCache>
                <c:formatCode>General</c:formatCode>
                <c:ptCount val="2"/>
                <c:pt idx="0">
                  <c:v>2444.89</c:v>
                </c:pt>
                <c:pt idx="1">
                  <c:v>2500</c:v>
                </c:pt>
              </c:numCache>
            </c:numRef>
          </c:val>
          <c:extLst xmlns:c15="http://schemas.microsoft.com/office/drawing/2012/chart">
            <c:ext xmlns:c16="http://schemas.microsoft.com/office/drawing/2014/chart" uri="{C3380CC4-5D6E-409C-BE32-E72D297353CC}">
              <c16:uniqueId val="{00000000-0DD5-452D-87D9-4E152CD63966}"/>
            </c:ext>
          </c:extLst>
        </c:ser>
        <c:ser>
          <c:idx val="19"/>
          <c:order val="7"/>
          <c:tx>
            <c:strRef>
              <c:f>'[82]INFRA-IND-005'!$C$43</c:f>
              <c:strCache>
                <c:ptCount val="1"/>
                <c:pt idx="0">
                  <c:v>Agosto</c:v>
                </c:pt>
              </c:strCache>
              <c:extLst xmlns:c15="http://schemas.microsoft.com/office/drawing/2012/chart"/>
            </c:strRef>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layout/>
                <c15:showLeaderLines val="1"/>
              </c:ext>
            </c:extLst>
          </c:dLbls>
          <c:cat>
            <c:strRef>
              <c:extLst>
                <c:ext xmlns:c15="http://schemas.microsoft.com/office/drawing/2012/chart" uri="{02D57815-91ED-43cb-92C2-25804820EDAC}">
                  <c15:fullRef>
                    <c15:sqref>'[82]INFRA-IND-005'!$D$35:$I$35</c15:sqref>
                  </c15:fullRef>
                </c:ext>
              </c:extLst>
              <c:f>'[82]INFRA-IND-005'!$H$35:$I$35</c:f>
              <c:strCache>
                <c:ptCount val="2"/>
                <c:pt idx="0">
                  <c:v># Metros cuadrados intervenidos</c:v>
                </c:pt>
                <c:pt idx="1">
                  <c:v># Metros cuadrados programados</c:v>
                </c:pt>
              </c:strCache>
            </c:strRef>
          </c:cat>
          <c:val>
            <c:numRef>
              <c:extLst>
                <c:ext xmlns:c15="http://schemas.microsoft.com/office/drawing/2012/chart" uri="{02D57815-91ED-43cb-92C2-25804820EDAC}">
                  <c15:fullRef>
                    <c15:sqref>'[82]INFRA-IND-005'!$D$43:$I$43</c15:sqref>
                  </c15:fullRef>
                </c:ext>
              </c:extLst>
              <c:f>'[82]INFRA-IND-005'!$H$43:$I$43</c:f>
              <c:numCache>
                <c:formatCode>General</c:formatCode>
                <c:ptCount val="2"/>
                <c:pt idx="0">
                  <c:v>622.73</c:v>
                </c:pt>
                <c:pt idx="1">
                  <c:v>2500</c:v>
                </c:pt>
              </c:numCache>
            </c:numRef>
          </c:val>
          <c:extLst xmlns:c15="http://schemas.microsoft.com/office/drawing/2012/chart">
            <c:ext xmlns:c16="http://schemas.microsoft.com/office/drawing/2014/chart" uri="{C3380CC4-5D6E-409C-BE32-E72D297353CC}">
              <c16:uniqueId val="{00000001-0DD5-452D-87D9-4E152CD63966}"/>
            </c:ext>
          </c:extLst>
        </c:ser>
        <c:ser>
          <c:idx val="20"/>
          <c:order val="8"/>
          <c:tx>
            <c:strRef>
              <c:f>'[82]INFRA-IND-005'!$C$44</c:f>
              <c:strCache>
                <c:ptCount val="1"/>
                <c:pt idx="0">
                  <c:v>Septiembre</c:v>
                </c:pt>
              </c:strCache>
              <c:extLst xmlns:c15="http://schemas.microsoft.com/office/drawing/2012/chart"/>
            </c:strRef>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layout/>
                <c15:showLeaderLines val="1"/>
              </c:ext>
            </c:extLst>
          </c:dLbls>
          <c:cat>
            <c:strRef>
              <c:extLst>
                <c:ext xmlns:c15="http://schemas.microsoft.com/office/drawing/2012/chart" uri="{02D57815-91ED-43cb-92C2-25804820EDAC}">
                  <c15:fullRef>
                    <c15:sqref>'[82]INFRA-IND-005'!$D$35:$I$35</c15:sqref>
                  </c15:fullRef>
                </c:ext>
              </c:extLst>
              <c:f>'[82]INFRA-IND-005'!$H$35:$I$35</c:f>
              <c:strCache>
                <c:ptCount val="2"/>
                <c:pt idx="0">
                  <c:v># Metros cuadrados intervenidos</c:v>
                </c:pt>
                <c:pt idx="1">
                  <c:v># Metros cuadrados programados</c:v>
                </c:pt>
              </c:strCache>
            </c:strRef>
          </c:cat>
          <c:val>
            <c:numRef>
              <c:extLst>
                <c:ext xmlns:c15="http://schemas.microsoft.com/office/drawing/2012/chart" uri="{02D57815-91ED-43cb-92C2-25804820EDAC}">
                  <c15:fullRef>
                    <c15:sqref>'[82]INFRA-IND-005'!$D$44:$I$44</c15:sqref>
                  </c15:fullRef>
                </c:ext>
              </c:extLst>
              <c:f>'[82]INFRA-IND-005'!$H$44:$I$44</c:f>
              <c:numCache>
                <c:formatCode>General</c:formatCode>
                <c:ptCount val="2"/>
                <c:pt idx="0">
                  <c:v>2804.91</c:v>
                </c:pt>
                <c:pt idx="1">
                  <c:v>2500</c:v>
                </c:pt>
              </c:numCache>
            </c:numRef>
          </c:val>
          <c:extLst xmlns:c15="http://schemas.microsoft.com/office/drawing/2012/chart">
            <c:ext xmlns:c16="http://schemas.microsoft.com/office/drawing/2014/chart" uri="{C3380CC4-5D6E-409C-BE32-E72D297353CC}">
              <c16:uniqueId val="{00000002-0DD5-452D-87D9-4E152CD63966}"/>
            </c:ext>
          </c:extLst>
        </c:ser>
        <c:dLbls>
          <c:dLblPos val="outEnd"/>
          <c:showLegendKey val="0"/>
          <c:showVal val="1"/>
          <c:showCatName val="0"/>
          <c:showSerName val="0"/>
          <c:showPercent val="0"/>
          <c:showBubbleSize val="0"/>
        </c:dLbls>
        <c:gapWidth val="444"/>
        <c:overlap val="-90"/>
        <c:axId val="65874176"/>
        <c:axId val="66187264"/>
        <c:extLst>
          <c:ext xmlns:c15="http://schemas.microsoft.com/office/drawing/2012/chart" uri="{02D57815-91ED-43cb-92C2-25804820EDAC}">
            <c15:filteredBarSeries>
              <c15:ser>
                <c:idx val="12"/>
                <c:order val="0"/>
                <c:tx>
                  <c:strRef>
                    <c:extLst>
                      <c:ext uri="{02D57815-91ED-43cb-92C2-25804820EDAC}">
                        <c15:formulaRef>
                          <c15:sqref>'[82]INFRA-IND-005'!$C$36</c15:sqref>
                        </c15:formulaRef>
                      </c:ext>
                    </c:extLst>
                    <c:strCache>
                      <c:ptCount val="1"/>
                      <c:pt idx="0">
                        <c:v>Enero</c:v>
                      </c:pt>
                    </c:strCache>
                  </c:strRef>
                </c:tx>
                <c:invertIfNegative val="0"/>
                <c:dLbls>
                  <c:spPr>
                    <a:noFill/>
                    <a:ln>
                      <a:noFill/>
                    </a:ln>
                    <a:effectLst/>
                  </c:spPr>
                  <c:dLblPos val="outEnd"/>
                  <c:showLegendKey val="0"/>
                  <c:showVal val="1"/>
                  <c:showCatName val="0"/>
                  <c:showSerName val="0"/>
                  <c:showPercent val="0"/>
                  <c:showBubbleSize val="0"/>
                  <c:showLeaderLines val="0"/>
                  <c:extLst>
                    <c:ext uri="{CE6537A1-D6FC-4f65-9D91-7224C49458BB}">
                      <c15:showLeaderLines val="1"/>
                    </c:ext>
                  </c:extLst>
                </c:dLbls>
                <c:cat>
                  <c:strRef>
                    <c:extLst>
                      <c:ext uri="{02D57815-91ED-43cb-92C2-25804820EDAC}">
                        <c15:fullRef>
                          <c15:sqref>'[82]INFRA-IND-005'!$D$35:$I$35</c15:sqref>
                        </c15:fullRef>
                        <c15:formulaRef>
                          <c15:sqref>'[82]INFRA-IND-005'!$H$35:$I$35</c15:sqref>
                        </c15:formulaRef>
                      </c:ext>
                    </c:extLst>
                    <c:strCache>
                      <c:ptCount val="2"/>
                      <c:pt idx="0">
                        <c:v># Metros cuadrados intervenidos</c:v>
                      </c:pt>
                      <c:pt idx="1">
                        <c:v># Metros cuadrados programados</c:v>
                      </c:pt>
                    </c:strCache>
                  </c:strRef>
                </c:cat>
                <c:val>
                  <c:numRef>
                    <c:extLst>
                      <c:ext uri="{02D57815-91ED-43cb-92C2-25804820EDAC}">
                        <c15:fullRef>
                          <c15:sqref>'[82]INFRA-IND-005'!$D$36:$I$36</c15:sqref>
                        </c15:fullRef>
                        <c15:formulaRef>
                          <c15:sqref>'[82]INFRA-IND-005'!$H$36:$I$36</c15:sqref>
                        </c15:formulaRef>
                      </c:ext>
                    </c:extLst>
                    <c:numCache>
                      <c:formatCode>General</c:formatCode>
                      <c:ptCount val="2"/>
                      <c:pt idx="0">
                        <c:v>804.58</c:v>
                      </c:pt>
                      <c:pt idx="1">
                        <c:v>800</c:v>
                      </c:pt>
                    </c:numCache>
                  </c:numRef>
                </c:val>
                <c:extLst>
                  <c:ext xmlns:c16="http://schemas.microsoft.com/office/drawing/2014/chart" uri="{C3380CC4-5D6E-409C-BE32-E72D297353CC}">
                    <c16:uniqueId val="{00000003-0DD5-452D-87D9-4E152CD63966}"/>
                  </c:ext>
                </c:extLst>
              </c15:ser>
            </c15:filteredBarSeries>
            <c15:filteredBarSeries>
              <c15:ser>
                <c:idx val="13"/>
                <c:order val="1"/>
                <c:tx>
                  <c:strRef>
                    <c:extLst xmlns:c15="http://schemas.microsoft.com/office/drawing/2012/chart">
                      <c:ext xmlns:c15="http://schemas.microsoft.com/office/drawing/2012/chart" uri="{02D57815-91ED-43cb-92C2-25804820EDAC}">
                        <c15:formulaRef>
                          <c15:sqref>'[82]INFRA-IND-005'!$C$37</c15:sqref>
                        </c15:formulaRef>
                      </c:ext>
                    </c:extLst>
                    <c:strCache>
                      <c:ptCount val="1"/>
                      <c:pt idx="0">
                        <c:v>Febrero</c:v>
                      </c:pt>
                    </c:strCache>
                  </c:strRef>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extLst>
                      <c:ext xmlns:c15="http://schemas.microsoft.com/office/drawing/2012/chart" uri="{02D57815-91ED-43cb-92C2-25804820EDAC}">
                        <c15:fullRef>
                          <c15:sqref>'[82]INFRA-IND-005'!$D$35:$I$35</c15:sqref>
                        </c15:fullRef>
                        <c15:formulaRef>
                          <c15:sqref>'[82]INFRA-IND-005'!$H$35:$I$35</c15:sqref>
                        </c15:formulaRef>
                      </c:ext>
                    </c:extLst>
                    <c:strCache>
                      <c:ptCount val="2"/>
                      <c:pt idx="0">
                        <c:v># Metros cuadrados intervenidos</c:v>
                      </c:pt>
                      <c:pt idx="1">
                        <c:v># Metros cuadrados programados</c:v>
                      </c:pt>
                    </c:strCache>
                  </c:strRef>
                </c:cat>
                <c:val>
                  <c:numRef>
                    <c:extLst>
                      <c:ext xmlns:c15="http://schemas.microsoft.com/office/drawing/2012/chart" uri="{02D57815-91ED-43cb-92C2-25804820EDAC}">
                        <c15:fullRef>
                          <c15:sqref>'[82]INFRA-IND-005'!$D$37:$I$37</c15:sqref>
                        </c15:fullRef>
                        <c15:formulaRef>
                          <c15:sqref>'[82]INFRA-IND-005'!$H$37:$I$37</c15:sqref>
                        </c15:formulaRef>
                      </c:ext>
                    </c:extLst>
                    <c:numCache>
                      <c:formatCode>General</c:formatCode>
                      <c:ptCount val="2"/>
                      <c:pt idx="0">
                        <c:v>609.74</c:v>
                      </c:pt>
                      <c:pt idx="1">
                        <c:v>900</c:v>
                      </c:pt>
                    </c:numCache>
                  </c:numRef>
                </c:val>
                <c:extLst xmlns:c15="http://schemas.microsoft.com/office/drawing/2012/chart">
                  <c:ext xmlns:c16="http://schemas.microsoft.com/office/drawing/2014/chart" uri="{C3380CC4-5D6E-409C-BE32-E72D297353CC}">
                    <c16:uniqueId val="{00000004-0DD5-452D-87D9-4E152CD63966}"/>
                  </c:ext>
                </c:extLst>
              </c15:ser>
            </c15:filteredBarSeries>
            <c15:filteredBarSeries>
              <c15:ser>
                <c:idx val="14"/>
                <c:order val="2"/>
                <c:tx>
                  <c:strRef>
                    <c:extLst xmlns:c15="http://schemas.microsoft.com/office/drawing/2012/chart">
                      <c:ext xmlns:c15="http://schemas.microsoft.com/office/drawing/2012/chart" uri="{02D57815-91ED-43cb-92C2-25804820EDAC}">
                        <c15:formulaRef>
                          <c15:sqref>'[82]INFRA-IND-005'!$C$38</c15:sqref>
                        </c15:formulaRef>
                      </c:ext>
                    </c:extLst>
                    <c:strCache>
                      <c:ptCount val="1"/>
                      <c:pt idx="0">
                        <c:v>Marzo</c:v>
                      </c:pt>
                    </c:strCache>
                  </c:strRef>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extLst>
                      <c:ext xmlns:c15="http://schemas.microsoft.com/office/drawing/2012/chart" uri="{02D57815-91ED-43cb-92C2-25804820EDAC}">
                        <c15:fullRef>
                          <c15:sqref>'[82]INFRA-IND-005'!$D$35:$I$35</c15:sqref>
                        </c15:fullRef>
                        <c15:formulaRef>
                          <c15:sqref>'[82]INFRA-IND-005'!$H$35:$I$35</c15:sqref>
                        </c15:formulaRef>
                      </c:ext>
                    </c:extLst>
                    <c:strCache>
                      <c:ptCount val="2"/>
                      <c:pt idx="0">
                        <c:v># Metros cuadrados intervenidos</c:v>
                      </c:pt>
                      <c:pt idx="1">
                        <c:v># Metros cuadrados programados</c:v>
                      </c:pt>
                    </c:strCache>
                  </c:strRef>
                </c:cat>
                <c:val>
                  <c:numRef>
                    <c:extLst>
                      <c:ext xmlns:c15="http://schemas.microsoft.com/office/drawing/2012/chart" uri="{02D57815-91ED-43cb-92C2-25804820EDAC}">
                        <c15:fullRef>
                          <c15:sqref>'[82]INFRA-IND-005'!$D$38:$I$38</c15:sqref>
                        </c15:fullRef>
                        <c15:formulaRef>
                          <c15:sqref>'[82]INFRA-IND-005'!$H$38:$I$38</c15:sqref>
                        </c15:formulaRef>
                      </c:ext>
                    </c:extLst>
                    <c:numCache>
                      <c:formatCode>General</c:formatCode>
                      <c:ptCount val="2"/>
                      <c:pt idx="0">
                        <c:v>1183.72</c:v>
                      </c:pt>
                      <c:pt idx="1">
                        <c:v>1000</c:v>
                      </c:pt>
                    </c:numCache>
                  </c:numRef>
                </c:val>
                <c:extLst xmlns:c15="http://schemas.microsoft.com/office/drawing/2012/chart">
                  <c:ext xmlns:c16="http://schemas.microsoft.com/office/drawing/2014/chart" uri="{C3380CC4-5D6E-409C-BE32-E72D297353CC}">
                    <c16:uniqueId val="{00000005-0DD5-452D-87D9-4E152CD63966}"/>
                  </c:ext>
                </c:extLst>
              </c15:ser>
            </c15:filteredBarSeries>
            <c15:filteredBarSeries>
              <c15:ser>
                <c:idx val="15"/>
                <c:order val="3"/>
                <c:tx>
                  <c:strRef>
                    <c:extLst xmlns:c15="http://schemas.microsoft.com/office/drawing/2012/chart">
                      <c:ext xmlns:c15="http://schemas.microsoft.com/office/drawing/2012/chart" uri="{02D57815-91ED-43cb-92C2-25804820EDAC}">
                        <c15:formulaRef>
                          <c15:sqref>'[82]INFRA-IND-005'!$C$39</c15:sqref>
                        </c15:formulaRef>
                      </c:ext>
                    </c:extLst>
                    <c:strCache>
                      <c:ptCount val="1"/>
                      <c:pt idx="0">
                        <c:v>Abril</c:v>
                      </c:pt>
                    </c:strCache>
                  </c:strRef>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extLst>
                      <c:ext xmlns:c15="http://schemas.microsoft.com/office/drawing/2012/chart" uri="{02D57815-91ED-43cb-92C2-25804820EDAC}">
                        <c15:fullRef>
                          <c15:sqref>'[82]INFRA-IND-005'!$D$35:$I$35</c15:sqref>
                        </c15:fullRef>
                        <c15:formulaRef>
                          <c15:sqref>'[82]INFRA-IND-005'!$H$35:$I$35</c15:sqref>
                        </c15:formulaRef>
                      </c:ext>
                    </c:extLst>
                    <c:strCache>
                      <c:ptCount val="2"/>
                      <c:pt idx="0">
                        <c:v># Metros cuadrados intervenidos</c:v>
                      </c:pt>
                      <c:pt idx="1">
                        <c:v># Metros cuadrados programados</c:v>
                      </c:pt>
                    </c:strCache>
                  </c:strRef>
                </c:cat>
                <c:val>
                  <c:numRef>
                    <c:extLst>
                      <c:ext xmlns:c15="http://schemas.microsoft.com/office/drawing/2012/chart" uri="{02D57815-91ED-43cb-92C2-25804820EDAC}">
                        <c15:fullRef>
                          <c15:sqref>'[82]INFRA-IND-005'!$D$39:$I$39</c15:sqref>
                        </c15:fullRef>
                        <c15:formulaRef>
                          <c15:sqref>'[82]INFRA-IND-005'!$H$39:$I$39</c15:sqref>
                        </c15:formulaRef>
                      </c:ext>
                    </c:extLst>
                    <c:numCache>
                      <c:formatCode>General</c:formatCode>
                      <c:ptCount val="2"/>
                      <c:pt idx="0">
                        <c:v>202.61</c:v>
                      </c:pt>
                      <c:pt idx="1">
                        <c:v>300</c:v>
                      </c:pt>
                    </c:numCache>
                  </c:numRef>
                </c:val>
                <c:extLst xmlns:c15="http://schemas.microsoft.com/office/drawing/2012/chart">
                  <c:ext xmlns:c16="http://schemas.microsoft.com/office/drawing/2014/chart" uri="{C3380CC4-5D6E-409C-BE32-E72D297353CC}">
                    <c16:uniqueId val="{00000006-0DD5-452D-87D9-4E152CD63966}"/>
                  </c:ext>
                </c:extLst>
              </c15:ser>
            </c15:filteredBarSeries>
            <c15:filteredBarSeries>
              <c15:ser>
                <c:idx val="16"/>
                <c:order val="4"/>
                <c:tx>
                  <c:strRef>
                    <c:extLst xmlns:c15="http://schemas.microsoft.com/office/drawing/2012/chart">
                      <c:ext xmlns:c15="http://schemas.microsoft.com/office/drawing/2012/chart" uri="{02D57815-91ED-43cb-92C2-25804820EDAC}">
                        <c15:formulaRef>
                          <c15:sqref>'[82]INFRA-IND-005'!$C$40</c15:sqref>
                        </c15:formulaRef>
                      </c:ext>
                    </c:extLst>
                    <c:strCache>
                      <c:ptCount val="1"/>
                      <c:pt idx="0">
                        <c:v>Mayo</c:v>
                      </c:pt>
                    </c:strCache>
                  </c:strRef>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extLst>
                      <c:ext xmlns:c15="http://schemas.microsoft.com/office/drawing/2012/chart" uri="{02D57815-91ED-43cb-92C2-25804820EDAC}">
                        <c15:fullRef>
                          <c15:sqref>'[82]INFRA-IND-005'!$D$35:$I$35</c15:sqref>
                        </c15:fullRef>
                        <c15:formulaRef>
                          <c15:sqref>'[82]INFRA-IND-005'!$H$35:$I$35</c15:sqref>
                        </c15:formulaRef>
                      </c:ext>
                    </c:extLst>
                    <c:strCache>
                      <c:ptCount val="2"/>
                      <c:pt idx="0">
                        <c:v># Metros cuadrados intervenidos</c:v>
                      </c:pt>
                      <c:pt idx="1">
                        <c:v># Metros cuadrados programados</c:v>
                      </c:pt>
                    </c:strCache>
                  </c:strRef>
                </c:cat>
                <c:val>
                  <c:numRef>
                    <c:extLst>
                      <c:ext xmlns:c15="http://schemas.microsoft.com/office/drawing/2012/chart" uri="{02D57815-91ED-43cb-92C2-25804820EDAC}">
                        <c15:fullRef>
                          <c15:sqref>'[82]INFRA-IND-005'!$D$40:$I$40</c15:sqref>
                        </c15:fullRef>
                        <c15:formulaRef>
                          <c15:sqref>'[82]INFRA-IND-005'!$H$40:$I$40</c15:sqref>
                        </c15:formulaRef>
                      </c:ext>
                    </c:extLst>
                    <c:numCache>
                      <c:formatCode>General</c:formatCode>
                      <c:ptCount val="2"/>
                      <c:pt idx="0">
                        <c:v>5940.97</c:v>
                      </c:pt>
                      <c:pt idx="1">
                        <c:v>5500</c:v>
                      </c:pt>
                    </c:numCache>
                  </c:numRef>
                </c:val>
                <c:extLst xmlns:c15="http://schemas.microsoft.com/office/drawing/2012/chart">
                  <c:ext xmlns:c16="http://schemas.microsoft.com/office/drawing/2014/chart" uri="{C3380CC4-5D6E-409C-BE32-E72D297353CC}">
                    <c16:uniqueId val="{00000007-0DD5-452D-87D9-4E152CD63966}"/>
                  </c:ext>
                </c:extLst>
              </c15:ser>
            </c15:filteredBarSeries>
            <c15:filteredBarSeries>
              <c15:ser>
                <c:idx val="17"/>
                <c:order val="5"/>
                <c:tx>
                  <c:strRef>
                    <c:extLst xmlns:c15="http://schemas.microsoft.com/office/drawing/2012/chart">
                      <c:ext xmlns:c15="http://schemas.microsoft.com/office/drawing/2012/chart" uri="{02D57815-91ED-43cb-92C2-25804820EDAC}">
                        <c15:formulaRef>
                          <c15:sqref>'[82]INFRA-IND-005'!$C$41</c15:sqref>
                        </c15:formulaRef>
                      </c:ext>
                    </c:extLst>
                    <c:strCache>
                      <c:ptCount val="1"/>
                      <c:pt idx="0">
                        <c:v>Junio</c:v>
                      </c:pt>
                    </c:strCache>
                  </c:strRef>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extLst>
                      <c:ext xmlns:c15="http://schemas.microsoft.com/office/drawing/2012/chart" uri="{02D57815-91ED-43cb-92C2-25804820EDAC}">
                        <c15:fullRef>
                          <c15:sqref>'[82]INFRA-IND-005'!$D$35:$I$35</c15:sqref>
                        </c15:fullRef>
                        <c15:formulaRef>
                          <c15:sqref>'[82]INFRA-IND-005'!$H$35:$I$35</c15:sqref>
                        </c15:formulaRef>
                      </c:ext>
                    </c:extLst>
                    <c:strCache>
                      <c:ptCount val="2"/>
                      <c:pt idx="0">
                        <c:v># Metros cuadrados intervenidos</c:v>
                      </c:pt>
                      <c:pt idx="1">
                        <c:v># Metros cuadrados programados</c:v>
                      </c:pt>
                    </c:strCache>
                  </c:strRef>
                </c:cat>
                <c:val>
                  <c:numRef>
                    <c:extLst>
                      <c:ext xmlns:c15="http://schemas.microsoft.com/office/drawing/2012/chart" uri="{02D57815-91ED-43cb-92C2-25804820EDAC}">
                        <c15:fullRef>
                          <c15:sqref>'[82]INFRA-IND-005'!$D$41:$I$41</c15:sqref>
                        </c15:fullRef>
                        <c15:formulaRef>
                          <c15:sqref>'[82]INFRA-IND-005'!$H$41:$I$41</c15:sqref>
                        </c15:formulaRef>
                      </c:ext>
                    </c:extLst>
                    <c:numCache>
                      <c:formatCode>General</c:formatCode>
                      <c:ptCount val="2"/>
                      <c:pt idx="0">
                        <c:v>1387.76</c:v>
                      </c:pt>
                      <c:pt idx="1">
                        <c:v>1800</c:v>
                      </c:pt>
                    </c:numCache>
                  </c:numRef>
                </c:val>
                <c:extLst xmlns:c15="http://schemas.microsoft.com/office/drawing/2012/chart">
                  <c:ext xmlns:c16="http://schemas.microsoft.com/office/drawing/2014/chart" uri="{C3380CC4-5D6E-409C-BE32-E72D297353CC}">
                    <c16:uniqueId val="{00000008-0DD5-452D-87D9-4E152CD63966}"/>
                  </c:ext>
                </c:extLst>
              </c15:ser>
            </c15:filteredBarSeries>
            <c15:filteredBarSeries>
              <c15:ser>
                <c:idx val="21"/>
                <c:order val="9"/>
                <c:tx>
                  <c:strRef>
                    <c:extLst xmlns:c15="http://schemas.microsoft.com/office/drawing/2012/chart">
                      <c:ext xmlns:c15="http://schemas.microsoft.com/office/drawing/2012/chart" uri="{02D57815-91ED-43cb-92C2-25804820EDAC}">
                        <c15:formulaRef>
                          <c15:sqref>'[82]INFRA-IND-005'!$C$45</c15:sqref>
                        </c15:formulaRef>
                      </c:ext>
                    </c:extLst>
                    <c:strCache>
                      <c:ptCount val="1"/>
                      <c:pt idx="0">
                        <c:v>Octubre</c:v>
                      </c:pt>
                    </c:strCache>
                  </c:strRef>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extLst>
                      <c:ext xmlns:c15="http://schemas.microsoft.com/office/drawing/2012/chart" uri="{02D57815-91ED-43cb-92C2-25804820EDAC}">
                        <c15:fullRef>
                          <c15:sqref>'[82]INFRA-IND-005'!$D$35:$I$35</c15:sqref>
                        </c15:fullRef>
                        <c15:formulaRef>
                          <c15:sqref>'[82]INFRA-IND-005'!$H$35:$I$35</c15:sqref>
                        </c15:formulaRef>
                      </c:ext>
                    </c:extLst>
                    <c:strCache>
                      <c:ptCount val="2"/>
                      <c:pt idx="0">
                        <c:v># Metros cuadrados intervenidos</c:v>
                      </c:pt>
                      <c:pt idx="1">
                        <c:v># Metros cuadrados programados</c:v>
                      </c:pt>
                    </c:strCache>
                  </c:strRef>
                </c:cat>
                <c:val>
                  <c:numRef>
                    <c:extLst>
                      <c:ext xmlns:c15="http://schemas.microsoft.com/office/drawing/2012/chart" uri="{02D57815-91ED-43cb-92C2-25804820EDAC}">
                        <c15:fullRef>
                          <c15:sqref>'[82]INFRA-IND-005'!$D$45:$I$45</c15:sqref>
                        </c15:fullRef>
                        <c15:formulaRef>
                          <c15:sqref>'[82]INFRA-IND-005'!$H$45:$I$45</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9-0DD5-452D-87D9-4E152CD63966}"/>
                  </c:ext>
                </c:extLst>
              </c15:ser>
            </c15:filteredBarSeries>
            <c15:filteredBarSeries>
              <c15:ser>
                <c:idx val="22"/>
                <c:order val="10"/>
                <c:tx>
                  <c:strRef>
                    <c:extLst xmlns:c15="http://schemas.microsoft.com/office/drawing/2012/chart">
                      <c:ext xmlns:c15="http://schemas.microsoft.com/office/drawing/2012/chart" uri="{02D57815-91ED-43cb-92C2-25804820EDAC}">
                        <c15:formulaRef>
                          <c15:sqref>'[82]INFRA-IND-005'!$C$46</c15:sqref>
                        </c15:formulaRef>
                      </c:ext>
                    </c:extLst>
                    <c:strCache>
                      <c:ptCount val="1"/>
                      <c:pt idx="0">
                        <c:v>Noviembre</c:v>
                      </c:pt>
                    </c:strCache>
                  </c:strRef>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extLst>
                      <c:ext xmlns:c15="http://schemas.microsoft.com/office/drawing/2012/chart" uri="{02D57815-91ED-43cb-92C2-25804820EDAC}">
                        <c15:fullRef>
                          <c15:sqref>'[82]INFRA-IND-005'!$D$35:$I$35</c15:sqref>
                        </c15:fullRef>
                        <c15:formulaRef>
                          <c15:sqref>'[82]INFRA-IND-005'!$H$35:$I$35</c15:sqref>
                        </c15:formulaRef>
                      </c:ext>
                    </c:extLst>
                    <c:strCache>
                      <c:ptCount val="2"/>
                      <c:pt idx="0">
                        <c:v># Metros cuadrados intervenidos</c:v>
                      </c:pt>
                      <c:pt idx="1">
                        <c:v># Metros cuadrados programados</c:v>
                      </c:pt>
                    </c:strCache>
                  </c:strRef>
                </c:cat>
                <c:val>
                  <c:numRef>
                    <c:extLst>
                      <c:ext xmlns:c15="http://schemas.microsoft.com/office/drawing/2012/chart" uri="{02D57815-91ED-43cb-92C2-25804820EDAC}">
                        <c15:fullRef>
                          <c15:sqref>'[82]INFRA-IND-005'!$D$46:$I$46</c15:sqref>
                        </c15:fullRef>
                        <c15:formulaRef>
                          <c15:sqref>'[82]INFRA-IND-005'!$H$46:$I$46</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A-0DD5-452D-87D9-4E152CD63966}"/>
                  </c:ext>
                </c:extLst>
              </c15:ser>
            </c15:filteredBarSeries>
            <c15:filteredBarSeries>
              <c15:ser>
                <c:idx val="23"/>
                <c:order val="11"/>
                <c:tx>
                  <c:strRef>
                    <c:extLst xmlns:c15="http://schemas.microsoft.com/office/drawing/2012/chart">
                      <c:ext xmlns:c15="http://schemas.microsoft.com/office/drawing/2012/chart" uri="{02D57815-91ED-43cb-92C2-25804820EDAC}">
                        <c15:formulaRef>
                          <c15:sqref>'[82]INFRA-IND-005'!$C$47</c15:sqref>
                        </c15:formulaRef>
                      </c:ext>
                    </c:extLst>
                    <c:strCache>
                      <c:ptCount val="1"/>
                      <c:pt idx="0">
                        <c:v>Diciembre</c:v>
                      </c:pt>
                    </c:strCache>
                  </c:strRef>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extLst>
                      <c:ext xmlns:c15="http://schemas.microsoft.com/office/drawing/2012/chart" uri="{02D57815-91ED-43cb-92C2-25804820EDAC}">
                        <c15:fullRef>
                          <c15:sqref>'[82]INFRA-IND-005'!$D$35:$I$35</c15:sqref>
                        </c15:fullRef>
                        <c15:formulaRef>
                          <c15:sqref>'[82]INFRA-IND-005'!$H$35:$I$35</c15:sqref>
                        </c15:formulaRef>
                      </c:ext>
                    </c:extLst>
                    <c:strCache>
                      <c:ptCount val="2"/>
                      <c:pt idx="0">
                        <c:v># Metros cuadrados intervenidos</c:v>
                      </c:pt>
                      <c:pt idx="1">
                        <c:v># Metros cuadrados programados</c:v>
                      </c:pt>
                    </c:strCache>
                  </c:strRef>
                </c:cat>
                <c:val>
                  <c:numRef>
                    <c:extLst>
                      <c:ext xmlns:c15="http://schemas.microsoft.com/office/drawing/2012/chart" uri="{02D57815-91ED-43cb-92C2-25804820EDAC}">
                        <c15:fullRef>
                          <c15:sqref>'[82]INFRA-IND-005'!$D$47:$I$47</c15:sqref>
                        </c15:fullRef>
                        <c15:formulaRef>
                          <c15:sqref>'[82]INFRA-IND-005'!$H$47:$I$47</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B-0DD5-452D-87D9-4E152CD63966}"/>
                  </c:ext>
                </c:extLst>
              </c15:ser>
            </c15:filteredBarSeries>
            <c15:filteredBarSeries>
              <c15:ser>
                <c:idx val="0"/>
                <c:order val="12"/>
                <c:tx>
                  <c:strRef>
                    <c:extLst xmlns:c15="http://schemas.microsoft.com/office/drawing/2012/chart">
                      <c:ext xmlns:c15="http://schemas.microsoft.com/office/drawing/2012/chart" uri="{02D57815-91ED-43cb-92C2-25804820EDAC}">
                        <c15:formulaRef>
                          <c15:sqref>'[82]INFRA-IND-005'!$C$36</c15:sqref>
                        </c15:formulaRef>
                      </c:ext>
                    </c:extLst>
                    <c:strCache>
                      <c:ptCount val="1"/>
                      <c:pt idx="0">
                        <c:v>Enero</c:v>
                      </c:pt>
                    </c:strCache>
                  </c:strRef>
                </c:tx>
                <c:spPr>
                  <a:solidFill>
                    <a:schemeClr val="accent6"/>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'[82]INFRA-IND-005'!$H$35:$I$35</c15:sqref>
                        </c15:fullRef>
                        <c15:formulaRef>
                          <c15:sqref/>
                        </c15:formulaRef>
                      </c:ext>
                    </c:extLst>
                    <c:strCache>
                      <c:ptCount val="0"/>
                    </c:strCache>
                  </c:strRef>
                </c:cat>
                <c:val>
                  <c:numRef>
                    <c:extLst>
                      <c:ext xmlns:c15="http://schemas.microsoft.com/office/drawing/2012/chart" uri="{02D57815-91ED-43cb-92C2-25804820EDAC}">
                        <c15:fullRef>
                          <c15:sqref>'[82]INFRA-IND-005'!$H$36:$I$36</c15:sqref>
                        </c15:fullRef>
                        <c15:formulaRef>
                          <c15:sqref/>
                        </c15:formulaRef>
                      </c:ext>
                    </c:extLst>
                    <c:numCache>
                      <c:formatCode>General</c:formatCode>
                      <c:ptCount val="0"/>
                    </c:numCache>
                  </c:numRef>
                </c:val>
                <c:extLst xmlns:c15="http://schemas.microsoft.com/office/drawing/2012/chart">
                  <c:ext xmlns:c16="http://schemas.microsoft.com/office/drawing/2014/chart" uri="{C3380CC4-5D6E-409C-BE32-E72D297353CC}">
                    <c16:uniqueId val="{0000000C-0DD5-452D-87D9-4E152CD63966}"/>
                  </c:ext>
                </c:extLst>
              </c15:ser>
            </c15:filteredBarSeries>
            <c15:filteredBarSeries>
              <c15:ser>
                <c:idx val="1"/>
                <c:order val="13"/>
                <c:tx>
                  <c:strRef>
                    <c:extLst xmlns:c15="http://schemas.microsoft.com/office/drawing/2012/chart">
                      <c:ext xmlns:c15="http://schemas.microsoft.com/office/drawing/2012/chart" uri="{02D57815-91ED-43cb-92C2-25804820EDAC}">
                        <c15:formulaRef>
                          <c15:sqref>'[82]INFRA-IND-005'!$C$37</c15:sqref>
                        </c15:formulaRef>
                      </c:ext>
                    </c:extLst>
                    <c:strCache>
                      <c:ptCount val="1"/>
                      <c:pt idx="0">
                        <c:v>Febrero</c:v>
                      </c:pt>
                    </c:strCache>
                  </c:strRef>
                </c:tx>
                <c:spPr>
                  <a:solidFill>
                    <a:schemeClr val="accent5"/>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'[82]INFRA-IND-005'!$H$35:$I$35</c15:sqref>
                        </c15:fullRef>
                        <c15:formulaRef>
                          <c15:sqref/>
                        </c15:formulaRef>
                      </c:ext>
                    </c:extLst>
                    <c:strCache>
                      <c:ptCount val="0"/>
                    </c:strCache>
                  </c:strRef>
                </c:cat>
                <c:val>
                  <c:numRef>
                    <c:extLst>
                      <c:ext xmlns:c15="http://schemas.microsoft.com/office/drawing/2012/chart" uri="{02D57815-91ED-43cb-92C2-25804820EDAC}">
                        <c15:fullRef>
                          <c15:sqref>'[82]INFRA-IND-005'!$H$37:$I$37</c15:sqref>
                        </c15:fullRef>
                        <c15:formulaRef>
                          <c15:sqref/>
                        </c15:formulaRef>
                      </c:ext>
                    </c:extLst>
                    <c:numCache>
                      <c:formatCode>General</c:formatCode>
                      <c:ptCount val="0"/>
                    </c:numCache>
                  </c:numRef>
                </c:val>
                <c:extLst xmlns:c15="http://schemas.microsoft.com/office/drawing/2012/chart">
                  <c:ext xmlns:c16="http://schemas.microsoft.com/office/drawing/2014/chart" uri="{C3380CC4-5D6E-409C-BE32-E72D297353CC}">
                    <c16:uniqueId val="{0000000D-0DD5-452D-87D9-4E152CD63966}"/>
                  </c:ext>
                </c:extLst>
              </c15:ser>
            </c15:filteredBarSeries>
            <c15:filteredBarSeries>
              <c15:ser>
                <c:idx val="2"/>
                <c:order val="14"/>
                <c:tx>
                  <c:strRef>
                    <c:extLst xmlns:c15="http://schemas.microsoft.com/office/drawing/2012/chart">
                      <c:ext xmlns:c15="http://schemas.microsoft.com/office/drawing/2012/chart" uri="{02D57815-91ED-43cb-92C2-25804820EDAC}">
                        <c15:formulaRef>
                          <c15:sqref>'[82]INFRA-IND-005'!$C$38</c15:sqref>
                        </c15:formulaRef>
                      </c:ext>
                    </c:extLst>
                    <c:strCache>
                      <c:ptCount val="1"/>
                      <c:pt idx="0">
                        <c:v>Marzo</c:v>
                      </c:pt>
                    </c:strCache>
                  </c:strRef>
                </c:tx>
                <c:spPr>
                  <a:solidFill>
                    <a:schemeClr val="accent4"/>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'[82]INFRA-IND-005'!$H$35:$I$35</c15:sqref>
                        </c15:fullRef>
                        <c15:formulaRef>
                          <c15:sqref/>
                        </c15:formulaRef>
                      </c:ext>
                    </c:extLst>
                    <c:strCache>
                      <c:ptCount val="0"/>
                    </c:strCache>
                  </c:strRef>
                </c:cat>
                <c:val>
                  <c:numRef>
                    <c:extLst>
                      <c:ext xmlns:c15="http://schemas.microsoft.com/office/drawing/2012/chart" uri="{02D57815-91ED-43cb-92C2-25804820EDAC}">
                        <c15:fullRef>
                          <c15:sqref>'[82]INFRA-IND-005'!$H$38:$I$38</c15:sqref>
                        </c15:fullRef>
                        <c15:formulaRef>
                          <c15:sqref/>
                        </c15:formulaRef>
                      </c:ext>
                    </c:extLst>
                    <c:numCache>
                      <c:formatCode>General</c:formatCode>
                      <c:ptCount val="0"/>
                    </c:numCache>
                  </c:numRef>
                </c:val>
                <c:extLst xmlns:c15="http://schemas.microsoft.com/office/drawing/2012/chart">
                  <c:ext xmlns:c16="http://schemas.microsoft.com/office/drawing/2014/chart" uri="{C3380CC4-5D6E-409C-BE32-E72D297353CC}">
                    <c16:uniqueId val="{0000000E-0DD5-452D-87D9-4E152CD63966}"/>
                  </c:ext>
                </c:extLst>
              </c15:ser>
            </c15:filteredBarSeries>
            <c15:filteredBarSeries>
              <c15:ser>
                <c:idx val="3"/>
                <c:order val="15"/>
                <c:tx>
                  <c:strRef>
                    <c:extLst xmlns:c15="http://schemas.microsoft.com/office/drawing/2012/chart">
                      <c:ext xmlns:c15="http://schemas.microsoft.com/office/drawing/2012/chart" uri="{02D57815-91ED-43cb-92C2-25804820EDAC}">
                        <c15:formulaRef>
                          <c15:sqref>'[82]INFRA-IND-005'!$C$39</c15:sqref>
                        </c15:formulaRef>
                      </c:ext>
                    </c:extLst>
                    <c:strCache>
                      <c:ptCount val="1"/>
                      <c:pt idx="0">
                        <c:v>Abril</c:v>
                      </c:pt>
                    </c:strCache>
                  </c:strRef>
                </c:tx>
                <c:spPr>
                  <a:solidFill>
                    <a:schemeClr val="accent6">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'[82]INFRA-IND-005'!$H$35:$I$35</c15:sqref>
                        </c15:fullRef>
                        <c15:formulaRef>
                          <c15:sqref/>
                        </c15:formulaRef>
                      </c:ext>
                    </c:extLst>
                    <c:strCache>
                      <c:ptCount val="0"/>
                    </c:strCache>
                  </c:strRef>
                </c:cat>
                <c:val>
                  <c:numRef>
                    <c:extLst>
                      <c:ext xmlns:c15="http://schemas.microsoft.com/office/drawing/2012/chart" uri="{02D57815-91ED-43cb-92C2-25804820EDAC}">
                        <c15:fullRef>
                          <c15:sqref>'[82]INFRA-IND-005'!$H$39:$I$39</c15:sqref>
                        </c15:fullRef>
                        <c15:formulaRef>
                          <c15:sqref/>
                        </c15:formulaRef>
                      </c:ext>
                    </c:extLst>
                    <c:numCache>
                      <c:formatCode>General</c:formatCode>
                      <c:ptCount val="0"/>
                    </c:numCache>
                  </c:numRef>
                </c:val>
                <c:extLst xmlns:c15="http://schemas.microsoft.com/office/drawing/2012/chart">
                  <c:ext xmlns:c16="http://schemas.microsoft.com/office/drawing/2014/chart" uri="{C3380CC4-5D6E-409C-BE32-E72D297353CC}">
                    <c16:uniqueId val="{0000000F-0DD5-452D-87D9-4E152CD63966}"/>
                  </c:ext>
                </c:extLst>
              </c15:ser>
            </c15:filteredBarSeries>
            <c15:filteredBarSeries>
              <c15:ser>
                <c:idx val="4"/>
                <c:order val="16"/>
                <c:tx>
                  <c:strRef>
                    <c:extLst xmlns:c15="http://schemas.microsoft.com/office/drawing/2012/chart">
                      <c:ext xmlns:c15="http://schemas.microsoft.com/office/drawing/2012/chart" uri="{02D57815-91ED-43cb-92C2-25804820EDAC}">
                        <c15:formulaRef>
                          <c15:sqref>'[82]INFRA-IND-005'!$C$40</c15:sqref>
                        </c15:formulaRef>
                      </c:ext>
                    </c:extLst>
                    <c:strCache>
                      <c:ptCount val="1"/>
                      <c:pt idx="0">
                        <c:v>Mayo</c:v>
                      </c:pt>
                    </c:strCache>
                  </c:strRef>
                </c:tx>
                <c:spPr>
                  <a:solidFill>
                    <a:schemeClr val="accent5">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'[82]INFRA-IND-005'!$H$35:$I$35</c15:sqref>
                        </c15:fullRef>
                        <c15:formulaRef>
                          <c15:sqref/>
                        </c15:formulaRef>
                      </c:ext>
                    </c:extLst>
                    <c:strCache>
                      <c:ptCount val="0"/>
                    </c:strCache>
                  </c:strRef>
                </c:cat>
                <c:val>
                  <c:numRef>
                    <c:extLst>
                      <c:ext xmlns:c15="http://schemas.microsoft.com/office/drawing/2012/chart" uri="{02D57815-91ED-43cb-92C2-25804820EDAC}">
                        <c15:fullRef>
                          <c15:sqref>'[82]INFRA-IND-005'!$H$40:$I$40</c15:sqref>
                        </c15:fullRef>
                        <c15:formulaRef>
                          <c15:sqref/>
                        </c15:formulaRef>
                      </c:ext>
                    </c:extLst>
                    <c:numCache>
                      <c:formatCode>General</c:formatCode>
                      <c:ptCount val="0"/>
                    </c:numCache>
                  </c:numRef>
                </c:val>
                <c:extLst xmlns:c15="http://schemas.microsoft.com/office/drawing/2012/chart">
                  <c:ext xmlns:c16="http://schemas.microsoft.com/office/drawing/2014/chart" uri="{C3380CC4-5D6E-409C-BE32-E72D297353CC}">
                    <c16:uniqueId val="{00000010-0DD5-452D-87D9-4E152CD63966}"/>
                  </c:ext>
                </c:extLst>
              </c15:ser>
            </c15:filteredBarSeries>
            <c15:filteredBarSeries>
              <c15:ser>
                <c:idx val="5"/>
                <c:order val="17"/>
                <c:tx>
                  <c:strRef>
                    <c:extLst xmlns:c15="http://schemas.microsoft.com/office/drawing/2012/chart">
                      <c:ext xmlns:c15="http://schemas.microsoft.com/office/drawing/2012/chart" uri="{02D57815-91ED-43cb-92C2-25804820EDAC}">
                        <c15:formulaRef>
                          <c15:sqref>'[82]INFRA-IND-005'!$C$41</c15:sqref>
                        </c15:formulaRef>
                      </c:ext>
                    </c:extLst>
                    <c:strCache>
                      <c:ptCount val="1"/>
                      <c:pt idx="0">
                        <c:v>Junio</c:v>
                      </c:pt>
                    </c:strCache>
                  </c:strRef>
                </c:tx>
                <c:spPr>
                  <a:solidFill>
                    <a:schemeClr val="accent4">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'[82]INFRA-IND-005'!$H$35:$I$35</c15:sqref>
                        </c15:fullRef>
                        <c15:formulaRef>
                          <c15:sqref/>
                        </c15:formulaRef>
                      </c:ext>
                    </c:extLst>
                    <c:strCache>
                      <c:ptCount val="0"/>
                    </c:strCache>
                  </c:strRef>
                </c:cat>
                <c:val>
                  <c:numRef>
                    <c:extLst>
                      <c:ext xmlns:c15="http://schemas.microsoft.com/office/drawing/2012/chart" uri="{02D57815-91ED-43cb-92C2-25804820EDAC}">
                        <c15:fullRef>
                          <c15:sqref>'[82]INFRA-IND-005'!$H$41:$I$41</c15:sqref>
                        </c15:fullRef>
                        <c15:formulaRef>
                          <c15:sqref/>
                        </c15:formulaRef>
                      </c:ext>
                    </c:extLst>
                    <c:numCache>
                      <c:formatCode>General</c:formatCode>
                      <c:ptCount val="0"/>
                    </c:numCache>
                  </c:numRef>
                </c:val>
                <c:extLst xmlns:c15="http://schemas.microsoft.com/office/drawing/2012/chart">
                  <c:ext xmlns:c16="http://schemas.microsoft.com/office/drawing/2014/chart" uri="{C3380CC4-5D6E-409C-BE32-E72D297353CC}">
                    <c16:uniqueId val="{00000011-0DD5-452D-87D9-4E152CD63966}"/>
                  </c:ext>
                </c:extLst>
              </c15:ser>
            </c15:filteredBarSeries>
            <c15:filteredBarSeries>
              <c15:ser>
                <c:idx val="6"/>
                <c:order val="18"/>
                <c:tx>
                  <c:strRef>
                    <c:extLst xmlns:c15="http://schemas.microsoft.com/office/drawing/2012/chart">
                      <c:ext xmlns:c15="http://schemas.microsoft.com/office/drawing/2012/chart" uri="{02D57815-91ED-43cb-92C2-25804820EDAC}">
                        <c15:formulaRef>
                          <c15:sqref>'[82]INFRA-IND-005'!$C$42</c15:sqref>
                        </c15:formulaRef>
                      </c:ext>
                    </c:extLst>
                    <c:strCache>
                      <c:ptCount val="1"/>
                      <c:pt idx="0">
                        <c:v>Julio</c:v>
                      </c:pt>
                    </c:strCache>
                  </c:strRef>
                </c:tx>
                <c:spPr>
                  <a:solidFill>
                    <a:schemeClr val="accent6">
                      <a:lumMod val="80000"/>
                      <a:lumOff val="2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'[82]INFRA-IND-005'!$H$35:$I$35</c15:sqref>
                        </c15:fullRef>
                        <c15:formulaRef>
                          <c15:sqref/>
                        </c15:formulaRef>
                      </c:ext>
                    </c:extLst>
                    <c:strCache>
                      <c:ptCount val="0"/>
                    </c:strCache>
                  </c:strRef>
                </c:cat>
                <c:val>
                  <c:numRef>
                    <c:extLst>
                      <c:ext xmlns:c15="http://schemas.microsoft.com/office/drawing/2012/chart" uri="{02D57815-91ED-43cb-92C2-25804820EDAC}">
                        <c15:fullRef>
                          <c15:sqref>'[82]INFRA-IND-005'!$H$42:$I$42</c15:sqref>
                        </c15:fullRef>
                        <c15:formulaRef>
                          <c15:sqref/>
                        </c15:formulaRef>
                      </c:ext>
                    </c:extLst>
                    <c:numCache>
                      <c:formatCode>General</c:formatCode>
                      <c:ptCount val="0"/>
                    </c:numCache>
                  </c:numRef>
                </c:val>
                <c:extLst xmlns:c15="http://schemas.microsoft.com/office/drawing/2012/chart">
                  <c:ext xmlns:c16="http://schemas.microsoft.com/office/drawing/2014/chart" uri="{C3380CC4-5D6E-409C-BE32-E72D297353CC}">
                    <c16:uniqueId val="{00000012-0DD5-452D-87D9-4E152CD63966}"/>
                  </c:ext>
                </c:extLst>
              </c15:ser>
            </c15:filteredBarSeries>
            <c15:filteredBarSeries>
              <c15:ser>
                <c:idx val="7"/>
                <c:order val="19"/>
                <c:tx>
                  <c:strRef>
                    <c:extLst xmlns:c15="http://schemas.microsoft.com/office/drawing/2012/chart">
                      <c:ext xmlns:c15="http://schemas.microsoft.com/office/drawing/2012/chart" uri="{02D57815-91ED-43cb-92C2-25804820EDAC}">
                        <c15:formulaRef>
                          <c15:sqref>'[82]INFRA-IND-005'!$C$43</c15:sqref>
                        </c15:formulaRef>
                      </c:ext>
                    </c:extLst>
                    <c:strCache>
                      <c:ptCount val="1"/>
                      <c:pt idx="0">
                        <c:v>Agosto</c:v>
                      </c:pt>
                    </c:strCache>
                  </c:strRef>
                </c:tx>
                <c:spPr>
                  <a:solidFill>
                    <a:schemeClr val="accent5">
                      <a:lumMod val="80000"/>
                      <a:lumOff val="2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'[82]INFRA-IND-005'!$H$35:$I$35</c15:sqref>
                        </c15:fullRef>
                        <c15:formulaRef>
                          <c15:sqref/>
                        </c15:formulaRef>
                      </c:ext>
                    </c:extLst>
                    <c:strCache>
                      <c:ptCount val="0"/>
                    </c:strCache>
                  </c:strRef>
                </c:cat>
                <c:val>
                  <c:numRef>
                    <c:extLst>
                      <c:ext xmlns:c15="http://schemas.microsoft.com/office/drawing/2012/chart" uri="{02D57815-91ED-43cb-92C2-25804820EDAC}">
                        <c15:fullRef>
                          <c15:sqref>'[82]INFRA-IND-005'!$H$43:$I$43</c15:sqref>
                        </c15:fullRef>
                        <c15:formulaRef>
                          <c15:sqref/>
                        </c15:formulaRef>
                      </c:ext>
                    </c:extLst>
                    <c:numCache>
                      <c:formatCode>General</c:formatCode>
                      <c:ptCount val="0"/>
                    </c:numCache>
                  </c:numRef>
                </c:val>
                <c:extLst xmlns:c15="http://schemas.microsoft.com/office/drawing/2012/chart">
                  <c:ext xmlns:c16="http://schemas.microsoft.com/office/drawing/2014/chart" uri="{C3380CC4-5D6E-409C-BE32-E72D297353CC}">
                    <c16:uniqueId val="{00000013-0DD5-452D-87D9-4E152CD63966}"/>
                  </c:ext>
                </c:extLst>
              </c15:ser>
            </c15:filteredBarSeries>
            <c15:filteredBarSeries>
              <c15:ser>
                <c:idx val="8"/>
                <c:order val="20"/>
                <c:tx>
                  <c:strRef>
                    <c:extLst xmlns:c15="http://schemas.microsoft.com/office/drawing/2012/chart">
                      <c:ext xmlns:c15="http://schemas.microsoft.com/office/drawing/2012/chart" uri="{02D57815-91ED-43cb-92C2-25804820EDAC}">
                        <c15:formulaRef>
                          <c15:sqref>'[82]INFRA-IND-005'!$C$44</c15:sqref>
                        </c15:formulaRef>
                      </c:ext>
                    </c:extLst>
                    <c:strCache>
                      <c:ptCount val="1"/>
                      <c:pt idx="0">
                        <c:v>Septiembre</c:v>
                      </c:pt>
                    </c:strCache>
                  </c:strRef>
                </c:tx>
                <c:spPr>
                  <a:solidFill>
                    <a:schemeClr val="accent4">
                      <a:lumMod val="80000"/>
                      <a:lumOff val="2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'[82]INFRA-IND-005'!$H$35:$I$35</c15:sqref>
                        </c15:fullRef>
                        <c15:formulaRef>
                          <c15:sqref/>
                        </c15:formulaRef>
                      </c:ext>
                    </c:extLst>
                    <c:strCache>
                      <c:ptCount val="0"/>
                    </c:strCache>
                  </c:strRef>
                </c:cat>
                <c:val>
                  <c:numRef>
                    <c:extLst>
                      <c:ext xmlns:c15="http://schemas.microsoft.com/office/drawing/2012/chart" uri="{02D57815-91ED-43cb-92C2-25804820EDAC}">
                        <c15:fullRef>
                          <c15:sqref>'[82]INFRA-IND-005'!$H$44:$I$44</c15:sqref>
                        </c15:fullRef>
                        <c15:formulaRef>
                          <c15:sqref/>
                        </c15:formulaRef>
                      </c:ext>
                    </c:extLst>
                    <c:numCache>
                      <c:formatCode>General</c:formatCode>
                      <c:ptCount val="0"/>
                    </c:numCache>
                  </c:numRef>
                </c:val>
                <c:extLst xmlns:c15="http://schemas.microsoft.com/office/drawing/2012/chart">
                  <c:ext xmlns:c16="http://schemas.microsoft.com/office/drawing/2014/chart" uri="{C3380CC4-5D6E-409C-BE32-E72D297353CC}">
                    <c16:uniqueId val="{00000014-0DD5-452D-87D9-4E152CD63966}"/>
                  </c:ext>
                </c:extLst>
              </c15:ser>
            </c15:filteredBarSeries>
            <c15:filteredBarSeries>
              <c15:ser>
                <c:idx val="9"/>
                <c:order val="21"/>
                <c:tx>
                  <c:strRef>
                    <c:extLst xmlns:c15="http://schemas.microsoft.com/office/drawing/2012/chart">
                      <c:ext xmlns:c15="http://schemas.microsoft.com/office/drawing/2012/chart" uri="{02D57815-91ED-43cb-92C2-25804820EDAC}">
                        <c15:formulaRef>
                          <c15:sqref>'[82]INFRA-IND-005'!$C$45</c15:sqref>
                        </c15:formulaRef>
                      </c:ext>
                    </c:extLst>
                    <c:strCache>
                      <c:ptCount val="1"/>
                      <c:pt idx="0">
                        <c:v>Octubre</c:v>
                      </c:pt>
                    </c:strCache>
                  </c:strRef>
                </c:tx>
                <c:spPr>
                  <a:solidFill>
                    <a:schemeClr val="accent6">
                      <a:lumMod val="8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'[82]INFRA-IND-005'!$H$35:$I$35</c15:sqref>
                        </c15:fullRef>
                        <c15:formulaRef>
                          <c15:sqref/>
                        </c15:formulaRef>
                      </c:ext>
                    </c:extLst>
                    <c:strCache>
                      <c:ptCount val="0"/>
                    </c:strCache>
                  </c:strRef>
                </c:cat>
                <c:val>
                  <c:numRef>
                    <c:extLst>
                      <c:ext xmlns:c15="http://schemas.microsoft.com/office/drawing/2012/chart" uri="{02D57815-91ED-43cb-92C2-25804820EDAC}">
                        <c15:fullRef>
                          <c15:sqref>'[82]INFRA-IND-005'!$H$45:$I$45</c15:sqref>
                        </c15:fullRef>
                        <c15:formulaRef>
                          <c15:sqref/>
                        </c15:formulaRef>
                      </c:ext>
                    </c:extLst>
                    <c:numCache>
                      <c:formatCode>General</c:formatCode>
                      <c:ptCount val="0"/>
                    </c:numCache>
                  </c:numRef>
                </c:val>
                <c:extLst xmlns:c15="http://schemas.microsoft.com/office/drawing/2012/chart">
                  <c:ext xmlns:c16="http://schemas.microsoft.com/office/drawing/2014/chart" uri="{C3380CC4-5D6E-409C-BE32-E72D297353CC}">
                    <c16:uniqueId val="{00000015-0DD5-452D-87D9-4E152CD63966}"/>
                  </c:ext>
                </c:extLst>
              </c15:ser>
            </c15:filteredBarSeries>
            <c15:filteredBarSeries>
              <c15:ser>
                <c:idx val="10"/>
                <c:order val="22"/>
                <c:tx>
                  <c:strRef>
                    <c:extLst xmlns:c15="http://schemas.microsoft.com/office/drawing/2012/chart">
                      <c:ext xmlns:c15="http://schemas.microsoft.com/office/drawing/2012/chart" uri="{02D57815-91ED-43cb-92C2-25804820EDAC}">
                        <c15:formulaRef>
                          <c15:sqref>'[82]INFRA-IND-005'!$C$46</c15:sqref>
                        </c15:formulaRef>
                      </c:ext>
                    </c:extLst>
                    <c:strCache>
                      <c:ptCount val="1"/>
                      <c:pt idx="0">
                        <c:v>Noviembre</c:v>
                      </c:pt>
                    </c:strCache>
                  </c:strRef>
                </c:tx>
                <c:spPr>
                  <a:solidFill>
                    <a:schemeClr val="accent5">
                      <a:lumMod val="8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'[82]INFRA-IND-005'!$H$35:$I$35</c15:sqref>
                        </c15:fullRef>
                        <c15:formulaRef>
                          <c15:sqref/>
                        </c15:formulaRef>
                      </c:ext>
                    </c:extLst>
                    <c:strCache>
                      <c:ptCount val="0"/>
                    </c:strCache>
                  </c:strRef>
                </c:cat>
                <c:val>
                  <c:numRef>
                    <c:extLst>
                      <c:ext xmlns:c15="http://schemas.microsoft.com/office/drawing/2012/chart" uri="{02D57815-91ED-43cb-92C2-25804820EDAC}">
                        <c15:fullRef>
                          <c15:sqref>'[82]INFRA-IND-005'!$H$46:$I$46</c15:sqref>
                        </c15:fullRef>
                        <c15:formulaRef>
                          <c15:sqref/>
                        </c15:formulaRef>
                      </c:ext>
                    </c:extLst>
                    <c:numCache>
                      <c:formatCode>General</c:formatCode>
                      <c:ptCount val="0"/>
                    </c:numCache>
                  </c:numRef>
                </c:val>
                <c:extLst xmlns:c15="http://schemas.microsoft.com/office/drawing/2012/chart">
                  <c:ext xmlns:c16="http://schemas.microsoft.com/office/drawing/2014/chart" uri="{C3380CC4-5D6E-409C-BE32-E72D297353CC}">
                    <c16:uniqueId val="{00000016-0DD5-452D-87D9-4E152CD63966}"/>
                  </c:ext>
                </c:extLst>
              </c15:ser>
            </c15:filteredBarSeries>
            <c15:filteredBarSeries>
              <c15:ser>
                <c:idx val="11"/>
                <c:order val="23"/>
                <c:tx>
                  <c:strRef>
                    <c:extLst xmlns:c15="http://schemas.microsoft.com/office/drawing/2012/chart">
                      <c:ext xmlns:c15="http://schemas.microsoft.com/office/drawing/2012/chart" uri="{02D57815-91ED-43cb-92C2-25804820EDAC}">
                        <c15:formulaRef>
                          <c15:sqref>'[82]INFRA-IND-005'!$C$47</c15:sqref>
                        </c15:formulaRef>
                      </c:ext>
                    </c:extLst>
                    <c:strCache>
                      <c:ptCount val="1"/>
                      <c:pt idx="0">
                        <c:v>Diciembre</c:v>
                      </c:pt>
                    </c:strCache>
                  </c:strRef>
                </c:tx>
                <c:spPr>
                  <a:solidFill>
                    <a:schemeClr val="accent4">
                      <a:lumMod val="8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'[82]INFRA-IND-005'!$H$35:$I$35</c15:sqref>
                        </c15:fullRef>
                        <c15:formulaRef>
                          <c15:sqref/>
                        </c15:formulaRef>
                      </c:ext>
                    </c:extLst>
                    <c:strCache>
                      <c:ptCount val="0"/>
                    </c:strCache>
                  </c:strRef>
                </c:cat>
                <c:val>
                  <c:numRef>
                    <c:extLst>
                      <c:ext xmlns:c15="http://schemas.microsoft.com/office/drawing/2012/chart" uri="{02D57815-91ED-43cb-92C2-25804820EDAC}">
                        <c15:fullRef>
                          <c15:sqref>'[82]INFRA-IND-005'!$H$47:$I$47</c15:sqref>
                        </c15:fullRef>
                        <c15:formulaRef>
                          <c15:sqref/>
                        </c15:formulaRef>
                      </c:ext>
                    </c:extLst>
                    <c:numCache>
                      <c:formatCode>General</c:formatCode>
                      <c:ptCount val="0"/>
                    </c:numCache>
                  </c:numRef>
                </c:val>
                <c:extLst xmlns:c15="http://schemas.microsoft.com/office/drawing/2012/chart">
                  <c:ext xmlns:c16="http://schemas.microsoft.com/office/drawing/2014/chart" uri="{C3380CC4-5D6E-409C-BE32-E72D297353CC}">
                    <c16:uniqueId val="{00000017-0DD5-452D-87D9-4E152CD63966}"/>
                  </c:ext>
                </c:extLst>
              </c15:ser>
            </c15:filteredBarSeries>
          </c:ext>
        </c:extLst>
      </c:barChart>
      <c:catAx>
        <c:axId val="658741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s-CO"/>
          </a:p>
        </c:txPr>
        <c:crossAx val="66187264"/>
        <c:crosses val="autoZero"/>
        <c:auto val="1"/>
        <c:lblAlgn val="ctr"/>
        <c:lblOffset val="100"/>
        <c:noMultiLvlLbl val="0"/>
      </c:catAx>
      <c:valAx>
        <c:axId val="66187264"/>
        <c:scaling>
          <c:orientation val="minMax"/>
        </c:scaling>
        <c:delete val="1"/>
        <c:axPos val="l"/>
        <c:numFmt formatCode="General" sourceLinked="1"/>
        <c:majorTickMark val="none"/>
        <c:minorTickMark val="none"/>
        <c:tickLblPos val="nextTo"/>
        <c:crossAx val="65874176"/>
        <c:crosses val="autoZero"/>
        <c:crossBetween val="between"/>
      </c:valAx>
    </c:plotArea>
    <c:legend>
      <c:legendPos val="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txPr>
    <a:bodyPr/>
    <a:lstStyle/>
    <a:p>
      <a:pPr>
        <a:defRPr/>
      </a:pPr>
      <a:endParaRPr lang="es-CO"/>
    </a:p>
  </c:txPr>
  <c:printSettings>
    <c:headerFooter/>
    <c:pageMargins b="0.75" l="0.7" r="0.7" t="0.75" header="0.3" footer="0.3"/>
    <c:pageSetup orientation="landscape" verticalDpi="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effectLst/>
              </a:rPr>
              <a:t>TIEMPO  PROMEDIO DE ESPERA PARA  LA ATENCIÓN EN EL CHAT VIRTUAL</a:t>
            </a:r>
            <a:endParaRPr lang="es-CO" sz="1400" b="0" i="0" u="none" strike="noStrike" kern="1200" spc="0" baseline="0">
              <a:solidFill>
                <a:sysClr val="windowText" lastClr="000000">
                  <a:lumMod val="65000"/>
                  <a:lumOff val="35000"/>
                </a:sysClr>
              </a:solidFill>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5"/>
          <c:order val="5"/>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'[56]DES-FM-007'!$B$37:$B$39</c:f>
              <c:strCache>
                <c:ptCount val="3"/>
                <c:pt idx="0">
                  <c:v>I TRIMESTRE</c:v>
                </c:pt>
                <c:pt idx="1">
                  <c:v>II TRIMESTRE</c:v>
                </c:pt>
                <c:pt idx="2">
                  <c:v>III TRIMESTRE</c:v>
                </c:pt>
              </c:strCache>
            </c:strRef>
          </c:cat>
          <c:val>
            <c:numRef>
              <c:f>'[56]DES-FM-007'!$J$37:$J$39</c:f>
              <c:numCache>
                <c:formatCode>General</c:formatCode>
                <c:ptCount val="3"/>
                <c:pt idx="0">
                  <c:v>1.1399999999999999</c:v>
                </c:pt>
                <c:pt idx="1">
                  <c:v>1.1100000000000001</c:v>
                </c:pt>
                <c:pt idx="2">
                  <c:v>1.1599999999999999</c:v>
                </c:pt>
              </c:numCache>
            </c:numRef>
          </c:val>
          <c:extLst>
            <c:ext xmlns:c16="http://schemas.microsoft.com/office/drawing/2014/chart" uri="{C3380CC4-5D6E-409C-BE32-E72D297353CC}">
              <c16:uniqueId val="{00000000-CE66-4F71-B776-4C7E59A3F379}"/>
            </c:ext>
          </c:extLst>
        </c:ser>
        <c:dLbls>
          <c:dLblPos val="outEnd"/>
          <c:showLegendKey val="0"/>
          <c:showVal val="1"/>
          <c:showCatName val="0"/>
          <c:showSerName val="0"/>
          <c:showPercent val="0"/>
          <c:showBubbleSize val="0"/>
        </c:dLbls>
        <c:gapWidth val="219"/>
        <c:overlap val="-27"/>
        <c:axId val="1068954271"/>
        <c:axId val="1068953311"/>
        <c:extLst>
          <c:ext xmlns:c15="http://schemas.microsoft.com/office/drawing/2012/chart" uri="{02D57815-91ED-43cb-92C2-25804820EDAC}">
            <c15:filteredBarSeries>
              <c15: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'[56]DES-FM-007'!$B$37:$B$39</c15:sqref>
                        </c15:formulaRef>
                      </c:ext>
                    </c:extLst>
                    <c:strCache>
                      <c:ptCount val="3"/>
                      <c:pt idx="0">
                        <c:v>I TRIMESTRE</c:v>
                      </c:pt>
                      <c:pt idx="1">
                        <c:v>II TRIMESTRE</c:v>
                      </c:pt>
                      <c:pt idx="2">
                        <c:v>III TRIMESTRE</c:v>
                      </c:pt>
                    </c:strCache>
                  </c:strRef>
                </c:cat>
                <c:val>
                  <c:numRef>
                    <c:extLst>
                      <c:ext uri="{02D57815-91ED-43cb-92C2-25804820EDAC}">
                        <c15:formulaRef>
                          <c15:sqref>'[56]DES-FM-007'!$C$37:$C$39</c15:sqref>
                        </c15:formulaRef>
                      </c:ext>
                    </c:extLst>
                    <c:numCache>
                      <c:formatCode>General</c:formatCode>
                      <c:ptCount val="3"/>
                    </c:numCache>
                  </c:numRef>
                </c:val>
                <c:extLst>
                  <c:ext xmlns:c16="http://schemas.microsoft.com/office/drawing/2014/chart" uri="{C3380CC4-5D6E-409C-BE32-E72D297353CC}">
                    <c16:uniqueId val="{00000001-CE66-4F71-B776-4C7E59A3F379}"/>
                  </c:ext>
                </c:extLst>
              </c15:ser>
            </c15:filteredBarSeries>
            <c15:filteredBarSeries>
              <c15: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'[56]DES-FM-007'!$B$37:$B$39</c15:sqref>
                        </c15:formulaRef>
                      </c:ext>
                    </c:extLst>
                    <c:strCache>
                      <c:ptCount val="3"/>
                      <c:pt idx="0">
                        <c:v>I TRIMESTRE</c:v>
                      </c:pt>
                      <c:pt idx="1">
                        <c:v>II TRIMESTRE</c:v>
                      </c:pt>
                      <c:pt idx="2">
                        <c:v>III TRIMESTRE</c:v>
                      </c:pt>
                    </c:strCache>
                  </c:strRef>
                </c:cat>
                <c:val>
                  <c:numRef>
                    <c:extLst xmlns:c15="http://schemas.microsoft.com/office/drawing/2012/chart">
                      <c:ext xmlns:c15="http://schemas.microsoft.com/office/drawing/2012/chart" uri="{02D57815-91ED-43cb-92C2-25804820EDAC}">
                        <c15:formulaRef>
                          <c15:sqref>'[56]DES-FM-007'!$D$37:$D$39</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2-CE66-4F71-B776-4C7E59A3F379}"/>
                  </c:ext>
                </c:extLst>
              </c15:ser>
            </c15:filteredBarSeries>
            <c15:filteredBarSeries>
              <c15:ser>
                <c:idx val="2"/>
                <c:order val="2"/>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'[56]DES-FM-007'!$B$37:$B$39</c15:sqref>
                        </c15:formulaRef>
                      </c:ext>
                    </c:extLst>
                    <c:strCache>
                      <c:ptCount val="3"/>
                      <c:pt idx="0">
                        <c:v>I TRIMESTRE</c:v>
                      </c:pt>
                      <c:pt idx="1">
                        <c:v>II TRIMESTRE</c:v>
                      </c:pt>
                      <c:pt idx="2">
                        <c:v>III TRIMESTRE</c:v>
                      </c:pt>
                    </c:strCache>
                  </c:strRef>
                </c:cat>
                <c:val>
                  <c:numRef>
                    <c:extLst xmlns:c15="http://schemas.microsoft.com/office/drawing/2012/chart">
                      <c:ext xmlns:c15="http://schemas.microsoft.com/office/drawing/2012/chart" uri="{02D57815-91ED-43cb-92C2-25804820EDAC}">
                        <c15:formulaRef>
                          <c15:sqref>'[56]DES-FM-007'!$E$37:$E$39</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3-CE66-4F71-B776-4C7E59A3F379}"/>
                  </c:ext>
                </c:extLst>
              </c15:ser>
            </c15:filteredBarSeries>
            <c15:filteredBarSeries>
              <c15:ser>
                <c:idx val="3"/>
                <c:order val="3"/>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'[56]DES-FM-007'!$B$37:$B$39</c15:sqref>
                        </c15:formulaRef>
                      </c:ext>
                    </c:extLst>
                    <c:strCache>
                      <c:ptCount val="3"/>
                      <c:pt idx="0">
                        <c:v>I TRIMESTRE</c:v>
                      </c:pt>
                      <c:pt idx="1">
                        <c:v>II TRIMESTRE</c:v>
                      </c:pt>
                      <c:pt idx="2">
                        <c:v>III TRIMESTRE</c:v>
                      </c:pt>
                    </c:strCache>
                  </c:strRef>
                </c:cat>
                <c:val>
                  <c:numRef>
                    <c:extLst xmlns:c15="http://schemas.microsoft.com/office/drawing/2012/chart">
                      <c:ext xmlns:c15="http://schemas.microsoft.com/office/drawing/2012/chart" uri="{02D57815-91ED-43cb-92C2-25804820EDAC}">
                        <c15:formulaRef>
                          <c15:sqref>'[56]DES-FM-007'!$F$37:$F$39</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4-CE66-4F71-B776-4C7E59A3F379}"/>
                  </c:ext>
                </c:extLst>
              </c15:ser>
            </c15:filteredBarSeries>
            <c15:filteredBarSeries>
              <c15:ser>
                <c:idx val="4"/>
                <c:order val="4"/>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'[56]DES-FM-007'!$B$37:$B$39</c15:sqref>
                        </c15:formulaRef>
                      </c:ext>
                    </c:extLst>
                    <c:strCache>
                      <c:ptCount val="3"/>
                      <c:pt idx="0">
                        <c:v>I TRIMESTRE</c:v>
                      </c:pt>
                      <c:pt idx="1">
                        <c:v>II TRIMESTRE</c:v>
                      </c:pt>
                      <c:pt idx="2">
                        <c:v>III TRIMESTRE</c:v>
                      </c:pt>
                    </c:strCache>
                  </c:strRef>
                </c:cat>
                <c:val>
                  <c:numRef>
                    <c:extLst xmlns:c15="http://schemas.microsoft.com/office/drawing/2012/chart">
                      <c:ext xmlns:c15="http://schemas.microsoft.com/office/drawing/2012/chart" uri="{02D57815-91ED-43cb-92C2-25804820EDAC}">
                        <c15:formulaRef>
                          <c15:sqref>'[56]DES-FM-007'!$G$37:$G$39</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5-CE66-4F71-B776-4C7E59A3F379}"/>
                  </c:ext>
                </c:extLst>
              </c15:ser>
            </c15:filteredBarSeries>
          </c:ext>
        </c:extLst>
      </c:barChart>
      <c:catAx>
        <c:axId val="10689542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68953311"/>
        <c:crosses val="autoZero"/>
        <c:auto val="1"/>
        <c:lblAlgn val="ctr"/>
        <c:lblOffset val="100"/>
        <c:noMultiLvlLbl val="0"/>
      </c:catAx>
      <c:valAx>
        <c:axId val="10689533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6895427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0" i="0" baseline="0">
                <a:effectLst/>
              </a:rPr>
              <a:t>% DE AVANCE DE ACUERDO A LOS PUNTOS PLANEADOS</a:t>
            </a:r>
            <a:endParaRPr lang="es-CO">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solidFill>
              <a:schemeClr val="accent1"/>
            </a:solidFill>
            <a:ln>
              <a:no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3C7-44A7-A786-3B0F4F4D2342}"/>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3C7-44A7-A786-3B0F4F4D2342}"/>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3C7-44A7-A786-3B0F4F4D234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'[83]DES-FM-007'!$B$37:$G$40</c:f>
              <c:multiLvlStrCache>
                <c:ptCount val="4"/>
                <c:lvl/>
                <c:lvl/>
                <c:lvl/>
                <c:lvl/>
                <c:lvl/>
                <c:lvl>
                  <c:pt idx="0">
                    <c:v>TRIMESTRE 1</c:v>
                  </c:pt>
                  <c:pt idx="1">
                    <c:v>TRIMESTRE 2</c:v>
                  </c:pt>
                  <c:pt idx="2">
                    <c:v>TRIMESTRE 3</c:v>
                  </c:pt>
                  <c:pt idx="3">
                    <c:v>TRIMESTRE 4</c:v>
                  </c:pt>
                </c:lvl>
              </c:multiLvlStrCache>
            </c:multiLvlStrRef>
          </c:cat>
          <c:val>
            <c:numRef>
              <c:f>'[83]DES-FM-007'!$J$37:$J$40</c:f>
              <c:numCache>
                <c:formatCode>General</c:formatCode>
                <c:ptCount val="4"/>
                <c:pt idx="0">
                  <c:v>1</c:v>
                </c:pt>
                <c:pt idx="1">
                  <c:v>1.2222222222222223</c:v>
                </c:pt>
                <c:pt idx="2">
                  <c:v>1.0833333333333333</c:v>
                </c:pt>
                <c:pt idx="3">
                  <c:v>0</c:v>
                </c:pt>
              </c:numCache>
            </c:numRef>
          </c:val>
          <c:extLst>
            <c:ext xmlns:c16="http://schemas.microsoft.com/office/drawing/2014/chart" uri="{C3380CC4-5D6E-409C-BE32-E72D297353CC}">
              <c16:uniqueId val="{00000003-53C7-44A7-A786-3B0F4F4D2342}"/>
            </c:ext>
          </c:extLst>
        </c:ser>
        <c:dLbls>
          <c:showLegendKey val="0"/>
          <c:showVal val="0"/>
          <c:showCatName val="0"/>
          <c:showSerName val="0"/>
          <c:showPercent val="0"/>
          <c:showBubbleSize val="0"/>
        </c:dLbls>
        <c:gapWidth val="219"/>
        <c:overlap val="-27"/>
        <c:axId val="535648720"/>
        <c:axId val="535649136"/>
      </c:barChart>
      <c:catAx>
        <c:axId val="535648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5649136"/>
        <c:crosses val="autoZero"/>
        <c:auto val="1"/>
        <c:lblAlgn val="ctr"/>
        <c:lblOffset val="100"/>
        <c:noMultiLvlLbl val="0"/>
      </c:catAx>
      <c:valAx>
        <c:axId val="53564913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56487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EJECUCIÓN DEL PROGRAMA ANUAL MENSUALIZADO DE CAJA - PAC VIGENCIA</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solidFill>
              <a:schemeClr val="accent1"/>
            </a:solidFill>
            <a:ln>
              <a:noFill/>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0-A618-42B7-8B2E-768F726BDBD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'[68]DES-FM-007'!$H$49:$J$49</c:f>
              <c:numCache>
                <c:formatCode>General</c:formatCode>
                <c:ptCount val="3"/>
                <c:pt idx="0">
                  <c:v>82614249664</c:v>
                </c:pt>
                <c:pt idx="1">
                  <c:v>90338493221</c:v>
                </c:pt>
                <c:pt idx="2">
                  <c:v>0.91449665273801106</c:v>
                </c:pt>
              </c:numCache>
            </c:numRef>
          </c:val>
          <c:extLst>
            <c:ext xmlns:c16="http://schemas.microsoft.com/office/drawing/2014/chart" uri="{C3380CC4-5D6E-409C-BE32-E72D297353CC}">
              <c16:uniqueId val="{00000001-A618-42B7-8B2E-768F726BDBDD}"/>
            </c:ext>
          </c:extLst>
        </c:ser>
        <c:dLbls>
          <c:showLegendKey val="0"/>
          <c:showVal val="0"/>
          <c:showCatName val="0"/>
          <c:showSerName val="0"/>
          <c:showPercent val="0"/>
          <c:showBubbleSize val="0"/>
        </c:dLbls>
        <c:gapWidth val="219"/>
        <c:overlap val="-27"/>
        <c:axId val="535648720"/>
        <c:axId val="535649136"/>
      </c:barChart>
      <c:catAx>
        <c:axId val="535648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5649136"/>
        <c:crosses val="autoZero"/>
        <c:auto val="1"/>
        <c:lblAlgn val="ctr"/>
        <c:lblOffset val="100"/>
        <c:noMultiLvlLbl val="0"/>
      </c:catAx>
      <c:valAx>
        <c:axId val="5356491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56487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EJECUCIÓN DEL PROGRAMA ANUAL MENSUALIZADO DE CAJA - PAC RESERVA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solidFill>
              <a:schemeClr val="accent1"/>
            </a:solidFill>
            <a:ln>
              <a:noFill/>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0-1799-47FD-A6EF-FA1C4E6546A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'[69]DES-FM-007'!$H$49:$J$49</c:f>
              <c:numCache>
                <c:formatCode>General</c:formatCode>
                <c:ptCount val="3"/>
                <c:pt idx="0">
                  <c:v>63648930537</c:v>
                </c:pt>
                <c:pt idx="1">
                  <c:v>77932740442</c:v>
                </c:pt>
                <c:pt idx="2">
                  <c:v>0.81671618598308549</c:v>
                </c:pt>
              </c:numCache>
            </c:numRef>
          </c:val>
          <c:extLst>
            <c:ext xmlns:c16="http://schemas.microsoft.com/office/drawing/2014/chart" uri="{C3380CC4-5D6E-409C-BE32-E72D297353CC}">
              <c16:uniqueId val="{00000001-1799-47FD-A6EF-FA1C4E6546A1}"/>
            </c:ext>
          </c:extLst>
        </c:ser>
        <c:dLbls>
          <c:showLegendKey val="0"/>
          <c:showVal val="0"/>
          <c:showCatName val="0"/>
          <c:showSerName val="0"/>
          <c:showPercent val="0"/>
          <c:showBubbleSize val="0"/>
        </c:dLbls>
        <c:gapWidth val="219"/>
        <c:overlap val="-27"/>
        <c:axId val="535648720"/>
        <c:axId val="535649136"/>
      </c:barChart>
      <c:catAx>
        <c:axId val="535648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5649136"/>
        <c:crosses val="autoZero"/>
        <c:auto val="1"/>
        <c:lblAlgn val="ctr"/>
        <c:lblOffset val="100"/>
        <c:noMultiLvlLbl val="0"/>
      </c:catAx>
      <c:valAx>
        <c:axId val="5356491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56487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s-CO"/>
              <a:t>CONSUMO DE AGUA (M3) / No.</a:t>
            </a:r>
            <a:r>
              <a:rPr lang="es-CO" baseline="0"/>
              <a:t> </a:t>
            </a:r>
            <a:r>
              <a:rPr lang="es-CO"/>
              <a:t>PK</a:t>
            </a:r>
          </a:p>
        </c:rich>
      </c:tx>
      <c:layout/>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1"/>
          <c:order val="0"/>
          <c:tx>
            <c:strRef>
              <c:f>[29]Hoja1!$C$38</c:f>
              <c:strCache>
                <c:ptCount val="1"/>
                <c:pt idx="0">
                  <c:v>I SEMESTRE</c:v>
                </c:pt>
              </c:strCache>
            </c:strRef>
          </c:tx>
          <c:spPr>
            <a:solidFill>
              <a:schemeClr val="accent2"/>
            </a:solidFill>
            <a:ln>
              <a:noFill/>
            </a:ln>
            <a:effectLst/>
          </c:spPr>
          <c:invertIfNegative val="0"/>
          <c:cat>
            <c:strRef>
              <c:f>[29]Hoja1!$J$36</c:f>
              <c:strCache>
                <c:ptCount val="1"/>
                <c:pt idx="0">
                  <c:v>RESULTADO</c:v>
                </c:pt>
              </c:strCache>
            </c:strRef>
          </c:cat>
          <c:val>
            <c:numRef>
              <c:f>[29]Hoja1!$J$38</c:f>
              <c:numCache>
                <c:formatCode>General</c:formatCode>
                <c:ptCount val="1"/>
                <c:pt idx="0">
                  <c:v>2.768361581920904</c:v>
                </c:pt>
              </c:numCache>
            </c:numRef>
          </c:val>
          <c:extLst>
            <c:ext xmlns:c16="http://schemas.microsoft.com/office/drawing/2014/chart" uri="{C3380CC4-5D6E-409C-BE32-E72D297353CC}">
              <c16:uniqueId val="{00000000-C1FB-4AE6-A672-ADE8CBA9D098}"/>
            </c:ext>
          </c:extLst>
        </c:ser>
        <c:ser>
          <c:idx val="2"/>
          <c:order val="1"/>
          <c:tx>
            <c:strRef>
              <c:f>[29]Hoja1!$C$39</c:f>
              <c:strCache>
                <c:ptCount val="1"/>
                <c:pt idx="0">
                  <c:v>II SEMESTRE</c:v>
                </c:pt>
              </c:strCache>
            </c:strRef>
          </c:tx>
          <c:spPr>
            <a:solidFill>
              <a:schemeClr val="accent3"/>
            </a:solidFill>
            <a:ln>
              <a:noFill/>
            </a:ln>
            <a:effectLst/>
          </c:spPr>
          <c:invertIfNegative val="0"/>
          <c:cat>
            <c:strRef>
              <c:f>[29]Hoja1!$J$36</c:f>
              <c:strCache>
                <c:ptCount val="1"/>
                <c:pt idx="0">
                  <c:v>RESULTADO</c:v>
                </c:pt>
              </c:strCache>
            </c:strRef>
          </c:cat>
          <c:val>
            <c:numRef>
              <c:f>[29]Hoja1!$J$39</c:f>
              <c:numCache>
                <c:formatCode>General</c:formatCode>
                <c:ptCount val="1"/>
              </c:numCache>
            </c:numRef>
          </c:val>
          <c:extLst>
            <c:ext xmlns:c16="http://schemas.microsoft.com/office/drawing/2014/chart" uri="{C3380CC4-5D6E-409C-BE32-E72D297353CC}">
              <c16:uniqueId val="{00000001-C1FB-4AE6-A672-ADE8CBA9D098}"/>
            </c:ext>
          </c:extLst>
        </c:ser>
        <c:ser>
          <c:idx val="0"/>
          <c:order val="2"/>
          <c:tx>
            <c:strRef>
              <c:f>[29]Hoja1!$C$40</c:f>
              <c:strCache>
                <c:ptCount val="1"/>
                <c:pt idx="0">
                  <c:v>TOTAL</c:v>
                </c:pt>
              </c:strCache>
            </c:strRef>
          </c:tx>
          <c:spPr>
            <a:solidFill>
              <a:schemeClr val="accent1"/>
            </a:solidFill>
            <a:ln>
              <a:noFill/>
            </a:ln>
            <a:effectLst/>
          </c:spPr>
          <c:invertIfNegative val="0"/>
          <c:cat>
            <c:strRef>
              <c:f>[29]Hoja1!$J$36</c:f>
              <c:strCache>
                <c:ptCount val="1"/>
                <c:pt idx="0">
                  <c:v>RESULTADO</c:v>
                </c:pt>
              </c:strCache>
            </c:strRef>
          </c:cat>
          <c:val>
            <c:numRef>
              <c:f>[29]Hoja1!$J$40</c:f>
              <c:numCache>
                <c:formatCode>General</c:formatCode>
                <c:ptCount val="1"/>
                <c:pt idx="0">
                  <c:v>2.768361581920904</c:v>
                </c:pt>
              </c:numCache>
            </c:numRef>
          </c:val>
          <c:extLst>
            <c:ext xmlns:c16="http://schemas.microsoft.com/office/drawing/2014/chart" uri="{C3380CC4-5D6E-409C-BE32-E72D297353CC}">
              <c16:uniqueId val="{00000002-C1FB-4AE6-A672-ADE8CBA9D098}"/>
            </c:ext>
          </c:extLst>
        </c:ser>
        <c:dLbls>
          <c:showLegendKey val="0"/>
          <c:showVal val="0"/>
          <c:showCatName val="0"/>
          <c:showSerName val="0"/>
          <c:showPercent val="0"/>
          <c:showBubbleSize val="0"/>
        </c:dLbls>
        <c:gapWidth val="219"/>
        <c:overlap val="-27"/>
        <c:axId val="43759968"/>
        <c:axId val="392649912"/>
      </c:barChart>
      <c:catAx>
        <c:axId val="43759968"/>
        <c:scaling>
          <c:orientation val="minMax"/>
        </c:scaling>
        <c:delete val="1"/>
        <c:axPos val="b"/>
        <c:numFmt formatCode="General" sourceLinked="1"/>
        <c:majorTickMark val="none"/>
        <c:minorTickMark val="none"/>
        <c:tickLblPos val="nextTo"/>
        <c:crossAx val="392649912"/>
        <c:crosses val="autoZero"/>
        <c:auto val="1"/>
        <c:lblAlgn val="ctr"/>
        <c:lblOffset val="100"/>
        <c:noMultiLvlLbl val="0"/>
      </c:catAx>
      <c:valAx>
        <c:axId val="3926499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75996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200"/>
      </a:pPr>
      <a:endParaRPr lang="es-CO"/>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s-CO"/>
              <a:t>CONSUMO DE ENERGÍA Kw / No. PK</a:t>
            </a:r>
          </a:p>
        </c:rich>
      </c:tx>
      <c:layout/>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'[30]GAM-IND-003'!$C$37:$G$37</c:f>
              <c:strCache>
                <c:ptCount val="1"/>
                <c:pt idx="0">
                  <c:v>I TRIMESTRE 0 0 0 0</c:v>
                </c:pt>
              </c:strCache>
            </c:strRef>
          </c:tx>
          <c:spPr>
            <a:solidFill>
              <a:schemeClr val="accent1"/>
            </a:solidFill>
            <a:ln>
              <a:noFill/>
            </a:ln>
            <a:effectLst/>
          </c:spPr>
          <c:invertIfNegative val="0"/>
          <c:val>
            <c:numRef>
              <c:f>'[30]GAM-IND-003'!$J$37</c:f>
              <c:numCache>
                <c:formatCode>General</c:formatCode>
                <c:ptCount val="1"/>
                <c:pt idx="0">
                  <c:v>410.71770334928232</c:v>
                </c:pt>
              </c:numCache>
            </c:numRef>
          </c:val>
          <c:extLst>
            <c:ext xmlns:c16="http://schemas.microsoft.com/office/drawing/2014/chart" uri="{C3380CC4-5D6E-409C-BE32-E72D297353CC}">
              <c16:uniqueId val="{00000000-6524-485A-9479-76461760A842}"/>
            </c:ext>
          </c:extLst>
        </c:ser>
        <c:ser>
          <c:idx val="1"/>
          <c:order val="1"/>
          <c:tx>
            <c:strRef>
              <c:f>'[30]GAM-IND-003'!$C$38:$G$38</c:f>
              <c:strCache>
                <c:ptCount val="1"/>
                <c:pt idx="0">
                  <c:v>II TRIMESTRE 0 0 0 0</c:v>
                </c:pt>
              </c:strCache>
            </c:strRef>
          </c:tx>
          <c:spPr>
            <a:solidFill>
              <a:schemeClr val="accent2"/>
            </a:solidFill>
            <a:ln>
              <a:noFill/>
            </a:ln>
            <a:effectLst/>
          </c:spPr>
          <c:invertIfNegative val="0"/>
          <c:val>
            <c:numRef>
              <c:f>'[30]GAM-IND-003'!$J$38</c:f>
              <c:numCache>
                <c:formatCode>General</c:formatCode>
                <c:ptCount val="1"/>
                <c:pt idx="0">
                  <c:v>0</c:v>
                </c:pt>
              </c:numCache>
            </c:numRef>
          </c:val>
          <c:extLst>
            <c:ext xmlns:c16="http://schemas.microsoft.com/office/drawing/2014/chart" uri="{C3380CC4-5D6E-409C-BE32-E72D297353CC}">
              <c16:uniqueId val="{00000001-6524-485A-9479-76461760A842}"/>
            </c:ext>
          </c:extLst>
        </c:ser>
        <c:ser>
          <c:idx val="2"/>
          <c:order val="2"/>
          <c:tx>
            <c:strRef>
              <c:f>'[30]GAM-IND-003'!$C$39:$G$39</c:f>
              <c:strCache>
                <c:ptCount val="1"/>
                <c:pt idx="0">
                  <c:v>III TRIMESTRE 0 0 0 0</c:v>
                </c:pt>
              </c:strCache>
            </c:strRef>
          </c:tx>
          <c:spPr>
            <a:solidFill>
              <a:schemeClr val="accent3"/>
            </a:solidFill>
            <a:ln>
              <a:noFill/>
            </a:ln>
            <a:effectLst/>
          </c:spPr>
          <c:invertIfNegative val="0"/>
          <c:val>
            <c:numRef>
              <c:f>'[30]GAM-IND-003'!$J$39</c:f>
              <c:numCache>
                <c:formatCode>General</c:formatCode>
                <c:ptCount val="1"/>
                <c:pt idx="0">
                  <c:v>0</c:v>
                </c:pt>
              </c:numCache>
            </c:numRef>
          </c:val>
          <c:extLst>
            <c:ext xmlns:c16="http://schemas.microsoft.com/office/drawing/2014/chart" uri="{C3380CC4-5D6E-409C-BE32-E72D297353CC}">
              <c16:uniqueId val="{00000002-6524-485A-9479-76461760A842}"/>
            </c:ext>
          </c:extLst>
        </c:ser>
        <c:ser>
          <c:idx val="3"/>
          <c:order val="3"/>
          <c:tx>
            <c:strRef>
              <c:f>'[30]GAM-IND-003'!$C$40:$G$40</c:f>
              <c:strCache>
                <c:ptCount val="1"/>
                <c:pt idx="0">
                  <c:v>IV TRIMESTRE 0 0 0 0</c:v>
                </c:pt>
              </c:strCache>
            </c:strRef>
          </c:tx>
          <c:spPr>
            <a:solidFill>
              <a:schemeClr val="accent4"/>
            </a:solidFill>
            <a:ln>
              <a:noFill/>
            </a:ln>
            <a:effectLst/>
          </c:spPr>
          <c:invertIfNegative val="0"/>
          <c:val>
            <c:numRef>
              <c:f>'[30]GAM-IND-003'!$J$40</c:f>
              <c:numCache>
                <c:formatCode>General</c:formatCode>
                <c:ptCount val="1"/>
                <c:pt idx="0">
                  <c:v>0</c:v>
                </c:pt>
              </c:numCache>
            </c:numRef>
          </c:val>
          <c:extLst>
            <c:ext xmlns:c16="http://schemas.microsoft.com/office/drawing/2014/chart" uri="{C3380CC4-5D6E-409C-BE32-E72D297353CC}">
              <c16:uniqueId val="{00000003-6524-485A-9479-76461760A842}"/>
            </c:ext>
          </c:extLst>
        </c:ser>
        <c:ser>
          <c:idx val="4"/>
          <c:order val="4"/>
          <c:tx>
            <c:strRef>
              <c:f>'[30]GAM-IND-003'!$C$41:$G$41</c:f>
              <c:strCache>
                <c:ptCount val="1"/>
                <c:pt idx="0">
                  <c:v>TOTAL 0 0 0 0</c:v>
                </c:pt>
              </c:strCache>
            </c:strRef>
          </c:tx>
          <c:spPr>
            <a:solidFill>
              <a:srgbClr val="00B050"/>
            </a:solidFill>
            <a:ln>
              <a:noFill/>
            </a:ln>
            <a:effectLst/>
          </c:spPr>
          <c:invertIfNegative val="0"/>
          <c:val>
            <c:numRef>
              <c:f>'[30]GAM-IND-003'!$J$41</c:f>
              <c:numCache>
                <c:formatCode>General</c:formatCode>
                <c:ptCount val="1"/>
                <c:pt idx="0">
                  <c:v>410.71770334928232</c:v>
                </c:pt>
              </c:numCache>
            </c:numRef>
          </c:val>
          <c:extLst>
            <c:ext xmlns:c16="http://schemas.microsoft.com/office/drawing/2014/chart" uri="{C3380CC4-5D6E-409C-BE32-E72D297353CC}">
              <c16:uniqueId val="{00000004-6524-485A-9479-76461760A842}"/>
            </c:ext>
          </c:extLst>
        </c:ser>
        <c:dLbls>
          <c:showLegendKey val="0"/>
          <c:showVal val="0"/>
          <c:showCatName val="0"/>
          <c:showSerName val="0"/>
          <c:showPercent val="0"/>
          <c:showBubbleSize val="0"/>
        </c:dLbls>
        <c:gapWidth val="219"/>
        <c:overlap val="-27"/>
        <c:axId val="379198912"/>
        <c:axId val="460467368"/>
      </c:barChart>
      <c:catAx>
        <c:axId val="379198912"/>
        <c:scaling>
          <c:orientation val="minMax"/>
        </c:scaling>
        <c:delete val="1"/>
        <c:axPos val="b"/>
        <c:numFmt formatCode="General" sourceLinked="1"/>
        <c:majorTickMark val="none"/>
        <c:minorTickMark val="none"/>
        <c:tickLblPos val="nextTo"/>
        <c:crossAx val="460467368"/>
        <c:crosses val="autoZero"/>
        <c:auto val="1"/>
        <c:lblAlgn val="ctr"/>
        <c:lblOffset val="100"/>
        <c:noMultiLvlLbl val="0"/>
      </c:catAx>
      <c:valAx>
        <c:axId val="4604673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37919891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200"/>
      </a:pPr>
      <a:endParaRPr lang="es-CO"/>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s-CO"/>
              <a:t>CONSUMO DE ENERGÍA Kw / No. PK</a:t>
            </a:r>
          </a:p>
        </c:rich>
      </c:tx>
      <c:layout/>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'[31]GAM-IND-003'!$C$37:$G$37</c:f>
              <c:strCache>
                <c:ptCount val="1"/>
                <c:pt idx="0">
                  <c:v>I TRIMESTRE</c:v>
                </c:pt>
              </c:strCache>
            </c:strRef>
          </c:tx>
          <c:spPr>
            <a:solidFill>
              <a:schemeClr val="accent1"/>
            </a:solidFill>
            <a:ln>
              <a:noFill/>
            </a:ln>
            <a:effectLst/>
          </c:spPr>
          <c:invertIfNegative val="0"/>
          <c:val>
            <c:numRef>
              <c:f>'[31]GAM-IND-003'!$J$37</c:f>
              <c:numCache>
                <c:formatCode>General</c:formatCode>
                <c:ptCount val="1"/>
                <c:pt idx="0">
                  <c:v>410.71770334928232</c:v>
                </c:pt>
              </c:numCache>
            </c:numRef>
          </c:val>
          <c:extLst>
            <c:ext xmlns:c16="http://schemas.microsoft.com/office/drawing/2014/chart" uri="{C3380CC4-5D6E-409C-BE32-E72D297353CC}">
              <c16:uniqueId val="{00000000-A075-4094-9C1C-FDC96E0C1583}"/>
            </c:ext>
          </c:extLst>
        </c:ser>
        <c:ser>
          <c:idx val="1"/>
          <c:order val="1"/>
          <c:tx>
            <c:strRef>
              <c:f>'[31]GAM-IND-003'!$C$38:$G$38</c:f>
              <c:strCache>
                <c:ptCount val="1"/>
                <c:pt idx="0">
                  <c:v>II TRIMESTRE</c:v>
                </c:pt>
              </c:strCache>
            </c:strRef>
          </c:tx>
          <c:spPr>
            <a:solidFill>
              <a:schemeClr val="accent2"/>
            </a:solidFill>
            <a:ln>
              <a:noFill/>
            </a:ln>
            <a:effectLst/>
          </c:spPr>
          <c:invertIfNegative val="0"/>
          <c:val>
            <c:numRef>
              <c:f>'[31]GAM-IND-003'!$J$38</c:f>
              <c:numCache>
                <c:formatCode>General</c:formatCode>
                <c:ptCount val="1"/>
                <c:pt idx="0">
                  <c:v>444.88222698072803</c:v>
                </c:pt>
              </c:numCache>
            </c:numRef>
          </c:val>
          <c:extLst>
            <c:ext xmlns:c16="http://schemas.microsoft.com/office/drawing/2014/chart" uri="{C3380CC4-5D6E-409C-BE32-E72D297353CC}">
              <c16:uniqueId val="{00000001-A075-4094-9C1C-FDC96E0C1583}"/>
            </c:ext>
          </c:extLst>
        </c:ser>
        <c:ser>
          <c:idx val="2"/>
          <c:order val="2"/>
          <c:tx>
            <c:strRef>
              <c:f>'[31]GAM-IND-003'!$C$39:$G$39</c:f>
              <c:strCache>
                <c:ptCount val="1"/>
                <c:pt idx="0">
                  <c:v>III TRIMESTRE</c:v>
                </c:pt>
              </c:strCache>
            </c:strRef>
          </c:tx>
          <c:spPr>
            <a:solidFill>
              <a:schemeClr val="accent3"/>
            </a:solidFill>
            <a:ln>
              <a:noFill/>
            </a:ln>
            <a:effectLst/>
          </c:spPr>
          <c:invertIfNegative val="0"/>
          <c:val>
            <c:numRef>
              <c:f>'[31]GAM-IND-003'!$J$39</c:f>
              <c:numCache>
                <c:formatCode>General</c:formatCode>
                <c:ptCount val="1"/>
              </c:numCache>
            </c:numRef>
          </c:val>
          <c:extLst>
            <c:ext xmlns:c16="http://schemas.microsoft.com/office/drawing/2014/chart" uri="{C3380CC4-5D6E-409C-BE32-E72D297353CC}">
              <c16:uniqueId val="{00000002-A075-4094-9C1C-FDC96E0C1583}"/>
            </c:ext>
          </c:extLst>
        </c:ser>
        <c:ser>
          <c:idx val="3"/>
          <c:order val="3"/>
          <c:tx>
            <c:strRef>
              <c:f>'[31]GAM-IND-003'!$C$40:$G$40</c:f>
              <c:strCache>
                <c:ptCount val="1"/>
                <c:pt idx="0">
                  <c:v>IV TRIMESTRE</c:v>
                </c:pt>
              </c:strCache>
            </c:strRef>
          </c:tx>
          <c:spPr>
            <a:solidFill>
              <a:schemeClr val="accent4"/>
            </a:solidFill>
            <a:ln>
              <a:noFill/>
            </a:ln>
            <a:effectLst/>
          </c:spPr>
          <c:invertIfNegative val="0"/>
          <c:val>
            <c:numRef>
              <c:f>'[31]GAM-IND-003'!$J$40</c:f>
              <c:numCache>
                <c:formatCode>General</c:formatCode>
                <c:ptCount val="1"/>
              </c:numCache>
            </c:numRef>
          </c:val>
          <c:extLst>
            <c:ext xmlns:c16="http://schemas.microsoft.com/office/drawing/2014/chart" uri="{C3380CC4-5D6E-409C-BE32-E72D297353CC}">
              <c16:uniqueId val="{00000003-A075-4094-9C1C-FDC96E0C1583}"/>
            </c:ext>
          </c:extLst>
        </c:ser>
        <c:ser>
          <c:idx val="4"/>
          <c:order val="4"/>
          <c:tx>
            <c:strRef>
              <c:f>'[31]GAM-IND-003'!$C$41:$G$41</c:f>
              <c:strCache>
                <c:ptCount val="1"/>
                <c:pt idx="0">
                  <c:v>TOTAL</c:v>
                </c:pt>
              </c:strCache>
            </c:strRef>
          </c:tx>
          <c:spPr>
            <a:solidFill>
              <a:srgbClr val="00B050"/>
            </a:solidFill>
            <a:ln>
              <a:noFill/>
            </a:ln>
            <a:effectLst/>
          </c:spPr>
          <c:invertIfNegative val="0"/>
          <c:val>
            <c:numRef>
              <c:f>'[31]GAM-IND-003'!$J$41</c:f>
              <c:numCache>
                <c:formatCode>General</c:formatCode>
                <c:ptCount val="1"/>
                <c:pt idx="0">
                  <c:v>428.74576271186442</c:v>
                </c:pt>
              </c:numCache>
            </c:numRef>
          </c:val>
          <c:extLst>
            <c:ext xmlns:c16="http://schemas.microsoft.com/office/drawing/2014/chart" uri="{C3380CC4-5D6E-409C-BE32-E72D297353CC}">
              <c16:uniqueId val="{00000004-A075-4094-9C1C-FDC96E0C1583}"/>
            </c:ext>
          </c:extLst>
        </c:ser>
        <c:dLbls>
          <c:showLegendKey val="0"/>
          <c:showVal val="0"/>
          <c:showCatName val="0"/>
          <c:showSerName val="0"/>
          <c:showPercent val="0"/>
          <c:showBubbleSize val="0"/>
        </c:dLbls>
        <c:gapWidth val="219"/>
        <c:overlap val="-27"/>
        <c:axId val="389353448"/>
        <c:axId val="389356616"/>
      </c:barChart>
      <c:catAx>
        <c:axId val="389353448"/>
        <c:scaling>
          <c:orientation val="minMax"/>
        </c:scaling>
        <c:delete val="1"/>
        <c:axPos val="b"/>
        <c:numFmt formatCode="General" sourceLinked="1"/>
        <c:majorTickMark val="none"/>
        <c:minorTickMark val="none"/>
        <c:tickLblPos val="nextTo"/>
        <c:crossAx val="389356616"/>
        <c:crosses val="autoZero"/>
        <c:auto val="1"/>
        <c:lblAlgn val="ctr"/>
        <c:lblOffset val="100"/>
        <c:noMultiLvlLbl val="0"/>
      </c:catAx>
      <c:valAx>
        <c:axId val="3893566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38935344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200"/>
      </a:pPr>
      <a:endParaRPr lang="es-CO"/>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s-CO"/>
              <a:t>CONTRATOS SUSCRITOS CON CLAUSULA DE SOSTENIBILIDAD</a:t>
            </a:r>
          </a:p>
        </c:rich>
      </c:tx>
      <c:layout/>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'[32]GAM-IND-004'!$C$37:$G$37</c:f>
              <c:strCache>
                <c:ptCount val="1"/>
                <c:pt idx="0">
                  <c:v>I SEMESTRE</c:v>
                </c:pt>
              </c:strCache>
            </c:strRef>
          </c:tx>
          <c:spPr>
            <a:solidFill>
              <a:schemeClr val="accent1"/>
            </a:solidFill>
            <a:ln>
              <a:noFill/>
            </a:ln>
            <a:effectLst/>
          </c:spPr>
          <c:invertIfNegative val="0"/>
          <c:val>
            <c:numRef>
              <c:f>'[32]GAM-IND-004'!$J$37</c:f>
              <c:numCache>
                <c:formatCode>General</c:formatCode>
                <c:ptCount val="1"/>
                <c:pt idx="0">
                  <c:v>0.83333333333333337</c:v>
                </c:pt>
              </c:numCache>
            </c:numRef>
          </c:val>
          <c:extLst>
            <c:ext xmlns:c16="http://schemas.microsoft.com/office/drawing/2014/chart" uri="{C3380CC4-5D6E-409C-BE32-E72D297353CC}">
              <c16:uniqueId val="{00000000-A351-4501-BF3D-0DF9C42EE2D0}"/>
            </c:ext>
          </c:extLst>
        </c:ser>
        <c:ser>
          <c:idx val="1"/>
          <c:order val="1"/>
          <c:tx>
            <c:strRef>
              <c:f>'[32]GAM-IND-004'!$C$38:$G$38</c:f>
              <c:strCache>
                <c:ptCount val="1"/>
                <c:pt idx="0">
                  <c:v>II SEMESTRE</c:v>
                </c:pt>
              </c:strCache>
            </c:strRef>
          </c:tx>
          <c:spPr>
            <a:solidFill>
              <a:schemeClr val="accent2"/>
            </a:solidFill>
            <a:ln>
              <a:noFill/>
            </a:ln>
            <a:effectLst/>
          </c:spPr>
          <c:invertIfNegative val="0"/>
          <c:val>
            <c:numRef>
              <c:f>'[32]GAM-IND-004'!$J$38</c:f>
              <c:numCache>
                <c:formatCode>General</c:formatCode>
                <c:ptCount val="1"/>
              </c:numCache>
            </c:numRef>
          </c:val>
          <c:extLst>
            <c:ext xmlns:c16="http://schemas.microsoft.com/office/drawing/2014/chart" uri="{C3380CC4-5D6E-409C-BE32-E72D297353CC}">
              <c16:uniqueId val="{00000001-A351-4501-BF3D-0DF9C42EE2D0}"/>
            </c:ext>
          </c:extLst>
        </c:ser>
        <c:ser>
          <c:idx val="2"/>
          <c:order val="2"/>
          <c:tx>
            <c:strRef>
              <c:f>'[32]GAM-IND-004'!$C$39:$G$39</c:f>
              <c:strCache>
                <c:ptCount val="1"/>
                <c:pt idx="0">
                  <c:v>TOTAL</c:v>
                </c:pt>
              </c:strCache>
            </c:strRef>
          </c:tx>
          <c:spPr>
            <a:solidFill>
              <a:schemeClr val="accent3"/>
            </a:solidFill>
            <a:ln>
              <a:noFill/>
            </a:ln>
            <a:effectLst/>
          </c:spPr>
          <c:invertIfNegative val="0"/>
          <c:val>
            <c:numRef>
              <c:f>'[32]GAM-IND-004'!$J$39</c:f>
              <c:numCache>
                <c:formatCode>General</c:formatCode>
                <c:ptCount val="1"/>
                <c:pt idx="0">
                  <c:v>0.83333333333333337</c:v>
                </c:pt>
              </c:numCache>
            </c:numRef>
          </c:val>
          <c:extLst>
            <c:ext xmlns:c16="http://schemas.microsoft.com/office/drawing/2014/chart" uri="{C3380CC4-5D6E-409C-BE32-E72D297353CC}">
              <c16:uniqueId val="{00000002-A351-4501-BF3D-0DF9C42EE2D0}"/>
            </c:ext>
          </c:extLst>
        </c:ser>
        <c:dLbls>
          <c:showLegendKey val="0"/>
          <c:showVal val="0"/>
          <c:showCatName val="0"/>
          <c:showSerName val="0"/>
          <c:showPercent val="0"/>
          <c:showBubbleSize val="0"/>
        </c:dLbls>
        <c:gapWidth val="219"/>
        <c:overlap val="-27"/>
        <c:axId val="493936240"/>
        <c:axId val="493939376"/>
      </c:barChart>
      <c:catAx>
        <c:axId val="493936240"/>
        <c:scaling>
          <c:orientation val="minMax"/>
        </c:scaling>
        <c:delete val="1"/>
        <c:axPos val="b"/>
        <c:numFmt formatCode="General" sourceLinked="1"/>
        <c:majorTickMark val="none"/>
        <c:minorTickMark val="none"/>
        <c:tickLblPos val="nextTo"/>
        <c:crossAx val="493939376"/>
        <c:crosses val="autoZero"/>
        <c:auto val="1"/>
        <c:lblAlgn val="ctr"/>
        <c:lblOffset val="100"/>
        <c:noMultiLvlLbl val="0"/>
      </c:catAx>
      <c:valAx>
        <c:axId val="4939393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49393624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100"/>
      </a:pPr>
      <a:endParaRPr lang="es-CO"/>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s-CO"/>
              <a:t>CONSUMO DE AGUA (M3) / No.</a:t>
            </a:r>
            <a:r>
              <a:rPr lang="es-CO" baseline="0"/>
              <a:t> TOTAL</a:t>
            </a:r>
            <a:r>
              <a:rPr lang="es-CO"/>
              <a:t> PERSONAS</a:t>
            </a:r>
          </a:p>
        </c:rich>
      </c:tx>
      <c:layout/>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1"/>
          <c:order val="0"/>
          <c:tx>
            <c:strRef>
              <c:f>[33]Hoja1!$C$38</c:f>
              <c:strCache>
                <c:ptCount val="1"/>
                <c:pt idx="0">
                  <c:v>I SEMESTRE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[33]Hoja1!$J$36</c:f>
              <c:strCache>
                <c:ptCount val="1"/>
                <c:pt idx="0">
                  <c:v>RESULTADO</c:v>
                </c:pt>
              </c:strCache>
            </c:strRef>
          </c:cat>
          <c:val>
            <c:numRef>
              <c:f>[33]Hoja1!$J$38</c:f>
              <c:numCache>
                <c:formatCode>General</c:formatCode>
                <c:ptCount val="1"/>
                <c:pt idx="0">
                  <c:v>1.2622720897615708E-2</c:v>
                </c:pt>
              </c:numCache>
            </c:numRef>
          </c:val>
          <c:extLst>
            <c:ext xmlns:c16="http://schemas.microsoft.com/office/drawing/2014/chart" uri="{C3380CC4-5D6E-409C-BE32-E72D297353CC}">
              <c16:uniqueId val="{00000000-43A8-45AD-862B-9D58CA320048}"/>
            </c:ext>
          </c:extLst>
        </c:ser>
        <c:ser>
          <c:idx val="2"/>
          <c:order val="1"/>
          <c:tx>
            <c:strRef>
              <c:f>[33]Hoja1!$C$39</c:f>
              <c:strCache>
                <c:ptCount val="1"/>
                <c:pt idx="0">
                  <c:v>II SEMESTRE</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[33]Hoja1!$J$36</c:f>
              <c:strCache>
                <c:ptCount val="1"/>
                <c:pt idx="0">
                  <c:v>RESULTADO</c:v>
                </c:pt>
              </c:strCache>
            </c:strRef>
          </c:cat>
          <c:val>
            <c:numRef>
              <c:f>[33]Hoja1!$J$39</c:f>
              <c:numCache>
                <c:formatCode>General</c:formatCode>
                <c:ptCount val="1"/>
              </c:numCache>
            </c:numRef>
          </c:val>
          <c:extLst>
            <c:ext xmlns:c16="http://schemas.microsoft.com/office/drawing/2014/chart" uri="{C3380CC4-5D6E-409C-BE32-E72D297353CC}">
              <c16:uniqueId val="{00000001-43A8-45AD-862B-9D58CA320048}"/>
            </c:ext>
          </c:extLst>
        </c:ser>
        <c:dLbls>
          <c:dLblPos val="outEnd"/>
          <c:showLegendKey val="0"/>
          <c:showVal val="1"/>
          <c:showCatName val="0"/>
          <c:showSerName val="0"/>
          <c:showPercent val="0"/>
          <c:showBubbleSize val="0"/>
        </c:dLbls>
        <c:gapWidth val="219"/>
        <c:overlap val="-27"/>
        <c:axId val="479503792"/>
        <c:axId val="479528824"/>
      </c:barChart>
      <c:catAx>
        <c:axId val="479503792"/>
        <c:scaling>
          <c:orientation val="minMax"/>
        </c:scaling>
        <c:delete val="1"/>
        <c:axPos val="b"/>
        <c:numFmt formatCode="General" sourceLinked="1"/>
        <c:majorTickMark val="none"/>
        <c:minorTickMark val="none"/>
        <c:tickLblPos val="nextTo"/>
        <c:crossAx val="479528824"/>
        <c:crosses val="autoZero"/>
        <c:auto val="1"/>
        <c:lblAlgn val="ctr"/>
        <c:lblOffset val="100"/>
        <c:noMultiLvlLbl val="0"/>
      </c:catAx>
      <c:valAx>
        <c:axId val="4795288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7950379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200"/>
      </a:pPr>
      <a:endParaRPr lang="es-CO"/>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s-CO"/>
              <a:t>CONSUMO DE ENERGÍA Kw / </a:t>
            </a:r>
            <a:r>
              <a:rPr lang="es-CO" sz="1400" b="0" i="0" u="none" strike="noStrike" kern="1200" spc="0" baseline="0">
                <a:solidFill>
                  <a:sysClr val="windowText" lastClr="000000">
                    <a:lumMod val="65000"/>
                    <a:lumOff val="35000"/>
                  </a:sysClr>
                </a:solidFill>
              </a:rPr>
              <a:t>No. PROMEDIO PERSONAS</a:t>
            </a:r>
            <a:endParaRPr lang="es-CO"/>
          </a:p>
        </c:rich>
      </c:tx>
      <c:layout/>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'[34]GAM-IND-003'!$C$37:$G$37</c:f>
              <c:strCache>
                <c:ptCount val="1"/>
                <c:pt idx="0">
                  <c:v>I TRIMESTRE 0 0 0 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'[34]GAM-IND-003'!$J$37</c:f>
              <c:numCache>
                <c:formatCode>General</c:formatCode>
                <c:ptCount val="1"/>
                <c:pt idx="0">
                  <c:v>23.195674562306902</c:v>
                </c:pt>
              </c:numCache>
            </c:numRef>
          </c:val>
          <c:extLst>
            <c:ext xmlns:c16="http://schemas.microsoft.com/office/drawing/2014/chart" uri="{C3380CC4-5D6E-409C-BE32-E72D297353CC}">
              <c16:uniqueId val="{00000000-3CD5-4E2A-B7D8-615B5AA3D0F9}"/>
            </c:ext>
          </c:extLst>
        </c:ser>
        <c:ser>
          <c:idx val="1"/>
          <c:order val="1"/>
          <c:tx>
            <c:strRef>
              <c:f>'[34]GAM-IND-003'!$C$38:$G$38</c:f>
              <c:strCache>
                <c:ptCount val="1"/>
                <c:pt idx="0">
                  <c:v>II TRIMESTRE 0 0 0 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'[34]GAM-IND-003'!$J$38</c:f>
              <c:numCache>
                <c:formatCode>General</c:formatCode>
                <c:ptCount val="1"/>
                <c:pt idx="0">
                  <c:v>0</c:v>
                </c:pt>
              </c:numCache>
            </c:numRef>
          </c:val>
          <c:extLst>
            <c:ext xmlns:c16="http://schemas.microsoft.com/office/drawing/2014/chart" uri="{C3380CC4-5D6E-409C-BE32-E72D297353CC}">
              <c16:uniqueId val="{00000001-3CD5-4E2A-B7D8-615B5AA3D0F9}"/>
            </c:ext>
          </c:extLst>
        </c:ser>
        <c:ser>
          <c:idx val="2"/>
          <c:order val="2"/>
          <c:tx>
            <c:strRef>
              <c:f>'[34]GAM-IND-003'!$C$39:$G$39</c:f>
              <c:strCache>
                <c:ptCount val="1"/>
                <c:pt idx="0">
                  <c:v>III TRIMESTRE 0 0 0 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'[34]GAM-IND-003'!$J$39</c:f>
              <c:numCache>
                <c:formatCode>General</c:formatCode>
                <c:ptCount val="1"/>
                <c:pt idx="0">
                  <c:v>0</c:v>
                </c:pt>
              </c:numCache>
            </c:numRef>
          </c:val>
          <c:extLst>
            <c:ext xmlns:c16="http://schemas.microsoft.com/office/drawing/2014/chart" uri="{C3380CC4-5D6E-409C-BE32-E72D297353CC}">
              <c16:uniqueId val="{00000002-3CD5-4E2A-B7D8-615B5AA3D0F9}"/>
            </c:ext>
          </c:extLst>
        </c:ser>
        <c:ser>
          <c:idx val="3"/>
          <c:order val="3"/>
          <c:tx>
            <c:strRef>
              <c:f>'[34]GAM-IND-003'!$C$40:$G$40</c:f>
              <c:strCache>
                <c:ptCount val="1"/>
                <c:pt idx="0">
                  <c:v>IV TRIMESTRE 0 0 0 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'[34]GAM-IND-003'!$J$40</c:f>
              <c:numCache>
                <c:formatCode>General</c:formatCode>
                <c:ptCount val="1"/>
                <c:pt idx="0">
                  <c:v>0</c:v>
                </c:pt>
              </c:numCache>
            </c:numRef>
          </c:val>
          <c:extLst>
            <c:ext xmlns:c16="http://schemas.microsoft.com/office/drawing/2014/chart" uri="{C3380CC4-5D6E-409C-BE32-E72D297353CC}">
              <c16:uniqueId val="{00000003-3CD5-4E2A-B7D8-615B5AA3D0F9}"/>
            </c:ext>
          </c:extLst>
        </c:ser>
        <c:dLbls>
          <c:dLblPos val="outEnd"/>
          <c:showLegendKey val="0"/>
          <c:showVal val="1"/>
          <c:showCatName val="0"/>
          <c:showSerName val="0"/>
          <c:showPercent val="0"/>
          <c:showBubbleSize val="0"/>
        </c:dLbls>
        <c:gapWidth val="219"/>
        <c:overlap val="-27"/>
        <c:axId val="34981472"/>
        <c:axId val="34983432"/>
      </c:barChart>
      <c:catAx>
        <c:axId val="34981472"/>
        <c:scaling>
          <c:orientation val="minMax"/>
        </c:scaling>
        <c:delete val="1"/>
        <c:axPos val="b"/>
        <c:numFmt formatCode="General" sourceLinked="1"/>
        <c:majorTickMark val="none"/>
        <c:minorTickMark val="none"/>
        <c:tickLblPos val="nextTo"/>
        <c:crossAx val="34983432"/>
        <c:crosses val="autoZero"/>
        <c:auto val="1"/>
        <c:lblAlgn val="ctr"/>
        <c:lblOffset val="100"/>
        <c:noMultiLvlLbl val="0"/>
      </c:catAx>
      <c:valAx>
        <c:axId val="349834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3498147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200"/>
      </a:pPr>
      <a:endParaRPr lang="es-CO"/>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s-CO"/>
              <a:t>CONSUMO DE ENERGÍA Kw / </a:t>
            </a:r>
            <a:r>
              <a:rPr lang="es-CO" sz="1400" b="0" i="0" u="none" strike="noStrike" kern="1200" spc="0" baseline="0">
                <a:solidFill>
                  <a:sysClr val="windowText" lastClr="000000">
                    <a:lumMod val="65000"/>
                    <a:lumOff val="35000"/>
                  </a:sysClr>
                </a:solidFill>
              </a:rPr>
              <a:t>No. PROMEDIO PERSONAS</a:t>
            </a:r>
            <a:endParaRPr lang="es-CO"/>
          </a:p>
        </c:rich>
      </c:tx>
      <c:layout/>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'[35]GAM-IND-003'!$C$37:$G$37</c:f>
              <c:strCache>
                <c:ptCount val="1"/>
                <c:pt idx="0">
                  <c:v>I TRIMESTRE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'[35]GAM-IND-003'!$J$37</c:f>
              <c:numCache>
                <c:formatCode>General</c:formatCode>
                <c:ptCount val="1"/>
                <c:pt idx="0">
                  <c:v>23.195674562306902</c:v>
                </c:pt>
              </c:numCache>
            </c:numRef>
          </c:val>
          <c:extLst>
            <c:ext xmlns:c16="http://schemas.microsoft.com/office/drawing/2014/chart" uri="{C3380CC4-5D6E-409C-BE32-E72D297353CC}">
              <c16:uniqueId val="{00000000-8AEE-43D2-87FE-2922C7D7CC14}"/>
            </c:ext>
          </c:extLst>
        </c:ser>
        <c:ser>
          <c:idx val="1"/>
          <c:order val="1"/>
          <c:tx>
            <c:strRef>
              <c:f>'[35]GAM-IND-003'!$C$38:$G$38</c:f>
              <c:strCache>
                <c:ptCount val="1"/>
                <c:pt idx="0">
                  <c:v>II TRIMESTRE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'[35]GAM-IND-003'!$J$38</c:f>
              <c:numCache>
                <c:formatCode>General</c:formatCode>
                <c:ptCount val="1"/>
                <c:pt idx="0">
                  <c:v>19.307692307692307</c:v>
                </c:pt>
              </c:numCache>
            </c:numRef>
          </c:val>
          <c:extLst>
            <c:ext xmlns:c16="http://schemas.microsoft.com/office/drawing/2014/chart" uri="{C3380CC4-5D6E-409C-BE32-E72D297353CC}">
              <c16:uniqueId val="{00000001-8AEE-43D2-87FE-2922C7D7CC14}"/>
            </c:ext>
          </c:extLst>
        </c:ser>
        <c:ser>
          <c:idx val="2"/>
          <c:order val="2"/>
          <c:tx>
            <c:strRef>
              <c:f>'[35]GAM-IND-003'!$C$39:$G$39</c:f>
              <c:strCache>
                <c:ptCount val="1"/>
                <c:pt idx="0">
                  <c:v>III TRIMESTRE</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'[35]GAM-IND-003'!$J$39</c:f>
              <c:numCache>
                <c:formatCode>General</c:formatCode>
                <c:ptCount val="1"/>
              </c:numCache>
            </c:numRef>
          </c:val>
          <c:extLst>
            <c:ext xmlns:c16="http://schemas.microsoft.com/office/drawing/2014/chart" uri="{C3380CC4-5D6E-409C-BE32-E72D297353CC}">
              <c16:uniqueId val="{00000002-8AEE-43D2-87FE-2922C7D7CC14}"/>
            </c:ext>
          </c:extLst>
        </c:ser>
        <c:ser>
          <c:idx val="3"/>
          <c:order val="3"/>
          <c:tx>
            <c:strRef>
              <c:f>'[35]GAM-IND-003'!$C$40:$G$40</c:f>
              <c:strCache>
                <c:ptCount val="1"/>
                <c:pt idx="0">
                  <c:v>IV TRIMESTRE</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'[35]GAM-IND-003'!$J$40</c:f>
              <c:numCache>
                <c:formatCode>General</c:formatCode>
                <c:ptCount val="1"/>
              </c:numCache>
            </c:numRef>
          </c:val>
          <c:extLst>
            <c:ext xmlns:c16="http://schemas.microsoft.com/office/drawing/2014/chart" uri="{C3380CC4-5D6E-409C-BE32-E72D297353CC}">
              <c16:uniqueId val="{00000003-8AEE-43D2-87FE-2922C7D7CC14}"/>
            </c:ext>
          </c:extLst>
        </c:ser>
        <c:dLbls>
          <c:dLblPos val="outEnd"/>
          <c:showLegendKey val="0"/>
          <c:showVal val="1"/>
          <c:showCatName val="0"/>
          <c:showSerName val="0"/>
          <c:showPercent val="0"/>
          <c:showBubbleSize val="0"/>
        </c:dLbls>
        <c:gapWidth val="219"/>
        <c:overlap val="-27"/>
        <c:axId val="379361136"/>
        <c:axId val="379366624"/>
      </c:barChart>
      <c:catAx>
        <c:axId val="379361136"/>
        <c:scaling>
          <c:orientation val="minMax"/>
        </c:scaling>
        <c:delete val="1"/>
        <c:axPos val="b"/>
        <c:numFmt formatCode="General" sourceLinked="1"/>
        <c:majorTickMark val="none"/>
        <c:minorTickMark val="none"/>
        <c:tickLblPos val="nextTo"/>
        <c:crossAx val="379366624"/>
        <c:crosses val="autoZero"/>
        <c:auto val="1"/>
        <c:lblAlgn val="ctr"/>
        <c:lblOffset val="100"/>
        <c:noMultiLvlLbl val="0"/>
      </c:catAx>
      <c:valAx>
        <c:axId val="3793666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37936113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200"/>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effectLst/>
              </a:rPr>
              <a:t>TIEMPO  PROMEDIO DE ESPERA PARA  LA ATENCIÓN EN EL CHAT VIRTUAL</a:t>
            </a:r>
            <a:endParaRPr lang="es-CO" sz="1400" b="0" i="0" u="none" strike="noStrike" kern="1200" spc="0" baseline="0">
              <a:solidFill>
                <a:sysClr val="windowText" lastClr="000000">
                  <a:lumMod val="65000"/>
                  <a:lumOff val="35000"/>
                </a:sysClr>
              </a:solidFill>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5"/>
          <c:order val="5"/>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'[57]DES-FM-007'!$B$37:$B$39</c:f>
              <c:strCache>
                <c:ptCount val="3"/>
                <c:pt idx="0">
                  <c:v>I TRIMESTRE</c:v>
                </c:pt>
                <c:pt idx="1">
                  <c:v>II TRIMESTRE</c:v>
                </c:pt>
                <c:pt idx="2">
                  <c:v>III TRIMESTRE</c:v>
                </c:pt>
              </c:strCache>
            </c:strRef>
          </c:cat>
          <c:val>
            <c:numRef>
              <c:f>'[57]DES-FM-007'!$J$37:$J$39</c:f>
              <c:numCache>
                <c:formatCode>General</c:formatCode>
                <c:ptCount val="3"/>
                <c:pt idx="0">
                  <c:v>0.33958333333333335</c:v>
                </c:pt>
                <c:pt idx="1">
                  <c:v>0.34305555555555556</c:v>
                </c:pt>
                <c:pt idx="2">
                  <c:v>0.31874999999999998</c:v>
                </c:pt>
              </c:numCache>
            </c:numRef>
          </c:val>
          <c:extLst>
            <c:ext xmlns:c16="http://schemas.microsoft.com/office/drawing/2014/chart" uri="{C3380CC4-5D6E-409C-BE32-E72D297353CC}">
              <c16:uniqueId val="{00000000-D47A-4BB8-9ADF-B69417F14284}"/>
            </c:ext>
          </c:extLst>
        </c:ser>
        <c:dLbls>
          <c:dLblPos val="outEnd"/>
          <c:showLegendKey val="0"/>
          <c:showVal val="1"/>
          <c:showCatName val="0"/>
          <c:showSerName val="0"/>
          <c:showPercent val="0"/>
          <c:showBubbleSize val="0"/>
        </c:dLbls>
        <c:gapWidth val="219"/>
        <c:overlap val="-27"/>
        <c:axId val="1068954271"/>
        <c:axId val="1068953311"/>
        <c:extLst>
          <c:ext xmlns:c15="http://schemas.microsoft.com/office/drawing/2012/chart" uri="{02D57815-91ED-43cb-92C2-25804820EDAC}">
            <c15:filteredBarSeries>
              <c15: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'[57]DES-FM-007'!$B$37:$B$39</c15:sqref>
                        </c15:formulaRef>
                      </c:ext>
                    </c:extLst>
                    <c:strCache>
                      <c:ptCount val="3"/>
                      <c:pt idx="0">
                        <c:v>I TRIMESTRE</c:v>
                      </c:pt>
                      <c:pt idx="1">
                        <c:v>II TRIMESTRE</c:v>
                      </c:pt>
                      <c:pt idx="2">
                        <c:v>III TRIMESTRE</c:v>
                      </c:pt>
                    </c:strCache>
                  </c:strRef>
                </c:cat>
                <c:val>
                  <c:numRef>
                    <c:extLst>
                      <c:ext uri="{02D57815-91ED-43cb-92C2-25804820EDAC}">
                        <c15:formulaRef>
                          <c15:sqref>'[57]DES-FM-007'!$C$37:$C$39</c15:sqref>
                        </c15:formulaRef>
                      </c:ext>
                    </c:extLst>
                    <c:numCache>
                      <c:formatCode>General</c:formatCode>
                      <c:ptCount val="3"/>
                    </c:numCache>
                  </c:numRef>
                </c:val>
                <c:extLst>
                  <c:ext xmlns:c16="http://schemas.microsoft.com/office/drawing/2014/chart" uri="{C3380CC4-5D6E-409C-BE32-E72D297353CC}">
                    <c16:uniqueId val="{00000001-D47A-4BB8-9ADF-B69417F14284}"/>
                  </c:ext>
                </c:extLst>
              </c15:ser>
            </c15:filteredBarSeries>
            <c15:filteredBarSeries>
              <c15: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'[57]DES-FM-007'!$B$37:$B$39</c15:sqref>
                        </c15:formulaRef>
                      </c:ext>
                    </c:extLst>
                    <c:strCache>
                      <c:ptCount val="3"/>
                      <c:pt idx="0">
                        <c:v>I TRIMESTRE</c:v>
                      </c:pt>
                      <c:pt idx="1">
                        <c:v>II TRIMESTRE</c:v>
                      </c:pt>
                      <c:pt idx="2">
                        <c:v>III TRIMESTRE</c:v>
                      </c:pt>
                    </c:strCache>
                  </c:strRef>
                </c:cat>
                <c:val>
                  <c:numRef>
                    <c:extLst xmlns:c15="http://schemas.microsoft.com/office/drawing/2012/chart">
                      <c:ext xmlns:c15="http://schemas.microsoft.com/office/drawing/2012/chart" uri="{02D57815-91ED-43cb-92C2-25804820EDAC}">
                        <c15:formulaRef>
                          <c15:sqref>'[57]DES-FM-007'!$D$37:$D$39</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2-D47A-4BB8-9ADF-B69417F14284}"/>
                  </c:ext>
                </c:extLst>
              </c15:ser>
            </c15:filteredBarSeries>
            <c15:filteredBarSeries>
              <c15:ser>
                <c:idx val="2"/>
                <c:order val="2"/>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'[57]DES-FM-007'!$B$37:$B$39</c15:sqref>
                        </c15:formulaRef>
                      </c:ext>
                    </c:extLst>
                    <c:strCache>
                      <c:ptCount val="3"/>
                      <c:pt idx="0">
                        <c:v>I TRIMESTRE</c:v>
                      </c:pt>
                      <c:pt idx="1">
                        <c:v>II TRIMESTRE</c:v>
                      </c:pt>
                      <c:pt idx="2">
                        <c:v>III TRIMESTRE</c:v>
                      </c:pt>
                    </c:strCache>
                  </c:strRef>
                </c:cat>
                <c:val>
                  <c:numRef>
                    <c:extLst xmlns:c15="http://schemas.microsoft.com/office/drawing/2012/chart">
                      <c:ext xmlns:c15="http://schemas.microsoft.com/office/drawing/2012/chart" uri="{02D57815-91ED-43cb-92C2-25804820EDAC}">
                        <c15:formulaRef>
                          <c15:sqref>'[57]DES-FM-007'!$E$37:$E$39</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3-D47A-4BB8-9ADF-B69417F14284}"/>
                  </c:ext>
                </c:extLst>
              </c15:ser>
            </c15:filteredBarSeries>
            <c15:filteredBarSeries>
              <c15:ser>
                <c:idx val="3"/>
                <c:order val="3"/>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'[57]DES-FM-007'!$B$37:$B$39</c15:sqref>
                        </c15:formulaRef>
                      </c:ext>
                    </c:extLst>
                    <c:strCache>
                      <c:ptCount val="3"/>
                      <c:pt idx="0">
                        <c:v>I TRIMESTRE</c:v>
                      </c:pt>
                      <c:pt idx="1">
                        <c:v>II TRIMESTRE</c:v>
                      </c:pt>
                      <c:pt idx="2">
                        <c:v>III TRIMESTRE</c:v>
                      </c:pt>
                    </c:strCache>
                  </c:strRef>
                </c:cat>
                <c:val>
                  <c:numRef>
                    <c:extLst xmlns:c15="http://schemas.microsoft.com/office/drawing/2012/chart">
                      <c:ext xmlns:c15="http://schemas.microsoft.com/office/drawing/2012/chart" uri="{02D57815-91ED-43cb-92C2-25804820EDAC}">
                        <c15:formulaRef>
                          <c15:sqref>'[57]DES-FM-007'!$F$37:$F$39</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4-D47A-4BB8-9ADF-B69417F14284}"/>
                  </c:ext>
                </c:extLst>
              </c15:ser>
            </c15:filteredBarSeries>
            <c15:filteredBarSeries>
              <c15:ser>
                <c:idx val="4"/>
                <c:order val="4"/>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'[57]DES-FM-007'!$B$37:$B$39</c15:sqref>
                        </c15:formulaRef>
                      </c:ext>
                    </c:extLst>
                    <c:strCache>
                      <c:ptCount val="3"/>
                      <c:pt idx="0">
                        <c:v>I TRIMESTRE</c:v>
                      </c:pt>
                      <c:pt idx="1">
                        <c:v>II TRIMESTRE</c:v>
                      </c:pt>
                      <c:pt idx="2">
                        <c:v>III TRIMESTRE</c:v>
                      </c:pt>
                    </c:strCache>
                  </c:strRef>
                </c:cat>
                <c:val>
                  <c:numRef>
                    <c:extLst xmlns:c15="http://schemas.microsoft.com/office/drawing/2012/chart">
                      <c:ext xmlns:c15="http://schemas.microsoft.com/office/drawing/2012/chart" uri="{02D57815-91ED-43cb-92C2-25804820EDAC}">
                        <c15:formulaRef>
                          <c15:sqref>'[57]DES-FM-007'!$G$37:$G$39</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5-D47A-4BB8-9ADF-B69417F14284}"/>
                  </c:ext>
                </c:extLst>
              </c15:ser>
            </c15:filteredBarSeries>
          </c:ext>
        </c:extLst>
      </c:barChart>
      <c:catAx>
        <c:axId val="10689542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68953311"/>
        <c:crosses val="autoZero"/>
        <c:auto val="1"/>
        <c:lblAlgn val="ctr"/>
        <c:lblOffset val="100"/>
        <c:noMultiLvlLbl val="0"/>
      </c:catAx>
      <c:valAx>
        <c:axId val="10689533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6895427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400" b="0" i="0" u="none" strike="noStrike" kern="1200" spc="0" baseline="0">
                <a:solidFill>
                  <a:sysClr val="windowText" lastClr="000000">
                    <a:lumMod val="65000"/>
                    <a:lumOff val="35000"/>
                  </a:sysClr>
                </a:solidFill>
              </a:rPr>
              <a:t>CONSUMO DE ENERGÍA Kw / </a:t>
            </a:r>
            <a:r>
              <a:rPr lang="es-CO" sz="1200" b="0" i="0" u="none" strike="noStrike" kern="1200" spc="0" baseline="0">
                <a:solidFill>
                  <a:sysClr val="windowText" lastClr="000000">
                    <a:lumMod val="65000"/>
                    <a:lumOff val="35000"/>
                  </a:sysClr>
                </a:solidFill>
              </a:rPr>
              <a:t>No. PROMEDIO PERSONAS</a:t>
            </a:r>
            <a:endParaRPr lang="es-CO" sz="1400" b="0" i="0" u="none" strike="noStrike" kern="1200" spc="0" baseline="0">
              <a:solidFill>
                <a:sysClr val="windowText" lastClr="000000">
                  <a:lumMod val="65000"/>
                  <a:lumOff val="35000"/>
                </a:sysClr>
              </a:solidFill>
            </a:endParaRP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5"/>
          <c:order val="5"/>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'[84]DES-FM-007'!$B$37:$B$39</c:f>
              <c:strCache>
                <c:ptCount val="3"/>
                <c:pt idx="0">
                  <c:v>I TRIMESTRE</c:v>
                </c:pt>
                <c:pt idx="1">
                  <c:v>II TRIMESTRE</c:v>
                </c:pt>
                <c:pt idx="2">
                  <c:v>III TRIMESTRE</c:v>
                </c:pt>
              </c:strCache>
            </c:strRef>
          </c:cat>
          <c:val>
            <c:numRef>
              <c:f>'[84]DES-FM-007'!$J$37:$J$39</c:f>
              <c:numCache>
                <c:formatCode>General</c:formatCode>
                <c:ptCount val="3"/>
                <c:pt idx="0">
                  <c:v>23.195674562306902</c:v>
                </c:pt>
                <c:pt idx="1">
                  <c:v>19.307692307692307</c:v>
                </c:pt>
                <c:pt idx="2">
                  <c:v>18.316706254948535</c:v>
                </c:pt>
              </c:numCache>
            </c:numRef>
          </c:val>
          <c:extLst>
            <c:ext xmlns:c16="http://schemas.microsoft.com/office/drawing/2014/chart" uri="{C3380CC4-5D6E-409C-BE32-E72D297353CC}">
              <c16:uniqueId val="{00000000-A82E-4216-81CE-A47C3E5E03EE}"/>
            </c:ext>
          </c:extLst>
        </c:ser>
        <c:dLbls>
          <c:dLblPos val="outEnd"/>
          <c:showLegendKey val="0"/>
          <c:showVal val="1"/>
          <c:showCatName val="0"/>
          <c:showSerName val="0"/>
          <c:showPercent val="0"/>
          <c:showBubbleSize val="0"/>
        </c:dLbls>
        <c:gapWidth val="219"/>
        <c:overlap val="-27"/>
        <c:axId val="1818956208"/>
        <c:axId val="1818956688"/>
        <c:extLst>
          <c:ext xmlns:c15="http://schemas.microsoft.com/office/drawing/2012/chart" uri="{02D57815-91ED-43cb-92C2-25804820EDAC}">
            <c15:filteredBarSeries>
              <c15: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'[84]DES-FM-007'!$B$37:$B$39</c15:sqref>
                        </c15:formulaRef>
                      </c:ext>
                    </c:extLst>
                    <c:strCache>
                      <c:ptCount val="3"/>
                      <c:pt idx="0">
                        <c:v>I TRIMESTRE</c:v>
                      </c:pt>
                      <c:pt idx="1">
                        <c:v>II TRIMESTRE</c:v>
                      </c:pt>
                      <c:pt idx="2">
                        <c:v>III TRIMESTRE</c:v>
                      </c:pt>
                    </c:strCache>
                  </c:strRef>
                </c:cat>
                <c:val>
                  <c:numRef>
                    <c:extLst>
                      <c:ext uri="{02D57815-91ED-43cb-92C2-25804820EDAC}">
                        <c15:formulaRef>
                          <c15:sqref>'[84]DES-FM-007'!$C$37:$C$39</c15:sqref>
                        </c15:formulaRef>
                      </c:ext>
                    </c:extLst>
                    <c:numCache>
                      <c:formatCode>General</c:formatCode>
                      <c:ptCount val="3"/>
                    </c:numCache>
                  </c:numRef>
                </c:val>
                <c:extLst>
                  <c:ext xmlns:c16="http://schemas.microsoft.com/office/drawing/2014/chart" uri="{C3380CC4-5D6E-409C-BE32-E72D297353CC}">
                    <c16:uniqueId val="{00000001-A82E-4216-81CE-A47C3E5E03EE}"/>
                  </c:ext>
                </c:extLst>
              </c15:ser>
            </c15:filteredBarSeries>
            <c15:filteredBarSeries>
              <c15: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'[84]DES-FM-007'!$B$37:$B$39</c15:sqref>
                        </c15:formulaRef>
                      </c:ext>
                    </c:extLst>
                    <c:strCache>
                      <c:ptCount val="3"/>
                      <c:pt idx="0">
                        <c:v>I TRIMESTRE</c:v>
                      </c:pt>
                      <c:pt idx="1">
                        <c:v>II TRIMESTRE</c:v>
                      </c:pt>
                      <c:pt idx="2">
                        <c:v>III TRIMESTRE</c:v>
                      </c:pt>
                    </c:strCache>
                  </c:strRef>
                </c:cat>
                <c:val>
                  <c:numRef>
                    <c:extLst xmlns:c15="http://schemas.microsoft.com/office/drawing/2012/chart">
                      <c:ext xmlns:c15="http://schemas.microsoft.com/office/drawing/2012/chart" uri="{02D57815-91ED-43cb-92C2-25804820EDAC}">
                        <c15:formulaRef>
                          <c15:sqref>'[84]DES-FM-007'!$D$37:$D$39</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2-A82E-4216-81CE-A47C3E5E03EE}"/>
                  </c:ext>
                </c:extLst>
              </c15:ser>
            </c15:filteredBarSeries>
            <c15:filteredBarSeries>
              <c15:ser>
                <c:idx val="2"/>
                <c:order val="2"/>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'[84]DES-FM-007'!$B$37:$B$39</c15:sqref>
                        </c15:formulaRef>
                      </c:ext>
                    </c:extLst>
                    <c:strCache>
                      <c:ptCount val="3"/>
                      <c:pt idx="0">
                        <c:v>I TRIMESTRE</c:v>
                      </c:pt>
                      <c:pt idx="1">
                        <c:v>II TRIMESTRE</c:v>
                      </c:pt>
                      <c:pt idx="2">
                        <c:v>III TRIMESTRE</c:v>
                      </c:pt>
                    </c:strCache>
                  </c:strRef>
                </c:cat>
                <c:val>
                  <c:numRef>
                    <c:extLst xmlns:c15="http://schemas.microsoft.com/office/drawing/2012/chart">
                      <c:ext xmlns:c15="http://schemas.microsoft.com/office/drawing/2012/chart" uri="{02D57815-91ED-43cb-92C2-25804820EDAC}">
                        <c15:formulaRef>
                          <c15:sqref>'[84]DES-FM-007'!$E$37:$E$39</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3-A82E-4216-81CE-A47C3E5E03EE}"/>
                  </c:ext>
                </c:extLst>
              </c15:ser>
            </c15:filteredBarSeries>
            <c15:filteredBarSeries>
              <c15:ser>
                <c:idx val="3"/>
                <c:order val="3"/>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'[84]DES-FM-007'!$B$37:$B$39</c15:sqref>
                        </c15:formulaRef>
                      </c:ext>
                    </c:extLst>
                    <c:strCache>
                      <c:ptCount val="3"/>
                      <c:pt idx="0">
                        <c:v>I TRIMESTRE</c:v>
                      </c:pt>
                      <c:pt idx="1">
                        <c:v>II TRIMESTRE</c:v>
                      </c:pt>
                      <c:pt idx="2">
                        <c:v>III TRIMESTRE</c:v>
                      </c:pt>
                    </c:strCache>
                  </c:strRef>
                </c:cat>
                <c:val>
                  <c:numRef>
                    <c:extLst xmlns:c15="http://schemas.microsoft.com/office/drawing/2012/chart">
                      <c:ext xmlns:c15="http://schemas.microsoft.com/office/drawing/2012/chart" uri="{02D57815-91ED-43cb-92C2-25804820EDAC}">
                        <c15:formulaRef>
                          <c15:sqref>'[84]DES-FM-007'!$F$37:$F$39</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4-A82E-4216-81CE-A47C3E5E03EE}"/>
                  </c:ext>
                </c:extLst>
              </c15:ser>
            </c15:filteredBarSeries>
            <c15:filteredBarSeries>
              <c15:ser>
                <c:idx val="4"/>
                <c:order val="4"/>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'[84]DES-FM-007'!$B$37:$B$39</c15:sqref>
                        </c15:formulaRef>
                      </c:ext>
                    </c:extLst>
                    <c:strCache>
                      <c:ptCount val="3"/>
                      <c:pt idx="0">
                        <c:v>I TRIMESTRE</c:v>
                      </c:pt>
                      <c:pt idx="1">
                        <c:v>II TRIMESTRE</c:v>
                      </c:pt>
                      <c:pt idx="2">
                        <c:v>III TRIMESTRE</c:v>
                      </c:pt>
                    </c:strCache>
                  </c:strRef>
                </c:cat>
                <c:val>
                  <c:numRef>
                    <c:extLst xmlns:c15="http://schemas.microsoft.com/office/drawing/2012/chart">
                      <c:ext xmlns:c15="http://schemas.microsoft.com/office/drawing/2012/chart" uri="{02D57815-91ED-43cb-92C2-25804820EDAC}">
                        <c15:formulaRef>
                          <c15:sqref>'[84]DES-FM-007'!$G$37:$G$39</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5-A82E-4216-81CE-A47C3E5E03EE}"/>
                  </c:ext>
                </c:extLst>
              </c15:ser>
            </c15:filteredBarSeries>
          </c:ext>
        </c:extLst>
      </c:barChart>
      <c:catAx>
        <c:axId val="18189562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18956688"/>
        <c:crosses val="autoZero"/>
        <c:auto val="1"/>
        <c:lblAlgn val="ctr"/>
        <c:lblOffset val="100"/>
        <c:noMultiLvlLbl val="0"/>
      </c:catAx>
      <c:valAx>
        <c:axId val="18189566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189562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'[36]PES-FM-001'!$C$36</c:f>
              <c:strCache>
                <c:ptCount val="1"/>
                <c:pt idx="0">
                  <c:v>Semestre I</c:v>
                </c:pt>
              </c:strCache>
            </c:strRef>
          </c:tx>
          <c:spPr>
            <a:solidFill>
              <a:schemeClr val="accent6">
                <a:alpha val="85000"/>
              </a:schemeClr>
            </a:solidFill>
            <a:ln w="9525" cap="flat" cmpd="sng" algn="ctr">
              <a:solidFill>
                <a:schemeClr val="accent6">
                  <a:lumMod val="75000"/>
                </a:schemeClr>
              </a:solidFill>
              <a:round/>
            </a:ln>
            <a:effectLst/>
            <a:sp3d contourW="9525">
              <a:contourClr>
                <a:schemeClr val="accent6">
                  <a:lumMod val="75000"/>
                </a:schemeClr>
              </a:contourClr>
            </a:sp3d>
          </c:spPr>
          <c:invertIfNegative val="0"/>
          <c:dLbls>
            <c:dLbl>
              <c:idx val="4"/>
              <c:layout>
                <c:manualLayout>
                  <c:x val="-1.5686276931646894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7DE-40C7-A398-444FEAA10698}"/>
                </c:ext>
              </c:extLst>
            </c:dLbl>
            <c:dLbl>
              <c:idx val="5"/>
              <c:layout>
                <c:manualLayout>
                  <c:x val="-1.9607846164558618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7DE-40C7-A398-444FEAA10698}"/>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'[36]PES-FM-001'!$D$35:$I$35</c:f>
              <c:strCache>
                <c:ptCount val="6"/>
                <c:pt idx="4">
                  <c:v>N. de contratos liquidados en el periodo en un tiempo menor o igual a seis meses</c:v>
                </c:pt>
                <c:pt idx="5">
                  <c:v>N. de contratos liquidados en el periodo</c:v>
                </c:pt>
              </c:strCache>
            </c:strRef>
          </c:cat>
          <c:val>
            <c:numRef>
              <c:f>'[36]PES-FM-001'!$D$36:$I$36</c:f>
              <c:numCache>
                <c:formatCode>General</c:formatCode>
                <c:ptCount val="6"/>
                <c:pt idx="4">
                  <c:v>20</c:v>
                </c:pt>
                <c:pt idx="5">
                  <c:v>25</c:v>
                </c:pt>
              </c:numCache>
            </c:numRef>
          </c:val>
          <c:extLst>
            <c:ext xmlns:c16="http://schemas.microsoft.com/office/drawing/2014/chart" uri="{C3380CC4-5D6E-409C-BE32-E72D297353CC}">
              <c16:uniqueId val="{00000002-27DE-40C7-A398-444FEAA10698}"/>
            </c:ext>
          </c:extLst>
        </c:ser>
        <c:ser>
          <c:idx val="1"/>
          <c:order val="1"/>
          <c:tx>
            <c:strRef>
              <c:f>'[36]PES-FM-001'!$C$37</c:f>
              <c:strCache>
                <c:ptCount val="1"/>
                <c:pt idx="0">
                  <c:v>Semestre II</c:v>
                </c:pt>
              </c:strCache>
            </c:strRef>
          </c:tx>
          <c:spPr>
            <a:solidFill>
              <a:schemeClr val="accent5">
                <a:alpha val="85000"/>
              </a:schemeClr>
            </a:solidFill>
            <a:ln w="9525" cap="flat" cmpd="sng" algn="ctr">
              <a:solidFill>
                <a:schemeClr val="accent5">
                  <a:lumMod val="75000"/>
                </a:schemeClr>
              </a:solidFill>
              <a:round/>
            </a:ln>
            <a:effectLst/>
            <a:sp3d contourW="9525">
              <a:contourClr>
                <a:schemeClr val="accent5">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cat>
            <c:strRef>
              <c:f>'[36]PES-FM-001'!$D$35:$I$35</c:f>
              <c:strCache>
                <c:ptCount val="6"/>
                <c:pt idx="4">
                  <c:v>N. de contratos liquidados en el periodo en un tiempo menor o igual a seis meses</c:v>
                </c:pt>
                <c:pt idx="5">
                  <c:v>N. de contratos liquidados en el periodo</c:v>
                </c:pt>
              </c:strCache>
            </c:strRef>
          </c:cat>
          <c:val>
            <c:numRef>
              <c:f>'[36]PES-FM-001'!$D$37:$I$37</c:f>
              <c:numCache>
                <c:formatCode>General</c:formatCode>
                <c:ptCount val="6"/>
                <c:pt idx="4">
                  <c:v>0</c:v>
                </c:pt>
                <c:pt idx="5">
                  <c:v>0</c:v>
                </c:pt>
              </c:numCache>
            </c:numRef>
          </c:val>
          <c:extLst>
            <c:ext xmlns:c16="http://schemas.microsoft.com/office/drawing/2014/chart" uri="{C3380CC4-5D6E-409C-BE32-E72D297353CC}">
              <c16:uniqueId val="{00000003-27DE-40C7-A398-444FEAA10698}"/>
            </c:ext>
          </c:extLst>
        </c:ser>
        <c:dLbls>
          <c:showLegendKey val="0"/>
          <c:showVal val="1"/>
          <c:showCatName val="0"/>
          <c:showSerName val="0"/>
          <c:showPercent val="0"/>
          <c:showBubbleSize val="0"/>
        </c:dLbls>
        <c:gapWidth val="65"/>
        <c:shape val="box"/>
        <c:axId val="452042112"/>
        <c:axId val="452041696"/>
        <c:axId val="0"/>
      </c:bar3DChart>
      <c:catAx>
        <c:axId val="45204211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700" b="1" i="0" u="none" strike="noStrike" kern="1200" cap="all" baseline="0">
                <a:solidFill>
                  <a:schemeClr val="dk1">
                    <a:lumMod val="75000"/>
                    <a:lumOff val="25000"/>
                  </a:schemeClr>
                </a:solidFill>
                <a:latin typeface="+mn-lt"/>
                <a:ea typeface="+mn-ea"/>
                <a:cs typeface="+mn-cs"/>
              </a:defRPr>
            </a:pPr>
            <a:endParaRPr lang="es-CO"/>
          </a:p>
        </c:txPr>
        <c:crossAx val="452041696"/>
        <c:crosses val="autoZero"/>
        <c:auto val="1"/>
        <c:lblAlgn val="ctr"/>
        <c:lblOffset val="100"/>
        <c:noMultiLvlLbl val="0"/>
      </c:catAx>
      <c:valAx>
        <c:axId val="452041696"/>
        <c:scaling>
          <c:orientation val="minMax"/>
        </c:scaling>
        <c:delete val="0"/>
        <c:axPos val="l"/>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CO"/>
          </a:p>
        </c:txPr>
        <c:crossAx val="452042112"/>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4"/>
          <c:tx>
            <c:strRef>
              <c:f>'[37]FINAL A APROBAR'!$H$35</c:f>
              <c:strCache>
                <c:ptCount val="1"/>
                <c:pt idx="0">
                  <c:v># procesos de contratación iniciados publicados en el SECOP o TVEC</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'[37]FINAL A APROBAR'!$C$36:$C$40</c:f>
              <c:strCache>
                <c:ptCount val="5"/>
                <c:pt idx="0">
                  <c:v>TRIMESTRE 1</c:v>
                </c:pt>
                <c:pt idx="1">
                  <c:v>TRIMESTRE 2</c:v>
                </c:pt>
                <c:pt idx="2">
                  <c:v>TRIMESTRE 3</c:v>
                </c:pt>
                <c:pt idx="3">
                  <c:v>TRIMESTRE 4</c:v>
                </c:pt>
                <c:pt idx="4">
                  <c:v>INICIADOS/PROG PAA</c:v>
                </c:pt>
              </c:strCache>
            </c:strRef>
          </c:cat>
          <c:val>
            <c:numRef>
              <c:f>'[37]FINAL A APROBAR'!$H$36:$H$40</c:f>
              <c:numCache>
                <c:formatCode>General</c:formatCode>
                <c:ptCount val="5"/>
                <c:pt idx="0">
                  <c:v>20</c:v>
                </c:pt>
                <c:pt idx="1">
                  <c:v>0</c:v>
                </c:pt>
                <c:pt idx="2">
                  <c:v>0</c:v>
                </c:pt>
                <c:pt idx="3">
                  <c:v>0</c:v>
                </c:pt>
                <c:pt idx="4">
                  <c:v>20</c:v>
                </c:pt>
              </c:numCache>
            </c:numRef>
          </c:val>
          <c:extLst>
            <c:ext xmlns:c16="http://schemas.microsoft.com/office/drawing/2014/chart" uri="{C3380CC4-5D6E-409C-BE32-E72D297353CC}">
              <c16:uniqueId val="{00000000-6A89-41F1-89F9-2CB83359FD08}"/>
            </c:ext>
          </c:extLst>
        </c:ser>
        <c:ser>
          <c:idx val="5"/>
          <c:order val="5"/>
          <c:tx>
            <c:strRef>
              <c:f>'[37]FINAL A APROBAR'!$I$35</c:f>
              <c:strCache>
                <c:ptCount val="1"/>
                <c:pt idx="0">
                  <c:v># procesos contractuales programados en el PAA</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'[37]FINAL A APROBAR'!$C$36:$C$40</c:f>
              <c:strCache>
                <c:ptCount val="5"/>
                <c:pt idx="0">
                  <c:v>TRIMESTRE 1</c:v>
                </c:pt>
                <c:pt idx="1">
                  <c:v>TRIMESTRE 2</c:v>
                </c:pt>
                <c:pt idx="2">
                  <c:v>TRIMESTRE 3</c:v>
                </c:pt>
                <c:pt idx="3">
                  <c:v>TRIMESTRE 4</c:v>
                </c:pt>
                <c:pt idx="4">
                  <c:v>INICIADOS/PROG PAA</c:v>
                </c:pt>
              </c:strCache>
            </c:strRef>
          </c:cat>
          <c:val>
            <c:numRef>
              <c:f>'[37]FINAL A APROBAR'!$I$36:$I$40</c:f>
              <c:numCache>
                <c:formatCode>General</c:formatCode>
                <c:ptCount val="5"/>
                <c:pt idx="0">
                  <c:v>20</c:v>
                </c:pt>
                <c:pt idx="1">
                  <c:v>0</c:v>
                </c:pt>
                <c:pt idx="2">
                  <c:v>0</c:v>
                </c:pt>
                <c:pt idx="3">
                  <c:v>0</c:v>
                </c:pt>
                <c:pt idx="4">
                  <c:v>20</c:v>
                </c:pt>
              </c:numCache>
            </c:numRef>
          </c:val>
          <c:extLst>
            <c:ext xmlns:c16="http://schemas.microsoft.com/office/drawing/2014/chart" uri="{C3380CC4-5D6E-409C-BE32-E72D297353CC}">
              <c16:uniqueId val="{00000001-6A89-41F1-89F9-2CB83359FD08}"/>
            </c:ext>
          </c:extLst>
        </c:ser>
        <c:ser>
          <c:idx val="6"/>
          <c:order val="6"/>
          <c:tx>
            <c:strRef>
              <c:f>'[37]FINAL A APROBAR'!$J$35</c:f>
              <c:strCache>
                <c:ptCount val="1"/>
                <c:pt idx="0">
                  <c:v>RESULTADO TRIMESTRAL</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'[37]FINAL A APROBAR'!$C$36:$C$40</c:f>
              <c:strCache>
                <c:ptCount val="5"/>
                <c:pt idx="0">
                  <c:v>TRIMESTRE 1</c:v>
                </c:pt>
                <c:pt idx="1">
                  <c:v>TRIMESTRE 2</c:v>
                </c:pt>
                <c:pt idx="2">
                  <c:v>TRIMESTRE 3</c:v>
                </c:pt>
                <c:pt idx="3">
                  <c:v>TRIMESTRE 4</c:v>
                </c:pt>
                <c:pt idx="4">
                  <c:v>INICIADOS/PROG PAA</c:v>
                </c:pt>
              </c:strCache>
            </c:strRef>
          </c:cat>
          <c:val>
            <c:numRef>
              <c:f>'[37]FINAL A APROBAR'!$J$36:$J$40</c:f>
              <c:numCache>
                <c:formatCode>General</c:formatCode>
                <c:ptCount val="5"/>
                <c:pt idx="0">
                  <c:v>1</c:v>
                </c:pt>
                <c:pt idx="1">
                  <c:v>0</c:v>
                </c:pt>
                <c:pt idx="2">
                  <c:v>0</c:v>
                </c:pt>
                <c:pt idx="3">
                  <c:v>0</c:v>
                </c:pt>
                <c:pt idx="4">
                  <c:v>1</c:v>
                </c:pt>
              </c:numCache>
            </c:numRef>
          </c:val>
          <c:extLst>
            <c:ext xmlns:c16="http://schemas.microsoft.com/office/drawing/2014/chart" uri="{C3380CC4-5D6E-409C-BE32-E72D297353CC}">
              <c16:uniqueId val="{00000002-6A89-41F1-89F9-2CB83359FD08}"/>
            </c:ext>
          </c:extLst>
        </c:ser>
        <c:dLbls>
          <c:showLegendKey val="0"/>
          <c:showVal val="0"/>
          <c:showCatName val="0"/>
          <c:showSerName val="0"/>
          <c:showPercent val="0"/>
          <c:showBubbleSize val="0"/>
        </c:dLbls>
        <c:gapWidth val="219"/>
        <c:overlap val="-27"/>
        <c:axId val="1286705295"/>
        <c:axId val="1286705711"/>
        <c:extLst>
          <c:ext xmlns:c15="http://schemas.microsoft.com/office/drawing/2012/chart" uri="{02D57815-91ED-43cb-92C2-25804820EDAC}">
            <c15:filteredBarSeries>
              <c15:ser>
                <c:idx val="0"/>
                <c:order val="0"/>
                <c:tx>
                  <c:strRef>
                    <c:extLst>
                      <c:ext uri="{02D57815-91ED-43cb-92C2-25804820EDAC}">
                        <c15:formulaRef>
                          <c15:sqref>'[37]FINAL A APROBAR'!$D$35</c15:sqref>
                        </c15:formulaRef>
                      </c:ext>
                    </c:extLst>
                    <c:strCache>
                      <c:ptCount val="1"/>
                      <c:pt idx="0">
                        <c:v>0</c:v>
                      </c:pt>
                    </c:strCache>
                  </c:strRef>
                </c:tx>
                <c:spPr>
                  <a:solidFill>
                    <a:schemeClr val="accent1"/>
                  </a:solidFill>
                  <a:ln>
                    <a:noFill/>
                  </a:ln>
                  <a:effectLst/>
                </c:spPr>
                <c:invertIfNegative val="0"/>
                <c:cat>
                  <c:strRef>
                    <c:extLst>
                      <c:ext uri="{02D57815-91ED-43cb-92C2-25804820EDAC}">
                        <c15:formulaRef>
                          <c15:sqref>'[37]FINAL A APROBAR'!$C$36:$C$40</c15:sqref>
                        </c15:formulaRef>
                      </c:ext>
                    </c:extLst>
                    <c:strCache>
                      <c:ptCount val="5"/>
                      <c:pt idx="0">
                        <c:v>TRIMESTRE 1</c:v>
                      </c:pt>
                      <c:pt idx="1">
                        <c:v>TRIMESTRE 2</c:v>
                      </c:pt>
                      <c:pt idx="2">
                        <c:v>TRIMESTRE 3</c:v>
                      </c:pt>
                      <c:pt idx="3">
                        <c:v>TRIMESTRE 4</c:v>
                      </c:pt>
                      <c:pt idx="4">
                        <c:v>INICIADOS/PROG PAA</c:v>
                      </c:pt>
                    </c:strCache>
                  </c:strRef>
                </c:cat>
                <c:val>
                  <c:numRef>
                    <c:extLst>
                      <c:ext uri="{02D57815-91ED-43cb-92C2-25804820EDAC}">
                        <c15:formulaRef>
                          <c15:sqref>'[37]FINAL A APROBAR'!$D$36:$D$40</c15:sqref>
                        </c15:formulaRef>
                      </c:ext>
                    </c:extLst>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3-6A89-41F1-89F9-2CB83359FD08}"/>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'[37]FINAL A APROBAR'!$E$35</c15:sqref>
                        </c15:formulaRef>
                      </c:ext>
                    </c:extLst>
                    <c:strCache>
                      <c:ptCount val="1"/>
                      <c:pt idx="0">
                        <c:v>0</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'[37]FINAL A APROBAR'!$C$36:$C$40</c15:sqref>
                        </c15:formulaRef>
                      </c:ext>
                    </c:extLst>
                    <c:strCache>
                      <c:ptCount val="5"/>
                      <c:pt idx="0">
                        <c:v>TRIMESTRE 1</c:v>
                      </c:pt>
                      <c:pt idx="1">
                        <c:v>TRIMESTRE 2</c:v>
                      </c:pt>
                      <c:pt idx="2">
                        <c:v>TRIMESTRE 3</c:v>
                      </c:pt>
                      <c:pt idx="3">
                        <c:v>TRIMESTRE 4</c:v>
                      </c:pt>
                      <c:pt idx="4">
                        <c:v>INICIADOS/PROG PAA</c:v>
                      </c:pt>
                    </c:strCache>
                  </c:strRef>
                </c:cat>
                <c:val>
                  <c:numRef>
                    <c:extLst xmlns:c15="http://schemas.microsoft.com/office/drawing/2012/chart">
                      <c:ext xmlns:c15="http://schemas.microsoft.com/office/drawing/2012/chart" uri="{02D57815-91ED-43cb-92C2-25804820EDAC}">
                        <c15:formulaRef>
                          <c15:sqref>'[37]FINAL A APROBAR'!$E$36:$E$40</c15:sqref>
                        </c15:formulaRef>
                      </c:ext>
                    </c:extLst>
                    <c:numCache>
                      <c:formatCode>General</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04-6A89-41F1-89F9-2CB83359FD08}"/>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'[37]FINAL A APROBAR'!$F$35</c15:sqref>
                        </c15:formulaRef>
                      </c:ext>
                    </c:extLst>
                    <c:strCache>
                      <c:ptCount val="1"/>
                      <c:pt idx="0">
                        <c:v>0</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'[37]FINAL A APROBAR'!$C$36:$C$40</c15:sqref>
                        </c15:formulaRef>
                      </c:ext>
                    </c:extLst>
                    <c:strCache>
                      <c:ptCount val="5"/>
                      <c:pt idx="0">
                        <c:v>TRIMESTRE 1</c:v>
                      </c:pt>
                      <c:pt idx="1">
                        <c:v>TRIMESTRE 2</c:v>
                      </c:pt>
                      <c:pt idx="2">
                        <c:v>TRIMESTRE 3</c:v>
                      </c:pt>
                      <c:pt idx="3">
                        <c:v>TRIMESTRE 4</c:v>
                      </c:pt>
                      <c:pt idx="4">
                        <c:v>INICIADOS/PROG PAA</c:v>
                      </c:pt>
                    </c:strCache>
                  </c:strRef>
                </c:cat>
                <c:val>
                  <c:numRef>
                    <c:extLst xmlns:c15="http://schemas.microsoft.com/office/drawing/2012/chart">
                      <c:ext xmlns:c15="http://schemas.microsoft.com/office/drawing/2012/chart" uri="{02D57815-91ED-43cb-92C2-25804820EDAC}">
                        <c15:formulaRef>
                          <c15:sqref>'[37]FINAL A APROBAR'!$F$36:$F$40</c15:sqref>
                        </c15:formulaRef>
                      </c:ext>
                    </c:extLst>
                    <c:numCache>
                      <c:formatCode>General</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05-6A89-41F1-89F9-2CB83359FD08}"/>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'[37]FINAL A APROBAR'!$G$35</c15:sqref>
                        </c15:formulaRef>
                      </c:ext>
                    </c:extLst>
                    <c:strCache>
                      <c:ptCount val="1"/>
                      <c:pt idx="0">
                        <c:v>0</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'[37]FINAL A APROBAR'!$C$36:$C$40</c15:sqref>
                        </c15:formulaRef>
                      </c:ext>
                    </c:extLst>
                    <c:strCache>
                      <c:ptCount val="5"/>
                      <c:pt idx="0">
                        <c:v>TRIMESTRE 1</c:v>
                      </c:pt>
                      <c:pt idx="1">
                        <c:v>TRIMESTRE 2</c:v>
                      </c:pt>
                      <c:pt idx="2">
                        <c:v>TRIMESTRE 3</c:v>
                      </c:pt>
                      <c:pt idx="3">
                        <c:v>TRIMESTRE 4</c:v>
                      </c:pt>
                      <c:pt idx="4">
                        <c:v>INICIADOS/PROG PAA</c:v>
                      </c:pt>
                    </c:strCache>
                  </c:strRef>
                </c:cat>
                <c:val>
                  <c:numRef>
                    <c:extLst xmlns:c15="http://schemas.microsoft.com/office/drawing/2012/chart">
                      <c:ext xmlns:c15="http://schemas.microsoft.com/office/drawing/2012/chart" uri="{02D57815-91ED-43cb-92C2-25804820EDAC}">
                        <c15:formulaRef>
                          <c15:sqref>'[37]FINAL A APROBAR'!$G$36:$G$40</c15:sqref>
                        </c15:formulaRef>
                      </c:ext>
                    </c:extLst>
                    <c:numCache>
                      <c:formatCode>General</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06-6A89-41F1-89F9-2CB83359FD08}"/>
                  </c:ext>
                </c:extLst>
              </c15:ser>
            </c15:filteredBarSeries>
          </c:ext>
        </c:extLst>
      </c:barChart>
      <c:catAx>
        <c:axId val="12867052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86705711"/>
        <c:crosses val="autoZero"/>
        <c:auto val="1"/>
        <c:lblAlgn val="ctr"/>
        <c:lblOffset val="100"/>
        <c:noMultiLvlLbl val="0"/>
      </c:catAx>
      <c:valAx>
        <c:axId val="12867057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86705295"/>
        <c:crosses val="autoZero"/>
        <c:crossBetween val="between"/>
      </c:valAx>
      <c:spPr>
        <a:noFill/>
        <a:ln>
          <a:noFill/>
        </a:ln>
        <a:effectLst/>
      </c:spPr>
    </c:plotArea>
    <c:legend>
      <c:legendPos val="b"/>
      <c:legendEntry>
        <c:idx val="2"/>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legendEntry>
      <c:layout>
        <c:manualLayout>
          <c:xMode val="edge"/>
          <c:yMode val="edge"/>
          <c:x val="3.1480156021496654E-2"/>
          <c:y val="0.84757700159274973"/>
          <c:w val="0.94415448243592892"/>
          <c:h val="0.1353289813132332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4"/>
          <c:tx>
            <c:strRef>
              <c:f>'[38]FINAL A APROBAR'!$H$35</c:f>
              <c:strCache>
                <c:ptCount val="1"/>
                <c:pt idx="0">
                  <c:v># procesos de contratación iniciados publicados en el SECOP o TVEC</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'[38]FINAL A APROBAR'!$C$36:$C$40</c:f>
              <c:strCache>
                <c:ptCount val="5"/>
                <c:pt idx="0">
                  <c:v>TRIMESTRE 1</c:v>
                </c:pt>
                <c:pt idx="1">
                  <c:v>TRIMESTRE 2</c:v>
                </c:pt>
                <c:pt idx="2">
                  <c:v>TRIMESTRE 3</c:v>
                </c:pt>
                <c:pt idx="3">
                  <c:v>TRIMESTRE 4</c:v>
                </c:pt>
                <c:pt idx="4">
                  <c:v>INICIADOS/PROG PAA</c:v>
                </c:pt>
              </c:strCache>
            </c:strRef>
          </c:cat>
          <c:val>
            <c:numRef>
              <c:f>'[38]FINAL A APROBAR'!$H$36:$H$40</c:f>
              <c:numCache>
                <c:formatCode>General</c:formatCode>
                <c:ptCount val="5"/>
                <c:pt idx="0">
                  <c:v>20</c:v>
                </c:pt>
                <c:pt idx="1">
                  <c:v>39</c:v>
                </c:pt>
                <c:pt idx="4">
                  <c:v>59</c:v>
                </c:pt>
              </c:numCache>
            </c:numRef>
          </c:val>
          <c:extLst>
            <c:ext xmlns:c16="http://schemas.microsoft.com/office/drawing/2014/chart" uri="{C3380CC4-5D6E-409C-BE32-E72D297353CC}">
              <c16:uniqueId val="{00000000-0F86-4A8F-9BD5-B7A41E6FD95C}"/>
            </c:ext>
          </c:extLst>
        </c:ser>
        <c:ser>
          <c:idx val="5"/>
          <c:order val="5"/>
          <c:tx>
            <c:strRef>
              <c:f>'[38]FINAL A APROBAR'!$I$35</c:f>
              <c:strCache>
                <c:ptCount val="1"/>
                <c:pt idx="0">
                  <c:v># procesos contractuales programados en el PAA</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'[38]FINAL A APROBAR'!$C$36:$C$40</c:f>
              <c:strCache>
                <c:ptCount val="5"/>
                <c:pt idx="0">
                  <c:v>TRIMESTRE 1</c:v>
                </c:pt>
                <c:pt idx="1">
                  <c:v>TRIMESTRE 2</c:v>
                </c:pt>
                <c:pt idx="2">
                  <c:v>TRIMESTRE 3</c:v>
                </c:pt>
                <c:pt idx="3">
                  <c:v>TRIMESTRE 4</c:v>
                </c:pt>
                <c:pt idx="4">
                  <c:v>INICIADOS/PROG PAA</c:v>
                </c:pt>
              </c:strCache>
            </c:strRef>
          </c:cat>
          <c:val>
            <c:numRef>
              <c:f>'[38]FINAL A APROBAR'!$I$36:$I$40</c:f>
              <c:numCache>
                <c:formatCode>General</c:formatCode>
                <c:ptCount val="5"/>
                <c:pt idx="0">
                  <c:v>20</c:v>
                </c:pt>
                <c:pt idx="1">
                  <c:v>42</c:v>
                </c:pt>
                <c:pt idx="4">
                  <c:v>62</c:v>
                </c:pt>
              </c:numCache>
            </c:numRef>
          </c:val>
          <c:extLst>
            <c:ext xmlns:c16="http://schemas.microsoft.com/office/drawing/2014/chart" uri="{C3380CC4-5D6E-409C-BE32-E72D297353CC}">
              <c16:uniqueId val="{00000001-0F86-4A8F-9BD5-B7A41E6FD95C}"/>
            </c:ext>
          </c:extLst>
        </c:ser>
        <c:ser>
          <c:idx val="6"/>
          <c:order val="6"/>
          <c:tx>
            <c:strRef>
              <c:f>'[38]FINAL A APROBAR'!$J$35</c:f>
              <c:strCache>
                <c:ptCount val="1"/>
                <c:pt idx="0">
                  <c:v>RESULTADO TRIMESTRAL</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'[38]FINAL A APROBAR'!$C$36:$C$40</c:f>
              <c:strCache>
                <c:ptCount val="5"/>
                <c:pt idx="0">
                  <c:v>TRIMESTRE 1</c:v>
                </c:pt>
                <c:pt idx="1">
                  <c:v>TRIMESTRE 2</c:v>
                </c:pt>
                <c:pt idx="2">
                  <c:v>TRIMESTRE 3</c:v>
                </c:pt>
                <c:pt idx="3">
                  <c:v>TRIMESTRE 4</c:v>
                </c:pt>
                <c:pt idx="4">
                  <c:v>INICIADOS/PROG PAA</c:v>
                </c:pt>
              </c:strCache>
            </c:strRef>
          </c:cat>
          <c:val>
            <c:numRef>
              <c:f>'[38]FINAL A APROBAR'!$J$36:$J$40</c:f>
              <c:numCache>
                <c:formatCode>General</c:formatCode>
                <c:ptCount val="5"/>
                <c:pt idx="0">
                  <c:v>1</c:v>
                </c:pt>
                <c:pt idx="1">
                  <c:v>0.9285714285714286</c:v>
                </c:pt>
                <c:pt idx="4">
                  <c:v>0.95161290322580649</c:v>
                </c:pt>
              </c:numCache>
            </c:numRef>
          </c:val>
          <c:extLst>
            <c:ext xmlns:c16="http://schemas.microsoft.com/office/drawing/2014/chart" uri="{C3380CC4-5D6E-409C-BE32-E72D297353CC}">
              <c16:uniqueId val="{00000002-0F86-4A8F-9BD5-B7A41E6FD95C}"/>
            </c:ext>
          </c:extLst>
        </c:ser>
        <c:dLbls>
          <c:showLegendKey val="0"/>
          <c:showVal val="0"/>
          <c:showCatName val="0"/>
          <c:showSerName val="0"/>
          <c:showPercent val="0"/>
          <c:showBubbleSize val="0"/>
        </c:dLbls>
        <c:gapWidth val="219"/>
        <c:overlap val="-27"/>
        <c:axId val="1286705295"/>
        <c:axId val="1286705711"/>
        <c:extLst>
          <c:ext xmlns:c15="http://schemas.microsoft.com/office/drawing/2012/chart" uri="{02D57815-91ED-43cb-92C2-25804820EDAC}">
            <c15:filteredBarSeries>
              <c15:ser>
                <c:idx val="0"/>
                <c:order val="0"/>
                <c:tx>
                  <c:strRef>
                    <c:extLst>
                      <c:ext uri="{02D57815-91ED-43cb-92C2-25804820EDAC}">
                        <c15:formulaRef>
                          <c15:sqref>'[38]FINAL A APROBAR'!$D$35</c15:sqref>
                        </c15:formulaRef>
                      </c:ext>
                    </c:extLst>
                    <c:strCache>
                      <c:ptCount val="1"/>
                    </c:strCache>
                  </c:strRef>
                </c:tx>
                <c:spPr>
                  <a:solidFill>
                    <a:schemeClr val="accent1"/>
                  </a:solidFill>
                  <a:ln>
                    <a:noFill/>
                  </a:ln>
                  <a:effectLst/>
                </c:spPr>
                <c:invertIfNegative val="0"/>
                <c:cat>
                  <c:strRef>
                    <c:extLst>
                      <c:ext uri="{02D57815-91ED-43cb-92C2-25804820EDAC}">
                        <c15:formulaRef>
                          <c15:sqref>'[38]FINAL A APROBAR'!$C$36:$C$40</c15:sqref>
                        </c15:formulaRef>
                      </c:ext>
                    </c:extLst>
                    <c:strCache>
                      <c:ptCount val="5"/>
                      <c:pt idx="0">
                        <c:v>TRIMESTRE 1</c:v>
                      </c:pt>
                      <c:pt idx="1">
                        <c:v>TRIMESTRE 2</c:v>
                      </c:pt>
                      <c:pt idx="2">
                        <c:v>TRIMESTRE 3</c:v>
                      </c:pt>
                      <c:pt idx="3">
                        <c:v>TRIMESTRE 4</c:v>
                      </c:pt>
                      <c:pt idx="4">
                        <c:v>INICIADOS/PROG PAA</c:v>
                      </c:pt>
                    </c:strCache>
                  </c:strRef>
                </c:cat>
                <c:val>
                  <c:numRef>
                    <c:extLst>
                      <c:ext uri="{02D57815-91ED-43cb-92C2-25804820EDAC}">
                        <c15:formulaRef>
                          <c15:sqref>'[38]FINAL A APROBAR'!$D$36:$D$40</c15:sqref>
                        </c15:formulaRef>
                      </c:ext>
                    </c:extLst>
                    <c:numCache>
                      <c:formatCode>General</c:formatCode>
                      <c:ptCount val="5"/>
                    </c:numCache>
                  </c:numRef>
                </c:val>
                <c:extLst>
                  <c:ext xmlns:c16="http://schemas.microsoft.com/office/drawing/2014/chart" uri="{C3380CC4-5D6E-409C-BE32-E72D297353CC}">
                    <c16:uniqueId val="{00000003-0F86-4A8F-9BD5-B7A41E6FD95C}"/>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'[38]FINAL A APROBAR'!$E$35</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'[38]FINAL A APROBAR'!$C$36:$C$40</c15:sqref>
                        </c15:formulaRef>
                      </c:ext>
                    </c:extLst>
                    <c:strCache>
                      <c:ptCount val="5"/>
                      <c:pt idx="0">
                        <c:v>TRIMESTRE 1</c:v>
                      </c:pt>
                      <c:pt idx="1">
                        <c:v>TRIMESTRE 2</c:v>
                      </c:pt>
                      <c:pt idx="2">
                        <c:v>TRIMESTRE 3</c:v>
                      </c:pt>
                      <c:pt idx="3">
                        <c:v>TRIMESTRE 4</c:v>
                      </c:pt>
                      <c:pt idx="4">
                        <c:v>INICIADOS/PROG PAA</c:v>
                      </c:pt>
                    </c:strCache>
                  </c:strRef>
                </c:cat>
                <c:val>
                  <c:numRef>
                    <c:extLst xmlns:c15="http://schemas.microsoft.com/office/drawing/2012/chart">
                      <c:ext xmlns:c15="http://schemas.microsoft.com/office/drawing/2012/chart" uri="{02D57815-91ED-43cb-92C2-25804820EDAC}">
                        <c15:formulaRef>
                          <c15:sqref>'[38]FINAL A APROBAR'!$E$36:$E$40</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4-0F86-4A8F-9BD5-B7A41E6FD95C}"/>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'[38]FINAL A APROBAR'!$F$35</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'[38]FINAL A APROBAR'!$C$36:$C$40</c15:sqref>
                        </c15:formulaRef>
                      </c:ext>
                    </c:extLst>
                    <c:strCache>
                      <c:ptCount val="5"/>
                      <c:pt idx="0">
                        <c:v>TRIMESTRE 1</c:v>
                      </c:pt>
                      <c:pt idx="1">
                        <c:v>TRIMESTRE 2</c:v>
                      </c:pt>
                      <c:pt idx="2">
                        <c:v>TRIMESTRE 3</c:v>
                      </c:pt>
                      <c:pt idx="3">
                        <c:v>TRIMESTRE 4</c:v>
                      </c:pt>
                      <c:pt idx="4">
                        <c:v>INICIADOS/PROG PAA</c:v>
                      </c:pt>
                    </c:strCache>
                  </c:strRef>
                </c:cat>
                <c:val>
                  <c:numRef>
                    <c:extLst xmlns:c15="http://schemas.microsoft.com/office/drawing/2012/chart">
                      <c:ext xmlns:c15="http://schemas.microsoft.com/office/drawing/2012/chart" uri="{02D57815-91ED-43cb-92C2-25804820EDAC}">
                        <c15:formulaRef>
                          <c15:sqref>'[38]FINAL A APROBAR'!$F$36:$F$40</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5-0F86-4A8F-9BD5-B7A41E6FD95C}"/>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'[38]FINAL A APROBAR'!$G$35</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'[38]FINAL A APROBAR'!$C$36:$C$40</c15:sqref>
                        </c15:formulaRef>
                      </c:ext>
                    </c:extLst>
                    <c:strCache>
                      <c:ptCount val="5"/>
                      <c:pt idx="0">
                        <c:v>TRIMESTRE 1</c:v>
                      </c:pt>
                      <c:pt idx="1">
                        <c:v>TRIMESTRE 2</c:v>
                      </c:pt>
                      <c:pt idx="2">
                        <c:v>TRIMESTRE 3</c:v>
                      </c:pt>
                      <c:pt idx="3">
                        <c:v>TRIMESTRE 4</c:v>
                      </c:pt>
                      <c:pt idx="4">
                        <c:v>INICIADOS/PROG PAA</c:v>
                      </c:pt>
                    </c:strCache>
                  </c:strRef>
                </c:cat>
                <c:val>
                  <c:numRef>
                    <c:extLst xmlns:c15="http://schemas.microsoft.com/office/drawing/2012/chart">
                      <c:ext xmlns:c15="http://schemas.microsoft.com/office/drawing/2012/chart" uri="{02D57815-91ED-43cb-92C2-25804820EDAC}">
                        <c15:formulaRef>
                          <c15:sqref>'[38]FINAL A APROBAR'!$G$36:$G$40</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6-0F86-4A8F-9BD5-B7A41E6FD95C}"/>
                  </c:ext>
                </c:extLst>
              </c15:ser>
            </c15:filteredBarSeries>
          </c:ext>
        </c:extLst>
      </c:barChart>
      <c:catAx>
        <c:axId val="12867052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86705711"/>
        <c:crosses val="autoZero"/>
        <c:auto val="1"/>
        <c:lblAlgn val="ctr"/>
        <c:lblOffset val="100"/>
        <c:noMultiLvlLbl val="0"/>
      </c:catAx>
      <c:valAx>
        <c:axId val="12867057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86705295"/>
        <c:crosses val="autoZero"/>
        <c:crossBetween val="between"/>
      </c:valAx>
      <c:spPr>
        <a:noFill/>
        <a:ln>
          <a:noFill/>
        </a:ln>
        <a:effectLst/>
      </c:spPr>
    </c:plotArea>
    <c:legend>
      <c:legendPos val="b"/>
      <c:legendEntry>
        <c:idx val="2"/>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legendEntry>
      <c:layout>
        <c:manualLayout>
          <c:xMode val="edge"/>
          <c:yMode val="edge"/>
          <c:x val="3.1480156021496654E-2"/>
          <c:y val="0.84757700159274973"/>
          <c:w val="0.94415448243592892"/>
          <c:h val="0.1353289813132332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FINALIZACIÓN DE LOS TRÁMITES EN EL SGDEA - APLICATIVO ORFEO</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5"/>
          <c:order val="5"/>
          <c:spPr>
            <a:solidFill>
              <a:schemeClr val="accent6"/>
            </a:solidFill>
            <a:ln>
              <a:noFill/>
            </a:ln>
            <a:effectLst/>
          </c:spPr>
          <c:invertIfNegative val="0"/>
          <c:cat>
            <c:strRef>
              <c:f>'[71]DES-FM-007'!$B$37:$B$39</c:f>
              <c:strCache>
                <c:ptCount val="3"/>
                <c:pt idx="0">
                  <c:v>Primer trimestre</c:v>
                </c:pt>
                <c:pt idx="1">
                  <c:v>SegundoTrimestre</c:v>
                </c:pt>
                <c:pt idx="2">
                  <c:v>Tercer trimestre</c:v>
                </c:pt>
              </c:strCache>
            </c:strRef>
          </c:cat>
          <c:val>
            <c:numRef>
              <c:f>'[71]DES-FM-007'!$H$37:$H$39</c:f>
              <c:numCache>
                <c:formatCode>General</c:formatCode>
                <c:ptCount val="3"/>
                <c:pt idx="0">
                  <c:v>17168</c:v>
                </c:pt>
                <c:pt idx="1">
                  <c:v>15084</c:v>
                </c:pt>
                <c:pt idx="2">
                  <c:v>19832</c:v>
                </c:pt>
              </c:numCache>
            </c:numRef>
          </c:val>
          <c:extLst>
            <c:ext xmlns:c16="http://schemas.microsoft.com/office/drawing/2014/chart" uri="{C3380CC4-5D6E-409C-BE32-E72D297353CC}">
              <c16:uniqueId val="{00000000-6220-4263-84F0-AF75BD22D17E}"/>
            </c:ext>
          </c:extLst>
        </c:ser>
        <c:ser>
          <c:idx val="6"/>
          <c:order val="6"/>
          <c:spPr>
            <a:solidFill>
              <a:schemeClr val="accent1">
                <a:lumMod val="60000"/>
              </a:schemeClr>
            </a:solidFill>
            <a:ln>
              <a:noFill/>
            </a:ln>
            <a:effectLst/>
          </c:spPr>
          <c:invertIfNegative val="0"/>
          <c:cat>
            <c:strRef>
              <c:f>'[71]DES-FM-007'!$B$37:$B$39</c:f>
              <c:strCache>
                <c:ptCount val="3"/>
                <c:pt idx="0">
                  <c:v>Primer trimestre</c:v>
                </c:pt>
                <c:pt idx="1">
                  <c:v>SegundoTrimestre</c:v>
                </c:pt>
                <c:pt idx="2">
                  <c:v>Tercer trimestre</c:v>
                </c:pt>
              </c:strCache>
            </c:strRef>
          </c:cat>
          <c:val>
            <c:numRef>
              <c:f>'[71]DES-FM-007'!$I$37:$I$39</c:f>
              <c:numCache>
                <c:formatCode>General</c:formatCode>
                <c:ptCount val="3"/>
                <c:pt idx="0">
                  <c:v>19009</c:v>
                </c:pt>
                <c:pt idx="1">
                  <c:v>19833</c:v>
                </c:pt>
                <c:pt idx="2">
                  <c:v>22349</c:v>
                </c:pt>
              </c:numCache>
            </c:numRef>
          </c:val>
          <c:extLst>
            <c:ext xmlns:c16="http://schemas.microsoft.com/office/drawing/2014/chart" uri="{C3380CC4-5D6E-409C-BE32-E72D297353CC}">
              <c16:uniqueId val="{00000001-6220-4263-84F0-AF75BD22D17E}"/>
            </c:ext>
          </c:extLst>
        </c:ser>
        <c:dLbls>
          <c:showLegendKey val="0"/>
          <c:showVal val="0"/>
          <c:showCatName val="0"/>
          <c:showSerName val="0"/>
          <c:showPercent val="0"/>
          <c:showBubbleSize val="0"/>
        </c:dLbls>
        <c:gapWidth val="219"/>
        <c:overlap val="-27"/>
        <c:axId val="300260112"/>
        <c:axId val="300259632"/>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ormulaRef>
                          <c15:sqref>'[71]DES-FM-007'!$B$37:$B$39</c15:sqref>
                        </c15:formulaRef>
                      </c:ext>
                    </c:extLst>
                    <c:strCache>
                      <c:ptCount val="3"/>
                      <c:pt idx="0">
                        <c:v>Primer trimestre</c:v>
                      </c:pt>
                      <c:pt idx="1">
                        <c:v>SegundoTrimestre</c:v>
                      </c:pt>
                      <c:pt idx="2">
                        <c:v>Tercer trimestre</c:v>
                      </c:pt>
                    </c:strCache>
                  </c:strRef>
                </c:cat>
                <c:val>
                  <c:numRef>
                    <c:extLst>
                      <c:ext uri="{02D57815-91ED-43cb-92C2-25804820EDAC}">
                        <c15:formulaRef>
                          <c15:sqref>'[71]DES-FM-007'!$C$37:$C$39</c15:sqref>
                        </c15:formulaRef>
                      </c:ext>
                    </c:extLst>
                    <c:numCache>
                      <c:formatCode>General</c:formatCode>
                      <c:ptCount val="3"/>
                    </c:numCache>
                  </c:numRef>
                </c:val>
                <c:extLst>
                  <c:ext xmlns:c16="http://schemas.microsoft.com/office/drawing/2014/chart" uri="{C3380CC4-5D6E-409C-BE32-E72D297353CC}">
                    <c16:uniqueId val="{00000005-6220-4263-84F0-AF75BD22D17E}"/>
                  </c:ext>
                </c:extLst>
              </c15:ser>
            </c15:filteredBarSeries>
            <c15:filteredBarSeries>
              <c15:ser>
                <c:idx val="1"/>
                <c:order val="1"/>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'[71]DES-FM-007'!$B$37:$B$39</c15:sqref>
                        </c15:formulaRef>
                      </c:ext>
                    </c:extLst>
                    <c:strCache>
                      <c:ptCount val="3"/>
                      <c:pt idx="0">
                        <c:v>Primer trimestre</c:v>
                      </c:pt>
                      <c:pt idx="1">
                        <c:v>SegundoTrimestre</c:v>
                      </c:pt>
                      <c:pt idx="2">
                        <c:v>Tercer trimestre</c:v>
                      </c:pt>
                    </c:strCache>
                  </c:strRef>
                </c:cat>
                <c:val>
                  <c:numRef>
                    <c:extLst xmlns:c15="http://schemas.microsoft.com/office/drawing/2012/chart">
                      <c:ext xmlns:c15="http://schemas.microsoft.com/office/drawing/2012/chart" uri="{02D57815-91ED-43cb-92C2-25804820EDAC}">
                        <c15:formulaRef>
                          <c15:sqref>'[71]DES-FM-007'!$D$37:$D$39</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6-6220-4263-84F0-AF75BD22D17E}"/>
                  </c:ext>
                </c:extLst>
              </c15:ser>
            </c15:filteredBarSeries>
            <c15:filteredBarSeries>
              <c15:ser>
                <c:idx val="2"/>
                <c:order val="2"/>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'[71]DES-FM-007'!$B$37:$B$39</c15:sqref>
                        </c15:formulaRef>
                      </c:ext>
                    </c:extLst>
                    <c:strCache>
                      <c:ptCount val="3"/>
                      <c:pt idx="0">
                        <c:v>Primer trimestre</c:v>
                      </c:pt>
                      <c:pt idx="1">
                        <c:v>SegundoTrimestre</c:v>
                      </c:pt>
                      <c:pt idx="2">
                        <c:v>Tercer trimestre</c:v>
                      </c:pt>
                    </c:strCache>
                  </c:strRef>
                </c:cat>
                <c:val>
                  <c:numRef>
                    <c:extLst xmlns:c15="http://schemas.microsoft.com/office/drawing/2012/chart">
                      <c:ext xmlns:c15="http://schemas.microsoft.com/office/drawing/2012/chart" uri="{02D57815-91ED-43cb-92C2-25804820EDAC}">
                        <c15:formulaRef>
                          <c15:sqref>'[71]DES-FM-007'!$E$37:$E$39</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7-6220-4263-84F0-AF75BD22D17E}"/>
                  </c:ext>
                </c:extLst>
              </c15:ser>
            </c15:filteredBarSeries>
            <c15:filteredBarSeries>
              <c15:ser>
                <c:idx val="3"/>
                <c:order val="3"/>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'[71]DES-FM-007'!$B$37:$B$39</c15:sqref>
                        </c15:formulaRef>
                      </c:ext>
                    </c:extLst>
                    <c:strCache>
                      <c:ptCount val="3"/>
                      <c:pt idx="0">
                        <c:v>Primer trimestre</c:v>
                      </c:pt>
                      <c:pt idx="1">
                        <c:v>SegundoTrimestre</c:v>
                      </c:pt>
                      <c:pt idx="2">
                        <c:v>Tercer trimestre</c:v>
                      </c:pt>
                    </c:strCache>
                  </c:strRef>
                </c:cat>
                <c:val>
                  <c:numRef>
                    <c:extLst xmlns:c15="http://schemas.microsoft.com/office/drawing/2012/chart">
                      <c:ext xmlns:c15="http://schemas.microsoft.com/office/drawing/2012/chart" uri="{02D57815-91ED-43cb-92C2-25804820EDAC}">
                        <c15:formulaRef>
                          <c15:sqref>'[71]DES-FM-007'!$F$37:$F$39</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8-6220-4263-84F0-AF75BD22D17E}"/>
                  </c:ext>
                </c:extLst>
              </c15:ser>
            </c15:filteredBarSeries>
            <c15:filteredBarSeries>
              <c15:ser>
                <c:idx val="4"/>
                <c:order val="4"/>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'[71]DES-FM-007'!$B$37:$B$39</c15:sqref>
                        </c15:formulaRef>
                      </c:ext>
                    </c:extLst>
                    <c:strCache>
                      <c:ptCount val="3"/>
                      <c:pt idx="0">
                        <c:v>Primer trimestre</c:v>
                      </c:pt>
                      <c:pt idx="1">
                        <c:v>SegundoTrimestre</c:v>
                      </c:pt>
                      <c:pt idx="2">
                        <c:v>Tercer trimestre</c:v>
                      </c:pt>
                    </c:strCache>
                  </c:strRef>
                </c:cat>
                <c:val>
                  <c:numRef>
                    <c:extLst xmlns:c15="http://schemas.microsoft.com/office/drawing/2012/chart">
                      <c:ext xmlns:c15="http://schemas.microsoft.com/office/drawing/2012/chart" uri="{02D57815-91ED-43cb-92C2-25804820EDAC}">
                        <c15:formulaRef>
                          <c15:sqref>'[71]DES-FM-007'!$G$37:$G$39</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9-6220-4263-84F0-AF75BD22D17E}"/>
                  </c:ext>
                </c:extLst>
              </c15:ser>
            </c15:filteredBarSeries>
          </c:ext>
        </c:extLst>
      </c:barChart>
      <c:lineChart>
        <c:grouping val="standard"/>
        <c:varyColors val="0"/>
        <c:ser>
          <c:idx val="7"/>
          <c:order val="7"/>
          <c:spPr>
            <a:ln w="28575" cap="rnd">
              <a:solidFill>
                <a:schemeClr val="accent2">
                  <a:lumMod val="60000"/>
                </a:schemeClr>
              </a:solidFill>
              <a:round/>
            </a:ln>
            <a:effectLst/>
          </c:spPr>
          <c:marker>
            <c:symbol val="none"/>
          </c:marker>
          <c:dLbls>
            <c:dLbl>
              <c:idx val="1"/>
              <c:layout>
                <c:manualLayout>
                  <c:x val="-6.1594202061777577E-2"/>
                  <c:y val="-0.2310441798984861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220-4263-84F0-AF75BD22D17E}"/>
                </c:ext>
              </c:extLst>
            </c:dLbl>
            <c:dLbl>
              <c:idx val="2"/>
              <c:layout>
                <c:manualLayout>
                  <c:x val="-1.9064872066740571E-2"/>
                  <c:y val="-0.1337624199412287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220-4263-84F0-AF75BD22D17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'[71]DES-FM-007'!$B$37:$B$39</c:f>
              <c:strCache>
                <c:ptCount val="3"/>
                <c:pt idx="0">
                  <c:v>Primer trimestre</c:v>
                </c:pt>
                <c:pt idx="1">
                  <c:v>SegundoTrimestre</c:v>
                </c:pt>
                <c:pt idx="2">
                  <c:v>Tercer trimestre</c:v>
                </c:pt>
              </c:strCache>
            </c:strRef>
          </c:cat>
          <c:val>
            <c:numRef>
              <c:f>'[71]DES-FM-007'!$J$37:$J$39</c:f>
              <c:numCache>
                <c:formatCode>General</c:formatCode>
                <c:ptCount val="3"/>
                <c:pt idx="0">
                  <c:v>0.90315113893418908</c:v>
                </c:pt>
                <c:pt idx="1">
                  <c:v>0.76055059748903342</c:v>
                </c:pt>
                <c:pt idx="2">
                  <c:v>0.88737751129804465</c:v>
                </c:pt>
              </c:numCache>
            </c:numRef>
          </c:val>
          <c:smooth val="0"/>
          <c:extLst>
            <c:ext xmlns:c16="http://schemas.microsoft.com/office/drawing/2014/chart" uri="{C3380CC4-5D6E-409C-BE32-E72D297353CC}">
              <c16:uniqueId val="{00000004-6220-4263-84F0-AF75BD22D17E}"/>
            </c:ext>
          </c:extLst>
        </c:ser>
        <c:dLbls>
          <c:showLegendKey val="0"/>
          <c:showVal val="0"/>
          <c:showCatName val="0"/>
          <c:showSerName val="0"/>
          <c:showPercent val="0"/>
          <c:showBubbleSize val="0"/>
        </c:dLbls>
        <c:marker val="1"/>
        <c:smooth val="0"/>
        <c:axId val="1603269728"/>
        <c:axId val="1603267328"/>
      </c:lineChart>
      <c:catAx>
        <c:axId val="300260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00259632"/>
        <c:crosses val="autoZero"/>
        <c:auto val="1"/>
        <c:lblAlgn val="ctr"/>
        <c:lblOffset val="100"/>
        <c:noMultiLvlLbl val="0"/>
      </c:catAx>
      <c:valAx>
        <c:axId val="3002596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00260112"/>
        <c:crosses val="autoZero"/>
        <c:crossBetween val="between"/>
      </c:valAx>
      <c:valAx>
        <c:axId val="1603267328"/>
        <c:scaling>
          <c:orientation val="minMax"/>
        </c:scaling>
        <c:delete val="0"/>
        <c:axPos val="r"/>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03269728"/>
        <c:crosses val="max"/>
        <c:crossBetween val="between"/>
      </c:valAx>
      <c:catAx>
        <c:axId val="1603269728"/>
        <c:scaling>
          <c:orientation val="minMax"/>
        </c:scaling>
        <c:delete val="1"/>
        <c:axPos val="b"/>
        <c:numFmt formatCode="General" sourceLinked="1"/>
        <c:majorTickMark val="none"/>
        <c:minorTickMark val="none"/>
        <c:tickLblPos val="nextTo"/>
        <c:crossAx val="1603267328"/>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400" b="0" i="0" u="none" strike="noStrike" kern="1200" spc="0" baseline="0">
                <a:solidFill>
                  <a:sysClr val="windowText" lastClr="000000">
                    <a:lumMod val="65000"/>
                    <a:lumOff val="35000"/>
                  </a:sysClr>
                </a:solidFill>
              </a:rPr>
              <a:t>ATENCIÓN DE CONSULTAS DEL ARCHIVO CENTRAL Y DE GESTIÓN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5"/>
          <c:order val="5"/>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6"/>
                </a:solidFill>
                <a:prstDash val="sysDot"/>
              </a:ln>
              <a:effectLst/>
            </c:spPr>
            <c:trendlineType val="linear"/>
            <c:dispRSqr val="0"/>
            <c:dispEq val="0"/>
          </c:trendline>
          <c:cat>
            <c:strRef>
              <c:f>'[72]DES-FM-007'!$B$37:$B$39</c:f>
              <c:strCache>
                <c:ptCount val="3"/>
                <c:pt idx="0">
                  <c:v>primer trimestre</c:v>
                </c:pt>
                <c:pt idx="1">
                  <c:v>segundo trimestre</c:v>
                </c:pt>
                <c:pt idx="2">
                  <c:v>tercer trimestre</c:v>
                </c:pt>
              </c:strCache>
            </c:strRef>
          </c:cat>
          <c:val>
            <c:numRef>
              <c:f>'[72]DES-FM-007'!$H$37:$H$39</c:f>
              <c:numCache>
                <c:formatCode>General</c:formatCode>
                <c:ptCount val="3"/>
                <c:pt idx="0">
                  <c:v>28</c:v>
                </c:pt>
                <c:pt idx="1">
                  <c:v>141</c:v>
                </c:pt>
                <c:pt idx="2">
                  <c:v>76</c:v>
                </c:pt>
              </c:numCache>
            </c:numRef>
          </c:val>
          <c:extLst>
            <c:ext xmlns:c16="http://schemas.microsoft.com/office/drawing/2014/chart" uri="{C3380CC4-5D6E-409C-BE32-E72D297353CC}">
              <c16:uniqueId val="{00000000-DC88-40E5-BBA0-10AAB0378071}"/>
            </c:ext>
          </c:extLst>
        </c:ser>
        <c:ser>
          <c:idx val="6"/>
          <c:order val="6"/>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lumMod val="60000"/>
                  </a:schemeClr>
                </a:solidFill>
                <a:prstDash val="sysDot"/>
              </a:ln>
              <a:effectLst/>
            </c:spPr>
            <c:trendlineType val="linear"/>
            <c:dispRSqr val="0"/>
            <c:dispEq val="0"/>
          </c:trendline>
          <c:cat>
            <c:strRef>
              <c:f>'[72]DES-FM-007'!$B$37:$B$39</c:f>
              <c:strCache>
                <c:ptCount val="3"/>
                <c:pt idx="0">
                  <c:v>primer trimestre</c:v>
                </c:pt>
                <c:pt idx="1">
                  <c:v>segundo trimestre</c:v>
                </c:pt>
                <c:pt idx="2">
                  <c:v>tercer trimestre</c:v>
                </c:pt>
              </c:strCache>
            </c:strRef>
          </c:cat>
          <c:val>
            <c:numRef>
              <c:f>'[72]DES-FM-007'!$I$37:$I$39</c:f>
              <c:numCache>
                <c:formatCode>General</c:formatCode>
                <c:ptCount val="3"/>
                <c:pt idx="0">
                  <c:v>40</c:v>
                </c:pt>
                <c:pt idx="1">
                  <c:v>65</c:v>
                </c:pt>
                <c:pt idx="2">
                  <c:v>73</c:v>
                </c:pt>
              </c:numCache>
            </c:numRef>
          </c:val>
          <c:extLst>
            <c:ext xmlns:c16="http://schemas.microsoft.com/office/drawing/2014/chart" uri="{C3380CC4-5D6E-409C-BE32-E72D297353CC}">
              <c16:uniqueId val="{00000001-DC88-40E5-BBA0-10AAB0378071}"/>
            </c:ext>
          </c:extLst>
        </c:ser>
        <c:ser>
          <c:idx val="7"/>
          <c:order val="7"/>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2">
                    <a:lumMod val="60000"/>
                  </a:schemeClr>
                </a:solidFill>
                <a:prstDash val="sysDot"/>
              </a:ln>
              <a:effectLst/>
            </c:spPr>
            <c:trendlineType val="linear"/>
            <c:dispRSqr val="0"/>
            <c:dispEq val="0"/>
          </c:trendline>
          <c:cat>
            <c:strRef>
              <c:f>'[72]DES-FM-007'!$B$37:$B$39</c:f>
              <c:strCache>
                <c:ptCount val="3"/>
                <c:pt idx="0">
                  <c:v>primer trimestre</c:v>
                </c:pt>
                <c:pt idx="1">
                  <c:v>segundo trimestre</c:v>
                </c:pt>
                <c:pt idx="2">
                  <c:v>tercer trimestre</c:v>
                </c:pt>
              </c:strCache>
            </c:strRef>
          </c:cat>
          <c:val>
            <c:numRef>
              <c:f>'[72]DES-FM-007'!$J$37:$J$39</c:f>
              <c:numCache>
                <c:formatCode>General</c:formatCode>
                <c:ptCount val="3"/>
                <c:pt idx="0">
                  <c:v>0.7</c:v>
                </c:pt>
                <c:pt idx="1">
                  <c:v>2.1692307692307691</c:v>
                </c:pt>
                <c:pt idx="2">
                  <c:v>1.0410958904109588</c:v>
                </c:pt>
              </c:numCache>
            </c:numRef>
          </c:val>
          <c:extLst>
            <c:ext xmlns:c16="http://schemas.microsoft.com/office/drawing/2014/chart" uri="{C3380CC4-5D6E-409C-BE32-E72D297353CC}">
              <c16:uniqueId val="{00000002-DC88-40E5-BBA0-10AAB0378071}"/>
            </c:ext>
          </c:extLst>
        </c:ser>
        <c:dLbls>
          <c:showLegendKey val="0"/>
          <c:showVal val="0"/>
          <c:showCatName val="0"/>
          <c:showSerName val="0"/>
          <c:showPercent val="0"/>
          <c:showBubbleSize val="0"/>
        </c:dLbls>
        <c:gapWidth val="219"/>
        <c:overlap val="-27"/>
        <c:axId val="484911696"/>
        <c:axId val="484910256"/>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ormulaRef>
                          <c15:sqref>'[72]DES-FM-007'!$B$37:$B$39</c15:sqref>
                        </c15:formulaRef>
                      </c:ext>
                    </c:extLst>
                    <c:strCache>
                      <c:ptCount val="3"/>
                      <c:pt idx="0">
                        <c:v>primer trimestre</c:v>
                      </c:pt>
                      <c:pt idx="1">
                        <c:v>segundo trimestre</c:v>
                      </c:pt>
                      <c:pt idx="2">
                        <c:v>tercer trimestre</c:v>
                      </c:pt>
                    </c:strCache>
                  </c:strRef>
                </c:cat>
                <c:val>
                  <c:numRef>
                    <c:extLst>
                      <c:ext uri="{02D57815-91ED-43cb-92C2-25804820EDAC}">
                        <c15:formulaRef>
                          <c15:sqref>'[72]DES-FM-007'!$C$37:$C$39</c15:sqref>
                        </c15:formulaRef>
                      </c:ext>
                    </c:extLst>
                    <c:numCache>
                      <c:formatCode>General</c:formatCode>
                      <c:ptCount val="3"/>
                    </c:numCache>
                  </c:numRef>
                </c:val>
                <c:extLst>
                  <c:ext xmlns:c16="http://schemas.microsoft.com/office/drawing/2014/chart" uri="{C3380CC4-5D6E-409C-BE32-E72D297353CC}">
                    <c16:uniqueId val="{00000003-DC88-40E5-BBA0-10AAB0378071}"/>
                  </c:ext>
                </c:extLst>
              </c15:ser>
            </c15:filteredBarSeries>
            <c15:filteredBarSeries>
              <c15:ser>
                <c:idx val="1"/>
                <c:order val="1"/>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'[72]DES-FM-007'!$B$37:$B$39</c15:sqref>
                        </c15:formulaRef>
                      </c:ext>
                    </c:extLst>
                    <c:strCache>
                      <c:ptCount val="3"/>
                      <c:pt idx="0">
                        <c:v>primer trimestre</c:v>
                      </c:pt>
                      <c:pt idx="1">
                        <c:v>segundo trimestre</c:v>
                      </c:pt>
                      <c:pt idx="2">
                        <c:v>tercer trimestre</c:v>
                      </c:pt>
                    </c:strCache>
                  </c:strRef>
                </c:cat>
                <c:val>
                  <c:numRef>
                    <c:extLst xmlns:c15="http://schemas.microsoft.com/office/drawing/2012/chart">
                      <c:ext xmlns:c15="http://schemas.microsoft.com/office/drawing/2012/chart" uri="{02D57815-91ED-43cb-92C2-25804820EDAC}">
                        <c15:formulaRef>
                          <c15:sqref>'[72]DES-FM-007'!$D$37:$D$39</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4-DC88-40E5-BBA0-10AAB0378071}"/>
                  </c:ext>
                </c:extLst>
              </c15:ser>
            </c15:filteredBarSeries>
            <c15:filteredBarSeries>
              <c15:ser>
                <c:idx val="2"/>
                <c:order val="2"/>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'[72]DES-FM-007'!$B$37:$B$39</c15:sqref>
                        </c15:formulaRef>
                      </c:ext>
                    </c:extLst>
                    <c:strCache>
                      <c:ptCount val="3"/>
                      <c:pt idx="0">
                        <c:v>primer trimestre</c:v>
                      </c:pt>
                      <c:pt idx="1">
                        <c:v>segundo trimestre</c:v>
                      </c:pt>
                      <c:pt idx="2">
                        <c:v>tercer trimestre</c:v>
                      </c:pt>
                    </c:strCache>
                  </c:strRef>
                </c:cat>
                <c:val>
                  <c:numRef>
                    <c:extLst xmlns:c15="http://schemas.microsoft.com/office/drawing/2012/chart">
                      <c:ext xmlns:c15="http://schemas.microsoft.com/office/drawing/2012/chart" uri="{02D57815-91ED-43cb-92C2-25804820EDAC}">
                        <c15:formulaRef>
                          <c15:sqref>'[72]DES-FM-007'!$E$37:$E$39</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5-DC88-40E5-BBA0-10AAB0378071}"/>
                  </c:ext>
                </c:extLst>
              </c15:ser>
            </c15:filteredBarSeries>
            <c15:filteredBarSeries>
              <c15:ser>
                <c:idx val="3"/>
                <c:order val="3"/>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'[72]DES-FM-007'!$B$37:$B$39</c15:sqref>
                        </c15:formulaRef>
                      </c:ext>
                    </c:extLst>
                    <c:strCache>
                      <c:ptCount val="3"/>
                      <c:pt idx="0">
                        <c:v>primer trimestre</c:v>
                      </c:pt>
                      <c:pt idx="1">
                        <c:v>segundo trimestre</c:v>
                      </c:pt>
                      <c:pt idx="2">
                        <c:v>tercer trimestre</c:v>
                      </c:pt>
                    </c:strCache>
                  </c:strRef>
                </c:cat>
                <c:val>
                  <c:numRef>
                    <c:extLst xmlns:c15="http://schemas.microsoft.com/office/drawing/2012/chart">
                      <c:ext xmlns:c15="http://schemas.microsoft.com/office/drawing/2012/chart" uri="{02D57815-91ED-43cb-92C2-25804820EDAC}">
                        <c15:formulaRef>
                          <c15:sqref>'[72]DES-FM-007'!$F$37:$F$39</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6-DC88-40E5-BBA0-10AAB0378071}"/>
                  </c:ext>
                </c:extLst>
              </c15:ser>
            </c15:filteredBarSeries>
            <c15:filteredBarSeries>
              <c15:ser>
                <c:idx val="4"/>
                <c:order val="4"/>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'[72]DES-FM-007'!$B$37:$B$39</c15:sqref>
                        </c15:formulaRef>
                      </c:ext>
                    </c:extLst>
                    <c:strCache>
                      <c:ptCount val="3"/>
                      <c:pt idx="0">
                        <c:v>primer trimestre</c:v>
                      </c:pt>
                      <c:pt idx="1">
                        <c:v>segundo trimestre</c:v>
                      </c:pt>
                      <c:pt idx="2">
                        <c:v>tercer trimestre</c:v>
                      </c:pt>
                    </c:strCache>
                  </c:strRef>
                </c:cat>
                <c:val>
                  <c:numRef>
                    <c:extLst xmlns:c15="http://schemas.microsoft.com/office/drawing/2012/chart">
                      <c:ext xmlns:c15="http://schemas.microsoft.com/office/drawing/2012/chart" uri="{02D57815-91ED-43cb-92C2-25804820EDAC}">
                        <c15:formulaRef>
                          <c15:sqref>'[72]DES-FM-007'!$G$37:$G$39</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7-DC88-40E5-BBA0-10AAB0378071}"/>
                  </c:ext>
                </c:extLst>
              </c15:ser>
            </c15:filteredBarSeries>
          </c:ext>
        </c:extLst>
      </c:barChart>
      <c:catAx>
        <c:axId val="484911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84910256"/>
        <c:crosses val="autoZero"/>
        <c:auto val="1"/>
        <c:lblAlgn val="ctr"/>
        <c:lblOffset val="100"/>
        <c:noMultiLvlLbl val="0"/>
      </c:catAx>
      <c:valAx>
        <c:axId val="4849102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849116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CUMPLIMIENTO DE LOS TRÁMITES EN EL SGDEA - APLICATIVO ORFEO</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5"/>
          <c:order val="5"/>
          <c:spPr>
            <a:solidFill>
              <a:schemeClr val="accent6"/>
            </a:solidFill>
            <a:ln>
              <a:noFill/>
            </a:ln>
            <a:effectLst/>
          </c:spPr>
          <c:invertIfNegative val="0"/>
          <c:cat>
            <c:strRef>
              <c:f>'[73]DES-FM-007'!$B$37:$B$39</c:f>
              <c:strCache>
                <c:ptCount val="3"/>
                <c:pt idx="0">
                  <c:v>Primer trimestre</c:v>
                </c:pt>
                <c:pt idx="1">
                  <c:v>segundo trimestre</c:v>
                </c:pt>
                <c:pt idx="2">
                  <c:v>tercer trimestre</c:v>
                </c:pt>
              </c:strCache>
            </c:strRef>
          </c:cat>
          <c:val>
            <c:numRef>
              <c:f>'[73]DES-FM-007'!$H$37:$H$39</c:f>
              <c:numCache>
                <c:formatCode>General</c:formatCode>
                <c:ptCount val="3"/>
                <c:pt idx="0">
                  <c:v>102</c:v>
                </c:pt>
                <c:pt idx="1">
                  <c:v>42</c:v>
                </c:pt>
                <c:pt idx="2">
                  <c:v>46</c:v>
                </c:pt>
              </c:numCache>
            </c:numRef>
          </c:val>
          <c:extLst>
            <c:ext xmlns:c16="http://schemas.microsoft.com/office/drawing/2014/chart" uri="{C3380CC4-5D6E-409C-BE32-E72D297353CC}">
              <c16:uniqueId val="{00000000-0C6D-4FCE-99C7-10AC814E3ADA}"/>
            </c:ext>
          </c:extLst>
        </c:ser>
        <c:ser>
          <c:idx val="6"/>
          <c:order val="6"/>
          <c:spPr>
            <a:solidFill>
              <a:schemeClr val="accent1">
                <a:lumMod val="60000"/>
              </a:schemeClr>
            </a:solidFill>
            <a:ln>
              <a:noFill/>
            </a:ln>
            <a:effectLst/>
          </c:spPr>
          <c:invertIfNegative val="0"/>
          <c:cat>
            <c:strRef>
              <c:f>'[73]DES-FM-007'!$B$37:$B$39</c:f>
              <c:strCache>
                <c:ptCount val="3"/>
                <c:pt idx="0">
                  <c:v>Primer trimestre</c:v>
                </c:pt>
                <c:pt idx="1">
                  <c:v>segundo trimestre</c:v>
                </c:pt>
                <c:pt idx="2">
                  <c:v>tercer trimestre</c:v>
                </c:pt>
              </c:strCache>
            </c:strRef>
          </c:cat>
          <c:val>
            <c:numRef>
              <c:f>'[73]DES-FM-007'!$I$37:$I$39</c:f>
              <c:numCache>
                <c:formatCode>General</c:formatCode>
                <c:ptCount val="3"/>
                <c:pt idx="0">
                  <c:v>19009</c:v>
                </c:pt>
                <c:pt idx="1">
                  <c:v>19833</c:v>
                </c:pt>
                <c:pt idx="2">
                  <c:v>22349</c:v>
                </c:pt>
              </c:numCache>
            </c:numRef>
          </c:val>
          <c:extLst>
            <c:ext xmlns:c16="http://schemas.microsoft.com/office/drawing/2014/chart" uri="{C3380CC4-5D6E-409C-BE32-E72D297353CC}">
              <c16:uniqueId val="{00000001-0C6D-4FCE-99C7-10AC814E3ADA}"/>
            </c:ext>
          </c:extLst>
        </c:ser>
        <c:dLbls>
          <c:showLegendKey val="0"/>
          <c:showVal val="0"/>
          <c:showCatName val="0"/>
          <c:showSerName val="0"/>
          <c:showPercent val="0"/>
          <c:showBubbleSize val="0"/>
        </c:dLbls>
        <c:gapWidth val="219"/>
        <c:overlap val="-27"/>
        <c:axId val="459447104"/>
        <c:axId val="459446624"/>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ormulaRef>
                          <c15:sqref>'[73]DES-FM-007'!$B$37:$B$39</c15:sqref>
                        </c15:formulaRef>
                      </c:ext>
                    </c:extLst>
                    <c:strCache>
                      <c:ptCount val="3"/>
                      <c:pt idx="0">
                        <c:v>Primer trimestre</c:v>
                      </c:pt>
                      <c:pt idx="1">
                        <c:v>segundo trimestre</c:v>
                      </c:pt>
                      <c:pt idx="2">
                        <c:v>tercer trimestre</c:v>
                      </c:pt>
                    </c:strCache>
                  </c:strRef>
                </c:cat>
                <c:val>
                  <c:numRef>
                    <c:extLst>
                      <c:ext uri="{02D57815-91ED-43cb-92C2-25804820EDAC}">
                        <c15:formulaRef>
                          <c15:sqref>'[73]DES-FM-007'!$C$37:$C$39</c15:sqref>
                        </c15:formulaRef>
                      </c:ext>
                    </c:extLst>
                    <c:numCache>
                      <c:formatCode>General</c:formatCode>
                      <c:ptCount val="3"/>
                    </c:numCache>
                  </c:numRef>
                </c:val>
                <c:extLst>
                  <c:ext xmlns:c16="http://schemas.microsoft.com/office/drawing/2014/chart" uri="{C3380CC4-5D6E-409C-BE32-E72D297353CC}">
                    <c16:uniqueId val="{00000005-0C6D-4FCE-99C7-10AC814E3ADA}"/>
                  </c:ext>
                </c:extLst>
              </c15:ser>
            </c15:filteredBarSeries>
            <c15:filteredBarSeries>
              <c15:ser>
                <c:idx val="1"/>
                <c:order val="1"/>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'[73]DES-FM-007'!$B$37:$B$39</c15:sqref>
                        </c15:formulaRef>
                      </c:ext>
                    </c:extLst>
                    <c:strCache>
                      <c:ptCount val="3"/>
                      <c:pt idx="0">
                        <c:v>Primer trimestre</c:v>
                      </c:pt>
                      <c:pt idx="1">
                        <c:v>segundo trimestre</c:v>
                      </c:pt>
                      <c:pt idx="2">
                        <c:v>tercer trimestre</c:v>
                      </c:pt>
                    </c:strCache>
                  </c:strRef>
                </c:cat>
                <c:val>
                  <c:numRef>
                    <c:extLst xmlns:c15="http://schemas.microsoft.com/office/drawing/2012/chart">
                      <c:ext xmlns:c15="http://schemas.microsoft.com/office/drawing/2012/chart" uri="{02D57815-91ED-43cb-92C2-25804820EDAC}">
                        <c15:formulaRef>
                          <c15:sqref>'[73]DES-FM-007'!$D$37:$D$39</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6-0C6D-4FCE-99C7-10AC814E3ADA}"/>
                  </c:ext>
                </c:extLst>
              </c15:ser>
            </c15:filteredBarSeries>
            <c15:filteredBarSeries>
              <c15:ser>
                <c:idx val="2"/>
                <c:order val="2"/>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'[73]DES-FM-007'!$B$37:$B$39</c15:sqref>
                        </c15:formulaRef>
                      </c:ext>
                    </c:extLst>
                    <c:strCache>
                      <c:ptCount val="3"/>
                      <c:pt idx="0">
                        <c:v>Primer trimestre</c:v>
                      </c:pt>
                      <c:pt idx="1">
                        <c:v>segundo trimestre</c:v>
                      </c:pt>
                      <c:pt idx="2">
                        <c:v>tercer trimestre</c:v>
                      </c:pt>
                    </c:strCache>
                  </c:strRef>
                </c:cat>
                <c:val>
                  <c:numRef>
                    <c:extLst xmlns:c15="http://schemas.microsoft.com/office/drawing/2012/chart">
                      <c:ext xmlns:c15="http://schemas.microsoft.com/office/drawing/2012/chart" uri="{02D57815-91ED-43cb-92C2-25804820EDAC}">
                        <c15:formulaRef>
                          <c15:sqref>'[73]DES-FM-007'!$E$37:$E$39</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7-0C6D-4FCE-99C7-10AC814E3ADA}"/>
                  </c:ext>
                </c:extLst>
              </c15:ser>
            </c15:filteredBarSeries>
            <c15:filteredBarSeries>
              <c15:ser>
                <c:idx val="3"/>
                <c:order val="3"/>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'[73]DES-FM-007'!$B$37:$B$39</c15:sqref>
                        </c15:formulaRef>
                      </c:ext>
                    </c:extLst>
                    <c:strCache>
                      <c:ptCount val="3"/>
                      <c:pt idx="0">
                        <c:v>Primer trimestre</c:v>
                      </c:pt>
                      <c:pt idx="1">
                        <c:v>segundo trimestre</c:v>
                      </c:pt>
                      <c:pt idx="2">
                        <c:v>tercer trimestre</c:v>
                      </c:pt>
                    </c:strCache>
                  </c:strRef>
                </c:cat>
                <c:val>
                  <c:numRef>
                    <c:extLst xmlns:c15="http://schemas.microsoft.com/office/drawing/2012/chart">
                      <c:ext xmlns:c15="http://schemas.microsoft.com/office/drawing/2012/chart" uri="{02D57815-91ED-43cb-92C2-25804820EDAC}">
                        <c15:formulaRef>
                          <c15:sqref>'[73]DES-FM-007'!$F$37:$F$39</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8-0C6D-4FCE-99C7-10AC814E3ADA}"/>
                  </c:ext>
                </c:extLst>
              </c15:ser>
            </c15:filteredBarSeries>
            <c15:filteredBarSeries>
              <c15:ser>
                <c:idx val="4"/>
                <c:order val="4"/>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'[73]DES-FM-007'!$B$37:$B$39</c15:sqref>
                        </c15:formulaRef>
                      </c:ext>
                    </c:extLst>
                    <c:strCache>
                      <c:ptCount val="3"/>
                      <c:pt idx="0">
                        <c:v>Primer trimestre</c:v>
                      </c:pt>
                      <c:pt idx="1">
                        <c:v>segundo trimestre</c:v>
                      </c:pt>
                      <c:pt idx="2">
                        <c:v>tercer trimestre</c:v>
                      </c:pt>
                    </c:strCache>
                  </c:strRef>
                </c:cat>
                <c:val>
                  <c:numRef>
                    <c:extLst xmlns:c15="http://schemas.microsoft.com/office/drawing/2012/chart">
                      <c:ext xmlns:c15="http://schemas.microsoft.com/office/drawing/2012/chart" uri="{02D57815-91ED-43cb-92C2-25804820EDAC}">
                        <c15:formulaRef>
                          <c15:sqref>'[73]DES-FM-007'!$G$37:$G$39</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9-0C6D-4FCE-99C7-10AC814E3ADA}"/>
                  </c:ext>
                </c:extLst>
              </c15:ser>
            </c15:filteredBarSeries>
          </c:ext>
        </c:extLst>
      </c:barChart>
      <c:lineChart>
        <c:grouping val="standard"/>
        <c:varyColors val="0"/>
        <c:ser>
          <c:idx val="7"/>
          <c:order val="7"/>
          <c:spPr>
            <a:ln w="28575" cap="rnd">
              <a:solidFill>
                <a:schemeClr val="accent2">
                  <a:lumMod val="60000"/>
                </a:schemeClr>
              </a:solidFill>
              <a:round/>
            </a:ln>
            <a:effectLst/>
          </c:spPr>
          <c:marker>
            <c:symbol val="none"/>
          </c:marker>
          <c:dLbls>
            <c:dLbl>
              <c:idx val="1"/>
              <c:layout>
                <c:manualLayout>
                  <c:x val="0.11111111111111101"/>
                  <c:y val="-0.1018518518518518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C6D-4FCE-99C7-10AC814E3ADA}"/>
                </c:ext>
              </c:extLst>
            </c:dLbl>
            <c:dLbl>
              <c:idx val="2"/>
              <c:layout>
                <c:manualLayout>
                  <c:x val="7.2222222222222215E-2"/>
                  <c:y val="-7.87037037037037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C6D-4FCE-99C7-10AC814E3AD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'[73]DES-FM-007'!$B$37:$B$39</c:f>
              <c:strCache>
                <c:ptCount val="3"/>
                <c:pt idx="0">
                  <c:v>Primer trimestre</c:v>
                </c:pt>
                <c:pt idx="1">
                  <c:v>segundo trimestre</c:v>
                </c:pt>
                <c:pt idx="2">
                  <c:v>tercer trimestre</c:v>
                </c:pt>
              </c:strCache>
            </c:strRef>
          </c:cat>
          <c:val>
            <c:numRef>
              <c:f>'[73]DES-FM-007'!$J$37:$J$39</c:f>
              <c:numCache>
                <c:formatCode>General</c:formatCode>
                <c:ptCount val="3"/>
                <c:pt idx="0">
                  <c:v>5.3658793203219526E-3</c:v>
                </c:pt>
                <c:pt idx="1">
                  <c:v>2.1176826501285734E-3</c:v>
                </c:pt>
                <c:pt idx="2">
                  <c:v>2.058257640162871E-3</c:v>
                </c:pt>
              </c:numCache>
            </c:numRef>
          </c:val>
          <c:smooth val="0"/>
          <c:extLst>
            <c:ext xmlns:c16="http://schemas.microsoft.com/office/drawing/2014/chart" uri="{C3380CC4-5D6E-409C-BE32-E72D297353CC}">
              <c16:uniqueId val="{00000004-0C6D-4FCE-99C7-10AC814E3ADA}"/>
            </c:ext>
          </c:extLst>
        </c:ser>
        <c:dLbls>
          <c:showLegendKey val="0"/>
          <c:showVal val="0"/>
          <c:showCatName val="0"/>
          <c:showSerName val="0"/>
          <c:showPercent val="0"/>
          <c:showBubbleSize val="0"/>
        </c:dLbls>
        <c:marker val="1"/>
        <c:smooth val="0"/>
        <c:axId val="459451904"/>
        <c:axId val="459451424"/>
      </c:lineChart>
      <c:catAx>
        <c:axId val="459447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59446624"/>
        <c:crosses val="autoZero"/>
        <c:auto val="1"/>
        <c:lblAlgn val="ctr"/>
        <c:lblOffset val="100"/>
        <c:noMultiLvlLbl val="0"/>
      </c:catAx>
      <c:valAx>
        <c:axId val="4594466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59447104"/>
        <c:crosses val="autoZero"/>
        <c:crossBetween val="between"/>
      </c:valAx>
      <c:valAx>
        <c:axId val="459451424"/>
        <c:scaling>
          <c:orientation val="minMax"/>
        </c:scaling>
        <c:delete val="0"/>
        <c:axPos val="r"/>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59451904"/>
        <c:crosses val="max"/>
        <c:crossBetween val="between"/>
      </c:valAx>
      <c:catAx>
        <c:axId val="459451904"/>
        <c:scaling>
          <c:orientation val="minMax"/>
        </c:scaling>
        <c:delete val="1"/>
        <c:axPos val="b"/>
        <c:numFmt formatCode="General" sourceLinked="1"/>
        <c:majorTickMark val="none"/>
        <c:minorTickMark val="none"/>
        <c:tickLblPos val="nextTo"/>
        <c:crossAx val="459451424"/>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solidFill>
              <a:schemeClr val="accent1"/>
            </a:solidFill>
            <a:ln>
              <a:noFill/>
            </a:ln>
            <a:effectLst/>
          </c:spPr>
          <c:invertIfNegative val="0"/>
          <c:val>
            <c:numRef>
              <c:f>'[70]DES-FM-007'!$H$49:$J$49</c:f>
              <c:numCache>
                <c:formatCode>General</c:formatCode>
                <c:ptCount val="3"/>
                <c:pt idx="0">
                  <c:v>0.6399999999999999</c:v>
                </c:pt>
                <c:pt idx="1">
                  <c:v>0.69</c:v>
                </c:pt>
                <c:pt idx="2">
                  <c:v>0.92753623188405787</c:v>
                </c:pt>
              </c:numCache>
            </c:numRef>
          </c:val>
          <c:extLst>
            <c:ext xmlns:c16="http://schemas.microsoft.com/office/drawing/2014/chart" uri="{C3380CC4-5D6E-409C-BE32-E72D297353CC}">
              <c16:uniqueId val="{00000000-5B8B-4E6D-A6A4-E8C3F876A8BD}"/>
            </c:ext>
          </c:extLst>
        </c:ser>
        <c:dLbls>
          <c:showLegendKey val="0"/>
          <c:showVal val="0"/>
          <c:showCatName val="0"/>
          <c:showSerName val="0"/>
          <c:showPercent val="0"/>
          <c:showBubbleSize val="0"/>
        </c:dLbls>
        <c:gapWidth val="219"/>
        <c:overlap val="-27"/>
        <c:axId val="535648720"/>
        <c:axId val="535649136"/>
      </c:barChart>
      <c:catAx>
        <c:axId val="535648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5649136"/>
        <c:crosses val="autoZero"/>
        <c:auto val="1"/>
        <c:lblAlgn val="ctr"/>
        <c:lblOffset val="100"/>
        <c:noMultiLvlLbl val="0"/>
      </c:catAx>
      <c:valAx>
        <c:axId val="5356491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56487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 SEGUIMIENTO EVALUACIÓN DEL DESEMPEÑO Y EVALUACIÓN DE LA GESTIÓN DE EMPLEADOS PÚBLICOS UAERMV</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4"/>
          <c:order val="4"/>
          <c:tx>
            <c:strRef>
              <c:f>'[39]PES-FM-001'!$H$35</c:f>
              <c:strCache>
                <c:ptCount val="1"/>
                <c:pt idx="0">
                  <c:v>E.P. de carrera administrativa y E.P provisionales que presentaron oportunamente la evaluación del desempeño y evaluación de la gestión</c:v>
                </c:pt>
              </c:strCache>
            </c:strRef>
          </c:tx>
          <c:spPr>
            <a:solidFill>
              <a:schemeClr val="accent5"/>
            </a:solidFill>
            <a:ln>
              <a:noFill/>
            </a:ln>
            <a:effectLst/>
          </c:spPr>
          <c:invertIfNegative val="0"/>
          <c:cat>
            <c:strRef>
              <c:f>'[39]PES-FM-001'!$C$36:$C$37</c:f>
              <c:strCache>
                <c:ptCount val="2"/>
                <c:pt idx="0">
                  <c:v>Semestre I</c:v>
                </c:pt>
                <c:pt idx="1">
                  <c:v>Semestre II</c:v>
                </c:pt>
              </c:strCache>
            </c:strRef>
          </c:cat>
          <c:val>
            <c:numRef>
              <c:f>'[39]PES-FM-001'!$H$36:$H$37</c:f>
              <c:numCache>
                <c:formatCode>General</c:formatCode>
                <c:ptCount val="2"/>
                <c:pt idx="0">
                  <c:v>112</c:v>
                </c:pt>
                <c:pt idx="1">
                  <c:v>0</c:v>
                </c:pt>
              </c:numCache>
            </c:numRef>
          </c:val>
          <c:extLst>
            <c:ext xmlns:c16="http://schemas.microsoft.com/office/drawing/2014/chart" uri="{C3380CC4-5D6E-409C-BE32-E72D297353CC}">
              <c16:uniqueId val="{00000000-53B5-445C-BE70-767A265DFF0C}"/>
            </c:ext>
          </c:extLst>
        </c:ser>
        <c:ser>
          <c:idx val="5"/>
          <c:order val="5"/>
          <c:tx>
            <c:strRef>
              <c:f>'[39]PES-FM-001'!$I$35</c:f>
              <c:strCache>
                <c:ptCount val="1"/>
                <c:pt idx="0">
                  <c:v> Número total cargos de carrera administrativa</c:v>
                </c:pt>
              </c:strCache>
            </c:strRef>
          </c:tx>
          <c:spPr>
            <a:solidFill>
              <a:schemeClr val="accent6"/>
            </a:solidFill>
            <a:ln>
              <a:noFill/>
            </a:ln>
            <a:effectLst/>
          </c:spPr>
          <c:invertIfNegative val="0"/>
          <c:cat>
            <c:strRef>
              <c:f>'[39]PES-FM-001'!$C$36:$C$37</c:f>
              <c:strCache>
                <c:ptCount val="2"/>
                <c:pt idx="0">
                  <c:v>Semestre I</c:v>
                </c:pt>
                <c:pt idx="1">
                  <c:v>Semestre II</c:v>
                </c:pt>
              </c:strCache>
            </c:strRef>
          </c:cat>
          <c:val>
            <c:numRef>
              <c:f>'[39]PES-FM-001'!$I$36:$I$37</c:f>
              <c:numCache>
                <c:formatCode>General</c:formatCode>
                <c:ptCount val="2"/>
                <c:pt idx="0">
                  <c:v>112</c:v>
                </c:pt>
                <c:pt idx="1">
                  <c:v>0</c:v>
                </c:pt>
              </c:numCache>
            </c:numRef>
          </c:val>
          <c:extLst>
            <c:ext xmlns:c16="http://schemas.microsoft.com/office/drawing/2014/chart" uri="{C3380CC4-5D6E-409C-BE32-E72D297353CC}">
              <c16:uniqueId val="{00000001-53B5-445C-BE70-767A265DFF0C}"/>
            </c:ext>
          </c:extLst>
        </c:ser>
        <c:dLbls>
          <c:showLegendKey val="0"/>
          <c:showVal val="0"/>
          <c:showCatName val="0"/>
          <c:showSerName val="0"/>
          <c:showPercent val="0"/>
          <c:showBubbleSize val="0"/>
        </c:dLbls>
        <c:gapWidth val="219"/>
        <c:overlap val="-27"/>
        <c:axId val="1556569631"/>
        <c:axId val="1562026367"/>
        <c:extLst>
          <c:ext xmlns:c15="http://schemas.microsoft.com/office/drawing/2012/chart" uri="{02D57815-91ED-43cb-92C2-25804820EDAC}">
            <c15:filteredBarSeries>
              <c15:ser>
                <c:idx val="0"/>
                <c:order val="0"/>
                <c:tx>
                  <c:strRef>
                    <c:extLst>
                      <c:ext uri="{02D57815-91ED-43cb-92C2-25804820EDAC}">
                        <c15:formulaRef>
                          <c15:sqref>'[39]PES-FM-001'!$D$35</c15:sqref>
                        </c15:formulaRef>
                      </c:ext>
                    </c:extLst>
                    <c:strCache>
                      <c:ptCount val="1"/>
                      <c:pt idx="0">
                        <c:v>0</c:v>
                      </c:pt>
                    </c:strCache>
                  </c:strRef>
                </c:tx>
                <c:spPr>
                  <a:solidFill>
                    <a:schemeClr val="accent1"/>
                  </a:solidFill>
                  <a:ln>
                    <a:noFill/>
                  </a:ln>
                  <a:effectLst/>
                </c:spPr>
                <c:invertIfNegative val="0"/>
                <c:cat>
                  <c:strRef>
                    <c:extLst>
                      <c:ext uri="{02D57815-91ED-43cb-92C2-25804820EDAC}">
                        <c15:formulaRef>
                          <c15:sqref>'[39]PES-FM-001'!$C$36:$C$37</c15:sqref>
                        </c15:formulaRef>
                      </c:ext>
                    </c:extLst>
                    <c:strCache>
                      <c:ptCount val="2"/>
                      <c:pt idx="0">
                        <c:v>Semestre I</c:v>
                      </c:pt>
                      <c:pt idx="1">
                        <c:v>Semestre II</c:v>
                      </c:pt>
                    </c:strCache>
                  </c:strRef>
                </c:cat>
                <c:val>
                  <c:numRef>
                    <c:extLst>
                      <c:ext uri="{02D57815-91ED-43cb-92C2-25804820EDAC}">
                        <c15:formulaRef>
                          <c15:sqref>'[39]PES-FM-001'!$D$36:$D$37</c15:sqref>
                        </c15:formulaRef>
                      </c:ext>
                    </c:extLst>
                    <c:numCache>
                      <c:formatCode>General</c:formatCode>
                      <c:ptCount val="2"/>
                      <c:pt idx="0">
                        <c:v>0</c:v>
                      </c:pt>
                      <c:pt idx="1">
                        <c:v>0</c:v>
                      </c:pt>
                    </c:numCache>
                  </c:numRef>
                </c:val>
                <c:extLst>
                  <c:ext xmlns:c16="http://schemas.microsoft.com/office/drawing/2014/chart" uri="{C3380CC4-5D6E-409C-BE32-E72D297353CC}">
                    <c16:uniqueId val="{00000002-53B5-445C-BE70-767A265DFF0C}"/>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'[39]PES-FM-001'!$E$35</c15:sqref>
                        </c15:formulaRef>
                      </c:ext>
                    </c:extLst>
                    <c:strCache>
                      <c:ptCount val="1"/>
                      <c:pt idx="0">
                        <c:v>0</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'[39]PES-FM-001'!$C$36:$C$37</c15:sqref>
                        </c15:formulaRef>
                      </c:ext>
                    </c:extLst>
                    <c:strCache>
                      <c:ptCount val="2"/>
                      <c:pt idx="0">
                        <c:v>Semestre I</c:v>
                      </c:pt>
                      <c:pt idx="1">
                        <c:v>Semestre II</c:v>
                      </c:pt>
                    </c:strCache>
                  </c:strRef>
                </c:cat>
                <c:val>
                  <c:numRef>
                    <c:extLst xmlns:c15="http://schemas.microsoft.com/office/drawing/2012/chart">
                      <c:ext xmlns:c15="http://schemas.microsoft.com/office/drawing/2012/chart" uri="{02D57815-91ED-43cb-92C2-25804820EDAC}">
                        <c15:formulaRef>
                          <c15:sqref>'[39]PES-FM-001'!$E$36:$E$37</c15:sqref>
                        </c15:formulaRef>
                      </c:ext>
                    </c:extLst>
                    <c:numCache>
                      <c:formatCode>General</c:formatCode>
                      <c:ptCount val="2"/>
                      <c:pt idx="0">
                        <c:v>0</c:v>
                      </c:pt>
                      <c:pt idx="1">
                        <c:v>0</c:v>
                      </c:pt>
                    </c:numCache>
                  </c:numRef>
                </c:val>
                <c:extLst xmlns:c15="http://schemas.microsoft.com/office/drawing/2012/chart">
                  <c:ext xmlns:c16="http://schemas.microsoft.com/office/drawing/2014/chart" uri="{C3380CC4-5D6E-409C-BE32-E72D297353CC}">
                    <c16:uniqueId val="{00000003-53B5-445C-BE70-767A265DFF0C}"/>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'[39]PES-FM-001'!$F$35</c15:sqref>
                        </c15:formulaRef>
                      </c:ext>
                    </c:extLst>
                    <c:strCache>
                      <c:ptCount val="1"/>
                      <c:pt idx="0">
                        <c:v>0</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'[39]PES-FM-001'!$C$36:$C$37</c15:sqref>
                        </c15:formulaRef>
                      </c:ext>
                    </c:extLst>
                    <c:strCache>
                      <c:ptCount val="2"/>
                      <c:pt idx="0">
                        <c:v>Semestre I</c:v>
                      </c:pt>
                      <c:pt idx="1">
                        <c:v>Semestre II</c:v>
                      </c:pt>
                    </c:strCache>
                  </c:strRef>
                </c:cat>
                <c:val>
                  <c:numRef>
                    <c:extLst xmlns:c15="http://schemas.microsoft.com/office/drawing/2012/chart">
                      <c:ext xmlns:c15="http://schemas.microsoft.com/office/drawing/2012/chart" uri="{02D57815-91ED-43cb-92C2-25804820EDAC}">
                        <c15:formulaRef>
                          <c15:sqref>'[39]PES-FM-001'!$F$36:$F$37</c15:sqref>
                        </c15:formulaRef>
                      </c:ext>
                    </c:extLst>
                    <c:numCache>
                      <c:formatCode>General</c:formatCode>
                      <c:ptCount val="2"/>
                      <c:pt idx="0">
                        <c:v>0</c:v>
                      </c:pt>
                      <c:pt idx="1">
                        <c:v>0</c:v>
                      </c:pt>
                    </c:numCache>
                  </c:numRef>
                </c:val>
                <c:extLst xmlns:c15="http://schemas.microsoft.com/office/drawing/2012/chart">
                  <c:ext xmlns:c16="http://schemas.microsoft.com/office/drawing/2014/chart" uri="{C3380CC4-5D6E-409C-BE32-E72D297353CC}">
                    <c16:uniqueId val="{00000004-53B5-445C-BE70-767A265DFF0C}"/>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'[39]PES-FM-001'!$G$35</c15:sqref>
                        </c15:formulaRef>
                      </c:ext>
                    </c:extLst>
                    <c:strCache>
                      <c:ptCount val="1"/>
                      <c:pt idx="0">
                        <c:v>0</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'[39]PES-FM-001'!$C$36:$C$37</c15:sqref>
                        </c15:formulaRef>
                      </c:ext>
                    </c:extLst>
                    <c:strCache>
                      <c:ptCount val="2"/>
                      <c:pt idx="0">
                        <c:v>Semestre I</c:v>
                      </c:pt>
                      <c:pt idx="1">
                        <c:v>Semestre II</c:v>
                      </c:pt>
                    </c:strCache>
                  </c:strRef>
                </c:cat>
                <c:val>
                  <c:numRef>
                    <c:extLst xmlns:c15="http://schemas.microsoft.com/office/drawing/2012/chart">
                      <c:ext xmlns:c15="http://schemas.microsoft.com/office/drawing/2012/chart" uri="{02D57815-91ED-43cb-92C2-25804820EDAC}">
                        <c15:formulaRef>
                          <c15:sqref>'[39]PES-FM-001'!$G$36:$G$37</c15:sqref>
                        </c15:formulaRef>
                      </c:ext>
                    </c:extLst>
                    <c:numCache>
                      <c:formatCode>General</c:formatCode>
                      <c:ptCount val="2"/>
                      <c:pt idx="0">
                        <c:v>0</c:v>
                      </c:pt>
                      <c:pt idx="1">
                        <c:v>0</c:v>
                      </c:pt>
                    </c:numCache>
                  </c:numRef>
                </c:val>
                <c:extLst xmlns:c15="http://schemas.microsoft.com/office/drawing/2012/chart">
                  <c:ext xmlns:c16="http://schemas.microsoft.com/office/drawing/2014/chart" uri="{C3380CC4-5D6E-409C-BE32-E72D297353CC}">
                    <c16:uniqueId val="{00000005-53B5-445C-BE70-767A265DFF0C}"/>
                  </c:ext>
                </c:extLst>
              </c15:ser>
            </c15:filteredBarSeries>
          </c:ext>
        </c:extLst>
      </c:barChart>
      <c:catAx>
        <c:axId val="1556569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62026367"/>
        <c:crosses val="autoZero"/>
        <c:auto val="1"/>
        <c:lblAlgn val="ctr"/>
        <c:lblOffset val="100"/>
        <c:noMultiLvlLbl val="0"/>
      </c:catAx>
      <c:valAx>
        <c:axId val="156202636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56569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0"/>
          <c:order val="0"/>
          <c:tx>
            <c:strRef>
              <c:f>'[40]GTHU-IND-010'!$C$36</c:f>
              <c:strCache>
                <c:ptCount val="1"/>
                <c:pt idx="0">
                  <c:v>Semestre I</c:v>
                </c:pt>
              </c:strCache>
            </c:strRef>
          </c:tx>
          <c:spPr>
            <a:solidFill>
              <a:schemeClr val="accent1"/>
            </a:solidFill>
            <a:ln>
              <a:noFill/>
            </a:ln>
            <a:effectLst/>
          </c:spPr>
          <c:invertIfNegative val="0"/>
          <c:cat>
            <c:strRef>
              <c:f>'[40]GTHU-IND-010'!$D$35:$I$35</c:f>
              <c:strCache>
                <c:ptCount val="6"/>
                <c:pt idx="0">
                  <c:v>0</c:v>
                </c:pt>
                <c:pt idx="1">
                  <c:v>0</c:v>
                </c:pt>
                <c:pt idx="2">
                  <c:v>0</c:v>
                </c:pt>
                <c:pt idx="3">
                  <c:v>0</c:v>
                </c:pt>
                <c:pt idx="4">
                  <c:v>Sumatoria nivel satisfacción de todas las actividades ΣX </c:v>
                </c:pt>
                <c:pt idx="5">
                  <c:v>Número de actividades N2</c:v>
                </c:pt>
              </c:strCache>
            </c:strRef>
          </c:cat>
          <c:val>
            <c:numRef>
              <c:f>'[40]GTHU-IND-010'!$D$36:$I$36</c:f>
              <c:numCache>
                <c:formatCode>General</c:formatCode>
                <c:ptCount val="6"/>
                <c:pt idx="0">
                  <c:v>0</c:v>
                </c:pt>
                <c:pt idx="1">
                  <c:v>0</c:v>
                </c:pt>
                <c:pt idx="2">
                  <c:v>0</c:v>
                </c:pt>
                <c:pt idx="3">
                  <c:v>0</c:v>
                </c:pt>
                <c:pt idx="4">
                  <c:v>9.1999999999999993</c:v>
                </c:pt>
                <c:pt idx="5">
                  <c:v>2</c:v>
                </c:pt>
              </c:numCache>
            </c:numRef>
          </c:val>
          <c:extLst>
            <c:ext xmlns:c16="http://schemas.microsoft.com/office/drawing/2014/chart" uri="{C3380CC4-5D6E-409C-BE32-E72D297353CC}">
              <c16:uniqueId val="{00000000-6AD5-41FE-9893-D7609A9C8EA5}"/>
            </c:ext>
          </c:extLst>
        </c:ser>
        <c:dLbls>
          <c:showLegendKey val="0"/>
          <c:showVal val="0"/>
          <c:showCatName val="0"/>
          <c:showSerName val="0"/>
          <c:showPercent val="0"/>
          <c:showBubbleSize val="0"/>
        </c:dLbls>
        <c:gapWidth val="182"/>
        <c:axId val="1925071887"/>
        <c:axId val="1882849295"/>
      </c:barChart>
      <c:catAx>
        <c:axId val="192507188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82849295"/>
        <c:crosses val="autoZero"/>
        <c:auto val="1"/>
        <c:lblAlgn val="ctr"/>
        <c:lblOffset val="100"/>
        <c:noMultiLvlLbl val="0"/>
      </c:catAx>
      <c:valAx>
        <c:axId val="18828492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2507188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effectLst/>
              </a:rPr>
              <a:t>PORCENTAJE DE DESATENCIÓN DE PQRSFD CON TÉRMINOS DE 15 DÍAS HÁBILES AÑO 2025</a:t>
            </a:r>
            <a:endParaRPr lang="es-CO" sz="1400" b="0" i="0" u="none" strike="noStrike" kern="1200" spc="0" baseline="0">
              <a:solidFill>
                <a:sysClr val="windowText" lastClr="000000">
                  <a:lumMod val="65000"/>
                  <a:lumOff val="35000"/>
                </a:sysClr>
              </a:solidFill>
              <a:effectLst/>
            </a:endParaRP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5"/>
          <c:order val="5"/>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'[54]DES-FM-007'!$B$37:$B$39</c:f>
              <c:strCache>
                <c:ptCount val="3"/>
                <c:pt idx="0">
                  <c:v>I TRIMESTRE</c:v>
                </c:pt>
                <c:pt idx="1">
                  <c:v>II TRIMESTRE</c:v>
                </c:pt>
                <c:pt idx="2">
                  <c:v>III TRIMESTRE</c:v>
                </c:pt>
              </c:strCache>
            </c:strRef>
          </c:cat>
          <c:val>
            <c:numRef>
              <c:f>'[54]DES-FM-007'!$J$37:$J$39</c:f>
              <c:numCache>
                <c:formatCode>General</c:formatCode>
                <c:ptCount val="3"/>
                <c:pt idx="0">
                  <c:v>4.1928721174004195E-3</c:v>
                </c:pt>
                <c:pt idx="1">
                  <c:v>6.7189249720044789E-3</c:v>
                </c:pt>
                <c:pt idx="2">
                  <c:v>1.5022860875244938E-2</c:v>
                </c:pt>
              </c:numCache>
            </c:numRef>
          </c:val>
          <c:extLst>
            <c:ext xmlns:c16="http://schemas.microsoft.com/office/drawing/2014/chart" uri="{C3380CC4-5D6E-409C-BE32-E72D297353CC}">
              <c16:uniqueId val="{00000000-BB88-42DA-82D4-AE90E47E7B9A}"/>
            </c:ext>
          </c:extLst>
        </c:ser>
        <c:dLbls>
          <c:dLblPos val="outEnd"/>
          <c:showLegendKey val="0"/>
          <c:showVal val="1"/>
          <c:showCatName val="0"/>
          <c:showSerName val="0"/>
          <c:showPercent val="0"/>
          <c:showBubbleSize val="0"/>
        </c:dLbls>
        <c:gapWidth val="219"/>
        <c:overlap val="-27"/>
        <c:axId val="1068954271"/>
        <c:axId val="1068953311"/>
        <c:extLst>
          <c:ext xmlns:c15="http://schemas.microsoft.com/office/drawing/2012/chart" uri="{02D57815-91ED-43cb-92C2-25804820EDAC}">
            <c15:filteredBarSeries>
              <c15: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'[54]DES-FM-007'!$B$37:$B$39</c15:sqref>
                        </c15:formulaRef>
                      </c:ext>
                    </c:extLst>
                    <c:strCache>
                      <c:ptCount val="3"/>
                      <c:pt idx="0">
                        <c:v>I TRIMESTRE</c:v>
                      </c:pt>
                      <c:pt idx="1">
                        <c:v>II TRIMESTRE</c:v>
                      </c:pt>
                      <c:pt idx="2">
                        <c:v>III TRIMESTRE</c:v>
                      </c:pt>
                    </c:strCache>
                  </c:strRef>
                </c:cat>
                <c:val>
                  <c:numRef>
                    <c:extLst>
                      <c:ext uri="{02D57815-91ED-43cb-92C2-25804820EDAC}">
                        <c15:formulaRef>
                          <c15:sqref>'[54]DES-FM-007'!$C$37:$C$39</c15:sqref>
                        </c15:formulaRef>
                      </c:ext>
                    </c:extLst>
                    <c:numCache>
                      <c:formatCode>General</c:formatCode>
                      <c:ptCount val="3"/>
                    </c:numCache>
                  </c:numRef>
                </c:val>
                <c:extLst>
                  <c:ext xmlns:c16="http://schemas.microsoft.com/office/drawing/2014/chart" uri="{C3380CC4-5D6E-409C-BE32-E72D297353CC}">
                    <c16:uniqueId val="{00000001-BB88-42DA-82D4-AE90E47E7B9A}"/>
                  </c:ext>
                </c:extLst>
              </c15:ser>
            </c15:filteredBarSeries>
            <c15:filteredBarSeries>
              <c15: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'[54]DES-FM-007'!$B$37:$B$39</c15:sqref>
                        </c15:formulaRef>
                      </c:ext>
                    </c:extLst>
                    <c:strCache>
                      <c:ptCount val="3"/>
                      <c:pt idx="0">
                        <c:v>I TRIMESTRE</c:v>
                      </c:pt>
                      <c:pt idx="1">
                        <c:v>II TRIMESTRE</c:v>
                      </c:pt>
                      <c:pt idx="2">
                        <c:v>III TRIMESTRE</c:v>
                      </c:pt>
                    </c:strCache>
                  </c:strRef>
                </c:cat>
                <c:val>
                  <c:numRef>
                    <c:extLst xmlns:c15="http://schemas.microsoft.com/office/drawing/2012/chart">
                      <c:ext xmlns:c15="http://schemas.microsoft.com/office/drawing/2012/chart" uri="{02D57815-91ED-43cb-92C2-25804820EDAC}">
                        <c15:formulaRef>
                          <c15:sqref>'[54]DES-FM-007'!$D$37:$D$39</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2-BB88-42DA-82D4-AE90E47E7B9A}"/>
                  </c:ext>
                </c:extLst>
              </c15:ser>
            </c15:filteredBarSeries>
            <c15:filteredBarSeries>
              <c15:ser>
                <c:idx val="2"/>
                <c:order val="2"/>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'[54]DES-FM-007'!$B$37:$B$39</c15:sqref>
                        </c15:formulaRef>
                      </c:ext>
                    </c:extLst>
                    <c:strCache>
                      <c:ptCount val="3"/>
                      <c:pt idx="0">
                        <c:v>I TRIMESTRE</c:v>
                      </c:pt>
                      <c:pt idx="1">
                        <c:v>II TRIMESTRE</c:v>
                      </c:pt>
                      <c:pt idx="2">
                        <c:v>III TRIMESTRE</c:v>
                      </c:pt>
                    </c:strCache>
                  </c:strRef>
                </c:cat>
                <c:val>
                  <c:numRef>
                    <c:extLst xmlns:c15="http://schemas.microsoft.com/office/drawing/2012/chart">
                      <c:ext xmlns:c15="http://schemas.microsoft.com/office/drawing/2012/chart" uri="{02D57815-91ED-43cb-92C2-25804820EDAC}">
                        <c15:formulaRef>
                          <c15:sqref>'[54]DES-FM-007'!$E$37:$E$39</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3-BB88-42DA-82D4-AE90E47E7B9A}"/>
                  </c:ext>
                </c:extLst>
              </c15:ser>
            </c15:filteredBarSeries>
            <c15:filteredBarSeries>
              <c15:ser>
                <c:idx val="3"/>
                <c:order val="3"/>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'[54]DES-FM-007'!$B$37:$B$39</c15:sqref>
                        </c15:formulaRef>
                      </c:ext>
                    </c:extLst>
                    <c:strCache>
                      <c:ptCount val="3"/>
                      <c:pt idx="0">
                        <c:v>I TRIMESTRE</c:v>
                      </c:pt>
                      <c:pt idx="1">
                        <c:v>II TRIMESTRE</c:v>
                      </c:pt>
                      <c:pt idx="2">
                        <c:v>III TRIMESTRE</c:v>
                      </c:pt>
                    </c:strCache>
                  </c:strRef>
                </c:cat>
                <c:val>
                  <c:numRef>
                    <c:extLst xmlns:c15="http://schemas.microsoft.com/office/drawing/2012/chart">
                      <c:ext xmlns:c15="http://schemas.microsoft.com/office/drawing/2012/chart" uri="{02D57815-91ED-43cb-92C2-25804820EDAC}">
                        <c15:formulaRef>
                          <c15:sqref>'[54]DES-FM-007'!$F$37:$F$39</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4-BB88-42DA-82D4-AE90E47E7B9A}"/>
                  </c:ext>
                </c:extLst>
              </c15:ser>
            </c15:filteredBarSeries>
            <c15:filteredBarSeries>
              <c15:ser>
                <c:idx val="4"/>
                <c:order val="4"/>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'[54]DES-FM-007'!$B$37:$B$39</c15:sqref>
                        </c15:formulaRef>
                      </c:ext>
                    </c:extLst>
                    <c:strCache>
                      <c:ptCount val="3"/>
                      <c:pt idx="0">
                        <c:v>I TRIMESTRE</c:v>
                      </c:pt>
                      <c:pt idx="1">
                        <c:v>II TRIMESTRE</c:v>
                      </c:pt>
                      <c:pt idx="2">
                        <c:v>III TRIMESTRE</c:v>
                      </c:pt>
                    </c:strCache>
                  </c:strRef>
                </c:cat>
                <c:val>
                  <c:numRef>
                    <c:extLst xmlns:c15="http://schemas.microsoft.com/office/drawing/2012/chart">
                      <c:ext xmlns:c15="http://schemas.microsoft.com/office/drawing/2012/chart" uri="{02D57815-91ED-43cb-92C2-25804820EDAC}">
                        <c15:formulaRef>
                          <c15:sqref>'[54]DES-FM-007'!$G$37:$G$39</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5-BB88-42DA-82D4-AE90E47E7B9A}"/>
                  </c:ext>
                </c:extLst>
              </c15:ser>
            </c15:filteredBarSeries>
          </c:ext>
        </c:extLst>
      </c:barChart>
      <c:catAx>
        <c:axId val="10689542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68953311"/>
        <c:crosses val="autoZero"/>
        <c:auto val="1"/>
        <c:lblAlgn val="ctr"/>
        <c:lblOffset val="100"/>
        <c:noMultiLvlLbl val="0"/>
      </c:catAx>
      <c:valAx>
        <c:axId val="10689533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6895427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0"/>
          <c:order val="0"/>
          <c:tx>
            <c:strRef>
              <c:f>'[41]GTHU-IND-010'!$C$36</c:f>
              <c:strCache>
                <c:ptCount val="1"/>
                <c:pt idx="0">
                  <c:v>Semestre I</c:v>
                </c:pt>
              </c:strCache>
            </c:strRef>
          </c:tx>
          <c:spPr>
            <a:solidFill>
              <a:schemeClr val="accent1"/>
            </a:solidFill>
            <a:ln>
              <a:noFill/>
            </a:ln>
            <a:effectLst/>
          </c:spPr>
          <c:invertIfNegative val="0"/>
          <c:cat>
            <c:strRef>
              <c:f>'[41]GTHU-IND-010'!$D$35:$I$35</c:f>
              <c:strCache>
                <c:ptCount val="6"/>
                <c:pt idx="0">
                  <c:v>0</c:v>
                </c:pt>
                <c:pt idx="1">
                  <c:v>0</c:v>
                </c:pt>
                <c:pt idx="2">
                  <c:v>0</c:v>
                </c:pt>
                <c:pt idx="3">
                  <c:v>0</c:v>
                </c:pt>
                <c:pt idx="4">
                  <c:v>Sumatoria nivel satisfacción de todas las actividades ΣX </c:v>
                </c:pt>
                <c:pt idx="5">
                  <c:v>Número de actividades N2</c:v>
                </c:pt>
              </c:strCache>
            </c:strRef>
          </c:cat>
          <c:val>
            <c:numRef>
              <c:f>'[41]GTHU-IND-010'!$D$36:$I$36</c:f>
              <c:numCache>
                <c:formatCode>General</c:formatCode>
                <c:ptCount val="6"/>
                <c:pt idx="0">
                  <c:v>0</c:v>
                </c:pt>
                <c:pt idx="1">
                  <c:v>0</c:v>
                </c:pt>
                <c:pt idx="2">
                  <c:v>0</c:v>
                </c:pt>
                <c:pt idx="3">
                  <c:v>0</c:v>
                </c:pt>
                <c:pt idx="4">
                  <c:v>26.13</c:v>
                </c:pt>
                <c:pt idx="5">
                  <c:v>6</c:v>
                </c:pt>
              </c:numCache>
            </c:numRef>
          </c:val>
          <c:extLst>
            <c:ext xmlns:c16="http://schemas.microsoft.com/office/drawing/2014/chart" uri="{C3380CC4-5D6E-409C-BE32-E72D297353CC}">
              <c16:uniqueId val="{00000000-CC17-432E-A314-80CB9B02E7CA}"/>
            </c:ext>
          </c:extLst>
        </c:ser>
        <c:dLbls>
          <c:showLegendKey val="0"/>
          <c:showVal val="0"/>
          <c:showCatName val="0"/>
          <c:showSerName val="0"/>
          <c:showPercent val="0"/>
          <c:showBubbleSize val="0"/>
        </c:dLbls>
        <c:gapWidth val="182"/>
        <c:axId val="1925071887"/>
        <c:axId val="1882849295"/>
      </c:barChart>
      <c:catAx>
        <c:axId val="192507188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82849295"/>
        <c:crosses val="autoZero"/>
        <c:auto val="1"/>
        <c:lblAlgn val="ctr"/>
        <c:lblOffset val="100"/>
        <c:noMultiLvlLbl val="0"/>
      </c:catAx>
      <c:valAx>
        <c:axId val="18828492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2507188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0"/>
          <c:order val="0"/>
          <c:tx>
            <c:strRef>
              <c:f>'[41]GTHU-IND-010'!$C$36</c:f>
              <c:strCache>
                <c:ptCount val="1"/>
                <c:pt idx="0">
                  <c:v>Semestre I</c:v>
                </c:pt>
              </c:strCache>
            </c:strRef>
          </c:tx>
          <c:spPr>
            <a:solidFill>
              <a:schemeClr val="accent1"/>
            </a:solidFill>
            <a:ln>
              <a:noFill/>
            </a:ln>
            <a:effectLst/>
          </c:spPr>
          <c:invertIfNegative val="0"/>
          <c:cat>
            <c:strRef>
              <c:f>'[41]GTHU-IND-010'!$D$35:$I$35</c:f>
              <c:strCache>
                <c:ptCount val="6"/>
                <c:pt idx="0">
                  <c:v>0</c:v>
                </c:pt>
                <c:pt idx="1">
                  <c:v>0</c:v>
                </c:pt>
                <c:pt idx="2">
                  <c:v>0</c:v>
                </c:pt>
                <c:pt idx="3">
                  <c:v>0</c:v>
                </c:pt>
                <c:pt idx="4">
                  <c:v>Sumatoria nivel satisfacción de todas las actividades ΣX </c:v>
                </c:pt>
                <c:pt idx="5">
                  <c:v>Número de actividades N2</c:v>
                </c:pt>
              </c:strCache>
            </c:strRef>
          </c:cat>
          <c:val>
            <c:numRef>
              <c:f>'[41]GTHU-IND-010'!$D$36:$I$36</c:f>
              <c:numCache>
                <c:formatCode>General</c:formatCode>
                <c:ptCount val="6"/>
                <c:pt idx="0">
                  <c:v>0</c:v>
                </c:pt>
                <c:pt idx="1">
                  <c:v>0</c:v>
                </c:pt>
                <c:pt idx="2">
                  <c:v>0</c:v>
                </c:pt>
                <c:pt idx="3">
                  <c:v>0</c:v>
                </c:pt>
                <c:pt idx="4">
                  <c:v>26.13</c:v>
                </c:pt>
                <c:pt idx="5">
                  <c:v>6</c:v>
                </c:pt>
              </c:numCache>
            </c:numRef>
          </c:val>
          <c:extLst>
            <c:ext xmlns:c16="http://schemas.microsoft.com/office/drawing/2014/chart" uri="{C3380CC4-5D6E-409C-BE32-E72D297353CC}">
              <c16:uniqueId val="{00000000-32DD-4B9F-B922-11E0E639FBE2}"/>
            </c:ext>
          </c:extLst>
        </c:ser>
        <c:dLbls>
          <c:showLegendKey val="0"/>
          <c:showVal val="0"/>
          <c:showCatName val="0"/>
          <c:showSerName val="0"/>
          <c:showPercent val="0"/>
          <c:showBubbleSize val="0"/>
        </c:dLbls>
        <c:gapWidth val="182"/>
        <c:axId val="1925071887"/>
        <c:axId val="1882849295"/>
      </c:barChart>
      <c:catAx>
        <c:axId val="192507188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82849295"/>
        <c:crosses val="autoZero"/>
        <c:auto val="1"/>
        <c:lblAlgn val="ctr"/>
        <c:lblOffset val="100"/>
        <c:noMultiLvlLbl val="0"/>
      </c:catAx>
      <c:valAx>
        <c:axId val="18828492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2507188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'[42]GTHU-IND-011'!$C$36</c:f>
              <c:strCache>
                <c:ptCount val="1"/>
                <c:pt idx="0">
                  <c:v>Semestre I</c:v>
                </c:pt>
              </c:strCache>
            </c:strRef>
          </c:tx>
          <c:spPr>
            <a:solidFill>
              <a:schemeClr val="accent1"/>
            </a:solidFill>
            <a:ln>
              <a:noFill/>
            </a:ln>
            <a:effectLst/>
          </c:spPr>
          <c:invertIfNegative val="0"/>
          <c:cat>
            <c:strRef>
              <c:f>'[42]GTHU-IND-011'!$D$35:$I$35</c:f>
              <c:strCache>
                <c:ptCount val="6"/>
                <c:pt idx="0">
                  <c:v>0</c:v>
                </c:pt>
                <c:pt idx="1">
                  <c:v>0</c:v>
                </c:pt>
                <c:pt idx="2">
                  <c:v>0</c:v>
                </c:pt>
                <c:pt idx="3">
                  <c:v>0</c:v>
                </c:pt>
                <c:pt idx="4">
                  <c:v>Sumatoria nivel satisfacción de todas las actividades ΣX </c:v>
                </c:pt>
                <c:pt idx="5">
                  <c:v>Número de actividades  N2</c:v>
                </c:pt>
              </c:strCache>
            </c:strRef>
          </c:cat>
          <c:val>
            <c:numRef>
              <c:f>'[42]GTHU-IND-011'!$D$36:$I$36</c:f>
              <c:numCache>
                <c:formatCode>General</c:formatCode>
                <c:ptCount val="6"/>
                <c:pt idx="0">
                  <c:v>0</c:v>
                </c:pt>
                <c:pt idx="1">
                  <c:v>0</c:v>
                </c:pt>
                <c:pt idx="2">
                  <c:v>0</c:v>
                </c:pt>
                <c:pt idx="3">
                  <c:v>0</c:v>
                </c:pt>
                <c:pt idx="4">
                  <c:v>27.67</c:v>
                </c:pt>
                <c:pt idx="5">
                  <c:v>6</c:v>
                </c:pt>
              </c:numCache>
            </c:numRef>
          </c:val>
          <c:extLst>
            <c:ext xmlns:c16="http://schemas.microsoft.com/office/drawing/2014/chart" uri="{C3380CC4-5D6E-409C-BE32-E72D297353CC}">
              <c16:uniqueId val="{00000000-2FF3-41AC-AAE7-1DAA478EC8FA}"/>
            </c:ext>
          </c:extLst>
        </c:ser>
        <c:dLbls>
          <c:showLegendKey val="0"/>
          <c:showVal val="0"/>
          <c:showCatName val="0"/>
          <c:showSerName val="0"/>
          <c:showPercent val="0"/>
          <c:showBubbleSize val="0"/>
        </c:dLbls>
        <c:gapWidth val="182"/>
        <c:axId val="1925071887"/>
        <c:axId val="1882849295"/>
      </c:barChart>
      <c:catAx>
        <c:axId val="19250718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82849295"/>
        <c:crosses val="autoZero"/>
        <c:auto val="1"/>
        <c:lblAlgn val="ctr"/>
        <c:lblOffset val="100"/>
        <c:noMultiLvlLbl val="0"/>
      </c:catAx>
      <c:valAx>
        <c:axId val="188284929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2507188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Impacto actividades del Plan Institucional de Capacitación - PIC</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7.2817147856517939E-2"/>
          <c:y val="0.19935537840763703"/>
          <c:w val="0.8966272965879265"/>
          <c:h val="0.52752726556978102"/>
        </c:manualLayout>
      </c:layout>
      <c:barChart>
        <c:barDir val="col"/>
        <c:grouping val="clustered"/>
        <c:varyColors val="0"/>
        <c:ser>
          <c:idx val="0"/>
          <c:order val="0"/>
          <c:tx>
            <c:strRef>
              <c:f>'[43]PES-FM-001'!$C$36</c:f>
              <c:strCache>
                <c:ptCount val="1"/>
                <c:pt idx="0">
                  <c:v>Semestre I</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'[43]PES-FM-001'!$D$35:$I$35</c:f>
              <c:strCache>
                <c:ptCount val="6"/>
                <c:pt idx="4">
                  <c:v>PC_PreTest</c:v>
                </c:pt>
                <c:pt idx="5">
                  <c:v>PC_PostTest</c:v>
                </c:pt>
              </c:strCache>
            </c:strRef>
          </c:cat>
          <c:val>
            <c:numRef>
              <c:f>'[43]PES-FM-001'!$D$36:$I$36</c:f>
              <c:numCache>
                <c:formatCode>General</c:formatCode>
                <c:ptCount val="6"/>
                <c:pt idx="4">
                  <c:v>84.68</c:v>
                </c:pt>
                <c:pt idx="5">
                  <c:v>98.32</c:v>
                </c:pt>
              </c:numCache>
            </c:numRef>
          </c:val>
          <c:extLst>
            <c:ext xmlns:c16="http://schemas.microsoft.com/office/drawing/2014/chart" uri="{C3380CC4-5D6E-409C-BE32-E72D297353CC}">
              <c16:uniqueId val="{00000000-D370-47F6-B078-C1E390206728}"/>
            </c:ext>
          </c:extLst>
        </c:ser>
        <c:ser>
          <c:idx val="1"/>
          <c:order val="1"/>
          <c:tx>
            <c:strRef>
              <c:f>'[43]PES-FM-001'!$C$37</c:f>
              <c:strCache>
                <c:ptCount val="1"/>
                <c:pt idx="0">
                  <c:v>Semestre II</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'[43]PES-FM-001'!$D$35:$I$35</c:f>
              <c:strCache>
                <c:ptCount val="6"/>
                <c:pt idx="4">
                  <c:v>PC_PreTest</c:v>
                </c:pt>
                <c:pt idx="5">
                  <c:v>PC_PostTest</c:v>
                </c:pt>
              </c:strCache>
            </c:strRef>
          </c:cat>
          <c:val>
            <c:numRef>
              <c:f>'[43]PES-FM-001'!$D$37:$I$37</c:f>
              <c:numCache>
                <c:formatCode>General</c:formatCode>
                <c:ptCount val="6"/>
              </c:numCache>
            </c:numRef>
          </c:val>
          <c:extLst>
            <c:ext xmlns:c16="http://schemas.microsoft.com/office/drawing/2014/chart" uri="{C3380CC4-5D6E-409C-BE32-E72D297353CC}">
              <c16:uniqueId val="{00000001-D370-47F6-B078-C1E390206728}"/>
            </c:ext>
          </c:extLst>
        </c:ser>
        <c:ser>
          <c:idx val="2"/>
          <c:order val="2"/>
          <c:tx>
            <c:strRef>
              <c:f>'[43]PES-FM-001'!$C$38</c:f>
              <c:strCache>
                <c:ptCount val="1"/>
                <c:pt idx="0">
                  <c:v>TOTAL</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'[43]PES-FM-001'!$D$35:$I$35</c:f>
              <c:strCache>
                <c:ptCount val="6"/>
                <c:pt idx="4">
                  <c:v>PC_PreTest</c:v>
                </c:pt>
                <c:pt idx="5">
                  <c:v>PC_PostTest</c:v>
                </c:pt>
              </c:strCache>
            </c:strRef>
          </c:cat>
          <c:val>
            <c:numRef>
              <c:f>'[43]PES-FM-001'!$D$38:$I$38</c:f>
              <c:numCache>
                <c:formatCode>General</c:formatCode>
                <c:ptCount val="6"/>
              </c:numCache>
            </c:numRef>
          </c:val>
          <c:extLst>
            <c:ext xmlns:c16="http://schemas.microsoft.com/office/drawing/2014/chart" uri="{C3380CC4-5D6E-409C-BE32-E72D297353CC}">
              <c16:uniqueId val="{00000002-D370-47F6-B078-C1E390206728}"/>
            </c:ext>
          </c:extLst>
        </c:ser>
        <c:dLbls>
          <c:dLblPos val="outEnd"/>
          <c:showLegendKey val="0"/>
          <c:showVal val="1"/>
          <c:showCatName val="0"/>
          <c:showSerName val="0"/>
          <c:showPercent val="0"/>
          <c:showBubbleSize val="0"/>
        </c:dLbls>
        <c:gapWidth val="219"/>
        <c:overlap val="-27"/>
        <c:axId val="384913888"/>
        <c:axId val="382187008"/>
      </c:barChart>
      <c:catAx>
        <c:axId val="384913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82187008"/>
        <c:crosses val="autoZero"/>
        <c:auto val="1"/>
        <c:lblAlgn val="ctr"/>
        <c:lblOffset val="100"/>
        <c:noMultiLvlLbl val="0"/>
      </c:catAx>
      <c:valAx>
        <c:axId val="3821870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849138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4"/>
          <c:order val="4"/>
          <c:tx>
            <c:strRef>
              <c:f>'[44]PES-FM-001'!$H$35</c:f>
              <c:strCache>
                <c:ptCount val="1"/>
                <c:pt idx="0">
                  <c:v>N° de expedientes tramitados con fecha de vencimiento en el trimestre a reportar</c:v>
                </c:pt>
              </c:strCache>
            </c:strRef>
          </c:tx>
          <c:spPr>
            <a:solidFill>
              <a:schemeClr val="accent5"/>
            </a:solidFill>
            <a:ln>
              <a:noFill/>
            </a:ln>
            <a:effectLst/>
          </c:spPr>
          <c:invertIfNegative val="0"/>
          <c:cat>
            <c:strRef>
              <c:f>'[44]PES-FM-001'!$C$36:$C$40</c:f>
              <c:strCache>
                <c:ptCount val="5"/>
                <c:pt idx="0">
                  <c:v>1er Trimestre </c:v>
                </c:pt>
                <c:pt idx="1">
                  <c:v>2do Trimestre </c:v>
                </c:pt>
                <c:pt idx="2">
                  <c:v>3er Trimestre </c:v>
                </c:pt>
                <c:pt idx="3">
                  <c:v>4to Trimestre </c:v>
                </c:pt>
                <c:pt idx="4">
                  <c:v>TOTAL</c:v>
                </c:pt>
              </c:strCache>
            </c:strRef>
          </c:cat>
          <c:val>
            <c:numRef>
              <c:f>'[44]PES-FM-001'!$H$36:$H$40</c:f>
              <c:numCache>
                <c:formatCode>General</c:formatCode>
                <c:ptCount val="5"/>
                <c:pt idx="0">
                  <c:v>56</c:v>
                </c:pt>
                <c:pt idx="1">
                  <c:v>0</c:v>
                </c:pt>
                <c:pt idx="2">
                  <c:v>0</c:v>
                </c:pt>
                <c:pt idx="3">
                  <c:v>0</c:v>
                </c:pt>
                <c:pt idx="4">
                  <c:v>56</c:v>
                </c:pt>
              </c:numCache>
            </c:numRef>
          </c:val>
          <c:extLst>
            <c:ext xmlns:c16="http://schemas.microsoft.com/office/drawing/2014/chart" uri="{C3380CC4-5D6E-409C-BE32-E72D297353CC}">
              <c16:uniqueId val="{00000000-F035-472C-BCC2-D8E954562157}"/>
            </c:ext>
          </c:extLst>
        </c:ser>
        <c:ser>
          <c:idx val="5"/>
          <c:order val="5"/>
          <c:tx>
            <c:strRef>
              <c:f>'[44]PES-FM-001'!$I$35</c:f>
              <c:strCache>
                <c:ptCount val="1"/>
                <c:pt idx="0">
                  <c:v>N° total de expedientes con fecha de vencimiento en el trimestre a reportar</c:v>
                </c:pt>
              </c:strCache>
            </c:strRef>
          </c:tx>
          <c:spPr>
            <a:solidFill>
              <a:schemeClr val="accent6"/>
            </a:solidFill>
            <a:ln>
              <a:noFill/>
            </a:ln>
            <a:effectLst/>
          </c:spPr>
          <c:invertIfNegative val="0"/>
          <c:cat>
            <c:strRef>
              <c:f>'[44]PES-FM-001'!$C$36:$C$40</c:f>
              <c:strCache>
                <c:ptCount val="5"/>
                <c:pt idx="0">
                  <c:v>1er Trimestre </c:v>
                </c:pt>
                <c:pt idx="1">
                  <c:v>2do Trimestre </c:v>
                </c:pt>
                <c:pt idx="2">
                  <c:v>3er Trimestre </c:v>
                </c:pt>
                <c:pt idx="3">
                  <c:v>4to Trimestre </c:v>
                </c:pt>
                <c:pt idx="4">
                  <c:v>TOTAL</c:v>
                </c:pt>
              </c:strCache>
            </c:strRef>
          </c:cat>
          <c:val>
            <c:numRef>
              <c:f>'[44]PES-FM-001'!$I$36:$I$40</c:f>
              <c:numCache>
                <c:formatCode>General</c:formatCode>
                <c:ptCount val="5"/>
                <c:pt idx="0">
                  <c:v>56</c:v>
                </c:pt>
                <c:pt idx="1">
                  <c:v>0</c:v>
                </c:pt>
                <c:pt idx="2">
                  <c:v>0</c:v>
                </c:pt>
                <c:pt idx="3">
                  <c:v>0</c:v>
                </c:pt>
                <c:pt idx="4">
                  <c:v>56</c:v>
                </c:pt>
              </c:numCache>
            </c:numRef>
          </c:val>
          <c:extLst>
            <c:ext xmlns:c16="http://schemas.microsoft.com/office/drawing/2014/chart" uri="{C3380CC4-5D6E-409C-BE32-E72D297353CC}">
              <c16:uniqueId val="{00000001-F035-472C-BCC2-D8E954562157}"/>
            </c:ext>
          </c:extLst>
        </c:ser>
        <c:ser>
          <c:idx val="6"/>
          <c:order val="6"/>
          <c:tx>
            <c:strRef>
              <c:f>'[44]PES-FM-001'!$J$35</c:f>
              <c:strCache>
                <c:ptCount val="1"/>
                <c:pt idx="0">
                  <c:v>RESULTADO</c:v>
                </c:pt>
              </c:strCache>
            </c:strRef>
          </c:tx>
          <c:spPr>
            <a:solidFill>
              <a:schemeClr val="accent1">
                <a:lumMod val="60000"/>
              </a:schemeClr>
            </a:solidFill>
            <a:ln>
              <a:noFill/>
            </a:ln>
            <a:effectLst/>
          </c:spPr>
          <c:invertIfNegative val="0"/>
          <c:cat>
            <c:strRef>
              <c:f>'[44]PES-FM-001'!$C$36:$C$40</c:f>
              <c:strCache>
                <c:ptCount val="5"/>
                <c:pt idx="0">
                  <c:v>1er Trimestre </c:v>
                </c:pt>
                <c:pt idx="1">
                  <c:v>2do Trimestre </c:v>
                </c:pt>
                <c:pt idx="2">
                  <c:v>3er Trimestre </c:v>
                </c:pt>
                <c:pt idx="3">
                  <c:v>4to Trimestre </c:v>
                </c:pt>
                <c:pt idx="4">
                  <c:v>TOTAL</c:v>
                </c:pt>
              </c:strCache>
            </c:strRef>
          </c:cat>
          <c:val>
            <c:numRef>
              <c:f>'[44]PES-FM-001'!$J$36:$J$40</c:f>
              <c:numCache>
                <c:formatCode>General</c:formatCode>
                <c:ptCount val="5"/>
                <c:pt idx="0">
                  <c:v>1</c:v>
                </c:pt>
                <c:pt idx="1">
                  <c:v>0</c:v>
                </c:pt>
                <c:pt idx="2">
                  <c:v>0</c:v>
                </c:pt>
                <c:pt idx="3">
                  <c:v>0</c:v>
                </c:pt>
                <c:pt idx="4">
                  <c:v>3.67</c:v>
                </c:pt>
              </c:numCache>
            </c:numRef>
          </c:val>
          <c:extLst>
            <c:ext xmlns:c16="http://schemas.microsoft.com/office/drawing/2014/chart" uri="{C3380CC4-5D6E-409C-BE32-E72D297353CC}">
              <c16:uniqueId val="{00000002-F035-472C-BCC2-D8E954562157}"/>
            </c:ext>
          </c:extLst>
        </c:ser>
        <c:dLbls>
          <c:showLegendKey val="0"/>
          <c:showVal val="0"/>
          <c:showCatName val="0"/>
          <c:showSerName val="0"/>
          <c:showPercent val="0"/>
          <c:showBubbleSize val="0"/>
        </c:dLbls>
        <c:gapWidth val="219"/>
        <c:overlap val="-27"/>
        <c:axId val="212729040"/>
        <c:axId val="212728648"/>
        <c:extLst>
          <c:ext xmlns:c15="http://schemas.microsoft.com/office/drawing/2012/chart" uri="{02D57815-91ED-43cb-92C2-25804820EDAC}">
            <c15:filteredBarSeries>
              <c15:ser>
                <c:idx val="0"/>
                <c:order val="0"/>
                <c:tx>
                  <c:strRef>
                    <c:extLst>
                      <c:ext uri="{02D57815-91ED-43cb-92C2-25804820EDAC}">
                        <c15:formulaRef>
                          <c15:sqref>'[44]PES-FM-001'!$D$35</c15:sqref>
                        </c15:formulaRef>
                      </c:ext>
                    </c:extLst>
                    <c:strCache>
                      <c:ptCount val="1"/>
                      <c:pt idx="0">
                        <c:v>0</c:v>
                      </c:pt>
                    </c:strCache>
                  </c:strRef>
                </c:tx>
                <c:spPr>
                  <a:solidFill>
                    <a:schemeClr val="accent1"/>
                  </a:solidFill>
                  <a:ln>
                    <a:noFill/>
                  </a:ln>
                  <a:effectLst/>
                </c:spPr>
                <c:invertIfNegative val="0"/>
                <c:cat>
                  <c:strRef>
                    <c:extLst>
                      <c:ext uri="{02D57815-91ED-43cb-92C2-25804820EDAC}">
                        <c15:formulaRef>
                          <c15:sqref>'[44]PES-FM-001'!$C$36:$C$40</c15:sqref>
                        </c15:formulaRef>
                      </c:ext>
                    </c:extLst>
                    <c:strCache>
                      <c:ptCount val="5"/>
                      <c:pt idx="0">
                        <c:v>1er Trimestre </c:v>
                      </c:pt>
                      <c:pt idx="1">
                        <c:v>2do Trimestre </c:v>
                      </c:pt>
                      <c:pt idx="2">
                        <c:v>3er Trimestre </c:v>
                      </c:pt>
                      <c:pt idx="3">
                        <c:v>4to Trimestre </c:v>
                      </c:pt>
                      <c:pt idx="4">
                        <c:v>TOTAL</c:v>
                      </c:pt>
                    </c:strCache>
                  </c:strRef>
                </c:cat>
                <c:val>
                  <c:numRef>
                    <c:extLst>
                      <c:ext uri="{02D57815-91ED-43cb-92C2-25804820EDAC}">
                        <c15:formulaRef>
                          <c15:sqref>'[44]PES-FM-001'!$D$36:$D$40</c15:sqref>
                        </c15:formulaRef>
                      </c:ext>
                    </c:extLst>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3-F035-472C-BCC2-D8E954562157}"/>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'[44]PES-FM-001'!$E$35</c15:sqref>
                        </c15:formulaRef>
                      </c:ext>
                    </c:extLst>
                    <c:strCache>
                      <c:ptCount val="1"/>
                      <c:pt idx="0">
                        <c:v>0</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'[44]PES-FM-001'!$C$36:$C$40</c15:sqref>
                        </c15:formulaRef>
                      </c:ext>
                    </c:extLst>
                    <c:strCache>
                      <c:ptCount val="5"/>
                      <c:pt idx="0">
                        <c:v>1er Trimestre </c:v>
                      </c:pt>
                      <c:pt idx="1">
                        <c:v>2do Trimestre </c:v>
                      </c:pt>
                      <c:pt idx="2">
                        <c:v>3er Trimestre </c:v>
                      </c:pt>
                      <c:pt idx="3">
                        <c:v>4to Trimestre </c:v>
                      </c:pt>
                      <c:pt idx="4">
                        <c:v>TOTAL</c:v>
                      </c:pt>
                    </c:strCache>
                  </c:strRef>
                </c:cat>
                <c:val>
                  <c:numRef>
                    <c:extLst xmlns:c15="http://schemas.microsoft.com/office/drawing/2012/chart">
                      <c:ext xmlns:c15="http://schemas.microsoft.com/office/drawing/2012/chart" uri="{02D57815-91ED-43cb-92C2-25804820EDAC}">
                        <c15:formulaRef>
                          <c15:sqref>'[44]PES-FM-001'!$E$36:$E$40</c15:sqref>
                        </c15:formulaRef>
                      </c:ext>
                    </c:extLst>
                    <c:numCache>
                      <c:formatCode>General</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04-F035-472C-BCC2-D8E95456215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'[44]PES-FM-001'!$F$35</c15:sqref>
                        </c15:formulaRef>
                      </c:ext>
                    </c:extLst>
                    <c:strCache>
                      <c:ptCount val="1"/>
                      <c:pt idx="0">
                        <c:v>0</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'[44]PES-FM-001'!$C$36:$C$40</c15:sqref>
                        </c15:formulaRef>
                      </c:ext>
                    </c:extLst>
                    <c:strCache>
                      <c:ptCount val="5"/>
                      <c:pt idx="0">
                        <c:v>1er Trimestre </c:v>
                      </c:pt>
                      <c:pt idx="1">
                        <c:v>2do Trimestre </c:v>
                      </c:pt>
                      <c:pt idx="2">
                        <c:v>3er Trimestre </c:v>
                      </c:pt>
                      <c:pt idx="3">
                        <c:v>4to Trimestre </c:v>
                      </c:pt>
                      <c:pt idx="4">
                        <c:v>TOTAL</c:v>
                      </c:pt>
                    </c:strCache>
                  </c:strRef>
                </c:cat>
                <c:val>
                  <c:numRef>
                    <c:extLst xmlns:c15="http://schemas.microsoft.com/office/drawing/2012/chart">
                      <c:ext xmlns:c15="http://schemas.microsoft.com/office/drawing/2012/chart" uri="{02D57815-91ED-43cb-92C2-25804820EDAC}">
                        <c15:formulaRef>
                          <c15:sqref>'[44]PES-FM-001'!$F$36:$F$40</c15:sqref>
                        </c15:formulaRef>
                      </c:ext>
                    </c:extLst>
                    <c:numCache>
                      <c:formatCode>General</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05-F035-472C-BCC2-D8E954562157}"/>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'[44]PES-FM-001'!$G$35</c15:sqref>
                        </c15:formulaRef>
                      </c:ext>
                    </c:extLst>
                    <c:strCache>
                      <c:ptCount val="1"/>
                      <c:pt idx="0">
                        <c:v>0</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'[44]PES-FM-001'!$C$36:$C$40</c15:sqref>
                        </c15:formulaRef>
                      </c:ext>
                    </c:extLst>
                    <c:strCache>
                      <c:ptCount val="5"/>
                      <c:pt idx="0">
                        <c:v>1er Trimestre </c:v>
                      </c:pt>
                      <c:pt idx="1">
                        <c:v>2do Trimestre </c:v>
                      </c:pt>
                      <c:pt idx="2">
                        <c:v>3er Trimestre </c:v>
                      </c:pt>
                      <c:pt idx="3">
                        <c:v>4to Trimestre </c:v>
                      </c:pt>
                      <c:pt idx="4">
                        <c:v>TOTAL</c:v>
                      </c:pt>
                    </c:strCache>
                  </c:strRef>
                </c:cat>
                <c:val>
                  <c:numRef>
                    <c:extLst xmlns:c15="http://schemas.microsoft.com/office/drawing/2012/chart">
                      <c:ext xmlns:c15="http://schemas.microsoft.com/office/drawing/2012/chart" uri="{02D57815-91ED-43cb-92C2-25804820EDAC}">
                        <c15:formulaRef>
                          <c15:sqref>'[44]PES-FM-001'!$G$36:$G$40</c15:sqref>
                        </c15:formulaRef>
                      </c:ext>
                    </c:extLst>
                    <c:numCache>
                      <c:formatCode>General</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06-F035-472C-BCC2-D8E954562157}"/>
                  </c:ext>
                </c:extLst>
              </c15:ser>
            </c15:filteredBarSeries>
          </c:ext>
        </c:extLst>
      </c:barChart>
      <c:catAx>
        <c:axId val="212729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2728648"/>
        <c:crosses val="autoZero"/>
        <c:auto val="1"/>
        <c:lblAlgn val="ctr"/>
        <c:lblOffset val="100"/>
        <c:noMultiLvlLbl val="0"/>
      </c:catAx>
      <c:valAx>
        <c:axId val="2127286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272904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4"/>
          <c:order val="4"/>
          <c:tx>
            <c:strRef>
              <c:f>'[45]PES-FM-001'!$H$35</c:f>
              <c:strCache>
                <c:ptCount val="1"/>
                <c:pt idx="0">
                  <c:v>N° de expedientes tramitados con fecha de vencimiento en el trimestre a reportar</c:v>
                </c:pt>
              </c:strCache>
            </c:strRef>
          </c:tx>
          <c:spPr>
            <a:solidFill>
              <a:schemeClr val="accent5"/>
            </a:solidFill>
            <a:ln>
              <a:noFill/>
            </a:ln>
            <a:effectLst/>
          </c:spPr>
          <c:invertIfNegative val="0"/>
          <c:cat>
            <c:strRef>
              <c:f>'[45]PES-FM-001'!$C$36:$C$40</c:f>
              <c:strCache>
                <c:ptCount val="5"/>
                <c:pt idx="0">
                  <c:v>1er Trimestre </c:v>
                </c:pt>
                <c:pt idx="1">
                  <c:v>2do Trimestre </c:v>
                </c:pt>
                <c:pt idx="2">
                  <c:v>3er Trimestre </c:v>
                </c:pt>
                <c:pt idx="3">
                  <c:v>4to Trimestre </c:v>
                </c:pt>
                <c:pt idx="4">
                  <c:v>TOTAL</c:v>
                </c:pt>
              </c:strCache>
            </c:strRef>
          </c:cat>
          <c:val>
            <c:numRef>
              <c:f>'[45]PES-FM-001'!$H$36:$H$40</c:f>
              <c:numCache>
                <c:formatCode>General</c:formatCode>
                <c:ptCount val="5"/>
                <c:pt idx="0">
                  <c:v>56</c:v>
                </c:pt>
                <c:pt idx="1">
                  <c:v>21</c:v>
                </c:pt>
                <c:pt idx="2">
                  <c:v>0</c:v>
                </c:pt>
                <c:pt idx="3">
                  <c:v>0</c:v>
                </c:pt>
                <c:pt idx="4">
                  <c:v>77</c:v>
                </c:pt>
              </c:numCache>
            </c:numRef>
          </c:val>
          <c:extLst>
            <c:ext xmlns:c16="http://schemas.microsoft.com/office/drawing/2014/chart" uri="{C3380CC4-5D6E-409C-BE32-E72D297353CC}">
              <c16:uniqueId val="{00000000-6A9D-47C8-9490-D39873738ACE}"/>
            </c:ext>
          </c:extLst>
        </c:ser>
        <c:ser>
          <c:idx val="5"/>
          <c:order val="5"/>
          <c:tx>
            <c:strRef>
              <c:f>'[45]PES-FM-001'!$I$35</c:f>
              <c:strCache>
                <c:ptCount val="1"/>
                <c:pt idx="0">
                  <c:v>N° total de expedientes con fecha de vencimiento en el trimestre a reportar</c:v>
                </c:pt>
              </c:strCache>
            </c:strRef>
          </c:tx>
          <c:spPr>
            <a:solidFill>
              <a:schemeClr val="accent6"/>
            </a:solidFill>
            <a:ln>
              <a:noFill/>
            </a:ln>
            <a:effectLst/>
          </c:spPr>
          <c:invertIfNegative val="0"/>
          <c:cat>
            <c:strRef>
              <c:f>'[45]PES-FM-001'!$C$36:$C$40</c:f>
              <c:strCache>
                <c:ptCount val="5"/>
                <c:pt idx="0">
                  <c:v>1er Trimestre </c:v>
                </c:pt>
                <c:pt idx="1">
                  <c:v>2do Trimestre </c:v>
                </c:pt>
                <c:pt idx="2">
                  <c:v>3er Trimestre </c:v>
                </c:pt>
                <c:pt idx="3">
                  <c:v>4to Trimestre </c:v>
                </c:pt>
                <c:pt idx="4">
                  <c:v>TOTAL</c:v>
                </c:pt>
              </c:strCache>
            </c:strRef>
          </c:cat>
          <c:val>
            <c:numRef>
              <c:f>'[45]PES-FM-001'!$I$36:$I$40</c:f>
              <c:numCache>
                <c:formatCode>General</c:formatCode>
                <c:ptCount val="5"/>
                <c:pt idx="0">
                  <c:v>56</c:v>
                </c:pt>
                <c:pt idx="1">
                  <c:v>21</c:v>
                </c:pt>
                <c:pt idx="2">
                  <c:v>0</c:v>
                </c:pt>
                <c:pt idx="3">
                  <c:v>0</c:v>
                </c:pt>
                <c:pt idx="4">
                  <c:v>77</c:v>
                </c:pt>
              </c:numCache>
            </c:numRef>
          </c:val>
          <c:extLst>
            <c:ext xmlns:c16="http://schemas.microsoft.com/office/drawing/2014/chart" uri="{C3380CC4-5D6E-409C-BE32-E72D297353CC}">
              <c16:uniqueId val="{00000001-6A9D-47C8-9490-D39873738ACE}"/>
            </c:ext>
          </c:extLst>
        </c:ser>
        <c:ser>
          <c:idx val="6"/>
          <c:order val="6"/>
          <c:tx>
            <c:strRef>
              <c:f>'[45]PES-FM-001'!$J$35</c:f>
              <c:strCache>
                <c:ptCount val="1"/>
                <c:pt idx="0">
                  <c:v>RESULTADO</c:v>
                </c:pt>
              </c:strCache>
            </c:strRef>
          </c:tx>
          <c:spPr>
            <a:solidFill>
              <a:schemeClr val="accent1">
                <a:lumMod val="60000"/>
              </a:schemeClr>
            </a:solidFill>
            <a:ln>
              <a:noFill/>
            </a:ln>
            <a:effectLst/>
          </c:spPr>
          <c:invertIfNegative val="0"/>
          <c:cat>
            <c:strRef>
              <c:f>'[45]PES-FM-001'!$C$36:$C$40</c:f>
              <c:strCache>
                <c:ptCount val="5"/>
                <c:pt idx="0">
                  <c:v>1er Trimestre </c:v>
                </c:pt>
                <c:pt idx="1">
                  <c:v>2do Trimestre </c:v>
                </c:pt>
                <c:pt idx="2">
                  <c:v>3er Trimestre </c:v>
                </c:pt>
                <c:pt idx="3">
                  <c:v>4to Trimestre </c:v>
                </c:pt>
                <c:pt idx="4">
                  <c:v>TOTAL</c:v>
                </c:pt>
              </c:strCache>
            </c:strRef>
          </c:cat>
          <c:val>
            <c:numRef>
              <c:f>'[45]PES-FM-001'!$J$36:$J$40</c:f>
              <c:numCache>
                <c:formatCode>General</c:formatCode>
                <c:ptCount val="5"/>
                <c:pt idx="0">
                  <c:v>1</c:v>
                </c:pt>
                <c:pt idx="1">
                  <c:v>1</c:v>
                </c:pt>
                <c:pt idx="2">
                  <c:v>0</c:v>
                </c:pt>
                <c:pt idx="3">
                  <c:v>0</c:v>
                </c:pt>
                <c:pt idx="4">
                  <c:v>3.67</c:v>
                </c:pt>
              </c:numCache>
            </c:numRef>
          </c:val>
          <c:extLst>
            <c:ext xmlns:c16="http://schemas.microsoft.com/office/drawing/2014/chart" uri="{C3380CC4-5D6E-409C-BE32-E72D297353CC}">
              <c16:uniqueId val="{00000002-6A9D-47C8-9490-D39873738ACE}"/>
            </c:ext>
          </c:extLst>
        </c:ser>
        <c:dLbls>
          <c:showLegendKey val="0"/>
          <c:showVal val="0"/>
          <c:showCatName val="0"/>
          <c:showSerName val="0"/>
          <c:showPercent val="0"/>
          <c:showBubbleSize val="0"/>
        </c:dLbls>
        <c:gapWidth val="219"/>
        <c:overlap val="-27"/>
        <c:axId val="212729040"/>
        <c:axId val="212728648"/>
        <c:extLst>
          <c:ext xmlns:c15="http://schemas.microsoft.com/office/drawing/2012/chart" uri="{02D57815-91ED-43cb-92C2-25804820EDAC}">
            <c15:filteredBarSeries>
              <c15:ser>
                <c:idx val="0"/>
                <c:order val="0"/>
                <c:tx>
                  <c:strRef>
                    <c:extLst>
                      <c:ext uri="{02D57815-91ED-43cb-92C2-25804820EDAC}">
                        <c15:formulaRef>
                          <c15:sqref>'[45]PES-FM-001'!$D$35</c15:sqref>
                        </c15:formulaRef>
                      </c:ext>
                    </c:extLst>
                    <c:strCache>
                      <c:ptCount val="1"/>
                    </c:strCache>
                  </c:strRef>
                </c:tx>
                <c:spPr>
                  <a:solidFill>
                    <a:schemeClr val="accent1"/>
                  </a:solidFill>
                  <a:ln>
                    <a:noFill/>
                  </a:ln>
                  <a:effectLst/>
                </c:spPr>
                <c:invertIfNegative val="0"/>
                <c:cat>
                  <c:strRef>
                    <c:extLst>
                      <c:ext uri="{02D57815-91ED-43cb-92C2-25804820EDAC}">
                        <c15:formulaRef>
                          <c15:sqref>'[45]PES-FM-001'!$C$36:$C$40</c15:sqref>
                        </c15:formulaRef>
                      </c:ext>
                    </c:extLst>
                    <c:strCache>
                      <c:ptCount val="5"/>
                      <c:pt idx="0">
                        <c:v>1er Trimestre </c:v>
                      </c:pt>
                      <c:pt idx="1">
                        <c:v>2do Trimestre </c:v>
                      </c:pt>
                      <c:pt idx="2">
                        <c:v>3er Trimestre </c:v>
                      </c:pt>
                      <c:pt idx="3">
                        <c:v>4to Trimestre </c:v>
                      </c:pt>
                      <c:pt idx="4">
                        <c:v>TOTAL</c:v>
                      </c:pt>
                    </c:strCache>
                  </c:strRef>
                </c:cat>
                <c:val>
                  <c:numRef>
                    <c:extLst>
                      <c:ext uri="{02D57815-91ED-43cb-92C2-25804820EDAC}">
                        <c15:formulaRef>
                          <c15:sqref>'[45]PES-FM-001'!$D$36:$D$40</c15:sqref>
                        </c15:formulaRef>
                      </c:ext>
                    </c:extLst>
                    <c:numCache>
                      <c:formatCode>General</c:formatCode>
                      <c:ptCount val="5"/>
                    </c:numCache>
                  </c:numRef>
                </c:val>
                <c:extLst>
                  <c:ext xmlns:c16="http://schemas.microsoft.com/office/drawing/2014/chart" uri="{C3380CC4-5D6E-409C-BE32-E72D297353CC}">
                    <c16:uniqueId val="{00000003-6A9D-47C8-9490-D39873738ACE}"/>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'[45]PES-FM-001'!$E$35</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'[45]PES-FM-001'!$C$36:$C$40</c15:sqref>
                        </c15:formulaRef>
                      </c:ext>
                    </c:extLst>
                    <c:strCache>
                      <c:ptCount val="5"/>
                      <c:pt idx="0">
                        <c:v>1er Trimestre </c:v>
                      </c:pt>
                      <c:pt idx="1">
                        <c:v>2do Trimestre </c:v>
                      </c:pt>
                      <c:pt idx="2">
                        <c:v>3er Trimestre </c:v>
                      </c:pt>
                      <c:pt idx="3">
                        <c:v>4to Trimestre </c:v>
                      </c:pt>
                      <c:pt idx="4">
                        <c:v>TOTAL</c:v>
                      </c:pt>
                    </c:strCache>
                  </c:strRef>
                </c:cat>
                <c:val>
                  <c:numRef>
                    <c:extLst xmlns:c15="http://schemas.microsoft.com/office/drawing/2012/chart">
                      <c:ext xmlns:c15="http://schemas.microsoft.com/office/drawing/2012/chart" uri="{02D57815-91ED-43cb-92C2-25804820EDAC}">
                        <c15:formulaRef>
                          <c15:sqref>'[45]PES-FM-001'!$E$36:$E$40</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4-6A9D-47C8-9490-D39873738ACE}"/>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'[45]PES-FM-001'!$F$35</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'[45]PES-FM-001'!$C$36:$C$40</c15:sqref>
                        </c15:formulaRef>
                      </c:ext>
                    </c:extLst>
                    <c:strCache>
                      <c:ptCount val="5"/>
                      <c:pt idx="0">
                        <c:v>1er Trimestre </c:v>
                      </c:pt>
                      <c:pt idx="1">
                        <c:v>2do Trimestre </c:v>
                      </c:pt>
                      <c:pt idx="2">
                        <c:v>3er Trimestre </c:v>
                      </c:pt>
                      <c:pt idx="3">
                        <c:v>4to Trimestre </c:v>
                      </c:pt>
                      <c:pt idx="4">
                        <c:v>TOTAL</c:v>
                      </c:pt>
                    </c:strCache>
                  </c:strRef>
                </c:cat>
                <c:val>
                  <c:numRef>
                    <c:extLst xmlns:c15="http://schemas.microsoft.com/office/drawing/2012/chart">
                      <c:ext xmlns:c15="http://schemas.microsoft.com/office/drawing/2012/chart" uri="{02D57815-91ED-43cb-92C2-25804820EDAC}">
                        <c15:formulaRef>
                          <c15:sqref>'[45]PES-FM-001'!$F$36:$F$40</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5-6A9D-47C8-9490-D39873738ACE}"/>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'[45]PES-FM-001'!$G$35</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'[45]PES-FM-001'!$C$36:$C$40</c15:sqref>
                        </c15:formulaRef>
                      </c:ext>
                    </c:extLst>
                    <c:strCache>
                      <c:ptCount val="5"/>
                      <c:pt idx="0">
                        <c:v>1er Trimestre </c:v>
                      </c:pt>
                      <c:pt idx="1">
                        <c:v>2do Trimestre </c:v>
                      </c:pt>
                      <c:pt idx="2">
                        <c:v>3er Trimestre </c:v>
                      </c:pt>
                      <c:pt idx="3">
                        <c:v>4to Trimestre </c:v>
                      </c:pt>
                      <c:pt idx="4">
                        <c:v>TOTAL</c:v>
                      </c:pt>
                    </c:strCache>
                  </c:strRef>
                </c:cat>
                <c:val>
                  <c:numRef>
                    <c:extLst xmlns:c15="http://schemas.microsoft.com/office/drawing/2012/chart">
                      <c:ext xmlns:c15="http://schemas.microsoft.com/office/drawing/2012/chart" uri="{02D57815-91ED-43cb-92C2-25804820EDAC}">
                        <c15:formulaRef>
                          <c15:sqref>'[45]PES-FM-001'!$G$36:$G$40</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6-6A9D-47C8-9490-D39873738ACE}"/>
                  </c:ext>
                </c:extLst>
              </c15:ser>
            </c15:filteredBarSeries>
          </c:ext>
        </c:extLst>
      </c:barChart>
      <c:catAx>
        <c:axId val="212729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2728648"/>
        <c:crosses val="autoZero"/>
        <c:auto val="1"/>
        <c:lblAlgn val="ctr"/>
        <c:lblOffset val="100"/>
        <c:noMultiLvlLbl val="0"/>
      </c:catAx>
      <c:valAx>
        <c:axId val="2127286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272904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4"/>
          <c:order val="4"/>
          <c:tx>
            <c:strRef>
              <c:f>'[85]PES-FM-001'!$H$35</c:f>
              <c:strCache>
                <c:ptCount val="1"/>
                <c:pt idx="0">
                  <c:v>N° de expedientes tramitados con fecha de vencimiento en el trimestre a reportar</c:v>
                </c:pt>
              </c:strCache>
            </c:strRef>
          </c:tx>
          <c:spPr>
            <a:solidFill>
              <a:schemeClr val="accent5"/>
            </a:solidFill>
            <a:ln>
              <a:noFill/>
            </a:ln>
            <a:effectLst/>
          </c:spPr>
          <c:invertIfNegative val="0"/>
          <c:cat>
            <c:strRef>
              <c:f>'[85]PES-FM-001'!$C$36:$C$40</c:f>
              <c:strCache>
                <c:ptCount val="5"/>
                <c:pt idx="0">
                  <c:v>1er Trimestre </c:v>
                </c:pt>
                <c:pt idx="1">
                  <c:v>2do Trimestre </c:v>
                </c:pt>
                <c:pt idx="2">
                  <c:v>3er Trimestre </c:v>
                </c:pt>
                <c:pt idx="3">
                  <c:v>4to Trimestre </c:v>
                </c:pt>
                <c:pt idx="4">
                  <c:v>TOTAL</c:v>
                </c:pt>
              </c:strCache>
            </c:strRef>
          </c:cat>
          <c:val>
            <c:numRef>
              <c:f>'[85]PES-FM-001'!$H$36:$H$40</c:f>
              <c:numCache>
                <c:formatCode>General</c:formatCode>
                <c:ptCount val="5"/>
                <c:pt idx="0">
                  <c:v>56</c:v>
                </c:pt>
                <c:pt idx="1">
                  <c:v>21</c:v>
                </c:pt>
                <c:pt idx="2">
                  <c:v>22</c:v>
                </c:pt>
                <c:pt idx="3">
                  <c:v>0</c:v>
                </c:pt>
                <c:pt idx="4">
                  <c:v>99</c:v>
                </c:pt>
              </c:numCache>
            </c:numRef>
          </c:val>
          <c:extLst>
            <c:ext xmlns:c16="http://schemas.microsoft.com/office/drawing/2014/chart" uri="{C3380CC4-5D6E-409C-BE32-E72D297353CC}">
              <c16:uniqueId val="{00000000-0745-4ECF-9508-52E05EFE309B}"/>
            </c:ext>
          </c:extLst>
        </c:ser>
        <c:ser>
          <c:idx val="5"/>
          <c:order val="5"/>
          <c:tx>
            <c:strRef>
              <c:f>'[85]PES-FM-001'!$I$35</c:f>
              <c:strCache>
                <c:ptCount val="1"/>
                <c:pt idx="0">
                  <c:v>N° total de expedientes con fecha de vencimiento en el trimestre a reportar</c:v>
                </c:pt>
              </c:strCache>
            </c:strRef>
          </c:tx>
          <c:spPr>
            <a:solidFill>
              <a:schemeClr val="accent6"/>
            </a:solidFill>
            <a:ln>
              <a:noFill/>
            </a:ln>
            <a:effectLst/>
          </c:spPr>
          <c:invertIfNegative val="0"/>
          <c:cat>
            <c:strRef>
              <c:f>'[85]PES-FM-001'!$C$36:$C$40</c:f>
              <c:strCache>
                <c:ptCount val="5"/>
                <c:pt idx="0">
                  <c:v>1er Trimestre </c:v>
                </c:pt>
                <c:pt idx="1">
                  <c:v>2do Trimestre </c:v>
                </c:pt>
                <c:pt idx="2">
                  <c:v>3er Trimestre </c:v>
                </c:pt>
                <c:pt idx="3">
                  <c:v>4to Trimestre </c:v>
                </c:pt>
                <c:pt idx="4">
                  <c:v>TOTAL</c:v>
                </c:pt>
              </c:strCache>
            </c:strRef>
          </c:cat>
          <c:val>
            <c:numRef>
              <c:f>'[85]PES-FM-001'!$I$36:$I$40</c:f>
              <c:numCache>
                <c:formatCode>General</c:formatCode>
                <c:ptCount val="5"/>
                <c:pt idx="0">
                  <c:v>56</c:v>
                </c:pt>
                <c:pt idx="1">
                  <c:v>21</c:v>
                </c:pt>
                <c:pt idx="2">
                  <c:v>22</c:v>
                </c:pt>
                <c:pt idx="3">
                  <c:v>0</c:v>
                </c:pt>
                <c:pt idx="4">
                  <c:v>99</c:v>
                </c:pt>
              </c:numCache>
            </c:numRef>
          </c:val>
          <c:extLst>
            <c:ext xmlns:c16="http://schemas.microsoft.com/office/drawing/2014/chart" uri="{C3380CC4-5D6E-409C-BE32-E72D297353CC}">
              <c16:uniqueId val="{00000001-0745-4ECF-9508-52E05EFE309B}"/>
            </c:ext>
          </c:extLst>
        </c:ser>
        <c:ser>
          <c:idx val="6"/>
          <c:order val="6"/>
          <c:tx>
            <c:strRef>
              <c:f>'[85]PES-FM-001'!$J$35</c:f>
              <c:strCache>
                <c:ptCount val="1"/>
                <c:pt idx="0">
                  <c:v>RESULTADO</c:v>
                </c:pt>
              </c:strCache>
            </c:strRef>
          </c:tx>
          <c:spPr>
            <a:solidFill>
              <a:schemeClr val="accent1">
                <a:lumMod val="60000"/>
              </a:schemeClr>
            </a:solidFill>
            <a:ln>
              <a:noFill/>
            </a:ln>
            <a:effectLst/>
          </c:spPr>
          <c:invertIfNegative val="0"/>
          <c:cat>
            <c:strRef>
              <c:f>'[85]PES-FM-001'!$C$36:$C$40</c:f>
              <c:strCache>
                <c:ptCount val="5"/>
                <c:pt idx="0">
                  <c:v>1er Trimestre </c:v>
                </c:pt>
                <c:pt idx="1">
                  <c:v>2do Trimestre </c:v>
                </c:pt>
                <c:pt idx="2">
                  <c:v>3er Trimestre </c:v>
                </c:pt>
                <c:pt idx="3">
                  <c:v>4to Trimestre </c:v>
                </c:pt>
                <c:pt idx="4">
                  <c:v>TOTAL</c:v>
                </c:pt>
              </c:strCache>
            </c:strRef>
          </c:cat>
          <c:val>
            <c:numRef>
              <c:f>'[85]PES-FM-001'!$J$36:$J$40</c:f>
              <c:numCache>
                <c:formatCode>General</c:formatCode>
                <c:ptCount val="5"/>
                <c:pt idx="0">
                  <c:v>1</c:v>
                </c:pt>
                <c:pt idx="1">
                  <c:v>1</c:v>
                </c:pt>
                <c:pt idx="2">
                  <c:v>1</c:v>
                </c:pt>
                <c:pt idx="3">
                  <c:v>0</c:v>
                </c:pt>
                <c:pt idx="4">
                  <c:v>3.67</c:v>
                </c:pt>
              </c:numCache>
            </c:numRef>
          </c:val>
          <c:extLst>
            <c:ext xmlns:c16="http://schemas.microsoft.com/office/drawing/2014/chart" uri="{C3380CC4-5D6E-409C-BE32-E72D297353CC}">
              <c16:uniqueId val="{00000002-0745-4ECF-9508-52E05EFE309B}"/>
            </c:ext>
          </c:extLst>
        </c:ser>
        <c:dLbls>
          <c:showLegendKey val="0"/>
          <c:showVal val="0"/>
          <c:showCatName val="0"/>
          <c:showSerName val="0"/>
          <c:showPercent val="0"/>
          <c:showBubbleSize val="0"/>
        </c:dLbls>
        <c:gapWidth val="219"/>
        <c:overlap val="-27"/>
        <c:axId val="212729040"/>
        <c:axId val="212728648"/>
        <c:extLst>
          <c:ext xmlns:c15="http://schemas.microsoft.com/office/drawing/2012/chart" uri="{02D57815-91ED-43cb-92C2-25804820EDAC}">
            <c15:filteredBarSeries>
              <c15:ser>
                <c:idx val="0"/>
                <c:order val="0"/>
                <c:tx>
                  <c:strRef>
                    <c:extLst>
                      <c:ext uri="{02D57815-91ED-43cb-92C2-25804820EDAC}">
                        <c15:formulaRef>
                          <c15:sqref>'[85]PES-FM-001'!$D$35</c15:sqref>
                        </c15:formulaRef>
                      </c:ext>
                    </c:extLst>
                    <c:strCache>
                      <c:ptCount val="1"/>
                    </c:strCache>
                  </c:strRef>
                </c:tx>
                <c:spPr>
                  <a:solidFill>
                    <a:schemeClr val="accent1"/>
                  </a:solidFill>
                  <a:ln>
                    <a:noFill/>
                  </a:ln>
                  <a:effectLst/>
                </c:spPr>
                <c:invertIfNegative val="0"/>
                <c:cat>
                  <c:strRef>
                    <c:extLst>
                      <c:ext uri="{02D57815-91ED-43cb-92C2-25804820EDAC}">
                        <c15:formulaRef>
                          <c15:sqref>'[85]PES-FM-001'!$C$36:$C$40</c15:sqref>
                        </c15:formulaRef>
                      </c:ext>
                    </c:extLst>
                    <c:strCache>
                      <c:ptCount val="5"/>
                      <c:pt idx="0">
                        <c:v>1er Trimestre </c:v>
                      </c:pt>
                      <c:pt idx="1">
                        <c:v>2do Trimestre </c:v>
                      </c:pt>
                      <c:pt idx="2">
                        <c:v>3er Trimestre </c:v>
                      </c:pt>
                      <c:pt idx="3">
                        <c:v>4to Trimestre </c:v>
                      </c:pt>
                      <c:pt idx="4">
                        <c:v>TOTAL</c:v>
                      </c:pt>
                    </c:strCache>
                  </c:strRef>
                </c:cat>
                <c:val>
                  <c:numRef>
                    <c:extLst>
                      <c:ext uri="{02D57815-91ED-43cb-92C2-25804820EDAC}">
                        <c15:formulaRef>
                          <c15:sqref>'[85]PES-FM-001'!$D$36:$D$40</c15:sqref>
                        </c15:formulaRef>
                      </c:ext>
                    </c:extLst>
                    <c:numCache>
                      <c:formatCode>General</c:formatCode>
                      <c:ptCount val="5"/>
                    </c:numCache>
                  </c:numRef>
                </c:val>
                <c:extLst>
                  <c:ext xmlns:c16="http://schemas.microsoft.com/office/drawing/2014/chart" uri="{C3380CC4-5D6E-409C-BE32-E72D297353CC}">
                    <c16:uniqueId val="{00000003-0745-4ECF-9508-52E05EFE309B}"/>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'[85]PES-FM-001'!$E$35</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'[85]PES-FM-001'!$C$36:$C$40</c15:sqref>
                        </c15:formulaRef>
                      </c:ext>
                    </c:extLst>
                    <c:strCache>
                      <c:ptCount val="5"/>
                      <c:pt idx="0">
                        <c:v>1er Trimestre </c:v>
                      </c:pt>
                      <c:pt idx="1">
                        <c:v>2do Trimestre </c:v>
                      </c:pt>
                      <c:pt idx="2">
                        <c:v>3er Trimestre </c:v>
                      </c:pt>
                      <c:pt idx="3">
                        <c:v>4to Trimestre </c:v>
                      </c:pt>
                      <c:pt idx="4">
                        <c:v>TOTAL</c:v>
                      </c:pt>
                    </c:strCache>
                  </c:strRef>
                </c:cat>
                <c:val>
                  <c:numRef>
                    <c:extLst xmlns:c15="http://schemas.microsoft.com/office/drawing/2012/chart">
                      <c:ext xmlns:c15="http://schemas.microsoft.com/office/drawing/2012/chart" uri="{02D57815-91ED-43cb-92C2-25804820EDAC}">
                        <c15:formulaRef>
                          <c15:sqref>'[85]PES-FM-001'!$E$36:$E$40</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4-0745-4ECF-9508-52E05EFE309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'[85]PES-FM-001'!$F$35</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'[85]PES-FM-001'!$C$36:$C$40</c15:sqref>
                        </c15:formulaRef>
                      </c:ext>
                    </c:extLst>
                    <c:strCache>
                      <c:ptCount val="5"/>
                      <c:pt idx="0">
                        <c:v>1er Trimestre </c:v>
                      </c:pt>
                      <c:pt idx="1">
                        <c:v>2do Trimestre </c:v>
                      </c:pt>
                      <c:pt idx="2">
                        <c:v>3er Trimestre </c:v>
                      </c:pt>
                      <c:pt idx="3">
                        <c:v>4to Trimestre </c:v>
                      </c:pt>
                      <c:pt idx="4">
                        <c:v>TOTAL</c:v>
                      </c:pt>
                    </c:strCache>
                  </c:strRef>
                </c:cat>
                <c:val>
                  <c:numRef>
                    <c:extLst xmlns:c15="http://schemas.microsoft.com/office/drawing/2012/chart">
                      <c:ext xmlns:c15="http://schemas.microsoft.com/office/drawing/2012/chart" uri="{02D57815-91ED-43cb-92C2-25804820EDAC}">
                        <c15:formulaRef>
                          <c15:sqref>'[85]PES-FM-001'!$F$36:$F$40</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5-0745-4ECF-9508-52E05EFE309B}"/>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'[85]PES-FM-001'!$G$35</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'[85]PES-FM-001'!$C$36:$C$40</c15:sqref>
                        </c15:formulaRef>
                      </c:ext>
                    </c:extLst>
                    <c:strCache>
                      <c:ptCount val="5"/>
                      <c:pt idx="0">
                        <c:v>1er Trimestre </c:v>
                      </c:pt>
                      <c:pt idx="1">
                        <c:v>2do Trimestre </c:v>
                      </c:pt>
                      <c:pt idx="2">
                        <c:v>3er Trimestre </c:v>
                      </c:pt>
                      <c:pt idx="3">
                        <c:v>4to Trimestre </c:v>
                      </c:pt>
                      <c:pt idx="4">
                        <c:v>TOTAL</c:v>
                      </c:pt>
                    </c:strCache>
                  </c:strRef>
                </c:cat>
                <c:val>
                  <c:numRef>
                    <c:extLst xmlns:c15="http://schemas.microsoft.com/office/drawing/2012/chart">
                      <c:ext xmlns:c15="http://schemas.microsoft.com/office/drawing/2012/chart" uri="{02D57815-91ED-43cb-92C2-25804820EDAC}">
                        <c15:formulaRef>
                          <c15:sqref>'[85]PES-FM-001'!$G$36:$G$40</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6-0745-4ECF-9508-52E05EFE309B}"/>
                  </c:ext>
                </c:extLst>
              </c15:ser>
            </c15:filteredBarSeries>
          </c:ext>
        </c:extLst>
      </c:barChart>
      <c:catAx>
        <c:axId val="212729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2728648"/>
        <c:crosses val="autoZero"/>
        <c:auto val="1"/>
        <c:lblAlgn val="ctr"/>
        <c:lblOffset val="100"/>
        <c:noMultiLvlLbl val="0"/>
      </c:catAx>
      <c:valAx>
        <c:axId val="2127286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272904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'[46]CEM-IND-001-V11'!$D$35</c:f>
              <c:strCache>
                <c:ptCount val="1"/>
                <c:pt idx="0">
                  <c:v>0</c:v>
                </c:pt>
              </c:strCache>
            </c:strRef>
          </c:tx>
          <c:spPr>
            <a:solidFill>
              <a:schemeClr val="accent1"/>
            </a:solidFill>
            <a:ln>
              <a:noFill/>
            </a:ln>
            <a:effectLst/>
          </c:spPr>
          <c:invertIfNegative val="0"/>
          <c:cat>
            <c:strRef>
              <c:f>'[46]CEM-IND-001-V11'!$C$36:$C$40</c:f>
              <c:strCache>
                <c:ptCount val="5"/>
                <c:pt idx="0">
                  <c:v>Trimestre 1</c:v>
                </c:pt>
                <c:pt idx="1">
                  <c:v>Trimestre 2</c:v>
                </c:pt>
                <c:pt idx="2">
                  <c:v>Trimestre 3</c:v>
                </c:pt>
                <c:pt idx="3">
                  <c:v>Trimestre 4</c:v>
                </c:pt>
                <c:pt idx="4">
                  <c:v>SUMATORIA</c:v>
                </c:pt>
              </c:strCache>
            </c:strRef>
          </c:cat>
          <c:val>
            <c:numRef>
              <c:f>'[46]CEM-IND-001-V11'!$D$36:$D$40</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9F38-4AD3-A3F7-A1854041432B}"/>
            </c:ext>
          </c:extLst>
        </c:ser>
        <c:ser>
          <c:idx val="1"/>
          <c:order val="1"/>
          <c:tx>
            <c:strRef>
              <c:f>'[46]CEM-IND-001-V11'!$E$35</c:f>
              <c:strCache>
                <c:ptCount val="1"/>
                <c:pt idx="0">
                  <c:v>0</c:v>
                </c:pt>
              </c:strCache>
            </c:strRef>
          </c:tx>
          <c:spPr>
            <a:solidFill>
              <a:schemeClr val="accent2"/>
            </a:solidFill>
            <a:ln>
              <a:noFill/>
            </a:ln>
            <a:effectLst/>
          </c:spPr>
          <c:invertIfNegative val="0"/>
          <c:cat>
            <c:strRef>
              <c:f>'[46]CEM-IND-001-V11'!$C$36:$C$40</c:f>
              <c:strCache>
                <c:ptCount val="5"/>
                <c:pt idx="0">
                  <c:v>Trimestre 1</c:v>
                </c:pt>
                <c:pt idx="1">
                  <c:v>Trimestre 2</c:v>
                </c:pt>
                <c:pt idx="2">
                  <c:v>Trimestre 3</c:v>
                </c:pt>
                <c:pt idx="3">
                  <c:v>Trimestre 4</c:v>
                </c:pt>
                <c:pt idx="4">
                  <c:v>SUMATORIA</c:v>
                </c:pt>
              </c:strCache>
            </c:strRef>
          </c:cat>
          <c:val>
            <c:numRef>
              <c:f>'[46]CEM-IND-001-V11'!$E$36:$E$40</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1-9F38-4AD3-A3F7-A1854041432B}"/>
            </c:ext>
          </c:extLst>
        </c:ser>
        <c:ser>
          <c:idx val="2"/>
          <c:order val="2"/>
          <c:tx>
            <c:strRef>
              <c:f>'[46]CEM-IND-001-V11'!$F$35</c:f>
              <c:strCache>
                <c:ptCount val="1"/>
                <c:pt idx="0">
                  <c:v>0</c:v>
                </c:pt>
              </c:strCache>
            </c:strRef>
          </c:tx>
          <c:spPr>
            <a:solidFill>
              <a:schemeClr val="accent3"/>
            </a:solidFill>
            <a:ln>
              <a:noFill/>
            </a:ln>
            <a:effectLst/>
          </c:spPr>
          <c:invertIfNegative val="0"/>
          <c:cat>
            <c:strRef>
              <c:f>'[46]CEM-IND-001-V11'!$C$36:$C$40</c:f>
              <c:strCache>
                <c:ptCount val="5"/>
                <c:pt idx="0">
                  <c:v>Trimestre 1</c:v>
                </c:pt>
                <c:pt idx="1">
                  <c:v>Trimestre 2</c:v>
                </c:pt>
                <c:pt idx="2">
                  <c:v>Trimestre 3</c:v>
                </c:pt>
                <c:pt idx="3">
                  <c:v>Trimestre 4</c:v>
                </c:pt>
                <c:pt idx="4">
                  <c:v>SUMATORIA</c:v>
                </c:pt>
              </c:strCache>
            </c:strRef>
          </c:cat>
          <c:val>
            <c:numRef>
              <c:f>'[46]CEM-IND-001-V11'!$F$36:$F$40</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2-9F38-4AD3-A3F7-A1854041432B}"/>
            </c:ext>
          </c:extLst>
        </c:ser>
        <c:ser>
          <c:idx val="3"/>
          <c:order val="3"/>
          <c:tx>
            <c:strRef>
              <c:f>'[46]CEM-IND-001-V11'!$G$35</c:f>
              <c:strCache>
                <c:ptCount val="1"/>
                <c:pt idx="0">
                  <c:v>0</c:v>
                </c:pt>
              </c:strCache>
            </c:strRef>
          </c:tx>
          <c:spPr>
            <a:solidFill>
              <a:schemeClr val="accent4"/>
            </a:solidFill>
            <a:ln>
              <a:noFill/>
            </a:ln>
            <a:effectLst/>
          </c:spPr>
          <c:invertIfNegative val="0"/>
          <c:cat>
            <c:strRef>
              <c:f>'[46]CEM-IND-001-V11'!$C$36:$C$40</c:f>
              <c:strCache>
                <c:ptCount val="5"/>
                <c:pt idx="0">
                  <c:v>Trimestre 1</c:v>
                </c:pt>
                <c:pt idx="1">
                  <c:v>Trimestre 2</c:v>
                </c:pt>
                <c:pt idx="2">
                  <c:v>Trimestre 3</c:v>
                </c:pt>
                <c:pt idx="3">
                  <c:v>Trimestre 4</c:v>
                </c:pt>
                <c:pt idx="4">
                  <c:v>SUMATORIA</c:v>
                </c:pt>
              </c:strCache>
            </c:strRef>
          </c:cat>
          <c:val>
            <c:numRef>
              <c:f>'[46]CEM-IND-001-V11'!$G$36:$G$40</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3-9F38-4AD3-A3F7-A1854041432B}"/>
            </c:ext>
          </c:extLst>
        </c:ser>
        <c:ser>
          <c:idx val="4"/>
          <c:order val="4"/>
          <c:tx>
            <c:strRef>
              <c:f>'[46]CEM-IND-001-V11'!$H$35</c:f>
              <c:strCache>
                <c:ptCount val="1"/>
                <c:pt idx="0">
                  <c:v>Sumatoria de actividades del PAA ejecutadas</c:v>
                </c:pt>
              </c:strCache>
            </c:strRef>
          </c:tx>
          <c:spPr>
            <a:solidFill>
              <a:schemeClr val="accent5"/>
            </a:solidFill>
            <a:ln>
              <a:noFill/>
            </a:ln>
            <a:effectLst/>
          </c:spPr>
          <c:invertIfNegative val="0"/>
          <c:cat>
            <c:strRef>
              <c:f>'[46]CEM-IND-001-V11'!$C$36:$C$40</c:f>
              <c:strCache>
                <c:ptCount val="5"/>
                <c:pt idx="0">
                  <c:v>Trimestre 1</c:v>
                </c:pt>
                <c:pt idx="1">
                  <c:v>Trimestre 2</c:v>
                </c:pt>
                <c:pt idx="2">
                  <c:v>Trimestre 3</c:v>
                </c:pt>
                <c:pt idx="3">
                  <c:v>Trimestre 4</c:v>
                </c:pt>
                <c:pt idx="4">
                  <c:v>SUMATORIA</c:v>
                </c:pt>
              </c:strCache>
            </c:strRef>
          </c:cat>
          <c:val>
            <c:numRef>
              <c:f>'[46]CEM-IND-001-V11'!$H$36:$H$40</c:f>
              <c:numCache>
                <c:formatCode>General</c:formatCode>
                <c:ptCount val="5"/>
                <c:pt idx="0">
                  <c:v>36</c:v>
                </c:pt>
                <c:pt idx="1">
                  <c:v>23</c:v>
                </c:pt>
                <c:pt idx="2">
                  <c:v>31</c:v>
                </c:pt>
                <c:pt idx="3">
                  <c:v>28</c:v>
                </c:pt>
                <c:pt idx="4">
                  <c:v>118</c:v>
                </c:pt>
              </c:numCache>
            </c:numRef>
          </c:val>
          <c:extLst>
            <c:ext xmlns:c16="http://schemas.microsoft.com/office/drawing/2014/chart" uri="{C3380CC4-5D6E-409C-BE32-E72D297353CC}">
              <c16:uniqueId val="{00000004-9F38-4AD3-A3F7-A1854041432B}"/>
            </c:ext>
          </c:extLst>
        </c:ser>
        <c:ser>
          <c:idx val="5"/>
          <c:order val="5"/>
          <c:tx>
            <c:strRef>
              <c:f>'[46]CEM-IND-001-V11'!$I$35</c:f>
              <c:strCache>
                <c:ptCount val="1"/>
                <c:pt idx="0">
                  <c:v>Sumatoria de actividades del PAA programadas</c:v>
                </c:pt>
              </c:strCache>
            </c:strRef>
          </c:tx>
          <c:spPr>
            <a:solidFill>
              <a:srgbClr val="FFC000"/>
            </a:solidFill>
            <a:ln>
              <a:noFill/>
            </a:ln>
            <a:effectLst/>
          </c:spPr>
          <c:invertIfNegative val="0"/>
          <c:cat>
            <c:strRef>
              <c:f>'[46]CEM-IND-001-V11'!$C$36:$C$40</c:f>
              <c:strCache>
                <c:ptCount val="5"/>
                <c:pt idx="0">
                  <c:v>Trimestre 1</c:v>
                </c:pt>
                <c:pt idx="1">
                  <c:v>Trimestre 2</c:v>
                </c:pt>
                <c:pt idx="2">
                  <c:v>Trimestre 3</c:v>
                </c:pt>
                <c:pt idx="3">
                  <c:v>Trimestre 4</c:v>
                </c:pt>
                <c:pt idx="4">
                  <c:v>SUMATORIA</c:v>
                </c:pt>
              </c:strCache>
            </c:strRef>
          </c:cat>
          <c:val>
            <c:numRef>
              <c:f>'[46]CEM-IND-001-V11'!$I$36:$I$40</c:f>
              <c:numCache>
                <c:formatCode>General</c:formatCode>
                <c:ptCount val="5"/>
                <c:pt idx="0">
                  <c:v>37</c:v>
                </c:pt>
                <c:pt idx="1">
                  <c:v>23</c:v>
                </c:pt>
                <c:pt idx="2">
                  <c:v>32</c:v>
                </c:pt>
                <c:pt idx="3">
                  <c:v>29</c:v>
                </c:pt>
                <c:pt idx="4">
                  <c:v>121</c:v>
                </c:pt>
              </c:numCache>
            </c:numRef>
          </c:val>
          <c:extLst>
            <c:ext xmlns:c16="http://schemas.microsoft.com/office/drawing/2014/chart" uri="{C3380CC4-5D6E-409C-BE32-E72D297353CC}">
              <c16:uniqueId val="{00000005-9F38-4AD3-A3F7-A1854041432B}"/>
            </c:ext>
          </c:extLst>
        </c:ser>
        <c:ser>
          <c:idx val="6"/>
          <c:order val="6"/>
          <c:tx>
            <c:strRef>
              <c:f>'[46]CEM-IND-001-V11'!$J$35</c:f>
              <c:strCache>
                <c:ptCount val="1"/>
                <c:pt idx="0">
                  <c:v>% cumplimiento</c:v>
                </c:pt>
              </c:strCache>
            </c:strRef>
          </c:tx>
          <c:spPr>
            <a:solidFill>
              <a:srgbClr val="00B050"/>
            </a:solidFill>
            <a:ln>
              <a:noFill/>
            </a:ln>
            <a:effectLst/>
          </c:spPr>
          <c:invertIfNegative val="0"/>
          <c:cat>
            <c:strRef>
              <c:f>'[46]CEM-IND-001-V11'!$C$36:$C$40</c:f>
              <c:strCache>
                <c:ptCount val="5"/>
                <c:pt idx="0">
                  <c:v>Trimestre 1</c:v>
                </c:pt>
                <c:pt idx="1">
                  <c:v>Trimestre 2</c:v>
                </c:pt>
                <c:pt idx="2">
                  <c:v>Trimestre 3</c:v>
                </c:pt>
                <c:pt idx="3">
                  <c:v>Trimestre 4</c:v>
                </c:pt>
                <c:pt idx="4">
                  <c:v>SUMATORIA</c:v>
                </c:pt>
              </c:strCache>
            </c:strRef>
          </c:cat>
          <c:val>
            <c:numRef>
              <c:f>'[46]CEM-IND-001-V11'!$J$36:$J$40</c:f>
              <c:numCache>
                <c:formatCode>General</c:formatCode>
                <c:ptCount val="5"/>
                <c:pt idx="0">
                  <c:v>0.97297297297297303</c:v>
                </c:pt>
                <c:pt idx="1">
                  <c:v>1</c:v>
                </c:pt>
                <c:pt idx="2">
                  <c:v>0.96875</c:v>
                </c:pt>
                <c:pt idx="3">
                  <c:v>0.96551724137931039</c:v>
                </c:pt>
                <c:pt idx="4">
                  <c:v>0.97520661157024791</c:v>
                </c:pt>
              </c:numCache>
            </c:numRef>
          </c:val>
          <c:extLst>
            <c:ext xmlns:c16="http://schemas.microsoft.com/office/drawing/2014/chart" uri="{C3380CC4-5D6E-409C-BE32-E72D297353CC}">
              <c16:uniqueId val="{00000006-9F38-4AD3-A3F7-A1854041432B}"/>
            </c:ext>
          </c:extLst>
        </c:ser>
        <c:dLbls>
          <c:showLegendKey val="0"/>
          <c:showVal val="0"/>
          <c:showCatName val="0"/>
          <c:showSerName val="0"/>
          <c:showPercent val="0"/>
          <c:showBubbleSize val="0"/>
        </c:dLbls>
        <c:gapWidth val="219"/>
        <c:overlap val="-27"/>
        <c:axId val="639259920"/>
        <c:axId val="639263248"/>
      </c:barChart>
      <c:catAx>
        <c:axId val="639259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39263248"/>
        <c:crosses val="autoZero"/>
        <c:auto val="1"/>
        <c:lblAlgn val="ctr"/>
        <c:lblOffset val="100"/>
        <c:noMultiLvlLbl val="0"/>
      </c:catAx>
      <c:valAx>
        <c:axId val="6392632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3925992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'[46]CEM-IND-001-V11'!$D$35</c:f>
              <c:strCache>
                <c:ptCount val="1"/>
                <c:pt idx="0">
                  <c:v>0</c:v>
                </c:pt>
              </c:strCache>
            </c:strRef>
          </c:tx>
          <c:spPr>
            <a:solidFill>
              <a:schemeClr val="accent1"/>
            </a:solidFill>
            <a:ln>
              <a:noFill/>
            </a:ln>
            <a:effectLst/>
          </c:spPr>
          <c:invertIfNegative val="0"/>
          <c:cat>
            <c:strRef>
              <c:f>'[46]CEM-IND-001-V11'!$C$36:$C$40</c:f>
              <c:strCache>
                <c:ptCount val="5"/>
                <c:pt idx="0">
                  <c:v>Trimestre 1</c:v>
                </c:pt>
                <c:pt idx="1">
                  <c:v>Trimestre 2</c:v>
                </c:pt>
                <c:pt idx="2">
                  <c:v>Trimestre 3</c:v>
                </c:pt>
                <c:pt idx="3">
                  <c:v>Trimestre 4</c:v>
                </c:pt>
                <c:pt idx="4">
                  <c:v>SUMATORIA</c:v>
                </c:pt>
              </c:strCache>
            </c:strRef>
          </c:cat>
          <c:val>
            <c:numRef>
              <c:f>'[46]CEM-IND-001-V11'!$D$36:$D$40</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764C-4F64-91EB-0981B69FCCE0}"/>
            </c:ext>
          </c:extLst>
        </c:ser>
        <c:ser>
          <c:idx val="1"/>
          <c:order val="1"/>
          <c:tx>
            <c:strRef>
              <c:f>'[46]CEM-IND-001-V11'!$E$35</c:f>
              <c:strCache>
                <c:ptCount val="1"/>
                <c:pt idx="0">
                  <c:v>0</c:v>
                </c:pt>
              </c:strCache>
            </c:strRef>
          </c:tx>
          <c:spPr>
            <a:solidFill>
              <a:schemeClr val="accent2"/>
            </a:solidFill>
            <a:ln>
              <a:noFill/>
            </a:ln>
            <a:effectLst/>
          </c:spPr>
          <c:invertIfNegative val="0"/>
          <c:cat>
            <c:strRef>
              <c:f>'[46]CEM-IND-001-V11'!$C$36:$C$40</c:f>
              <c:strCache>
                <c:ptCount val="5"/>
                <c:pt idx="0">
                  <c:v>Trimestre 1</c:v>
                </c:pt>
                <c:pt idx="1">
                  <c:v>Trimestre 2</c:v>
                </c:pt>
                <c:pt idx="2">
                  <c:v>Trimestre 3</c:v>
                </c:pt>
                <c:pt idx="3">
                  <c:v>Trimestre 4</c:v>
                </c:pt>
                <c:pt idx="4">
                  <c:v>SUMATORIA</c:v>
                </c:pt>
              </c:strCache>
            </c:strRef>
          </c:cat>
          <c:val>
            <c:numRef>
              <c:f>'[46]CEM-IND-001-V11'!$E$36:$E$40</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1-764C-4F64-91EB-0981B69FCCE0}"/>
            </c:ext>
          </c:extLst>
        </c:ser>
        <c:ser>
          <c:idx val="2"/>
          <c:order val="2"/>
          <c:tx>
            <c:strRef>
              <c:f>'[46]CEM-IND-001-V11'!$F$35</c:f>
              <c:strCache>
                <c:ptCount val="1"/>
                <c:pt idx="0">
                  <c:v>0</c:v>
                </c:pt>
              </c:strCache>
            </c:strRef>
          </c:tx>
          <c:spPr>
            <a:solidFill>
              <a:schemeClr val="accent3"/>
            </a:solidFill>
            <a:ln>
              <a:noFill/>
            </a:ln>
            <a:effectLst/>
          </c:spPr>
          <c:invertIfNegative val="0"/>
          <c:cat>
            <c:strRef>
              <c:f>'[46]CEM-IND-001-V11'!$C$36:$C$40</c:f>
              <c:strCache>
                <c:ptCount val="5"/>
                <c:pt idx="0">
                  <c:v>Trimestre 1</c:v>
                </c:pt>
                <c:pt idx="1">
                  <c:v>Trimestre 2</c:v>
                </c:pt>
                <c:pt idx="2">
                  <c:v>Trimestre 3</c:v>
                </c:pt>
                <c:pt idx="3">
                  <c:v>Trimestre 4</c:v>
                </c:pt>
                <c:pt idx="4">
                  <c:v>SUMATORIA</c:v>
                </c:pt>
              </c:strCache>
            </c:strRef>
          </c:cat>
          <c:val>
            <c:numRef>
              <c:f>'[46]CEM-IND-001-V11'!$F$36:$F$40</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2-764C-4F64-91EB-0981B69FCCE0}"/>
            </c:ext>
          </c:extLst>
        </c:ser>
        <c:ser>
          <c:idx val="3"/>
          <c:order val="3"/>
          <c:tx>
            <c:strRef>
              <c:f>'[46]CEM-IND-001-V11'!$G$35</c:f>
              <c:strCache>
                <c:ptCount val="1"/>
                <c:pt idx="0">
                  <c:v>0</c:v>
                </c:pt>
              </c:strCache>
            </c:strRef>
          </c:tx>
          <c:spPr>
            <a:solidFill>
              <a:schemeClr val="accent4"/>
            </a:solidFill>
            <a:ln>
              <a:noFill/>
            </a:ln>
            <a:effectLst/>
          </c:spPr>
          <c:invertIfNegative val="0"/>
          <c:cat>
            <c:strRef>
              <c:f>'[46]CEM-IND-001-V11'!$C$36:$C$40</c:f>
              <c:strCache>
                <c:ptCount val="5"/>
                <c:pt idx="0">
                  <c:v>Trimestre 1</c:v>
                </c:pt>
                <c:pt idx="1">
                  <c:v>Trimestre 2</c:v>
                </c:pt>
                <c:pt idx="2">
                  <c:v>Trimestre 3</c:v>
                </c:pt>
                <c:pt idx="3">
                  <c:v>Trimestre 4</c:v>
                </c:pt>
                <c:pt idx="4">
                  <c:v>SUMATORIA</c:v>
                </c:pt>
              </c:strCache>
            </c:strRef>
          </c:cat>
          <c:val>
            <c:numRef>
              <c:f>'[46]CEM-IND-001-V11'!$G$36:$G$40</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3-764C-4F64-91EB-0981B69FCCE0}"/>
            </c:ext>
          </c:extLst>
        </c:ser>
        <c:ser>
          <c:idx val="4"/>
          <c:order val="4"/>
          <c:tx>
            <c:strRef>
              <c:f>'[46]CEM-IND-001-V11'!$H$35</c:f>
              <c:strCache>
                <c:ptCount val="1"/>
                <c:pt idx="0">
                  <c:v>Sumatoria de actividades del PAA ejecutadas</c:v>
                </c:pt>
              </c:strCache>
            </c:strRef>
          </c:tx>
          <c:spPr>
            <a:solidFill>
              <a:schemeClr val="accent5"/>
            </a:solidFill>
            <a:ln>
              <a:noFill/>
            </a:ln>
            <a:effectLst/>
          </c:spPr>
          <c:invertIfNegative val="0"/>
          <c:cat>
            <c:strRef>
              <c:f>'[46]CEM-IND-001-V11'!$C$36:$C$40</c:f>
              <c:strCache>
                <c:ptCount val="5"/>
                <c:pt idx="0">
                  <c:v>Trimestre 1</c:v>
                </c:pt>
                <c:pt idx="1">
                  <c:v>Trimestre 2</c:v>
                </c:pt>
                <c:pt idx="2">
                  <c:v>Trimestre 3</c:v>
                </c:pt>
                <c:pt idx="3">
                  <c:v>Trimestre 4</c:v>
                </c:pt>
                <c:pt idx="4">
                  <c:v>SUMATORIA</c:v>
                </c:pt>
              </c:strCache>
            </c:strRef>
          </c:cat>
          <c:val>
            <c:numRef>
              <c:f>'[46]CEM-IND-001-V11'!$H$36:$H$40</c:f>
              <c:numCache>
                <c:formatCode>General</c:formatCode>
                <c:ptCount val="5"/>
                <c:pt idx="0">
                  <c:v>36</c:v>
                </c:pt>
                <c:pt idx="1">
                  <c:v>23</c:v>
                </c:pt>
                <c:pt idx="2">
                  <c:v>31</c:v>
                </c:pt>
                <c:pt idx="3">
                  <c:v>28</c:v>
                </c:pt>
                <c:pt idx="4">
                  <c:v>118</c:v>
                </c:pt>
              </c:numCache>
            </c:numRef>
          </c:val>
          <c:extLst>
            <c:ext xmlns:c16="http://schemas.microsoft.com/office/drawing/2014/chart" uri="{C3380CC4-5D6E-409C-BE32-E72D297353CC}">
              <c16:uniqueId val="{00000004-764C-4F64-91EB-0981B69FCCE0}"/>
            </c:ext>
          </c:extLst>
        </c:ser>
        <c:ser>
          <c:idx val="5"/>
          <c:order val="5"/>
          <c:tx>
            <c:strRef>
              <c:f>'[46]CEM-IND-001-V11'!$I$35</c:f>
              <c:strCache>
                <c:ptCount val="1"/>
                <c:pt idx="0">
                  <c:v>Sumatoria de actividades del PAA programadas</c:v>
                </c:pt>
              </c:strCache>
            </c:strRef>
          </c:tx>
          <c:spPr>
            <a:solidFill>
              <a:srgbClr val="FFC000"/>
            </a:solidFill>
            <a:ln>
              <a:noFill/>
            </a:ln>
            <a:effectLst/>
          </c:spPr>
          <c:invertIfNegative val="0"/>
          <c:cat>
            <c:strRef>
              <c:f>'[46]CEM-IND-001-V11'!$C$36:$C$40</c:f>
              <c:strCache>
                <c:ptCount val="5"/>
                <c:pt idx="0">
                  <c:v>Trimestre 1</c:v>
                </c:pt>
                <c:pt idx="1">
                  <c:v>Trimestre 2</c:v>
                </c:pt>
                <c:pt idx="2">
                  <c:v>Trimestre 3</c:v>
                </c:pt>
                <c:pt idx="3">
                  <c:v>Trimestre 4</c:v>
                </c:pt>
                <c:pt idx="4">
                  <c:v>SUMATORIA</c:v>
                </c:pt>
              </c:strCache>
            </c:strRef>
          </c:cat>
          <c:val>
            <c:numRef>
              <c:f>'[46]CEM-IND-001-V11'!$I$36:$I$40</c:f>
              <c:numCache>
                <c:formatCode>General</c:formatCode>
                <c:ptCount val="5"/>
                <c:pt idx="0">
                  <c:v>37</c:v>
                </c:pt>
                <c:pt idx="1">
                  <c:v>23</c:v>
                </c:pt>
                <c:pt idx="2">
                  <c:v>32</c:v>
                </c:pt>
                <c:pt idx="3">
                  <c:v>29</c:v>
                </c:pt>
                <c:pt idx="4">
                  <c:v>121</c:v>
                </c:pt>
              </c:numCache>
            </c:numRef>
          </c:val>
          <c:extLst>
            <c:ext xmlns:c16="http://schemas.microsoft.com/office/drawing/2014/chart" uri="{C3380CC4-5D6E-409C-BE32-E72D297353CC}">
              <c16:uniqueId val="{00000005-764C-4F64-91EB-0981B69FCCE0}"/>
            </c:ext>
          </c:extLst>
        </c:ser>
        <c:ser>
          <c:idx val="6"/>
          <c:order val="6"/>
          <c:tx>
            <c:strRef>
              <c:f>'[46]CEM-IND-001-V11'!$J$35</c:f>
              <c:strCache>
                <c:ptCount val="1"/>
                <c:pt idx="0">
                  <c:v>% cumplimiento</c:v>
                </c:pt>
              </c:strCache>
            </c:strRef>
          </c:tx>
          <c:spPr>
            <a:solidFill>
              <a:srgbClr val="00B050"/>
            </a:solidFill>
            <a:ln>
              <a:noFill/>
            </a:ln>
            <a:effectLst/>
          </c:spPr>
          <c:invertIfNegative val="0"/>
          <c:cat>
            <c:strRef>
              <c:f>'[46]CEM-IND-001-V11'!$C$36:$C$40</c:f>
              <c:strCache>
                <c:ptCount val="5"/>
                <c:pt idx="0">
                  <c:v>Trimestre 1</c:v>
                </c:pt>
                <c:pt idx="1">
                  <c:v>Trimestre 2</c:v>
                </c:pt>
                <c:pt idx="2">
                  <c:v>Trimestre 3</c:v>
                </c:pt>
                <c:pt idx="3">
                  <c:v>Trimestre 4</c:v>
                </c:pt>
                <c:pt idx="4">
                  <c:v>SUMATORIA</c:v>
                </c:pt>
              </c:strCache>
            </c:strRef>
          </c:cat>
          <c:val>
            <c:numRef>
              <c:f>'[46]CEM-IND-001-V11'!$J$36:$J$40</c:f>
              <c:numCache>
                <c:formatCode>General</c:formatCode>
                <c:ptCount val="5"/>
                <c:pt idx="0">
                  <c:v>0.97297297297297303</c:v>
                </c:pt>
                <c:pt idx="1">
                  <c:v>1</c:v>
                </c:pt>
                <c:pt idx="2">
                  <c:v>0.96875</c:v>
                </c:pt>
                <c:pt idx="3">
                  <c:v>0.96551724137931039</c:v>
                </c:pt>
                <c:pt idx="4">
                  <c:v>0.97520661157024791</c:v>
                </c:pt>
              </c:numCache>
            </c:numRef>
          </c:val>
          <c:extLst>
            <c:ext xmlns:c16="http://schemas.microsoft.com/office/drawing/2014/chart" uri="{C3380CC4-5D6E-409C-BE32-E72D297353CC}">
              <c16:uniqueId val="{00000006-764C-4F64-91EB-0981B69FCCE0}"/>
            </c:ext>
          </c:extLst>
        </c:ser>
        <c:dLbls>
          <c:showLegendKey val="0"/>
          <c:showVal val="0"/>
          <c:showCatName val="0"/>
          <c:showSerName val="0"/>
          <c:showPercent val="0"/>
          <c:showBubbleSize val="0"/>
        </c:dLbls>
        <c:gapWidth val="219"/>
        <c:overlap val="-27"/>
        <c:axId val="639259920"/>
        <c:axId val="639263248"/>
      </c:barChart>
      <c:catAx>
        <c:axId val="639259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39263248"/>
        <c:crosses val="autoZero"/>
        <c:auto val="1"/>
        <c:lblAlgn val="ctr"/>
        <c:lblOffset val="100"/>
        <c:noMultiLvlLbl val="0"/>
      </c:catAx>
      <c:valAx>
        <c:axId val="6392632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3925992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234680051487224E-2"/>
          <c:y val="0.26804812996862803"/>
          <c:w val="0.90481095540478018"/>
          <c:h val="0.61948672980639108"/>
        </c:manualLayout>
      </c:layout>
      <c:barChart>
        <c:barDir val="col"/>
        <c:grouping val="clustered"/>
        <c:varyColors val="0"/>
        <c:ser>
          <c:idx val="0"/>
          <c:order val="0"/>
          <c:spPr>
            <a:solidFill>
              <a:schemeClr val="accent1"/>
            </a:solidFill>
            <a:ln>
              <a:noFill/>
            </a:ln>
            <a:effectLst/>
          </c:spPr>
          <c:invertIfNegative val="0"/>
          <c:dLbls>
            <c:dLbl>
              <c:idx val="0"/>
              <c:layout/>
              <c:tx>
                <c:rich>
                  <a:bodyPr/>
                  <a:lstStyle/>
                  <a:p>
                    <a:r>
                      <a:rPr lang="en-US"/>
                      <a:t>28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0A7-4CDB-B7D2-7CABFC7E2B0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Trimestre 1</c:v>
              </c:pt>
            </c:strLit>
          </c:cat>
          <c:val>
            <c:numRef>
              <c:f>'[47]CEM-IND-002-V5'!$H$36:$H$39</c:f>
              <c:numCache>
                <c:formatCode>General</c:formatCode>
                <c:ptCount val="4"/>
                <c:pt idx="0">
                  <c:v>24</c:v>
                </c:pt>
                <c:pt idx="1">
                  <c:v>64</c:v>
                </c:pt>
                <c:pt idx="2">
                  <c:v>74</c:v>
                </c:pt>
                <c:pt idx="3">
                  <c:v>112</c:v>
                </c:pt>
              </c:numCache>
            </c:numRef>
          </c:val>
          <c:extLst>
            <c:ext xmlns:c16="http://schemas.microsoft.com/office/drawing/2014/chart" uri="{C3380CC4-5D6E-409C-BE32-E72D297353CC}">
              <c16:uniqueId val="{00000001-10A7-4CDB-B7D2-7CABFC7E2B09}"/>
            </c:ext>
          </c:extLst>
        </c:ser>
        <c:ser>
          <c:idx val="1"/>
          <c:order val="1"/>
          <c:spPr>
            <a:solidFill>
              <a:schemeClr val="accent2"/>
            </a:solidFill>
            <a:ln>
              <a:noFill/>
            </a:ln>
            <a:effectLst/>
          </c:spPr>
          <c:invertIfNegative val="0"/>
          <c:dLbls>
            <c:dLbl>
              <c:idx val="0"/>
              <c:layout/>
              <c:tx>
                <c:rich>
                  <a:bodyPr/>
                  <a:lstStyle/>
                  <a:p>
                    <a:r>
                      <a:rPr lang="en-US"/>
                      <a:t>33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0A7-4CDB-B7D2-7CABFC7E2B09}"/>
                </c:ext>
              </c:extLst>
            </c:dLbl>
            <c:dLbl>
              <c:idx val="1"/>
              <c:delete val="1"/>
              <c:extLst>
                <c:ext xmlns:c15="http://schemas.microsoft.com/office/drawing/2012/chart" uri="{CE6537A1-D6FC-4f65-9D91-7224C49458BB}"/>
                <c:ext xmlns:c16="http://schemas.microsoft.com/office/drawing/2014/chart" uri="{C3380CC4-5D6E-409C-BE32-E72D297353CC}">
                  <c16:uniqueId val="{00000003-10A7-4CDB-B7D2-7CABFC7E2B09}"/>
                </c:ext>
              </c:extLst>
            </c:dLbl>
            <c:dLbl>
              <c:idx val="2"/>
              <c:delete val="1"/>
              <c:extLst>
                <c:ext xmlns:c15="http://schemas.microsoft.com/office/drawing/2012/chart" uri="{CE6537A1-D6FC-4f65-9D91-7224C49458BB}"/>
                <c:ext xmlns:c16="http://schemas.microsoft.com/office/drawing/2014/chart" uri="{C3380CC4-5D6E-409C-BE32-E72D297353CC}">
                  <c16:uniqueId val="{00000004-10A7-4CDB-B7D2-7CABFC7E2B09}"/>
                </c:ext>
              </c:extLst>
            </c:dLbl>
            <c:dLbl>
              <c:idx val="3"/>
              <c:delete val="1"/>
              <c:extLst>
                <c:ext xmlns:c15="http://schemas.microsoft.com/office/drawing/2012/chart" uri="{CE6537A1-D6FC-4f65-9D91-7224C49458BB}"/>
                <c:ext xmlns:c16="http://schemas.microsoft.com/office/drawing/2014/chart" uri="{C3380CC4-5D6E-409C-BE32-E72D297353CC}">
                  <c16:uniqueId val="{00000005-10A7-4CDB-B7D2-7CABFC7E2B0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Trimestre 1</c:v>
              </c:pt>
            </c:strLit>
          </c:cat>
          <c:val>
            <c:numRef>
              <c:f>'[47]CEM-IND-002-V5'!$I$36:$I$39</c:f>
              <c:numCache>
                <c:formatCode>General</c:formatCode>
                <c:ptCount val="4"/>
                <c:pt idx="0">
                  <c:v>37</c:v>
                </c:pt>
                <c:pt idx="1">
                  <c:v>84</c:v>
                </c:pt>
                <c:pt idx="2">
                  <c:v>80</c:v>
                </c:pt>
                <c:pt idx="3">
                  <c:v>130</c:v>
                </c:pt>
              </c:numCache>
            </c:numRef>
          </c:val>
          <c:extLst>
            <c:ext xmlns:c16="http://schemas.microsoft.com/office/drawing/2014/chart" uri="{C3380CC4-5D6E-409C-BE32-E72D297353CC}">
              <c16:uniqueId val="{00000006-10A7-4CDB-B7D2-7CABFC7E2B09}"/>
            </c:ext>
          </c:extLst>
        </c:ser>
        <c:ser>
          <c:idx val="2"/>
          <c:order val="2"/>
          <c:spPr>
            <a:solidFill>
              <a:schemeClr val="accent3"/>
            </a:solidFill>
            <a:ln>
              <a:noFill/>
            </a:ln>
            <a:effectLst/>
          </c:spPr>
          <c:invertIfNegative val="0"/>
          <c:cat>
            <c:strLit>
              <c:ptCount val="1"/>
              <c:pt idx="0">
                <c:v>Trimestre 1</c:v>
              </c:pt>
            </c:strLit>
          </c:cat>
          <c:val>
            <c:numRef>
              <c:f>'[47]CEM-IND-002-V5'!$J$36:$J$39</c:f>
              <c:numCache>
                <c:formatCode>General</c:formatCode>
                <c:ptCount val="4"/>
                <c:pt idx="0">
                  <c:v>0.64864864864864868</c:v>
                </c:pt>
                <c:pt idx="1">
                  <c:v>0.76190476190476186</c:v>
                </c:pt>
                <c:pt idx="2">
                  <c:v>0.92500000000000004</c:v>
                </c:pt>
                <c:pt idx="3">
                  <c:v>0.86153846153846159</c:v>
                </c:pt>
              </c:numCache>
            </c:numRef>
          </c:val>
          <c:extLst>
            <c:ext xmlns:c16="http://schemas.microsoft.com/office/drawing/2014/chart" uri="{C3380CC4-5D6E-409C-BE32-E72D297353CC}">
              <c16:uniqueId val="{00000007-10A7-4CDB-B7D2-7CABFC7E2B09}"/>
            </c:ext>
          </c:extLst>
        </c:ser>
        <c:dLbls>
          <c:showLegendKey val="0"/>
          <c:showVal val="0"/>
          <c:showCatName val="0"/>
          <c:showSerName val="0"/>
          <c:showPercent val="0"/>
          <c:showBubbleSize val="0"/>
        </c:dLbls>
        <c:gapWidth val="219"/>
        <c:overlap val="-27"/>
        <c:axId val="969214624"/>
        <c:axId val="969211296"/>
      </c:barChart>
      <c:catAx>
        <c:axId val="969214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69211296"/>
        <c:crosses val="autoZero"/>
        <c:auto val="1"/>
        <c:lblAlgn val="ctr"/>
        <c:lblOffset val="100"/>
        <c:noMultiLvlLbl val="0"/>
      </c:catAx>
      <c:valAx>
        <c:axId val="9692112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6921462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oddFooter>&amp;ZAvenida Calle 26 No. 57-83 Torre 8, Piso 8 CEMSA - C.P. 111321 
PBX:(+57) 601-3779555 - Información: Línea 195 
Sede Operativa - Atención al Ciudadano: Calle 22D No. 120-40
www.umv.gov.co &amp;CDESI-FM-007
&amp;P de &amp;#</c:oddFooter>
    </c:headerFooter>
    <c:pageMargins b="0.75" l="0.7" r="0.7" t="0.75" header="0.3" footer="0.3"/>
    <c:pageSetup orientation="landscape"/>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r>
              <a:rPr lang="es-CO"/>
              <a:t>Satisfacción de actividades de responsabilidad social en la entidad.</a:t>
            </a:r>
          </a:p>
        </c:rich>
      </c:tx>
      <c:overlay val="0"/>
      <c:spPr>
        <a:noFill/>
        <a:ln>
          <a:noFill/>
        </a:ln>
        <a:effectLst/>
      </c:spPr>
      <c:txPr>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endParaRPr lang="es-CO"/>
        </a:p>
      </c:txPr>
    </c:title>
    <c:autoTitleDeleted val="0"/>
    <c:plotArea>
      <c:layout/>
      <c:barChart>
        <c:barDir val="col"/>
        <c:grouping val="clustered"/>
        <c:varyColors val="0"/>
        <c:ser>
          <c:idx val="0"/>
          <c:order val="0"/>
          <c:spPr>
            <a:pattFill prst="narHorz">
              <a:fgClr>
                <a:schemeClr val="accent1"/>
              </a:fgClr>
              <a:bgClr>
                <a:schemeClr val="accent1">
                  <a:lumMod val="20000"/>
                  <a:lumOff val="80000"/>
                </a:schemeClr>
              </a:bgClr>
            </a:pattFill>
            <a:ln>
              <a:noFill/>
            </a:ln>
            <a:effectLst>
              <a:innerShdw blurRad="114300">
                <a:schemeClr val="accent1"/>
              </a:innerShdw>
            </a:effectLst>
          </c:spPr>
          <c:invertIfNegative val="0"/>
          <c:dPt>
            <c:idx val="0"/>
            <c:invertIfNegative val="0"/>
            <c:bubble3D val="0"/>
            <c:spPr>
              <a:solidFill>
                <a:schemeClr val="accent2">
                  <a:lumMod val="60000"/>
                  <a:lumOff val="40000"/>
                </a:schemeClr>
              </a:solidFill>
              <a:ln>
                <a:solidFill>
                  <a:schemeClr val="accent2">
                    <a:lumMod val="75000"/>
                  </a:schemeClr>
                </a:solidFill>
              </a:ln>
              <a:effectLst>
                <a:innerShdw blurRad="114300">
                  <a:schemeClr val="accent1"/>
                </a:innerShdw>
              </a:effectLst>
            </c:spPr>
            <c:extLst>
              <c:ext xmlns:c16="http://schemas.microsoft.com/office/drawing/2014/chart" uri="{C3380CC4-5D6E-409C-BE32-E72D297353CC}">
                <c16:uniqueId val="{00000001-5EA0-43C6-900C-1899883F851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'[3] SRPI-IND-005'!$C$37:$G$38</c:f>
              <c:multiLvlStrCache>
                <c:ptCount val="2"/>
                <c:lvl/>
                <c:lvl/>
                <c:lvl/>
                <c:lvl/>
                <c:lvl>
                  <c:pt idx="0">
                    <c:v>Semestre 1</c:v>
                  </c:pt>
                  <c:pt idx="1">
                    <c:v>Semestre  2</c:v>
                  </c:pt>
                </c:lvl>
              </c:multiLvlStrCache>
            </c:multiLvlStrRef>
          </c:cat>
          <c:val>
            <c:numRef>
              <c:f>'[3] SRPI-IND-005'!$J$37:$J$38</c:f>
              <c:numCache>
                <c:formatCode>General</c:formatCode>
                <c:ptCount val="2"/>
                <c:pt idx="0">
                  <c:v>4.6500000000000004</c:v>
                </c:pt>
              </c:numCache>
            </c:numRef>
          </c:val>
          <c:extLst xmlns:c15="http://schemas.microsoft.com/office/drawing/2012/chart">
            <c:ext xmlns:c16="http://schemas.microsoft.com/office/drawing/2014/chart" uri="{C3380CC4-5D6E-409C-BE32-E72D297353CC}">
              <c16:uniqueId val="{00000002-5EA0-43C6-900C-1899883F8511}"/>
            </c:ext>
          </c:extLst>
        </c:ser>
        <c:dLbls>
          <c:dLblPos val="outEnd"/>
          <c:showLegendKey val="0"/>
          <c:showVal val="1"/>
          <c:showCatName val="0"/>
          <c:showSerName val="0"/>
          <c:showPercent val="0"/>
          <c:showBubbleSize val="0"/>
        </c:dLbls>
        <c:gapWidth val="164"/>
        <c:overlap val="-22"/>
        <c:axId val="340652560"/>
        <c:axId val="340653344"/>
        <c:extLst/>
      </c:barChart>
      <c:catAx>
        <c:axId val="340652560"/>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40653344"/>
        <c:crosses val="autoZero"/>
        <c:auto val="1"/>
        <c:lblAlgn val="ctr"/>
        <c:lblOffset val="100"/>
        <c:noMultiLvlLbl val="0"/>
      </c:catAx>
      <c:valAx>
        <c:axId val="34065334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406525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234680051487224E-2"/>
          <c:y val="0.26804812996862803"/>
          <c:w val="0.90481095540478018"/>
          <c:h val="0.61948672980639108"/>
        </c:manualLayout>
      </c:layout>
      <c:barChart>
        <c:barDir val="col"/>
        <c:grouping val="clustered"/>
        <c:varyColors val="0"/>
        <c:ser>
          <c:idx val="0"/>
          <c:order val="0"/>
          <c:spPr>
            <a:solidFill>
              <a:schemeClr val="accent1"/>
            </a:solidFill>
            <a:ln>
              <a:noFill/>
            </a:ln>
            <a:effectLst/>
          </c:spPr>
          <c:invertIfNegative val="0"/>
          <c:dLbls>
            <c:dLbl>
              <c:idx val="0"/>
              <c:layout/>
              <c:tx>
                <c:rich>
                  <a:bodyPr/>
                  <a:lstStyle/>
                  <a:p>
                    <a:r>
                      <a:rPr lang="en-US"/>
                      <a:t>28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7C-436A-BB59-3017D408B11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Trimestre 1</c:v>
              </c:pt>
            </c:strLit>
          </c:cat>
          <c:val>
            <c:numRef>
              <c:f>'[47]CEM-IND-002-V5'!$H$36:$H$39</c:f>
              <c:numCache>
                <c:formatCode>General</c:formatCode>
                <c:ptCount val="4"/>
                <c:pt idx="0">
                  <c:v>24</c:v>
                </c:pt>
                <c:pt idx="1">
                  <c:v>64</c:v>
                </c:pt>
                <c:pt idx="2">
                  <c:v>74</c:v>
                </c:pt>
                <c:pt idx="3">
                  <c:v>112</c:v>
                </c:pt>
              </c:numCache>
            </c:numRef>
          </c:val>
          <c:extLst>
            <c:ext xmlns:c16="http://schemas.microsoft.com/office/drawing/2014/chart" uri="{C3380CC4-5D6E-409C-BE32-E72D297353CC}">
              <c16:uniqueId val="{00000001-B87C-436A-BB59-3017D408B115}"/>
            </c:ext>
          </c:extLst>
        </c:ser>
        <c:ser>
          <c:idx val="1"/>
          <c:order val="1"/>
          <c:spPr>
            <a:solidFill>
              <a:schemeClr val="accent2"/>
            </a:solidFill>
            <a:ln>
              <a:noFill/>
            </a:ln>
            <a:effectLst/>
          </c:spPr>
          <c:invertIfNegative val="0"/>
          <c:dLbls>
            <c:dLbl>
              <c:idx val="0"/>
              <c:layout/>
              <c:tx>
                <c:rich>
                  <a:bodyPr/>
                  <a:lstStyle/>
                  <a:p>
                    <a:r>
                      <a:rPr lang="en-US"/>
                      <a:t>33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87C-436A-BB59-3017D408B115}"/>
                </c:ext>
              </c:extLst>
            </c:dLbl>
            <c:dLbl>
              <c:idx val="1"/>
              <c:delete val="1"/>
              <c:extLst>
                <c:ext xmlns:c15="http://schemas.microsoft.com/office/drawing/2012/chart" uri="{CE6537A1-D6FC-4f65-9D91-7224C49458BB}"/>
                <c:ext xmlns:c16="http://schemas.microsoft.com/office/drawing/2014/chart" uri="{C3380CC4-5D6E-409C-BE32-E72D297353CC}">
                  <c16:uniqueId val="{00000003-B87C-436A-BB59-3017D408B115}"/>
                </c:ext>
              </c:extLst>
            </c:dLbl>
            <c:dLbl>
              <c:idx val="2"/>
              <c:delete val="1"/>
              <c:extLst>
                <c:ext xmlns:c15="http://schemas.microsoft.com/office/drawing/2012/chart" uri="{CE6537A1-D6FC-4f65-9D91-7224C49458BB}"/>
                <c:ext xmlns:c16="http://schemas.microsoft.com/office/drawing/2014/chart" uri="{C3380CC4-5D6E-409C-BE32-E72D297353CC}">
                  <c16:uniqueId val="{00000004-B87C-436A-BB59-3017D408B115}"/>
                </c:ext>
              </c:extLst>
            </c:dLbl>
            <c:dLbl>
              <c:idx val="3"/>
              <c:delete val="1"/>
              <c:extLst>
                <c:ext xmlns:c15="http://schemas.microsoft.com/office/drawing/2012/chart" uri="{CE6537A1-D6FC-4f65-9D91-7224C49458BB}"/>
                <c:ext xmlns:c16="http://schemas.microsoft.com/office/drawing/2014/chart" uri="{C3380CC4-5D6E-409C-BE32-E72D297353CC}">
                  <c16:uniqueId val="{00000005-B87C-436A-BB59-3017D408B11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Trimestre 1</c:v>
              </c:pt>
            </c:strLit>
          </c:cat>
          <c:val>
            <c:numRef>
              <c:f>'[47]CEM-IND-002-V5'!$I$36:$I$39</c:f>
              <c:numCache>
                <c:formatCode>General</c:formatCode>
                <c:ptCount val="4"/>
                <c:pt idx="0">
                  <c:v>37</c:v>
                </c:pt>
                <c:pt idx="1">
                  <c:v>84</c:v>
                </c:pt>
                <c:pt idx="2">
                  <c:v>80</c:v>
                </c:pt>
                <c:pt idx="3">
                  <c:v>130</c:v>
                </c:pt>
              </c:numCache>
            </c:numRef>
          </c:val>
          <c:extLst>
            <c:ext xmlns:c16="http://schemas.microsoft.com/office/drawing/2014/chart" uri="{C3380CC4-5D6E-409C-BE32-E72D297353CC}">
              <c16:uniqueId val="{00000006-B87C-436A-BB59-3017D408B115}"/>
            </c:ext>
          </c:extLst>
        </c:ser>
        <c:ser>
          <c:idx val="2"/>
          <c:order val="2"/>
          <c:spPr>
            <a:solidFill>
              <a:schemeClr val="accent3"/>
            </a:solidFill>
            <a:ln>
              <a:noFill/>
            </a:ln>
            <a:effectLst/>
          </c:spPr>
          <c:invertIfNegative val="0"/>
          <c:cat>
            <c:strLit>
              <c:ptCount val="1"/>
              <c:pt idx="0">
                <c:v>Trimestre 1</c:v>
              </c:pt>
            </c:strLit>
          </c:cat>
          <c:val>
            <c:numRef>
              <c:f>'[47]CEM-IND-002-V5'!$J$36:$J$39</c:f>
              <c:numCache>
                <c:formatCode>General</c:formatCode>
                <c:ptCount val="4"/>
                <c:pt idx="0">
                  <c:v>0.64864864864864868</c:v>
                </c:pt>
                <c:pt idx="1">
                  <c:v>0.76190476190476186</c:v>
                </c:pt>
                <c:pt idx="2">
                  <c:v>0.92500000000000004</c:v>
                </c:pt>
                <c:pt idx="3">
                  <c:v>0.86153846153846159</c:v>
                </c:pt>
              </c:numCache>
            </c:numRef>
          </c:val>
          <c:extLst>
            <c:ext xmlns:c16="http://schemas.microsoft.com/office/drawing/2014/chart" uri="{C3380CC4-5D6E-409C-BE32-E72D297353CC}">
              <c16:uniqueId val="{00000007-B87C-436A-BB59-3017D408B115}"/>
            </c:ext>
          </c:extLst>
        </c:ser>
        <c:dLbls>
          <c:showLegendKey val="0"/>
          <c:showVal val="0"/>
          <c:showCatName val="0"/>
          <c:showSerName val="0"/>
          <c:showPercent val="0"/>
          <c:showBubbleSize val="0"/>
        </c:dLbls>
        <c:gapWidth val="219"/>
        <c:overlap val="-27"/>
        <c:axId val="969214624"/>
        <c:axId val="969211296"/>
      </c:barChart>
      <c:catAx>
        <c:axId val="969214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69211296"/>
        <c:crosses val="autoZero"/>
        <c:auto val="1"/>
        <c:lblAlgn val="ctr"/>
        <c:lblOffset val="100"/>
        <c:noMultiLvlLbl val="0"/>
      </c:catAx>
      <c:valAx>
        <c:axId val="9692112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6921462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oddFooter>&amp;ZAvenida Calle 26 No. 57-83 Torre 8, Piso 8 CEMSA - C.P. 111321 
PBX:(+57) 601-3779555 - Información: Línea 195 
Sede Operativa - Atención al Ciudadano: Calle 22D No. 120-40
www.umv.gov.co &amp;CDESI-FM-007
&amp;P de &amp;#</c:oddFooter>
    </c:headerFooter>
    <c:pageMargins b="0.75" l="0.7" r="0.7" t="0.75" header="0.3" footer="0.3"/>
    <c:pageSetup orientation="landscape"/>
  </c:printSettings>
  <c:userShapes r:id="rId3"/>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234680051487224E-2"/>
          <c:y val="0.26804812996862803"/>
          <c:w val="0.90481095540478018"/>
          <c:h val="0.61948672980639108"/>
        </c:manualLayout>
      </c:layout>
      <c:barChart>
        <c:barDir val="col"/>
        <c:grouping val="clustered"/>
        <c:varyColors val="0"/>
        <c:ser>
          <c:idx val="0"/>
          <c:order val="0"/>
          <c:spPr>
            <a:solidFill>
              <a:schemeClr val="accent1"/>
            </a:solidFill>
            <a:ln>
              <a:noFill/>
            </a:ln>
            <a:effectLst/>
          </c:spPr>
          <c:invertIfNegative val="0"/>
          <c:cat>
            <c:strLit>
              <c:ptCount val="1"/>
              <c:pt idx="0">
                <c:v>Trimestre 1</c:v>
              </c:pt>
            </c:strLit>
          </c:cat>
          <c:val>
            <c:numRef>
              <c:f>'[47]CEM-IND-002-V5'!$H$36:$H$39</c:f>
              <c:numCache>
                <c:formatCode>General</c:formatCode>
                <c:ptCount val="4"/>
                <c:pt idx="0">
                  <c:v>24</c:v>
                </c:pt>
                <c:pt idx="1">
                  <c:v>64</c:v>
                </c:pt>
                <c:pt idx="2">
                  <c:v>74</c:v>
                </c:pt>
                <c:pt idx="3">
                  <c:v>112</c:v>
                </c:pt>
              </c:numCache>
            </c:numRef>
          </c:val>
          <c:extLst>
            <c:ext xmlns:c16="http://schemas.microsoft.com/office/drawing/2014/chart" uri="{C3380CC4-5D6E-409C-BE32-E72D297353CC}">
              <c16:uniqueId val="{00000000-196D-43B5-A4A4-697FDA272CC2}"/>
            </c:ext>
          </c:extLst>
        </c:ser>
        <c:ser>
          <c:idx val="1"/>
          <c:order val="1"/>
          <c:spPr>
            <a:solidFill>
              <a:schemeClr val="accent2"/>
            </a:solidFill>
            <a:ln>
              <a:noFill/>
            </a:ln>
            <a:effectLst/>
          </c:spPr>
          <c:invertIfNegative val="0"/>
          <c:cat>
            <c:strLit>
              <c:ptCount val="1"/>
              <c:pt idx="0">
                <c:v>Trimestre 1</c:v>
              </c:pt>
            </c:strLit>
          </c:cat>
          <c:val>
            <c:numRef>
              <c:f>'[47]CEM-IND-002-V5'!$I$36:$I$39</c:f>
              <c:numCache>
                <c:formatCode>General</c:formatCode>
                <c:ptCount val="4"/>
                <c:pt idx="0">
                  <c:v>37</c:v>
                </c:pt>
                <c:pt idx="1">
                  <c:v>84</c:v>
                </c:pt>
                <c:pt idx="2">
                  <c:v>80</c:v>
                </c:pt>
                <c:pt idx="3">
                  <c:v>130</c:v>
                </c:pt>
              </c:numCache>
            </c:numRef>
          </c:val>
          <c:extLst>
            <c:ext xmlns:c16="http://schemas.microsoft.com/office/drawing/2014/chart" uri="{C3380CC4-5D6E-409C-BE32-E72D297353CC}">
              <c16:uniqueId val="{00000001-196D-43B5-A4A4-697FDA272CC2}"/>
            </c:ext>
          </c:extLst>
        </c:ser>
        <c:ser>
          <c:idx val="2"/>
          <c:order val="2"/>
          <c:spPr>
            <a:solidFill>
              <a:schemeClr val="accent3"/>
            </a:solidFill>
            <a:ln>
              <a:noFill/>
            </a:ln>
            <a:effectLst/>
          </c:spPr>
          <c:invertIfNegative val="0"/>
          <c:cat>
            <c:strLit>
              <c:ptCount val="1"/>
              <c:pt idx="0">
                <c:v>Trimestre 1</c:v>
              </c:pt>
            </c:strLit>
          </c:cat>
          <c:val>
            <c:numRef>
              <c:f>'[47]CEM-IND-002-V5'!$J$36:$J$39</c:f>
              <c:numCache>
                <c:formatCode>General</c:formatCode>
                <c:ptCount val="4"/>
                <c:pt idx="0">
                  <c:v>0.64864864864864868</c:v>
                </c:pt>
                <c:pt idx="1">
                  <c:v>0.76190476190476186</c:v>
                </c:pt>
                <c:pt idx="2">
                  <c:v>0.92500000000000004</c:v>
                </c:pt>
                <c:pt idx="3">
                  <c:v>0.86153846153846159</c:v>
                </c:pt>
              </c:numCache>
            </c:numRef>
          </c:val>
          <c:extLst>
            <c:ext xmlns:c16="http://schemas.microsoft.com/office/drawing/2014/chart" uri="{C3380CC4-5D6E-409C-BE32-E72D297353CC}">
              <c16:uniqueId val="{00000002-196D-43B5-A4A4-697FDA272CC2}"/>
            </c:ext>
          </c:extLst>
        </c:ser>
        <c:dLbls>
          <c:showLegendKey val="0"/>
          <c:showVal val="0"/>
          <c:showCatName val="0"/>
          <c:showSerName val="0"/>
          <c:showPercent val="0"/>
          <c:showBubbleSize val="0"/>
        </c:dLbls>
        <c:gapWidth val="219"/>
        <c:overlap val="-27"/>
        <c:axId val="969214624"/>
        <c:axId val="969211296"/>
      </c:barChart>
      <c:catAx>
        <c:axId val="969214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69211296"/>
        <c:crosses val="autoZero"/>
        <c:auto val="1"/>
        <c:lblAlgn val="ctr"/>
        <c:lblOffset val="100"/>
        <c:noMultiLvlLbl val="0"/>
      </c:catAx>
      <c:valAx>
        <c:axId val="9692112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6921462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oddFooter>&amp;ZAvenida Calle 26 No. 57-83 Torre 8, Piso 8 CEMSA - C.P. 111321 
PBX:(+57) 601-3779555 - Información: Línea 195 
Sede Operativa - Atención al Ciudadano: Calle 22D No. 120-40
www.umv.gov.co &amp;CDESI-FM-007
&amp;P de &amp;#</c:oddFooter>
    </c:headerFooter>
    <c:pageMargins b="0.75" l="0.7" r="0.7" t="0.75" header="0.3" footer="0.3"/>
    <c:pageSetup orientation="landscape"/>
  </c:printSettings>
  <c:userShapes r:id="rId3"/>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276550319269791E-2"/>
          <c:y val="8.9227793894184282E-2"/>
          <c:w val="0.68547219333432385"/>
          <c:h val="0.76196712253073628"/>
        </c:manualLayout>
      </c:layout>
      <c:barChart>
        <c:barDir val="col"/>
        <c:grouping val="clustered"/>
        <c:varyColors val="0"/>
        <c:ser>
          <c:idx val="4"/>
          <c:order val="0"/>
          <c:tx>
            <c:strRef>
              <c:f>'[89]01.  (2)'!$H$36:$H$37</c:f>
              <c:strCache>
                <c:ptCount val="1"/>
                <c:pt idx="0">
                  <c:v>N° TOTAL DE INFORMES VERIFICADOS</c:v>
                </c:pt>
              </c:strCache>
            </c:strRef>
          </c:tx>
          <c:spPr>
            <a:solidFill>
              <a:schemeClr val="accent5"/>
            </a:solidFill>
            <a:ln>
              <a:noFill/>
            </a:ln>
            <a:effectLst/>
          </c:spPr>
          <c:invertIfNegative val="0"/>
          <c:dLbls>
            <c:dLbl>
              <c:idx val="0"/>
              <c:layout>
                <c:manualLayout>
                  <c:x val="-1.3917884481558804E-3"/>
                  <c:y val="0.30622009569377995"/>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7C5-4BCE-B886-57BED4D8E1C0}"/>
                </c:ext>
              </c:extLst>
            </c:dLbl>
            <c:dLbl>
              <c:idx val="1"/>
              <c:layout>
                <c:manualLayout>
                  <c:x val="-2.551582678851606E-17"/>
                  <c:y val="0.28708133971291866"/>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7C5-4BCE-B886-57BED4D8E1C0}"/>
                </c:ext>
              </c:extLst>
            </c:dLbl>
            <c:dLbl>
              <c:idx val="2"/>
              <c:layout>
                <c:manualLayout>
                  <c:x val="-5.1031653577032119E-17"/>
                  <c:y val="0.16586921850079744"/>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7C5-4BCE-B886-57BED4D8E1C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'[89]01.  (2)'!$C$38:$G$43</c:f>
              <c:multiLvlStrCache>
                <c:ptCount val="6"/>
                <c:lvl/>
                <c:lvl/>
                <c:lvl/>
                <c:lvl/>
                <c:lvl>
                  <c:pt idx="0">
                    <c:v>BIMESTRE 1</c:v>
                  </c:pt>
                  <c:pt idx="1">
                    <c:v>BIMESTRE 2</c:v>
                  </c:pt>
                  <c:pt idx="2">
                    <c:v>BIMESTRE 3</c:v>
                  </c:pt>
                  <c:pt idx="3">
                    <c:v>BIMESTRE 4</c:v>
                  </c:pt>
                  <c:pt idx="4">
                    <c:v>BIMESTRE 5</c:v>
                  </c:pt>
                  <c:pt idx="5">
                    <c:v>BIMESTRE 6</c:v>
                  </c:pt>
                </c:lvl>
              </c:multiLvlStrCache>
            </c:multiLvlStrRef>
          </c:cat>
          <c:val>
            <c:numRef>
              <c:f>'[89]01.  (2)'!$H$38:$H$43</c:f>
              <c:numCache>
                <c:formatCode>General</c:formatCode>
                <c:ptCount val="6"/>
                <c:pt idx="0">
                  <c:v>261</c:v>
                </c:pt>
                <c:pt idx="1">
                  <c:v>176</c:v>
                </c:pt>
                <c:pt idx="2">
                  <c:v>220</c:v>
                </c:pt>
              </c:numCache>
            </c:numRef>
          </c:val>
          <c:extLst>
            <c:ext xmlns:c16="http://schemas.microsoft.com/office/drawing/2014/chart" uri="{C3380CC4-5D6E-409C-BE32-E72D297353CC}">
              <c16:uniqueId val="{00000003-47C5-4BCE-B886-57BED4D8E1C0}"/>
            </c:ext>
          </c:extLst>
        </c:ser>
        <c:ser>
          <c:idx val="5"/>
          <c:order val="1"/>
          <c:tx>
            <c:strRef>
              <c:f>'[89]01.  (2)'!$I$36:$I$37</c:f>
              <c:strCache>
                <c:ptCount val="1"/>
                <c:pt idx="0">
                  <c:v>N° TOTAL DE INFORMES A VERIFICAR</c:v>
                </c:pt>
              </c:strCache>
            </c:strRef>
          </c:tx>
          <c:spPr>
            <a:solidFill>
              <a:schemeClr val="accent6"/>
            </a:solidFill>
            <a:ln>
              <a:noFill/>
            </a:ln>
            <a:effectLst/>
          </c:spPr>
          <c:invertIfNegative val="0"/>
          <c:dLbls>
            <c:dLbl>
              <c:idx val="0"/>
              <c:layout>
                <c:manualLayout>
                  <c:x val="0"/>
                  <c:y val="0.17224880382775121"/>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47C5-4BCE-B886-57BED4D8E1C0}"/>
                </c:ext>
              </c:extLst>
            </c:dLbl>
            <c:dLbl>
              <c:idx val="1"/>
              <c:layout>
                <c:manualLayout>
                  <c:x val="0"/>
                  <c:y val="0.45933014354066987"/>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47C5-4BCE-B886-57BED4D8E1C0}"/>
                </c:ext>
              </c:extLst>
            </c:dLbl>
            <c:dLbl>
              <c:idx val="2"/>
              <c:layout>
                <c:manualLayout>
                  <c:x val="0"/>
                  <c:y val="0.2424242424242424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47C5-4BCE-B886-57BED4D8E1C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'[89]01.  (2)'!$C$38:$G$43</c:f>
              <c:multiLvlStrCache>
                <c:ptCount val="6"/>
                <c:lvl/>
                <c:lvl/>
                <c:lvl/>
                <c:lvl/>
                <c:lvl>
                  <c:pt idx="0">
                    <c:v>BIMESTRE 1</c:v>
                  </c:pt>
                  <c:pt idx="1">
                    <c:v>BIMESTRE 2</c:v>
                  </c:pt>
                  <c:pt idx="2">
                    <c:v>BIMESTRE 3</c:v>
                  </c:pt>
                  <c:pt idx="3">
                    <c:v>BIMESTRE 4</c:v>
                  </c:pt>
                  <c:pt idx="4">
                    <c:v>BIMESTRE 5</c:v>
                  </c:pt>
                  <c:pt idx="5">
                    <c:v>BIMESTRE 6</c:v>
                  </c:pt>
                </c:lvl>
              </c:multiLvlStrCache>
            </c:multiLvlStrRef>
          </c:cat>
          <c:val>
            <c:numRef>
              <c:f>'[89]01.  (2)'!$I$38:$I$43</c:f>
              <c:numCache>
                <c:formatCode>General</c:formatCode>
                <c:ptCount val="6"/>
                <c:pt idx="0">
                  <c:v>261</c:v>
                </c:pt>
                <c:pt idx="1">
                  <c:v>176</c:v>
                </c:pt>
                <c:pt idx="2">
                  <c:v>220</c:v>
                </c:pt>
              </c:numCache>
            </c:numRef>
          </c:val>
          <c:extLst>
            <c:ext xmlns:c16="http://schemas.microsoft.com/office/drawing/2014/chart" uri="{C3380CC4-5D6E-409C-BE32-E72D297353CC}">
              <c16:uniqueId val="{00000007-47C5-4BCE-B886-57BED4D8E1C0}"/>
            </c:ext>
          </c:extLst>
        </c:ser>
        <c:dLbls>
          <c:showLegendKey val="0"/>
          <c:showVal val="0"/>
          <c:showCatName val="0"/>
          <c:showSerName val="0"/>
          <c:showPercent val="0"/>
          <c:showBubbleSize val="0"/>
        </c:dLbls>
        <c:gapWidth val="150"/>
        <c:axId val="464301176"/>
        <c:axId val="464302352"/>
        <c:extLst/>
      </c:barChart>
      <c:lineChart>
        <c:grouping val="standard"/>
        <c:varyColors val="0"/>
        <c:ser>
          <c:idx val="6"/>
          <c:order val="2"/>
          <c:tx>
            <c:strRef>
              <c:f>'[89]01.  (2)'!$J$36:$J$37</c:f>
              <c:strCache>
                <c:ptCount val="1"/>
                <c:pt idx="0">
                  <c:v>% DE INFORMES VERIFICADOS  DE ACUERDO A LOS REQUERIMIENTOS EN LAS ESPECIFICACIONES TECNICAS</c:v>
                </c:pt>
              </c:strCache>
            </c:strRef>
          </c:tx>
          <c:spPr>
            <a:ln w="28575" cap="rnd">
              <a:solidFill>
                <a:schemeClr val="accent1">
                  <a:lumMod val="60000"/>
                </a:schemeClr>
              </a:solidFill>
              <a:round/>
            </a:ln>
            <a:effectLst/>
          </c:spPr>
          <c:marker>
            <c:symbol val="none"/>
          </c:marker>
          <c:dLbls>
            <c:dLbl>
              <c:idx val="0"/>
              <c:layout>
                <c:manualLayout>
                  <c:x val="-2.5675428358511568E-2"/>
                  <c:y val="-0.2041467304625199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47C5-4BCE-B886-57BED4D8E1C0}"/>
                </c:ext>
              </c:extLst>
            </c:dLbl>
            <c:dLbl>
              <c:idx val="1"/>
              <c:layout>
                <c:manualLayout>
                  <c:x val="-2.6682885933621579E-2"/>
                  <c:y val="-8.2934609250398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47C5-4BCE-B886-57BED4D8E1C0}"/>
                </c:ext>
              </c:extLst>
            </c:dLbl>
            <c:dLbl>
              <c:idx val="2"/>
              <c:layout>
                <c:manualLayout>
                  <c:x val="-2.5052192066805846E-2"/>
                  <c:y val="-7.65550239234449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47C5-4BCE-B886-57BED4D8E1C0}"/>
                </c:ext>
              </c:extLst>
            </c:dLbl>
            <c:dLbl>
              <c:idx val="3"/>
              <c:layout>
                <c:manualLayout>
                  <c:x val="-4.1753653444675902E-3"/>
                  <c:y val="-6.37958532695374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47C5-4BCE-B886-57BED4D8E1C0}"/>
                </c:ext>
              </c:extLst>
            </c:dLbl>
            <c:dLbl>
              <c:idx val="4"/>
              <c:layout>
                <c:manualLayout>
                  <c:x val="-1.0206330715406424E-16"/>
                  <c:y val="-0.1084529505582137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47C5-4BCE-B886-57BED4D8E1C0}"/>
                </c:ext>
              </c:extLst>
            </c:dLbl>
            <c:dLbl>
              <c:idx val="5"/>
              <c:layout>
                <c:manualLayout>
                  <c:x val="-1.3917884481558804E-3"/>
                  <c:y val="-0.1084529505582137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47C5-4BCE-B886-57BED4D8E1C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'[89]01.  (2)'!$C$38:$G$43</c:f>
              <c:multiLvlStrCache>
                <c:ptCount val="6"/>
                <c:lvl/>
                <c:lvl/>
                <c:lvl/>
                <c:lvl/>
                <c:lvl>
                  <c:pt idx="0">
                    <c:v>BIMESTRE 1</c:v>
                  </c:pt>
                  <c:pt idx="1">
                    <c:v>BIMESTRE 2</c:v>
                  </c:pt>
                  <c:pt idx="2">
                    <c:v>BIMESTRE 3</c:v>
                  </c:pt>
                  <c:pt idx="3">
                    <c:v>BIMESTRE 4</c:v>
                  </c:pt>
                  <c:pt idx="4">
                    <c:v>BIMESTRE 5</c:v>
                  </c:pt>
                  <c:pt idx="5">
                    <c:v>BIMESTRE 6</c:v>
                  </c:pt>
                </c:lvl>
              </c:multiLvlStrCache>
            </c:multiLvlStrRef>
          </c:cat>
          <c:val>
            <c:numRef>
              <c:f>'[89]01.  (2)'!$J$38:$J$43</c:f>
              <c:numCache>
                <c:formatCode>General</c:formatCode>
                <c:ptCount val="6"/>
                <c:pt idx="0">
                  <c:v>1</c:v>
                </c:pt>
                <c:pt idx="1">
                  <c:v>1</c:v>
                </c:pt>
                <c:pt idx="2">
                  <c:v>1</c:v>
                </c:pt>
                <c:pt idx="3">
                  <c:v>0</c:v>
                </c:pt>
                <c:pt idx="4">
                  <c:v>0</c:v>
                </c:pt>
                <c:pt idx="5">
                  <c:v>0</c:v>
                </c:pt>
              </c:numCache>
            </c:numRef>
          </c:val>
          <c:smooth val="0"/>
          <c:extLst>
            <c:ext xmlns:c16="http://schemas.microsoft.com/office/drawing/2014/chart" uri="{C3380CC4-5D6E-409C-BE32-E72D297353CC}">
              <c16:uniqueId val="{0000000E-47C5-4BCE-B886-57BED4D8E1C0}"/>
            </c:ext>
          </c:extLst>
        </c:ser>
        <c:dLbls>
          <c:showLegendKey val="0"/>
          <c:showVal val="0"/>
          <c:showCatName val="0"/>
          <c:showSerName val="0"/>
          <c:showPercent val="0"/>
          <c:showBubbleSize val="0"/>
        </c:dLbls>
        <c:marker val="1"/>
        <c:smooth val="0"/>
        <c:axId val="464293728"/>
        <c:axId val="464300000"/>
      </c:lineChart>
      <c:catAx>
        <c:axId val="464301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464302352"/>
        <c:crosses val="autoZero"/>
        <c:auto val="1"/>
        <c:lblAlgn val="ctr"/>
        <c:lblOffset val="100"/>
        <c:noMultiLvlLbl val="0"/>
      </c:catAx>
      <c:valAx>
        <c:axId val="4643023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64301176"/>
        <c:crosses val="autoZero"/>
        <c:crossBetween val="between"/>
      </c:valAx>
      <c:valAx>
        <c:axId val="464300000"/>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64293728"/>
        <c:crosses val="max"/>
        <c:crossBetween val="between"/>
      </c:valAx>
      <c:catAx>
        <c:axId val="464293728"/>
        <c:scaling>
          <c:orientation val="minMax"/>
        </c:scaling>
        <c:delete val="1"/>
        <c:axPos val="b"/>
        <c:numFmt formatCode="General" sourceLinked="1"/>
        <c:majorTickMark val="out"/>
        <c:minorTickMark val="none"/>
        <c:tickLblPos val="nextTo"/>
        <c:crossAx val="464300000"/>
        <c:crosses val="autoZero"/>
        <c:auto val="1"/>
        <c:lblAlgn val="ctr"/>
        <c:lblOffset val="100"/>
        <c:noMultiLvlLbl val="0"/>
      </c:catAx>
      <c:spPr>
        <a:noFill/>
        <a:ln>
          <a:noFill/>
        </a:ln>
        <a:effectLst/>
      </c:spPr>
    </c:plotArea>
    <c:legend>
      <c:legendPos val="b"/>
      <c:layout>
        <c:manualLayout>
          <c:xMode val="edge"/>
          <c:yMode val="edge"/>
          <c:x val="0.79646659733571046"/>
          <c:y val="3.4760200429491767E-2"/>
          <c:w val="0.19529005638387059"/>
          <c:h val="0.9118019816900877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portrait"/>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276550319269791E-2"/>
          <c:y val="0.12112572052895304"/>
          <c:w val="0.75915262983200416"/>
          <c:h val="0.73006919589596753"/>
        </c:manualLayout>
      </c:layout>
      <c:barChart>
        <c:barDir val="col"/>
        <c:grouping val="clustered"/>
        <c:varyColors val="0"/>
        <c:ser>
          <c:idx val="4"/>
          <c:order val="0"/>
          <c:tx>
            <c:strRef>
              <c:f>'[50]02.'!$H$36:$H$37</c:f>
              <c:strCache>
                <c:ptCount val="1"/>
                <c:pt idx="0">
                  <c:v>N° TOTAL DE VISITAS REALIZADAS 0</c:v>
                </c:pt>
              </c:strCache>
            </c:strRef>
          </c:tx>
          <c:spPr>
            <a:solidFill>
              <a:schemeClr val="accent5"/>
            </a:solidFill>
            <a:ln>
              <a:noFill/>
            </a:ln>
            <a:effectLst/>
          </c:spPr>
          <c:invertIfNegative val="0"/>
          <c:dLbls>
            <c:dLbl>
              <c:idx val="0"/>
              <c:layout>
                <c:manualLayout>
                  <c:x val="0"/>
                  <c:y val="0.1786283891547048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320-419A-B418-ABFAAD37DC45}"/>
                </c:ext>
              </c:extLst>
            </c:dLbl>
            <c:dLbl>
              <c:idx val="1"/>
              <c:layout>
                <c:manualLayout>
                  <c:x val="0"/>
                  <c:y val="0.3636363636363636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320-419A-B418-ABFAAD37DC45}"/>
                </c:ext>
              </c:extLst>
            </c:dLbl>
            <c:dLbl>
              <c:idx val="2"/>
              <c:layout>
                <c:manualLayout>
                  <c:x val="0"/>
                  <c:y val="0.1148325358851674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320-419A-B418-ABFAAD37DC45}"/>
                </c:ext>
              </c:extLst>
            </c:dLbl>
            <c:dLbl>
              <c:idx val="3"/>
              <c:layout>
                <c:manualLayout>
                  <c:x val="-5.1953585682036955E-17"/>
                  <c:y val="0.1148325358851674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320-419A-B418-ABFAAD37DC45}"/>
                </c:ext>
              </c:extLst>
            </c:dLbl>
            <c:dLbl>
              <c:idx val="4"/>
              <c:layout>
                <c:manualLayout>
                  <c:x val="0"/>
                  <c:y val="0.1148325358851674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320-419A-B418-ABFAAD37DC45}"/>
                </c:ext>
              </c:extLst>
            </c:dLbl>
            <c:dLbl>
              <c:idx val="5"/>
              <c:layout>
                <c:manualLayout>
                  <c:x val="0"/>
                  <c:y val="0.1084529505582137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320-419A-B418-ABFAAD37DC4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'[50]02.'!$C$38:$G$49</c:f>
              <c:multiLvlStrCache>
                <c:ptCount val="12"/>
                <c:lvl>
                  <c:pt idx="0">
                    <c:v>0</c:v>
                  </c:pt>
                  <c:pt idx="1">
                    <c:v>0</c:v>
                  </c:pt>
                  <c:pt idx="2">
                    <c:v>0</c:v>
                  </c:pt>
                  <c:pt idx="3">
                    <c:v>0</c:v>
                  </c:pt>
                  <c:pt idx="4">
                    <c:v>0</c:v>
                  </c:pt>
                  <c:pt idx="5">
                    <c:v>0</c:v>
                  </c:pt>
                  <c:pt idx="6">
                    <c:v>0</c:v>
                  </c:pt>
                  <c:pt idx="7">
                    <c:v>0</c:v>
                  </c:pt>
                  <c:pt idx="8">
                    <c:v>0</c:v>
                  </c:pt>
                  <c:pt idx="9">
                    <c:v>0</c:v>
                  </c:pt>
                  <c:pt idx="10">
                    <c:v>0</c:v>
                  </c:pt>
                  <c:pt idx="11">
                    <c:v>0</c:v>
                  </c:pt>
                </c:lvl>
                <c:lvl>
                  <c:pt idx="0">
                    <c:v>0</c:v>
                  </c:pt>
                  <c:pt idx="1">
                    <c:v>0</c:v>
                  </c:pt>
                  <c:pt idx="2">
                    <c:v>0</c:v>
                  </c:pt>
                  <c:pt idx="3">
                    <c:v>0</c:v>
                  </c:pt>
                  <c:pt idx="4">
                    <c:v>0</c:v>
                  </c:pt>
                  <c:pt idx="5">
                    <c:v>0</c:v>
                  </c:pt>
                  <c:pt idx="6">
                    <c:v>0</c:v>
                  </c:pt>
                  <c:pt idx="7">
                    <c:v>0</c:v>
                  </c:pt>
                  <c:pt idx="8">
                    <c:v>0</c:v>
                  </c:pt>
                  <c:pt idx="9">
                    <c:v>0</c:v>
                  </c:pt>
                  <c:pt idx="10">
                    <c:v>0</c:v>
                  </c:pt>
                  <c:pt idx="11">
                    <c:v>0</c:v>
                  </c:pt>
                </c:lvl>
                <c:lvl>
                  <c:pt idx="0">
                    <c:v>0</c:v>
                  </c:pt>
                  <c:pt idx="1">
                    <c:v>0</c:v>
                  </c:pt>
                  <c:pt idx="2">
                    <c:v>0</c:v>
                  </c:pt>
                  <c:pt idx="3">
                    <c:v>0</c:v>
                  </c:pt>
                  <c:pt idx="4">
                    <c:v>0</c:v>
                  </c:pt>
                  <c:pt idx="5">
                    <c:v>0</c:v>
                  </c:pt>
                  <c:pt idx="6">
                    <c:v>0</c:v>
                  </c:pt>
                  <c:pt idx="7">
                    <c:v>0</c:v>
                  </c:pt>
                  <c:pt idx="8">
                    <c:v>0</c:v>
                  </c:pt>
                  <c:pt idx="9">
                    <c:v>0</c:v>
                  </c:pt>
                  <c:pt idx="10">
                    <c:v>0</c:v>
                  </c:pt>
                  <c:pt idx="11">
                    <c:v>0</c:v>
                  </c:pt>
                </c:lvl>
                <c:lvl>
                  <c:pt idx="0">
                    <c:v>0</c:v>
                  </c:pt>
                  <c:pt idx="1">
                    <c:v>0</c:v>
                  </c:pt>
                  <c:pt idx="2">
                    <c:v>0</c:v>
                  </c:pt>
                  <c:pt idx="3">
                    <c:v>0</c:v>
                  </c:pt>
                  <c:pt idx="4">
                    <c:v>0</c:v>
                  </c:pt>
                  <c:pt idx="5">
                    <c:v>0</c:v>
                  </c:pt>
                  <c:pt idx="6">
                    <c:v>0</c:v>
                  </c:pt>
                  <c:pt idx="7">
                    <c:v>0</c:v>
                  </c:pt>
                  <c:pt idx="8">
                    <c:v>0</c:v>
                  </c:pt>
                  <c:pt idx="9">
                    <c:v>0</c:v>
                  </c:pt>
                  <c:pt idx="10">
                    <c:v>0</c:v>
                  </c:pt>
                  <c:pt idx="11">
                    <c:v>0</c:v>
                  </c:pt>
                </c:lvl>
                <c:lvl>
                  <c:pt idx="0">
                    <c:v>MES 1</c:v>
                  </c:pt>
                  <c:pt idx="1">
                    <c:v>MES 2</c:v>
                  </c:pt>
                  <c:pt idx="2">
                    <c:v>MES 3</c:v>
                  </c:pt>
                  <c:pt idx="3">
                    <c:v>MES 4</c:v>
                  </c:pt>
                  <c:pt idx="4">
                    <c:v>MES 5</c:v>
                  </c:pt>
                  <c:pt idx="5">
                    <c:v>MES 6</c:v>
                  </c:pt>
                  <c:pt idx="6">
                    <c:v>MES 7</c:v>
                  </c:pt>
                  <c:pt idx="7">
                    <c:v>MES 8</c:v>
                  </c:pt>
                  <c:pt idx="8">
                    <c:v>MES 9</c:v>
                  </c:pt>
                  <c:pt idx="9">
                    <c:v>MES 10</c:v>
                  </c:pt>
                  <c:pt idx="10">
                    <c:v>MES 11</c:v>
                  </c:pt>
                  <c:pt idx="11">
                    <c:v>MES 12</c:v>
                  </c:pt>
                </c:lvl>
              </c:multiLvlStrCache>
            </c:multiLvlStrRef>
          </c:cat>
          <c:val>
            <c:numRef>
              <c:f>'[50]02.'!$H$38:$H$49</c:f>
              <c:numCache>
                <c:formatCode>General</c:formatCode>
                <c:ptCount val="12"/>
                <c:pt idx="0">
                  <c:v>97</c:v>
                </c:pt>
                <c:pt idx="1">
                  <c:v>84</c:v>
                </c:pt>
                <c:pt idx="2">
                  <c:v>14</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6-1320-419A-B418-ABFAAD37DC45}"/>
            </c:ext>
          </c:extLst>
        </c:ser>
        <c:ser>
          <c:idx val="5"/>
          <c:order val="1"/>
          <c:tx>
            <c:strRef>
              <c:f>'[50]02.'!$I$36:$I$37</c:f>
              <c:strCache>
                <c:ptCount val="1"/>
                <c:pt idx="0">
                  <c:v>N° TOTAL DE VISITAS PROGRAMADAS 0</c:v>
                </c:pt>
              </c:strCache>
            </c:strRef>
          </c:tx>
          <c:spPr>
            <a:solidFill>
              <a:schemeClr val="accent6"/>
            </a:solidFill>
            <a:ln>
              <a:noFill/>
            </a:ln>
            <a:effectLst/>
          </c:spPr>
          <c:invertIfNegative val="0"/>
          <c:dLbls>
            <c:dLbl>
              <c:idx val="0"/>
              <c:layout>
                <c:manualLayout>
                  <c:x val="-1.4169323414806943E-3"/>
                  <c:y val="0.1977671451355661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320-419A-B418-ABFAAD37DC45}"/>
                </c:ext>
              </c:extLst>
            </c:dLbl>
            <c:dLbl>
              <c:idx val="1"/>
              <c:layout>
                <c:manualLayout>
                  <c:x val="0"/>
                  <c:y val="0.3700159489633174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320-419A-B418-ABFAAD37DC45}"/>
                </c:ext>
              </c:extLst>
            </c:dLbl>
            <c:dLbl>
              <c:idx val="2"/>
              <c:layout>
                <c:manualLayout>
                  <c:x val="0"/>
                  <c:y val="0.1212121212121210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320-419A-B418-ABFAAD37DC45}"/>
                </c:ext>
              </c:extLst>
            </c:dLbl>
            <c:dLbl>
              <c:idx val="3"/>
              <c:layout>
                <c:manualLayout>
                  <c:x val="0"/>
                  <c:y val="0.1212121212121210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320-419A-B418-ABFAAD37DC45}"/>
                </c:ext>
              </c:extLst>
            </c:dLbl>
            <c:dLbl>
              <c:idx val="4"/>
              <c:layout>
                <c:manualLayout>
                  <c:x val="-5.1953585682036955E-17"/>
                  <c:y val="0.1148325358851673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320-419A-B418-ABFAAD37DC45}"/>
                </c:ext>
              </c:extLst>
            </c:dLbl>
            <c:dLbl>
              <c:idx val="5"/>
              <c:layout>
                <c:manualLayout>
                  <c:x val="-5.1953585682036955E-17"/>
                  <c:y val="0.1084529505582137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320-419A-B418-ABFAAD37DC4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'[50]02.'!$C$38:$G$49</c:f>
              <c:multiLvlStrCache>
                <c:ptCount val="12"/>
                <c:lvl>
                  <c:pt idx="0">
                    <c:v>0</c:v>
                  </c:pt>
                  <c:pt idx="1">
                    <c:v>0</c:v>
                  </c:pt>
                  <c:pt idx="2">
                    <c:v>0</c:v>
                  </c:pt>
                  <c:pt idx="3">
                    <c:v>0</c:v>
                  </c:pt>
                  <c:pt idx="4">
                    <c:v>0</c:v>
                  </c:pt>
                  <c:pt idx="5">
                    <c:v>0</c:v>
                  </c:pt>
                  <c:pt idx="6">
                    <c:v>0</c:v>
                  </c:pt>
                  <c:pt idx="7">
                    <c:v>0</c:v>
                  </c:pt>
                  <c:pt idx="8">
                    <c:v>0</c:v>
                  </c:pt>
                  <c:pt idx="9">
                    <c:v>0</c:v>
                  </c:pt>
                  <c:pt idx="10">
                    <c:v>0</c:v>
                  </c:pt>
                  <c:pt idx="11">
                    <c:v>0</c:v>
                  </c:pt>
                </c:lvl>
                <c:lvl>
                  <c:pt idx="0">
                    <c:v>0</c:v>
                  </c:pt>
                  <c:pt idx="1">
                    <c:v>0</c:v>
                  </c:pt>
                  <c:pt idx="2">
                    <c:v>0</c:v>
                  </c:pt>
                  <c:pt idx="3">
                    <c:v>0</c:v>
                  </c:pt>
                  <c:pt idx="4">
                    <c:v>0</c:v>
                  </c:pt>
                  <c:pt idx="5">
                    <c:v>0</c:v>
                  </c:pt>
                  <c:pt idx="6">
                    <c:v>0</c:v>
                  </c:pt>
                  <c:pt idx="7">
                    <c:v>0</c:v>
                  </c:pt>
                  <c:pt idx="8">
                    <c:v>0</c:v>
                  </c:pt>
                  <c:pt idx="9">
                    <c:v>0</c:v>
                  </c:pt>
                  <c:pt idx="10">
                    <c:v>0</c:v>
                  </c:pt>
                  <c:pt idx="11">
                    <c:v>0</c:v>
                  </c:pt>
                </c:lvl>
                <c:lvl>
                  <c:pt idx="0">
                    <c:v>0</c:v>
                  </c:pt>
                  <c:pt idx="1">
                    <c:v>0</c:v>
                  </c:pt>
                  <c:pt idx="2">
                    <c:v>0</c:v>
                  </c:pt>
                  <c:pt idx="3">
                    <c:v>0</c:v>
                  </c:pt>
                  <c:pt idx="4">
                    <c:v>0</c:v>
                  </c:pt>
                  <c:pt idx="5">
                    <c:v>0</c:v>
                  </c:pt>
                  <c:pt idx="6">
                    <c:v>0</c:v>
                  </c:pt>
                  <c:pt idx="7">
                    <c:v>0</c:v>
                  </c:pt>
                  <c:pt idx="8">
                    <c:v>0</c:v>
                  </c:pt>
                  <c:pt idx="9">
                    <c:v>0</c:v>
                  </c:pt>
                  <c:pt idx="10">
                    <c:v>0</c:v>
                  </c:pt>
                  <c:pt idx="11">
                    <c:v>0</c:v>
                  </c:pt>
                </c:lvl>
                <c:lvl>
                  <c:pt idx="0">
                    <c:v>0</c:v>
                  </c:pt>
                  <c:pt idx="1">
                    <c:v>0</c:v>
                  </c:pt>
                  <c:pt idx="2">
                    <c:v>0</c:v>
                  </c:pt>
                  <c:pt idx="3">
                    <c:v>0</c:v>
                  </c:pt>
                  <c:pt idx="4">
                    <c:v>0</c:v>
                  </c:pt>
                  <c:pt idx="5">
                    <c:v>0</c:v>
                  </c:pt>
                  <c:pt idx="6">
                    <c:v>0</c:v>
                  </c:pt>
                  <c:pt idx="7">
                    <c:v>0</c:v>
                  </c:pt>
                  <c:pt idx="8">
                    <c:v>0</c:v>
                  </c:pt>
                  <c:pt idx="9">
                    <c:v>0</c:v>
                  </c:pt>
                  <c:pt idx="10">
                    <c:v>0</c:v>
                  </c:pt>
                  <c:pt idx="11">
                    <c:v>0</c:v>
                  </c:pt>
                </c:lvl>
                <c:lvl>
                  <c:pt idx="0">
                    <c:v>MES 1</c:v>
                  </c:pt>
                  <c:pt idx="1">
                    <c:v>MES 2</c:v>
                  </c:pt>
                  <c:pt idx="2">
                    <c:v>MES 3</c:v>
                  </c:pt>
                  <c:pt idx="3">
                    <c:v>MES 4</c:v>
                  </c:pt>
                  <c:pt idx="4">
                    <c:v>MES 5</c:v>
                  </c:pt>
                  <c:pt idx="5">
                    <c:v>MES 6</c:v>
                  </c:pt>
                  <c:pt idx="6">
                    <c:v>MES 7</c:v>
                  </c:pt>
                  <c:pt idx="7">
                    <c:v>MES 8</c:v>
                  </c:pt>
                  <c:pt idx="8">
                    <c:v>MES 9</c:v>
                  </c:pt>
                  <c:pt idx="9">
                    <c:v>MES 10</c:v>
                  </c:pt>
                  <c:pt idx="10">
                    <c:v>MES 11</c:v>
                  </c:pt>
                  <c:pt idx="11">
                    <c:v>MES 12</c:v>
                  </c:pt>
                </c:lvl>
              </c:multiLvlStrCache>
            </c:multiLvlStrRef>
          </c:cat>
          <c:val>
            <c:numRef>
              <c:f>'[50]02.'!$I$38:$I$49</c:f>
              <c:numCache>
                <c:formatCode>General</c:formatCode>
                <c:ptCount val="12"/>
                <c:pt idx="0">
                  <c:v>99</c:v>
                </c:pt>
                <c:pt idx="1">
                  <c:v>84</c:v>
                </c:pt>
                <c:pt idx="2">
                  <c:v>14</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D-1320-419A-B418-ABFAAD37DC45}"/>
            </c:ext>
          </c:extLst>
        </c:ser>
        <c:dLbls>
          <c:showLegendKey val="0"/>
          <c:showVal val="0"/>
          <c:showCatName val="0"/>
          <c:showSerName val="0"/>
          <c:showPercent val="0"/>
          <c:showBubbleSize val="0"/>
        </c:dLbls>
        <c:gapWidth val="150"/>
        <c:axId val="478933272"/>
        <c:axId val="478924648"/>
        <c:extLst/>
      </c:barChart>
      <c:lineChart>
        <c:grouping val="standard"/>
        <c:varyColors val="0"/>
        <c:ser>
          <c:idx val="6"/>
          <c:order val="2"/>
          <c:tx>
            <c:strRef>
              <c:f>'[50]02.'!$J$36:$J$37</c:f>
              <c:strCache>
                <c:ptCount val="1"/>
                <c:pt idx="0">
                  <c:v>% DE VISITAS EJECUTADAS 0</c:v>
                </c:pt>
              </c:strCache>
            </c:strRef>
          </c:tx>
          <c:spPr>
            <a:ln w="28575" cap="rnd">
              <a:solidFill>
                <a:schemeClr val="accent1">
                  <a:lumMod val="60000"/>
                </a:schemeClr>
              </a:solidFill>
              <a:round/>
            </a:ln>
            <a:effectLst/>
          </c:spPr>
          <c:marker>
            <c:symbol val="none"/>
          </c:marker>
          <c:dLbls>
            <c:dLbl>
              <c:idx val="0"/>
              <c:layout>
                <c:manualLayout>
                  <c:x val="-1.9932221543507912E-2"/>
                  <c:y val="-7.01754385964912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320-419A-B418-ABFAAD37DC45}"/>
                </c:ext>
              </c:extLst>
            </c:dLbl>
            <c:dLbl>
              <c:idx val="1"/>
              <c:layout>
                <c:manualLayout>
                  <c:x val="-2.2105148652380197E-2"/>
                  <c:y val="-7.65550239234449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320-419A-B418-ABFAAD37DC45}"/>
                </c:ext>
              </c:extLst>
            </c:dLbl>
            <c:dLbl>
              <c:idx val="2"/>
              <c:layout>
                <c:manualLayout>
                  <c:x val="-2.975557917109458E-2"/>
                  <c:y val="-3.82775119617225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320-419A-B418-ABFAAD37DC45}"/>
                </c:ext>
              </c:extLst>
            </c:dLbl>
            <c:dLbl>
              <c:idx val="3"/>
              <c:layout>
                <c:manualLayout>
                  <c:x val="-2.5504782146652548E-2"/>
                  <c:y val="-5.74162679425837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320-419A-B418-ABFAAD37DC45}"/>
                </c:ext>
              </c:extLst>
            </c:dLbl>
            <c:dLbl>
              <c:idx val="4"/>
              <c:layout>
                <c:manualLayout>
                  <c:x val="-2.5504782146652496E-2"/>
                  <c:y val="-5.74162679425837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320-419A-B418-ABFAAD37DC45}"/>
                </c:ext>
              </c:extLst>
            </c:dLbl>
            <c:dLbl>
              <c:idx val="5"/>
              <c:layout>
                <c:manualLayout>
                  <c:x val="-2.4087849805171854E-2"/>
                  <c:y val="-6.37958532695375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320-419A-B418-ABFAAD37DC4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'[50]02.'!$C$38:$G$49</c:f>
              <c:multiLvlStrCache>
                <c:ptCount val="12"/>
                <c:lvl>
                  <c:pt idx="0">
                    <c:v>0</c:v>
                  </c:pt>
                  <c:pt idx="1">
                    <c:v>0</c:v>
                  </c:pt>
                  <c:pt idx="2">
                    <c:v>0</c:v>
                  </c:pt>
                  <c:pt idx="3">
                    <c:v>0</c:v>
                  </c:pt>
                  <c:pt idx="4">
                    <c:v>0</c:v>
                  </c:pt>
                  <c:pt idx="5">
                    <c:v>0</c:v>
                  </c:pt>
                  <c:pt idx="6">
                    <c:v>0</c:v>
                  </c:pt>
                  <c:pt idx="7">
                    <c:v>0</c:v>
                  </c:pt>
                  <c:pt idx="8">
                    <c:v>0</c:v>
                  </c:pt>
                  <c:pt idx="9">
                    <c:v>0</c:v>
                  </c:pt>
                  <c:pt idx="10">
                    <c:v>0</c:v>
                  </c:pt>
                  <c:pt idx="11">
                    <c:v>0</c:v>
                  </c:pt>
                </c:lvl>
                <c:lvl>
                  <c:pt idx="0">
                    <c:v>0</c:v>
                  </c:pt>
                  <c:pt idx="1">
                    <c:v>0</c:v>
                  </c:pt>
                  <c:pt idx="2">
                    <c:v>0</c:v>
                  </c:pt>
                  <c:pt idx="3">
                    <c:v>0</c:v>
                  </c:pt>
                  <c:pt idx="4">
                    <c:v>0</c:v>
                  </c:pt>
                  <c:pt idx="5">
                    <c:v>0</c:v>
                  </c:pt>
                  <c:pt idx="6">
                    <c:v>0</c:v>
                  </c:pt>
                  <c:pt idx="7">
                    <c:v>0</c:v>
                  </c:pt>
                  <c:pt idx="8">
                    <c:v>0</c:v>
                  </c:pt>
                  <c:pt idx="9">
                    <c:v>0</c:v>
                  </c:pt>
                  <c:pt idx="10">
                    <c:v>0</c:v>
                  </c:pt>
                  <c:pt idx="11">
                    <c:v>0</c:v>
                  </c:pt>
                </c:lvl>
                <c:lvl>
                  <c:pt idx="0">
                    <c:v>0</c:v>
                  </c:pt>
                  <c:pt idx="1">
                    <c:v>0</c:v>
                  </c:pt>
                  <c:pt idx="2">
                    <c:v>0</c:v>
                  </c:pt>
                  <c:pt idx="3">
                    <c:v>0</c:v>
                  </c:pt>
                  <c:pt idx="4">
                    <c:v>0</c:v>
                  </c:pt>
                  <c:pt idx="5">
                    <c:v>0</c:v>
                  </c:pt>
                  <c:pt idx="6">
                    <c:v>0</c:v>
                  </c:pt>
                  <c:pt idx="7">
                    <c:v>0</c:v>
                  </c:pt>
                  <c:pt idx="8">
                    <c:v>0</c:v>
                  </c:pt>
                  <c:pt idx="9">
                    <c:v>0</c:v>
                  </c:pt>
                  <c:pt idx="10">
                    <c:v>0</c:v>
                  </c:pt>
                  <c:pt idx="11">
                    <c:v>0</c:v>
                  </c:pt>
                </c:lvl>
                <c:lvl>
                  <c:pt idx="0">
                    <c:v>0</c:v>
                  </c:pt>
                  <c:pt idx="1">
                    <c:v>0</c:v>
                  </c:pt>
                  <c:pt idx="2">
                    <c:v>0</c:v>
                  </c:pt>
                  <c:pt idx="3">
                    <c:v>0</c:v>
                  </c:pt>
                  <c:pt idx="4">
                    <c:v>0</c:v>
                  </c:pt>
                  <c:pt idx="5">
                    <c:v>0</c:v>
                  </c:pt>
                  <c:pt idx="6">
                    <c:v>0</c:v>
                  </c:pt>
                  <c:pt idx="7">
                    <c:v>0</c:v>
                  </c:pt>
                  <c:pt idx="8">
                    <c:v>0</c:v>
                  </c:pt>
                  <c:pt idx="9">
                    <c:v>0</c:v>
                  </c:pt>
                  <c:pt idx="10">
                    <c:v>0</c:v>
                  </c:pt>
                  <c:pt idx="11">
                    <c:v>0</c:v>
                  </c:pt>
                </c:lvl>
                <c:lvl>
                  <c:pt idx="0">
                    <c:v>MES 1</c:v>
                  </c:pt>
                  <c:pt idx="1">
                    <c:v>MES 2</c:v>
                  </c:pt>
                  <c:pt idx="2">
                    <c:v>MES 3</c:v>
                  </c:pt>
                  <c:pt idx="3">
                    <c:v>MES 4</c:v>
                  </c:pt>
                  <c:pt idx="4">
                    <c:v>MES 5</c:v>
                  </c:pt>
                  <c:pt idx="5">
                    <c:v>MES 6</c:v>
                  </c:pt>
                  <c:pt idx="6">
                    <c:v>MES 7</c:v>
                  </c:pt>
                  <c:pt idx="7">
                    <c:v>MES 8</c:v>
                  </c:pt>
                  <c:pt idx="8">
                    <c:v>MES 9</c:v>
                  </c:pt>
                  <c:pt idx="9">
                    <c:v>MES 10</c:v>
                  </c:pt>
                  <c:pt idx="10">
                    <c:v>MES 11</c:v>
                  </c:pt>
                  <c:pt idx="11">
                    <c:v>MES 12</c:v>
                  </c:pt>
                </c:lvl>
              </c:multiLvlStrCache>
            </c:multiLvlStrRef>
          </c:cat>
          <c:val>
            <c:numRef>
              <c:f>'[50]02.'!$J$38:$J$49</c:f>
              <c:numCache>
                <c:formatCode>General</c:formatCode>
                <c:ptCount val="12"/>
                <c:pt idx="0">
                  <c:v>0.97979797979797978</c:v>
                </c:pt>
                <c:pt idx="1">
                  <c:v>1</c:v>
                </c:pt>
                <c:pt idx="2">
                  <c:v>1</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14-1320-419A-B418-ABFAAD37DC45}"/>
            </c:ext>
          </c:extLst>
        </c:ser>
        <c:dLbls>
          <c:showLegendKey val="0"/>
          <c:showVal val="0"/>
          <c:showCatName val="0"/>
          <c:showSerName val="0"/>
          <c:showPercent val="0"/>
          <c:showBubbleSize val="0"/>
        </c:dLbls>
        <c:marker val="1"/>
        <c:smooth val="0"/>
        <c:axId val="478927784"/>
        <c:axId val="478921904"/>
      </c:lineChart>
      <c:catAx>
        <c:axId val="478933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78924648"/>
        <c:crosses val="autoZero"/>
        <c:auto val="1"/>
        <c:lblAlgn val="ctr"/>
        <c:lblOffset val="100"/>
        <c:noMultiLvlLbl val="0"/>
      </c:catAx>
      <c:valAx>
        <c:axId val="4789246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78933272"/>
        <c:crosses val="autoZero"/>
        <c:crossBetween val="between"/>
      </c:valAx>
      <c:valAx>
        <c:axId val="4789219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78927784"/>
        <c:crosses val="max"/>
        <c:crossBetween val="between"/>
      </c:valAx>
      <c:catAx>
        <c:axId val="478927784"/>
        <c:scaling>
          <c:orientation val="minMax"/>
        </c:scaling>
        <c:delete val="1"/>
        <c:axPos val="b"/>
        <c:numFmt formatCode="General" sourceLinked="1"/>
        <c:majorTickMark val="out"/>
        <c:minorTickMark val="none"/>
        <c:tickLblPos val="nextTo"/>
        <c:crossAx val="478921904"/>
        <c:crosses val="autoZero"/>
        <c:auto val="1"/>
        <c:lblAlgn val="ctr"/>
        <c:lblOffset val="100"/>
        <c:noMultiLvlLbl val="0"/>
      </c:catAx>
      <c:spPr>
        <a:noFill/>
        <a:ln>
          <a:noFill/>
        </a:ln>
        <a:effectLst/>
      </c:spPr>
    </c:plotArea>
    <c:legend>
      <c:legendPos val="b"/>
      <c:layout>
        <c:manualLayout>
          <c:xMode val="edge"/>
          <c:yMode val="edge"/>
          <c:x val="0.85031002368062125"/>
          <c:y val="9.8556053699029228E-2"/>
          <c:w val="0.14025599616201004"/>
          <c:h val="0.8480061284205503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portrait"/>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276550319269791E-2"/>
          <c:y val="0.12112572052895304"/>
          <c:w val="0.75915262983200416"/>
          <c:h val="0.73006919589596753"/>
        </c:manualLayout>
      </c:layout>
      <c:barChart>
        <c:barDir val="col"/>
        <c:grouping val="clustered"/>
        <c:varyColors val="0"/>
        <c:ser>
          <c:idx val="4"/>
          <c:order val="0"/>
          <c:tx>
            <c:strRef>
              <c:f>'[51]02.'!$H$36:$H$37</c:f>
              <c:strCache>
                <c:ptCount val="1"/>
                <c:pt idx="0">
                  <c:v>N° TOTAL DE VISITAS REALIZADAS</c:v>
                </c:pt>
              </c:strCache>
            </c:strRef>
          </c:tx>
          <c:spPr>
            <a:solidFill>
              <a:schemeClr val="accent5"/>
            </a:solidFill>
            <a:ln>
              <a:noFill/>
            </a:ln>
            <a:effectLst/>
          </c:spPr>
          <c:invertIfNegative val="0"/>
          <c:dLbls>
            <c:dLbl>
              <c:idx val="0"/>
              <c:layout>
                <c:manualLayout>
                  <c:x val="0"/>
                  <c:y val="0.1786283891547048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AF4-4A81-A467-D7ED1531682B}"/>
                </c:ext>
              </c:extLst>
            </c:dLbl>
            <c:dLbl>
              <c:idx val="1"/>
              <c:layout>
                <c:manualLayout>
                  <c:x val="0"/>
                  <c:y val="0.3636363636363636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AF4-4A81-A467-D7ED1531682B}"/>
                </c:ext>
              </c:extLst>
            </c:dLbl>
            <c:dLbl>
              <c:idx val="2"/>
              <c:layout>
                <c:manualLayout>
                  <c:x val="0"/>
                  <c:y val="0.1148325358851674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AF4-4A81-A467-D7ED1531682B}"/>
                </c:ext>
              </c:extLst>
            </c:dLbl>
            <c:dLbl>
              <c:idx val="3"/>
              <c:layout>
                <c:manualLayout>
                  <c:x val="-5.1953585682036955E-17"/>
                  <c:y val="0.1148325358851674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AF4-4A81-A467-D7ED1531682B}"/>
                </c:ext>
              </c:extLst>
            </c:dLbl>
            <c:dLbl>
              <c:idx val="4"/>
              <c:layout>
                <c:manualLayout>
                  <c:x val="0"/>
                  <c:y val="0.1148325358851674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F4-4A81-A467-D7ED1531682B}"/>
                </c:ext>
              </c:extLst>
            </c:dLbl>
            <c:dLbl>
              <c:idx val="5"/>
              <c:layout>
                <c:manualLayout>
                  <c:x val="0"/>
                  <c:y val="0.1084529505582137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AF4-4A81-A467-D7ED1531682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'[51]02.'!$C$38:$G$49</c:f>
              <c:multiLvlStrCache>
                <c:ptCount val="12"/>
                <c:lvl/>
                <c:lvl/>
                <c:lvl/>
                <c:lvl/>
                <c:lvl>
                  <c:pt idx="0">
                    <c:v>MES 1</c:v>
                  </c:pt>
                  <c:pt idx="1">
                    <c:v>MES 2</c:v>
                  </c:pt>
                  <c:pt idx="2">
                    <c:v>MES 3</c:v>
                  </c:pt>
                  <c:pt idx="3">
                    <c:v>MES 4</c:v>
                  </c:pt>
                  <c:pt idx="4">
                    <c:v>MES 5</c:v>
                  </c:pt>
                  <c:pt idx="5">
                    <c:v>MES 6</c:v>
                  </c:pt>
                  <c:pt idx="6">
                    <c:v>MES 7</c:v>
                  </c:pt>
                  <c:pt idx="7">
                    <c:v>MES 8</c:v>
                  </c:pt>
                  <c:pt idx="8">
                    <c:v>MES 9</c:v>
                  </c:pt>
                  <c:pt idx="9">
                    <c:v>MES 10</c:v>
                  </c:pt>
                  <c:pt idx="10">
                    <c:v>MES 11</c:v>
                  </c:pt>
                  <c:pt idx="11">
                    <c:v>MES 12</c:v>
                  </c:pt>
                </c:lvl>
              </c:multiLvlStrCache>
            </c:multiLvlStrRef>
          </c:cat>
          <c:val>
            <c:numRef>
              <c:f>'[51]02.'!$H$38:$H$49</c:f>
              <c:numCache>
                <c:formatCode>General</c:formatCode>
                <c:ptCount val="12"/>
                <c:pt idx="0">
                  <c:v>97</c:v>
                </c:pt>
                <c:pt idx="1">
                  <c:v>84</c:v>
                </c:pt>
                <c:pt idx="2">
                  <c:v>14</c:v>
                </c:pt>
                <c:pt idx="3">
                  <c:v>30</c:v>
                </c:pt>
                <c:pt idx="4">
                  <c:v>75</c:v>
                </c:pt>
                <c:pt idx="5">
                  <c:v>91</c:v>
                </c:pt>
              </c:numCache>
            </c:numRef>
          </c:val>
          <c:extLst>
            <c:ext xmlns:c16="http://schemas.microsoft.com/office/drawing/2014/chart" uri="{C3380CC4-5D6E-409C-BE32-E72D297353CC}">
              <c16:uniqueId val="{00000006-EAF4-4A81-A467-D7ED1531682B}"/>
            </c:ext>
          </c:extLst>
        </c:ser>
        <c:ser>
          <c:idx val="5"/>
          <c:order val="1"/>
          <c:tx>
            <c:strRef>
              <c:f>'[51]02.'!$I$36:$I$37</c:f>
              <c:strCache>
                <c:ptCount val="1"/>
                <c:pt idx="0">
                  <c:v>N° TOTAL DE VISITAS PROGRAMADAS</c:v>
                </c:pt>
              </c:strCache>
            </c:strRef>
          </c:tx>
          <c:spPr>
            <a:solidFill>
              <a:schemeClr val="accent6"/>
            </a:solidFill>
            <a:ln>
              <a:noFill/>
            </a:ln>
            <a:effectLst/>
          </c:spPr>
          <c:invertIfNegative val="0"/>
          <c:dLbls>
            <c:dLbl>
              <c:idx val="0"/>
              <c:layout>
                <c:manualLayout>
                  <c:x val="-1.4169323414806943E-3"/>
                  <c:y val="0.1977671451355661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AF4-4A81-A467-D7ED1531682B}"/>
                </c:ext>
              </c:extLst>
            </c:dLbl>
            <c:dLbl>
              <c:idx val="1"/>
              <c:layout>
                <c:manualLayout>
                  <c:x val="0"/>
                  <c:y val="0.3700159489633174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AF4-4A81-A467-D7ED1531682B}"/>
                </c:ext>
              </c:extLst>
            </c:dLbl>
            <c:dLbl>
              <c:idx val="2"/>
              <c:layout>
                <c:manualLayout>
                  <c:x val="0"/>
                  <c:y val="0.1212121212121210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AF4-4A81-A467-D7ED1531682B}"/>
                </c:ext>
              </c:extLst>
            </c:dLbl>
            <c:dLbl>
              <c:idx val="3"/>
              <c:layout>
                <c:manualLayout>
                  <c:x val="0"/>
                  <c:y val="0.1212121212121210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AF4-4A81-A467-D7ED1531682B}"/>
                </c:ext>
              </c:extLst>
            </c:dLbl>
            <c:dLbl>
              <c:idx val="4"/>
              <c:layout>
                <c:manualLayout>
                  <c:x val="-5.1953585682036955E-17"/>
                  <c:y val="0.1148325358851673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AF4-4A81-A467-D7ED1531682B}"/>
                </c:ext>
              </c:extLst>
            </c:dLbl>
            <c:dLbl>
              <c:idx val="5"/>
              <c:layout>
                <c:manualLayout>
                  <c:x val="-5.1953585682036955E-17"/>
                  <c:y val="0.1084529505582137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AF4-4A81-A467-D7ED1531682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'[51]02.'!$C$38:$G$49</c:f>
              <c:multiLvlStrCache>
                <c:ptCount val="12"/>
                <c:lvl/>
                <c:lvl/>
                <c:lvl/>
                <c:lvl/>
                <c:lvl>
                  <c:pt idx="0">
                    <c:v>MES 1</c:v>
                  </c:pt>
                  <c:pt idx="1">
                    <c:v>MES 2</c:v>
                  </c:pt>
                  <c:pt idx="2">
                    <c:v>MES 3</c:v>
                  </c:pt>
                  <c:pt idx="3">
                    <c:v>MES 4</c:v>
                  </c:pt>
                  <c:pt idx="4">
                    <c:v>MES 5</c:v>
                  </c:pt>
                  <c:pt idx="5">
                    <c:v>MES 6</c:v>
                  </c:pt>
                  <c:pt idx="6">
                    <c:v>MES 7</c:v>
                  </c:pt>
                  <c:pt idx="7">
                    <c:v>MES 8</c:v>
                  </c:pt>
                  <c:pt idx="8">
                    <c:v>MES 9</c:v>
                  </c:pt>
                  <c:pt idx="9">
                    <c:v>MES 10</c:v>
                  </c:pt>
                  <c:pt idx="10">
                    <c:v>MES 11</c:v>
                  </c:pt>
                  <c:pt idx="11">
                    <c:v>MES 12</c:v>
                  </c:pt>
                </c:lvl>
              </c:multiLvlStrCache>
            </c:multiLvlStrRef>
          </c:cat>
          <c:val>
            <c:numRef>
              <c:f>'[51]02.'!$I$38:$I$49</c:f>
              <c:numCache>
                <c:formatCode>General</c:formatCode>
                <c:ptCount val="12"/>
                <c:pt idx="0">
                  <c:v>99</c:v>
                </c:pt>
                <c:pt idx="1">
                  <c:v>84</c:v>
                </c:pt>
                <c:pt idx="2">
                  <c:v>14</c:v>
                </c:pt>
                <c:pt idx="3">
                  <c:v>30</c:v>
                </c:pt>
                <c:pt idx="4">
                  <c:v>75</c:v>
                </c:pt>
                <c:pt idx="5">
                  <c:v>91</c:v>
                </c:pt>
              </c:numCache>
            </c:numRef>
          </c:val>
          <c:extLst>
            <c:ext xmlns:c16="http://schemas.microsoft.com/office/drawing/2014/chart" uri="{C3380CC4-5D6E-409C-BE32-E72D297353CC}">
              <c16:uniqueId val="{0000000D-EAF4-4A81-A467-D7ED1531682B}"/>
            </c:ext>
          </c:extLst>
        </c:ser>
        <c:dLbls>
          <c:showLegendKey val="0"/>
          <c:showVal val="0"/>
          <c:showCatName val="0"/>
          <c:showSerName val="0"/>
          <c:showPercent val="0"/>
          <c:showBubbleSize val="0"/>
        </c:dLbls>
        <c:gapWidth val="150"/>
        <c:axId val="478933272"/>
        <c:axId val="478924648"/>
        <c:extLst/>
      </c:barChart>
      <c:lineChart>
        <c:grouping val="standard"/>
        <c:varyColors val="0"/>
        <c:ser>
          <c:idx val="6"/>
          <c:order val="2"/>
          <c:tx>
            <c:strRef>
              <c:f>'[51]02.'!$J$36:$J$37</c:f>
              <c:strCache>
                <c:ptCount val="1"/>
                <c:pt idx="0">
                  <c:v>% DE VISITAS EJECUTADAS</c:v>
                </c:pt>
              </c:strCache>
            </c:strRef>
          </c:tx>
          <c:spPr>
            <a:ln w="28575" cap="rnd">
              <a:solidFill>
                <a:schemeClr val="accent1">
                  <a:lumMod val="60000"/>
                </a:schemeClr>
              </a:solidFill>
              <a:round/>
            </a:ln>
            <a:effectLst/>
          </c:spPr>
          <c:marker>
            <c:symbol val="none"/>
          </c:marker>
          <c:dLbls>
            <c:dLbl>
              <c:idx val="0"/>
              <c:layout>
                <c:manualLayout>
                  <c:x val="-1.9932221543507912E-2"/>
                  <c:y val="-7.01754385964912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AF4-4A81-A467-D7ED1531682B}"/>
                </c:ext>
              </c:extLst>
            </c:dLbl>
            <c:dLbl>
              <c:idx val="1"/>
              <c:layout>
                <c:manualLayout>
                  <c:x val="-2.2105148652380197E-2"/>
                  <c:y val="-7.65550239234449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AF4-4A81-A467-D7ED1531682B}"/>
                </c:ext>
              </c:extLst>
            </c:dLbl>
            <c:dLbl>
              <c:idx val="2"/>
              <c:layout>
                <c:manualLayout>
                  <c:x val="-2.975557917109458E-2"/>
                  <c:y val="-3.82775119617225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AF4-4A81-A467-D7ED1531682B}"/>
                </c:ext>
              </c:extLst>
            </c:dLbl>
            <c:dLbl>
              <c:idx val="3"/>
              <c:layout>
                <c:manualLayout>
                  <c:x val="-2.5504782146652548E-2"/>
                  <c:y val="-5.74162679425837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AF4-4A81-A467-D7ED1531682B}"/>
                </c:ext>
              </c:extLst>
            </c:dLbl>
            <c:dLbl>
              <c:idx val="4"/>
              <c:layout>
                <c:manualLayout>
                  <c:x val="-2.5504782146652496E-2"/>
                  <c:y val="-5.74162679425837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AF4-4A81-A467-D7ED1531682B}"/>
                </c:ext>
              </c:extLst>
            </c:dLbl>
            <c:dLbl>
              <c:idx val="5"/>
              <c:layout>
                <c:manualLayout>
                  <c:x val="-2.4087849805171854E-2"/>
                  <c:y val="-6.37958532695375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AF4-4A81-A467-D7ED1531682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'[51]02.'!$C$38:$G$49</c:f>
              <c:multiLvlStrCache>
                <c:ptCount val="12"/>
                <c:lvl/>
                <c:lvl/>
                <c:lvl/>
                <c:lvl/>
                <c:lvl>
                  <c:pt idx="0">
                    <c:v>MES 1</c:v>
                  </c:pt>
                  <c:pt idx="1">
                    <c:v>MES 2</c:v>
                  </c:pt>
                  <c:pt idx="2">
                    <c:v>MES 3</c:v>
                  </c:pt>
                  <c:pt idx="3">
                    <c:v>MES 4</c:v>
                  </c:pt>
                  <c:pt idx="4">
                    <c:v>MES 5</c:v>
                  </c:pt>
                  <c:pt idx="5">
                    <c:v>MES 6</c:v>
                  </c:pt>
                  <c:pt idx="6">
                    <c:v>MES 7</c:v>
                  </c:pt>
                  <c:pt idx="7">
                    <c:v>MES 8</c:v>
                  </c:pt>
                  <c:pt idx="8">
                    <c:v>MES 9</c:v>
                  </c:pt>
                  <c:pt idx="9">
                    <c:v>MES 10</c:v>
                  </c:pt>
                  <c:pt idx="10">
                    <c:v>MES 11</c:v>
                  </c:pt>
                  <c:pt idx="11">
                    <c:v>MES 12</c:v>
                  </c:pt>
                </c:lvl>
              </c:multiLvlStrCache>
            </c:multiLvlStrRef>
          </c:cat>
          <c:val>
            <c:numRef>
              <c:f>'[51]02.'!$J$38:$J$49</c:f>
              <c:numCache>
                <c:formatCode>General</c:formatCode>
                <c:ptCount val="12"/>
                <c:pt idx="0">
                  <c:v>0.97979797979797978</c:v>
                </c:pt>
                <c:pt idx="1">
                  <c:v>1</c:v>
                </c:pt>
                <c:pt idx="2">
                  <c:v>1</c:v>
                </c:pt>
                <c:pt idx="3">
                  <c:v>1</c:v>
                </c:pt>
                <c:pt idx="4">
                  <c:v>1</c:v>
                </c:pt>
                <c:pt idx="5">
                  <c:v>1</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14-EAF4-4A81-A467-D7ED1531682B}"/>
            </c:ext>
          </c:extLst>
        </c:ser>
        <c:dLbls>
          <c:showLegendKey val="0"/>
          <c:showVal val="0"/>
          <c:showCatName val="0"/>
          <c:showSerName val="0"/>
          <c:showPercent val="0"/>
          <c:showBubbleSize val="0"/>
        </c:dLbls>
        <c:marker val="1"/>
        <c:smooth val="0"/>
        <c:axId val="478927784"/>
        <c:axId val="478921904"/>
      </c:lineChart>
      <c:catAx>
        <c:axId val="478933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78924648"/>
        <c:crosses val="autoZero"/>
        <c:auto val="1"/>
        <c:lblAlgn val="ctr"/>
        <c:lblOffset val="100"/>
        <c:noMultiLvlLbl val="0"/>
      </c:catAx>
      <c:valAx>
        <c:axId val="4789246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78933272"/>
        <c:crosses val="autoZero"/>
        <c:crossBetween val="between"/>
      </c:valAx>
      <c:valAx>
        <c:axId val="4789219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78927784"/>
        <c:crosses val="max"/>
        <c:crossBetween val="between"/>
      </c:valAx>
      <c:catAx>
        <c:axId val="478927784"/>
        <c:scaling>
          <c:orientation val="minMax"/>
        </c:scaling>
        <c:delete val="1"/>
        <c:axPos val="b"/>
        <c:numFmt formatCode="General" sourceLinked="1"/>
        <c:majorTickMark val="out"/>
        <c:minorTickMark val="none"/>
        <c:tickLblPos val="nextTo"/>
        <c:crossAx val="478921904"/>
        <c:crosses val="autoZero"/>
        <c:auto val="1"/>
        <c:lblAlgn val="ctr"/>
        <c:lblOffset val="100"/>
        <c:noMultiLvlLbl val="0"/>
      </c:catAx>
      <c:spPr>
        <a:noFill/>
        <a:ln>
          <a:noFill/>
        </a:ln>
        <a:effectLst/>
      </c:spPr>
    </c:plotArea>
    <c:legend>
      <c:legendPos val="b"/>
      <c:layout>
        <c:manualLayout>
          <c:xMode val="edge"/>
          <c:yMode val="edge"/>
          <c:x val="0.85031002368062125"/>
          <c:y val="9.8556053699029228E-2"/>
          <c:w val="0.14025599616201004"/>
          <c:h val="0.8480061284205503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portrait"/>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276550319269791E-2"/>
          <c:y val="0.22957867108716673"/>
          <c:w val="0.68547219333432385"/>
          <c:h val="0.6216162004139727"/>
        </c:manualLayout>
      </c:layout>
      <c:barChart>
        <c:barDir val="col"/>
        <c:grouping val="clustered"/>
        <c:varyColors val="0"/>
        <c:ser>
          <c:idx val="4"/>
          <c:order val="0"/>
          <c:tx>
            <c:strRef>
              <c:f>'[87]02.'!$H$36:$H$37</c:f>
              <c:strCache>
                <c:ptCount val="1"/>
                <c:pt idx="0">
                  <c:v>N° TOTAL DE VISITAS REALIZADAS</c:v>
                </c:pt>
              </c:strCache>
            </c:strRef>
          </c:tx>
          <c:spPr>
            <a:solidFill>
              <a:schemeClr val="accent5"/>
            </a:solidFill>
            <a:ln>
              <a:noFill/>
            </a:ln>
            <a:effectLst/>
          </c:spPr>
          <c:invertIfNegative val="0"/>
          <c:dLbls>
            <c:dLbl>
              <c:idx val="0"/>
              <c:layout>
                <c:manualLayout>
                  <c:x val="0"/>
                  <c:y val="0.3189792663476873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647-4CAE-8E73-F397ACC66FDC}"/>
                </c:ext>
              </c:extLst>
            </c:dLbl>
            <c:dLbl>
              <c:idx val="1"/>
              <c:layout>
                <c:manualLayout>
                  <c:x val="0"/>
                  <c:y val="0.3636363636363636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647-4CAE-8E73-F397ACC66FDC}"/>
                </c:ext>
              </c:extLst>
            </c:dLbl>
            <c:dLbl>
              <c:idx val="2"/>
              <c:layout>
                <c:manualLayout>
                  <c:x val="0"/>
                  <c:y val="0.1148325358851674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647-4CAE-8E73-F397ACC66FDC}"/>
                </c:ext>
              </c:extLst>
            </c:dLbl>
            <c:dLbl>
              <c:idx val="3"/>
              <c:layout>
                <c:manualLayout>
                  <c:x val="-5.1953585682036955E-17"/>
                  <c:y val="0.1148325358851674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647-4CAE-8E73-F397ACC66FDC}"/>
                </c:ext>
              </c:extLst>
            </c:dLbl>
            <c:dLbl>
              <c:idx val="4"/>
              <c:layout>
                <c:manualLayout>
                  <c:x val="0"/>
                  <c:y val="0.1148325358851674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647-4CAE-8E73-F397ACC66FDC}"/>
                </c:ext>
              </c:extLst>
            </c:dLbl>
            <c:dLbl>
              <c:idx val="5"/>
              <c:layout>
                <c:manualLayout>
                  <c:x val="0"/>
                  <c:y val="0.1084529505582137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647-4CAE-8E73-F397ACC66FD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'[86]02 ok'!$C$38:$C$41</c:f>
              <c:strCache>
                <c:ptCount val="4"/>
                <c:pt idx="0">
                  <c:v>TRIMESTRE 1</c:v>
                </c:pt>
                <c:pt idx="1">
                  <c:v>TRIMESTRE 2</c:v>
                </c:pt>
                <c:pt idx="2">
                  <c:v>TRIMESTRE 3</c:v>
                </c:pt>
                <c:pt idx="3">
                  <c:v>TRIMESTRE 4</c:v>
                </c:pt>
              </c:strCache>
            </c:strRef>
          </c:cat>
          <c:val>
            <c:numRef>
              <c:f>'[87]02.'!$H$38:$H$49</c:f>
              <c:numCache>
                <c:formatCode>General</c:formatCode>
                <c:ptCount val="12"/>
                <c:pt idx="0">
                  <c:v>98</c:v>
                </c:pt>
                <c:pt idx="1">
                  <c:v>90</c:v>
                </c:pt>
                <c:pt idx="2">
                  <c:v>53</c:v>
                </c:pt>
                <c:pt idx="3">
                  <c:v>48</c:v>
                </c:pt>
                <c:pt idx="4">
                  <c:v>45</c:v>
                </c:pt>
                <c:pt idx="5">
                  <c:v>23</c:v>
                </c:pt>
              </c:numCache>
            </c:numRef>
          </c:val>
          <c:extLst>
            <c:ext xmlns:c16="http://schemas.microsoft.com/office/drawing/2014/chart" uri="{C3380CC4-5D6E-409C-BE32-E72D297353CC}">
              <c16:uniqueId val="{00000006-1647-4CAE-8E73-F397ACC66FDC}"/>
            </c:ext>
          </c:extLst>
        </c:ser>
        <c:ser>
          <c:idx val="5"/>
          <c:order val="1"/>
          <c:tx>
            <c:strRef>
              <c:f>'[87]02.'!$I$36:$I$37</c:f>
              <c:strCache>
                <c:ptCount val="1"/>
                <c:pt idx="0">
                  <c:v>N° TOTAL DE VISITAS PROGRAMADAS</c:v>
                </c:pt>
              </c:strCache>
            </c:strRef>
          </c:tx>
          <c:spPr>
            <a:solidFill>
              <a:schemeClr val="accent6"/>
            </a:solidFill>
            <a:ln>
              <a:noFill/>
            </a:ln>
            <a:effectLst/>
          </c:spPr>
          <c:invertIfNegative val="0"/>
          <c:dLbls>
            <c:dLbl>
              <c:idx val="0"/>
              <c:layout>
                <c:manualLayout>
                  <c:x val="-1.4169323414806943E-3"/>
                  <c:y val="0.1977671451355661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647-4CAE-8E73-F397ACC66FDC}"/>
                </c:ext>
              </c:extLst>
            </c:dLbl>
            <c:dLbl>
              <c:idx val="1"/>
              <c:layout>
                <c:manualLayout>
                  <c:x val="0"/>
                  <c:y val="0.45933014354066987"/>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647-4CAE-8E73-F397ACC66FDC}"/>
                </c:ext>
              </c:extLst>
            </c:dLbl>
            <c:dLbl>
              <c:idx val="2"/>
              <c:layout>
                <c:manualLayout>
                  <c:x val="-2.5976792841018477E-17"/>
                  <c:y val="0.15948963317384371"/>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647-4CAE-8E73-F397ACC66FDC}"/>
                </c:ext>
              </c:extLst>
            </c:dLbl>
            <c:dLbl>
              <c:idx val="3"/>
              <c:layout>
                <c:manualLayout>
                  <c:x val="0"/>
                  <c:y val="0.17224880382775121"/>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647-4CAE-8E73-F397ACC66FDC}"/>
                </c:ext>
              </c:extLst>
            </c:dLbl>
            <c:dLbl>
              <c:idx val="4"/>
              <c:layout>
                <c:manualLayout>
                  <c:x val="-5.1953585682036955E-17"/>
                  <c:y val="0.19138755980861244"/>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647-4CAE-8E73-F397ACC66FDC}"/>
                </c:ext>
              </c:extLst>
            </c:dLbl>
            <c:dLbl>
              <c:idx val="5"/>
              <c:layout>
                <c:manualLayout>
                  <c:x val="-5.1953585682036955E-17"/>
                  <c:y val="0.1084529505582137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647-4CAE-8E73-F397ACC66FD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'[86]02 ok'!$C$38:$C$41</c:f>
              <c:strCache>
                <c:ptCount val="4"/>
                <c:pt idx="0">
                  <c:v>TRIMESTRE 1</c:v>
                </c:pt>
                <c:pt idx="1">
                  <c:v>TRIMESTRE 2</c:v>
                </c:pt>
                <c:pt idx="2">
                  <c:v>TRIMESTRE 3</c:v>
                </c:pt>
                <c:pt idx="3">
                  <c:v>TRIMESTRE 4</c:v>
                </c:pt>
              </c:strCache>
            </c:strRef>
          </c:cat>
          <c:val>
            <c:numRef>
              <c:f>'[87]02.'!$I$38:$I$49</c:f>
              <c:numCache>
                <c:formatCode>General</c:formatCode>
                <c:ptCount val="12"/>
                <c:pt idx="0">
                  <c:v>100</c:v>
                </c:pt>
                <c:pt idx="1">
                  <c:v>91</c:v>
                </c:pt>
                <c:pt idx="2">
                  <c:v>53</c:v>
                </c:pt>
                <c:pt idx="3">
                  <c:v>48</c:v>
                </c:pt>
                <c:pt idx="4">
                  <c:v>45</c:v>
                </c:pt>
                <c:pt idx="5">
                  <c:v>23</c:v>
                </c:pt>
              </c:numCache>
            </c:numRef>
          </c:val>
          <c:extLst>
            <c:ext xmlns:c16="http://schemas.microsoft.com/office/drawing/2014/chart" uri="{C3380CC4-5D6E-409C-BE32-E72D297353CC}">
              <c16:uniqueId val="{0000000D-1647-4CAE-8E73-F397ACC66FDC}"/>
            </c:ext>
          </c:extLst>
        </c:ser>
        <c:dLbls>
          <c:showLegendKey val="0"/>
          <c:showVal val="0"/>
          <c:showCatName val="0"/>
          <c:showSerName val="0"/>
          <c:showPercent val="0"/>
          <c:showBubbleSize val="0"/>
        </c:dLbls>
        <c:gapWidth val="150"/>
        <c:axId val="464531248"/>
        <c:axId val="464529288"/>
        <c:extLst/>
      </c:barChart>
      <c:lineChart>
        <c:grouping val="standard"/>
        <c:varyColors val="0"/>
        <c:ser>
          <c:idx val="6"/>
          <c:order val="2"/>
          <c:tx>
            <c:strRef>
              <c:f>'[87]02.'!$J$36:$J$37</c:f>
              <c:strCache>
                <c:ptCount val="1"/>
                <c:pt idx="0">
                  <c:v>% DE VISITAS EJECUTADAS</c:v>
                </c:pt>
              </c:strCache>
            </c:strRef>
          </c:tx>
          <c:spPr>
            <a:ln w="28575" cap="rnd">
              <a:solidFill>
                <a:schemeClr val="accent1">
                  <a:lumMod val="60000"/>
                </a:schemeClr>
              </a:solidFill>
              <a:round/>
            </a:ln>
            <a:effectLst/>
          </c:spPr>
          <c:marker>
            <c:symbol val="none"/>
          </c:marker>
          <c:dLbls>
            <c:dLbl>
              <c:idx val="0"/>
              <c:layout>
                <c:manualLayout>
                  <c:x val="-1.9932221543507912E-2"/>
                  <c:y val="-7.01754385964912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647-4CAE-8E73-F397ACC66FDC}"/>
                </c:ext>
              </c:extLst>
            </c:dLbl>
            <c:dLbl>
              <c:idx val="1"/>
              <c:layout>
                <c:manualLayout>
                  <c:x val="-2.2105148652380197E-2"/>
                  <c:y val="-7.65550239234449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647-4CAE-8E73-F397ACC66FDC}"/>
                </c:ext>
              </c:extLst>
            </c:dLbl>
            <c:dLbl>
              <c:idx val="2"/>
              <c:layout>
                <c:manualLayout>
                  <c:x val="-2.975557917109458E-2"/>
                  <c:y val="-3.82775119617225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647-4CAE-8E73-F397ACC66FDC}"/>
                </c:ext>
              </c:extLst>
            </c:dLbl>
            <c:dLbl>
              <c:idx val="3"/>
              <c:layout>
                <c:manualLayout>
                  <c:x val="-2.5504782146652548E-2"/>
                  <c:y val="-5.74162679425837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647-4CAE-8E73-F397ACC66FDC}"/>
                </c:ext>
              </c:extLst>
            </c:dLbl>
            <c:dLbl>
              <c:idx val="4"/>
              <c:layout>
                <c:manualLayout>
                  <c:x val="-2.5504782146652496E-2"/>
                  <c:y val="-5.74162679425837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647-4CAE-8E73-F397ACC66FDC}"/>
                </c:ext>
              </c:extLst>
            </c:dLbl>
            <c:dLbl>
              <c:idx val="5"/>
              <c:layout>
                <c:manualLayout>
                  <c:x val="-2.4087849805171854E-2"/>
                  <c:y val="-6.37958532695375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647-4CAE-8E73-F397ACC66FD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'[87]02.'!$C$38:$G$49</c:f>
              <c:multiLvlStrCache>
                <c:ptCount val="12"/>
                <c:lvl/>
                <c:lvl/>
                <c:lvl/>
                <c:lvl/>
                <c:lvl>
                  <c:pt idx="0">
                    <c:v>MES 1</c:v>
                  </c:pt>
                  <c:pt idx="1">
                    <c:v>MES 2</c:v>
                  </c:pt>
                  <c:pt idx="2">
                    <c:v>MES 3</c:v>
                  </c:pt>
                  <c:pt idx="3">
                    <c:v>MES 4</c:v>
                  </c:pt>
                  <c:pt idx="4">
                    <c:v>MES 5</c:v>
                  </c:pt>
                  <c:pt idx="5">
                    <c:v>MES 6</c:v>
                  </c:pt>
                  <c:pt idx="6">
                    <c:v>MES 7</c:v>
                  </c:pt>
                  <c:pt idx="7">
                    <c:v>MES 8</c:v>
                  </c:pt>
                  <c:pt idx="8">
                    <c:v>MES 9</c:v>
                  </c:pt>
                  <c:pt idx="9">
                    <c:v>MES 10</c:v>
                  </c:pt>
                  <c:pt idx="10">
                    <c:v>MES 11</c:v>
                  </c:pt>
                  <c:pt idx="11">
                    <c:v>MES 12</c:v>
                  </c:pt>
                </c:lvl>
              </c:multiLvlStrCache>
            </c:multiLvlStrRef>
          </c:cat>
          <c:val>
            <c:numRef>
              <c:f>'[87]02.'!$J$38:$J$49</c:f>
              <c:numCache>
                <c:formatCode>General</c:formatCode>
                <c:ptCount val="12"/>
                <c:pt idx="0">
                  <c:v>0.98</c:v>
                </c:pt>
                <c:pt idx="1">
                  <c:v>0.98901098901098905</c:v>
                </c:pt>
                <c:pt idx="2">
                  <c:v>1</c:v>
                </c:pt>
                <c:pt idx="3">
                  <c:v>1</c:v>
                </c:pt>
                <c:pt idx="4">
                  <c:v>1</c:v>
                </c:pt>
                <c:pt idx="5">
                  <c:v>1</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14-1647-4CAE-8E73-F397ACC66FDC}"/>
            </c:ext>
          </c:extLst>
        </c:ser>
        <c:dLbls>
          <c:showLegendKey val="0"/>
          <c:showVal val="0"/>
          <c:showCatName val="0"/>
          <c:showSerName val="0"/>
          <c:showPercent val="0"/>
          <c:showBubbleSize val="0"/>
        </c:dLbls>
        <c:marker val="1"/>
        <c:smooth val="0"/>
        <c:axId val="464530072"/>
        <c:axId val="464526936"/>
      </c:lineChart>
      <c:catAx>
        <c:axId val="464531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64529288"/>
        <c:crosses val="autoZero"/>
        <c:auto val="1"/>
        <c:lblAlgn val="ctr"/>
        <c:lblOffset val="100"/>
        <c:noMultiLvlLbl val="0"/>
      </c:catAx>
      <c:valAx>
        <c:axId val="4645292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64531248"/>
        <c:crosses val="autoZero"/>
        <c:crossBetween val="between"/>
      </c:valAx>
      <c:valAx>
        <c:axId val="4645269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64530072"/>
        <c:crosses val="max"/>
        <c:crossBetween val="between"/>
      </c:valAx>
      <c:catAx>
        <c:axId val="464530072"/>
        <c:scaling>
          <c:orientation val="minMax"/>
        </c:scaling>
        <c:delete val="1"/>
        <c:axPos val="b"/>
        <c:numFmt formatCode="General" sourceLinked="1"/>
        <c:majorTickMark val="out"/>
        <c:minorTickMark val="none"/>
        <c:tickLblPos val="nextTo"/>
        <c:crossAx val="464526936"/>
        <c:crosses val="autoZero"/>
        <c:auto val="1"/>
        <c:lblAlgn val="ctr"/>
        <c:lblOffset val="100"/>
        <c:noMultiLvlLbl val="0"/>
      </c:catAx>
      <c:spPr>
        <a:noFill/>
        <a:ln>
          <a:noFill/>
        </a:ln>
        <a:effectLst/>
      </c:spPr>
    </c:plotArea>
    <c:legend>
      <c:legendPos val="b"/>
      <c:layout>
        <c:manualLayout>
          <c:xMode val="edge"/>
          <c:yMode val="edge"/>
          <c:x val="0.79646659733571046"/>
          <c:y val="0.25804579305635572"/>
          <c:w val="0.18276392809389391"/>
          <c:h val="0.4971290783773979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portrait"/>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1596428383470337E-2"/>
          <c:y val="0.23079446718236465"/>
          <c:w val="0.83680714323305927"/>
          <c:h val="0.57211177739265529"/>
        </c:manualLayout>
      </c:layout>
      <c:pie3DChart>
        <c:varyColors val="1"/>
        <c:ser>
          <c:idx val="0"/>
          <c:order val="0"/>
          <c:explosion val="7"/>
          <c:dPt>
            <c:idx val="0"/>
            <c:bubble3D val="0"/>
            <c:explosion val="13"/>
            <c:spPr>
              <a:solidFill>
                <a:srgbClr val="92D050"/>
              </a:solidFill>
              <a:ln w="25400">
                <a:solidFill>
                  <a:schemeClr val="lt1"/>
                </a:solidFill>
              </a:ln>
              <a:effectLst/>
              <a:sp3d contourW="25400">
                <a:contourClr>
                  <a:schemeClr val="lt1"/>
                </a:contourClr>
              </a:sp3d>
            </c:spPr>
            <c:extLst>
              <c:ext xmlns:c16="http://schemas.microsoft.com/office/drawing/2014/chart" uri="{C3380CC4-5D6E-409C-BE32-E72D297353CC}">
                <c16:uniqueId val="{00000001-B259-43BB-9646-BEB093001E2D}"/>
              </c:ext>
            </c:extLst>
          </c:dPt>
          <c:dPt>
            <c:idx val="1"/>
            <c:bubble3D val="0"/>
            <c:spPr>
              <a:solidFill>
                <a:srgbClr val="FFFF00"/>
              </a:solidFill>
              <a:ln w="25400">
                <a:solidFill>
                  <a:schemeClr val="lt1"/>
                </a:solidFill>
              </a:ln>
              <a:effectLst/>
              <a:sp3d contourW="25400">
                <a:contourClr>
                  <a:schemeClr val="lt1"/>
                </a:contourClr>
              </a:sp3d>
            </c:spPr>
            <c:extLst>
              <c:ext xmlns:c16="http://schemas.microsoft.com/office/drawing/2014/chart" uri="{C3380CC4-5D6E-409C-BE32-E72D297353CC}">
                <c16:uniqueId val="{00000003-B259-43BB-9646-BEB093001E2D}"/>
              </c:ext>
            </c:extLst>
          </c:dPt>
          <c:dPt>
            <c:idx val="2"/>
            <c:bubble3D val="0"/>
            <c:spPr>
              <a:solidFill>
                <a:srgbClr val="FF0000"/>
              </a:solidFill>
              <a:ln w="25400">
                <a:solidFill>
                  <a:schemeClr val="lt1"/>
                </a:solidFill>
              </a:ln>
              <a:effectLst/>
              <a:sp3d contourW="25400">
                <a:contourClr>
                  <a:schemeClr val="lt1"/>
                </a:contourClr>
              </a:sp3d>
            </c:spPr>
            <c:extLst>
              <c:ext xmlns:c16="http://schemas.microsoft.com/office/drawing/2014/chart" uri="{C3380CC4-5D6E-409C-BE32-E72D297353CC}">
                <c16:uniqueId val="{00000005-B259-43BB-9646-BEB093001E2D}"/>
              </c:ext>
            </c:extLst>
          </c:dPt>
          <c:dLbls>
            <c:dLbl>
              <c:idx val="0"/>
              <c:layout>
                <c:manualLayout>
                  <c:x val="-0.1234386651274596"/>
                  <c:y val="-0.23099086985049858"/>
                </c:manualLayout>
              </c:layout>
              <c:spPr>
                <a:noFill/>
                <a:ln>
                  <a:noFill/>
                </a:ln>
                <a:effectLst/>
              </c:spPr>
              <c:txPr>
                <a:bodyPr rot="0" spcFirstLastPara="1" vertOverflow="ellipsis" vert="horz" wrap="square" lIns="38100" tIns="19050" rIns="38100" bIns="19050" anchor="ctr" anchorCtr="1">
                  <a:no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1"/>
              <c:showBubbleSize val="0"/>
              <c:extLst>
                <c:ext xmlns:c15="http://schemas.microsoft.com/office/drawing/2012/chart" uri="{CE6537A1-D6FC-4f65-9D91-7224C49458BB}">
                  <c15:layout>
                    <c:manualLayout>
                      <c:w val="9.6179390072114443E-2"/>
                      <c:h val="9.0277920809267262E-2"/>
                    </c:manualLayout>
                  </c15:layout>
                </c:ext>
                <c:ext xmlns:c16="http://schemas.microsoft.com/office/drawing/2014/chart" uri="{C3380CC4-5D6E-409C-BE32-E72D297353CC}">
                  <c16:uniqueId val="{00000001-B259-43BB-9646-BEB093001E2D}"/>
                </c:ext>
              </c:extLst>
            </c:dLbl>
            <c:dLbl>
              <c:idx val="1"/>
              <c:layout>
                <c:manualLayout>
                  <c:x val="6.4603363700549046E-2"/>
                  <c:y val="7.1412230810650179E-2"/>
                </c:manualLayout>
              </c:layout>
              <c:showLegendKey val="0"/>
              <c:showVal val="1"/>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B259-43BB-9646-BEB093001E2D}"/>
                </c:ext>
              </c:extLst>
            </c:dLbl>
            <c:dLbl>
              <c:idx val="2"/>
              <c:layout>
                <c:manualLayout>
                  <c:x val="5.6043403998794331E-2"/>
                  <c:y val="2.2979479966927851E-2"/>
                </c:manualLayout>
              </c:layout>
              <c:showLegendKey val="0"/>
              <c:showVal val="1"/>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B259-43BB-9646-BEB093001E2D}"/>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1"/>
            <c:showBubbleSize val="0"/>
            <c:showLeaderLines val="0"/>
            <c:extLst>
              <c:ext xmlns:c15="http://schemas.microsoft.com/office/drawing/2012/chart" uri="{CE6537A1-D6FC-4f65-9D91-7224C49458BB}"/>
            </c:extLst>
          </c:dLbls>
          <c:cat>
            <c:strRef>
              <c:f>[94]Hoja1!$A$71:$A$73</c:f>
              <c:strCache>
                <c:ptCount val="3"/>
                <c:pt idx="0">
                  <c:v>apropiado</c:v>
                </c:pt>
                <c:pt idx="1">
                  <c:v>mejorable</c:v>
                </c:pt>
                <c:pt idx="2">
                  <c:v>deficiente</c:v>
                </c:pt>
              </c:strCache>
            </c:strRef>
          </c:cat>
          <c:val>
            <c:numRef>
              <c:f>[94]Hoja1!$B$71:$B$73</c:f>
              <c:numCache>
                <c:formatCode>General</c:formatCode>
                <c:ptCount val="3"/>
                <c:pt idx="0">
                  <c:v>34</c:v>
                </c:pt>
                <c:pt idx="1">
                  <c:v>6</c:v>
                </c:pt>
                <c:pt idx="2">
                  <c:v>1</c:v>
                </c:pt>
              </c:numCache>
            </c:numRef>
          </c:val>
          <c:extLst>
            <c:ext xmlns:c16="http://schemas.microsoft.com/office/drawing/2014/chart" uri="{C3380CC4-5D6E-409C-BE32-E72D297353CC}">
              <c16:uniqueId val="{00000006-B259-43BB-9646-BEB093001E2D}"/>
            </c:ext>
          </c:extLst>
        </c:ser>
        <c:dLbls>
          <c:showLegendKey val="0"/>
          <c:showVal val="0"/>
          <c:showCatName val="0"/>
          <c:showSerName val="0"/>
          <c:showPercent val="0"/>
          <c:showBubbleSize val="0"/>
          <c:showLeaderLines val="0"/>
        </c:dLbls>
      </c:pie3DChart>
      <c:spPr>
        <a:noFill/>
        <a:ln>
          <a:noFill/>
        </a:ln>
        <a:effectLst/>
      </c:spPr>
    </c:plotArea>
    <c:legend>
      <c:legendPos val="b"/>
      <c:layout>
        <c:manualLayout>
          <c:xMode val="edge"/>
          <c:yMode val="edge"/>
          <c:x val="0.23455818796547198"/>
          <c:y val="0.79038833294592215"/>
          <c:w val="0.55248858633885523"/>
          <c:h val="0.10217867199430358"/>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Satisfacción de Participación Ciudadana</a:t>
            </a:r>
          </a:p>
        </c:rich>
      </c:tx>
      <c:overlay val="0"/>
      <c:spPr>
        <a:noFill/>
        <a:ln w="25400">
          <a:noFill/>
        </a:ln>
      </c:spPr>
    </c:title>
    <c:autoTitleDeleted val="0"/>
    <c:plotArea>
      <c:layout/>
      <c:barChart>
        <c:barDir val="col"/>
        <c:grouping val="clustered"/>
        <c:varyColors val="0"/>
        <c:ser>
          <c:idx val="4"/>
          <c:order val="0"/>
          <c:tx>
            <c:strRef>
              <c:f>'[4]SRPI-IND-006'!$J$35:$J$36</c:f>
              <c:strCache>
                <c:ptCount val="1"/>
                <c:pt idx="0">
                  <c:v>% de personas satisfecha 0,928571429</c:v>
                </c:pt>
              </c:strCache>
            </c:strRef>
          </c:tx>
          <c:spPr>
            <a:solidFill>
              <a:srgbClr val="5B9BD5"/>
            </a:solidFill>
            <a:ln w="25400">
              <a:noFill/>
            </a:ln>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'[4]SRPI-IND-006'!$C$36</c:f>
              <c:strCache>
                <c:ptCount val="1"/>
                <c:pt idx="0">
                  <c:v>I Semestre</c:v>
                </c:pt>
              </c:strCache>
            </c:strRef>
          </c:cat>
          <c:val>
            <c:numRef>
              <c:f>'[4]SRPI-IND-006'!$J$36</c:f>
              <c:numCache>
                <c:formatCode>General</c:formatCode>
                <c:ptCount val="1"/>
                <c:pt idx="0">
                  <c:v>0.9285714285714286</c:v>
                </c:pt>
              </c:numCache>
            </c:numRef>
          </c:val>
          <c:extLst>
            <c:ext xmlns:c16="http://schemas.microsoft.com/office/drawing/2014/chart" uri="{C3380CC4-5D6E-409C-BE32-E72D297353CC}">
              <c16:uniqueId val="{00000000-1E59-4E67-8594-AF44D4EFCBFD}"/>
            </c:ext>
          </c:extLst>
        </c:ser>
        <c:dLbls>
          <c:showLegendKey val="0"/>
          <c:showVal val="0"/>
          <c:showCatName val="0"/>
          <c:showSerName val="0"/>
          <c:showPercent val="0"/>
          <c:showBubbleSize val="0"/>
        </c:dLbls>
        <c:gapWidth val="219"/>
        <c:overlap val="-27"/>
        <c:axId val="2012957680"/>
        <c:axId val="1"/>
      </c:barChart>
      <c:catAx>
        <c:axId val="2012957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12957680"/>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withinLinear" id="19">
  <a:schemeClr val="accent6"/>
</cs:colorStyle>
</file>

<file path=xl/charts/colors33.xml><?xml version="1.0" encoding="utf-8"?>
<cs:colorStyle xmlns:cs="http://schemas.microsoft.com/office/drawing/2012/chartStyle" xmlns:a="http://schemas.openxmlformats.org/drawingml/2006/main" meth="withinLinear" id="19">
  <a:schemeClr val="accent6"/>
</cs:colorStyle>
</file>

<file path=xl/charts/colors34.xml><?xml version="1.0" encoding="utf-8"?>
<cs:colorStyle xmlns:cs="http://schemas.microsoft.com/office/drawing/2012/chartStyle" xmlns:a="http://schemas.openxmlformats.org/drawingml/2006/main" meth="withinLinear" id="19">
  <a:schemeClr val="accent6"/>
</cs:colorStyle>
</file>

<file path=xl/charts/colors3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7.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8.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9.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31.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32.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3.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4.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5.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36.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37.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38.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39.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41.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0.png"/><Relationship Id="rId5" Type="http://schemas.openxmlformats.org/officeDocument/2006/relationships/image" Target="../media/image5.png"/><Relationship Id="rId10" Type="http://schemas.openxmlformats.org/officeDocument/2006/relationships/chart" Target="../charts/chart21.xml"/><Relationship Id="rId4" Type="http://schemas.openxmlformats.org/officeDocument/2006/relationships/image" Target="../media/image4.png"/><Relationship Id="rId9" Type="http://schemas.openxmlformats.org/officeDocument/2006/relationships/image" Target="../media/image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jpeg"/><Relationship Id="rId5" Type="http://schemas.openxmlformats.org/officeDocument/2006/relationships/chart" Target="../charts/chart22.xml"/><Relationship Id="rId4" Type="http://schemas.openxmlformats.org/officeDocument/2006/relationships/image" Target="../media/image13.png"/></Relationships>
</file>

<file path=xl/drawings/_rels/drawing18.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jpeg"/><Relationship Id="rId5" Type="http://schemas.openxmlformats.org/officeDocument/2006/relationships/chart" Target="../charts/chart23.xml"/><Relationship Id="rId4" Type="http://schemas.openxmlformats.org/officeDocument/2006/relationships/image" Target="../media/image16.png"/></Relationships>
</file>

<file path=xl/drawings/_rels/drawing19.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image" Target="../media/image1.jpeg"/><Relationship Id="rId4" Type="http://schemas.openxmlformats.org/officeDocument/2006/relationships/chart" Target="../charts/chart27.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image" Target="../media/image1.jpeg"/><Relationship Id="rId4" Type="http://schemas.openxmlformats.org/officeDocument/2006/relationships/chart" Target="../charts/chart30.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32.xml"/><Relationship Id="rId7" Type="http://schemas.openxmlformats.org/officeDocument/2006/relationships/chart" Target="../charts/chart36.xml"/><Relationship Id="rId2" Type="http://schemas.openxmlformats.org/officeDocument/2006/relationships/chart" Target="../charts/chart31.xml"/><Relationship Id="rId1" Type="http://schemas.openxmlformats.org/officeDocument/2006/relationships/image" Target="../media/image1.jpeg"/><Relationship Id="rId6" Type="http://schemas.openxmlformats.org/officeDocument/2006/relationships/chart" Target="../charts/chart35.xml"/><Relationship Id="rId5" Type="http://schemas.openxmlformats.org/officeDocument/2006/relationships/chart" Target="../charts/chart34.xml"/><Relationship Id="rId4" Type="http://schemas.openxmlformats.org/officeDocument/2006/relationships/chart" Target="../charts/chart33.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chart" Target="../charts/chart37.xml"/><Relationship Id="rId1" Type="http://schemas.openxmlformats.org/officeDocument/2006/relationships/image" Target="../media/image1.jpeg"/><Relationship Id="rId4" Type="http://schemas.openxmlformats.org/officeDocument/2006/relationships/chart" Target="../charts/chart39.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41.xml"/><Relationship Id="rId7" Type="http://schemas.openxmlformats.org/officeDocument/2006/relationships/chart" Target="../charts/chart45.xml"/><Relationship Id="rId2" Type="http://schemas.openxmlformats.org/officeDocument/2006/relationships/chart" Target="../charts/chart40.xml"/><Relationship Id="rId1" Type="http://schemas.openxmlformats.org/officeDocument/2006/relationships/image" Target="../media/image1.jpeg"/><Relationship Id="rId6" Type="http://schemas.openxmlformats.org/officeDocument/2006/relationships/chart" Target="../charts/chart44.xml"/><Relationship Id="rId5" Type="http://schemas.openxmlformats.org/officeDocument/2006/relationships/chart" Target="../charts/chart43.xml"/><Relationship Id="rId4" Type="http://schemas.openxmlformats.org/officeDocument/2006/relationships/chart" Target="../charts/chart42.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image" Target="../media/image1.jpeg"/><Relationship Id="rId5" Type="http://schemas.openxmlformats.org/officeDocument/2006/relationships/chart" Target="../charts/chart49.xml"/><Relationship Id="rId4" Type="http://schemas.openxmlformats.org/officeDocument/2006/relationships/chart" Target="../charts/chart48.xml"/></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chart" Target="../charts/chart50.xml"/><Relationship Id="rId1" Type="http://schemas.openxmlformats.org/officeDocument/2006/relationships/image" Target="../media/image1.jpeg"/><Relationship Id="rId5" Type="http://schemas.openxmlformats.org/officeDocument/2006/relationships/image" Target="../media/image20.png"/><Relationship Id="rId4"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chart" Target="../charts/chart53.xm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3" Type="http://schemas.openxmlformats.org/officeDocument/2006/relationships/chart" Target="../charts/chart55.xml"/><Relationship Id="rId2" Type="http://schemas.openxmlformats.org/officeDocument/2006/relationships/chart" Target="../charts/chart54.xm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chart" Target="../charts/chart57.xm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chart" Target="../charts/chart58.xml"/><Relationship Id="rId1" Type="http://schemas.openxmlformats.org/officeDocument/2006/relationships/image" Target="../media/image1.jpeg"/><Relationship Id="rId4" Type="http://schemas.openxmlformats.org/officeDocument/2006/relationships/chart" Target="../charts/chart60.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61.xm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chart" Target="../charts/chart65.xm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chart" Target="../charts/chart67.xm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3" Type="http://schemas.openxmlformats.org/officeDocument/2006/relationships/chart" Target="../charts/chart70.xml"/><Relationship Id="rId2" Type="http://schemas.openxmlformats.org/officeDocument/2006/relationships/chart" Target="../charts/chart69.xml"/><Relationship Id="rId1" Type="http://schemas.openxmlformats.org/officeDocument/2006/relationships/image" Target="../media/image1.jpeg"/><Relationship Id="rId4" Type="http://schemas.openxmlformats.org/officeDocument/2006/relationships/chart" Target="../charts/chart71.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2" Type="http://schemas.openxmlformats.org/officeDocument/2006/relationships/chart" Target="../charts/chart73.xm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3" Type="http://schemas.openxmlformats.org/officeDocument/2006/relationships/chart" Target="../charts/chart75.xml"/><Relationship Id="rId2" Type="http://schemas.openxmlformats.org/officeDocument/2006/relationships/chart" Target="../charts/chart74.xml"/><Relationship Id="rId1" Type="http://schemas.openxmlformats.org/officeDocument/2006/relationships/image" Target="../media/image1.jpeg"/><Relationship Id="rId4" Type="http://schemas.openxmlformats.org/officeDocument/2006/relationships/chart" Target="../charts/chart76.xml"/></Relationships>
</file>

<file path=xl/drawings/_rels/drawing47.xml.rels><?xml version="1.0" encoding="UTF-8" standalone="yes"?>
<Relationships xmlns="http://schemas.openxmlformats.org/package/2006/relationships"><Relationship Id="rId3" Type="http://schemas.openxmlformats.org/officeDocument/2006/relationships/chart" Target="../charts/chart78.xml"/><Relationship Id="rId2" Type="http://schemas.openxmlformats.org/officeDocument/2006/relationships/chart" Target="../charts/chart77.xm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3" Type="http://schemas.openxmlformats.org/officeDocument/2006/relationships/chart" Target="../charts/chart79.xml"/><Relationship Id="rId2" Type="http://schemas.openxmlformats.org/officeDocument/2006/relationships/image" Target="../media/image1.jpeg"/><Relationship Id="rId1" Type="http://schemas.openxmlformats.org/officeDocument/2006/relationships/image" Target="../media/image22.png"/><Relationship Id="rId5" Type="http://schemas.openxmlformats.org/officeDocument/2006/relationships/chart" Target="../charts/chart81.xml"/><Relationship Id="rId4" Type="http://schemas.openxmlformats.org/officeDocument/2006/relationships/chart" Target="../charts/chart80.xml"/></Relationships>
</file>

<file path=xl/drawings/_rels/drawing5.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1.jpeg"/><Relationship Id="rId6" Type="http://schemas.openxmlformats.org/officeDocument/2006/relationships/image" Target="../media/image26.png"/><Relationship Id="rId5" Type="http://schemas.openxmlformats.org/officeDocument/2006/relationships/chart" Target="../charts/chart82.xml"/><Relationship Id="rId4" Type="http://schemas.openxmlformats.org/officeDocument/2006/relationships/image" Target="../media/image25.png"/></Relationships>
</file>

<file path=xl/drawings/_rels/drawing53.xml.rels><?xml version="1.0" encoding="UTF-8" standalone="yes"?>
<Relationships xmlns="http://schemas.openxmlformats.org/package/2006/relationships"><Relationship Id="rId8" Type="http://schemas.openxmlformats.org/officeDocument/2006/relationships/image" Target="../media/image31.png"/><Relationship Id="rId13" Type="http://schemas.openxmlformats.org/officeDocument/2006/relationships/image" Target="../media/image36.png"/><Relationship Id="rId18" Type="http://schemas.openxmlformats.org/officeDocument/2006/relationships/image" Target="../media/image40.png"/><Relationship Id="rId3" Type="http://schemas.openxmlformats.org/officeDocument/2006/relationships/chart" Target="../charts/chart83.xml"/><Relationship Id="rId7" Type="http://schemas.openxmlformats.org/officeDocument/2006/relationships/chart" Target="../charts/chart84.xml"/><Relationship Id="rId12" Type="http://schemas.openxmlformats.org/officeDocument/2006/relationships/image" Target="../media/image35.png"/><Relationship Id="rId17" Type="http://schemas.openxmlformats.org/officeDocument/2006/relationships/image" Target="../media/image39.png"/><Relationship Id="rId2" Type="http://schemas.openxmlformats.org/officeDocument/2006/relationships/image" Target="../media/image27.emf"/><Relationship Id="rId16" Type="http://schemas.openxmlformats.org/officeDocument/2006/relationships/chart" Target="../charts/chart85.xml"/><Relationship Id="rId1" Type="http://schemas.openxmlformats.org/officeDocument/2006/relationships/image" Target="../media/image1.jpeg"/><Relationship Id="rId6" Type="http://schemas.openxmlformats.org/officeDocument/2006/relationships/image" Target="../media/image30.png"/><Relationship Id="rId11" Type="http://schemas.openxmlformats.org/officeDocument/2006/relationships/image" Target="../media/image34.png"/><Relationship Id="rId5" Type="http://schemas.openxmlformats.org/officeDocument/2006/relationships/image" Target="../media/image29.png"/><Relationship Id="rId15" Type="http://schemas.openxmlformats.org/officeDocument/2006/relationships/image" Target="../media/image38.png"/><Relationship Id="rId10" Type="http://schemas.openxmlformats.org/officeDocument/2006/relationships/image" Target="../media/image33.png"/><Relationship Id="rId19" Type="http://schemas.openxmlformats.org/officeDocument/2006/relationships/image" Target="../media/image41.png"/><Relationship Id="rId4" Type="http://schemas.openxmlformats.org/officeDocument/2006/relationships/image" Target="../media/image28.png"/><Relationship Id="rId9" Type="http://schemas.openxmlformats.org/officeDocument/2006/relationships/image" Target="../media/image32.png"/><Relationship Id="rId14" Type="http://schemas.openxmlformats.org/officeDocument/2006/relationships/image" Target="../media/image37.png"/></Relationships>
</file>

<file path=xl/drawings/_rels/drawing54.xml.rels><?xml version="1.0" encoding="UTF-8" standalone="yes"?>
<Relationships xmlns="http://schemas.openxmlformats.org/package/2006/relationships"><Relationship Id="rId3" Type="http://schemas.openxmlformats.org/officeDocument/2006/relationships/chart" Target="../charts/chart86.xml"/><Relationship Id="rId2" Type="http://schemas.openxmlformats.org/officeDocument/2006/relationships/image" Target="../media/image43.png"/><Relationship Id="rId1" Type="http://schemas.openxmlformats.org/officeDocument/2006/relationships/image" Target="../media/image42.jpeg"/></Relationships>
</file>

<file path=xl/drawings/_rels/drawing6.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image" Target="../media/image1.jpeg"/><Relationship Id="rId4"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editAs="oneCell">
    <xdr:from>
      <xdr:col>1</xdr:col>
      <xdr:colOff>101600</xdr:colOff>
      <xdr:row>1</xdr:row>
      <xdr:rowOff>12700</xdr:rowOff>
    </xdr:from>
    <xdr:to>
      <xdr:col>3</xdr:col>
      <xdr:colOff>120650</xdr:colOff>
      <xdr:row>3</xdr:row>
      <xdr:rowOff>177800</xdr:rowOff>
    </xdr:to>
    <xdr:pic>
      <xdr:nvPicPr>
        <xdr:cNvPr id="2" name="Imagen 4">
          <a:extLst>
            <a:ext uri="{FF2B5EF4-FFF2-40B4-BE49-F238E27FC236}">
              <a16:creationId xmlns:a16="http://schemas.microsoft.com/office/drawing/2014/main" id="{00000000-0008-0000-0000-00004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9250" y="203200"/>
          <a:ext cx="933450" cy="92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133350</xdr:colOff>
      <xdr:row>51</xdr:row>
      <xdr:rowOff>120650</xdr:rowOff>
    </xdr:from>
    <xdr:to>
      <xdr:col>25</xdr:col>
      <xdr:colOff>260350</xdr:colOff>
      <xdr:row>57</xdr:row>
      <xdr:rowOff>276516</xdr:rowOff>
    </xdr:to>
    <xdr:graphicFrame macro="">
      <xdr:nvGraphicFramePr>
        <xdr:cNvPr id="3" name="Gráfico 2">
          <a:extLst>
            <a:ext uri="{FF2B5EF4-FFF2-40B4-BE49-F238E27FC236}">
              <a16:creationId xmlns:a16="http://schemas.microsoft.com/office/drawing/2014/main" id="{00000000-0008-0000-0000-000002000000}"/>
            </a:ext>
            <a:ext uri="{147F2762-F138-4A5C-976F-8EAC2B608ADB}">
              <a16:predDERef xmlns:a16="http://schemas.microsoft.com/office/drawing/2014/main" pre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46</xdr:row>
      <xdr:rowOff>0</xdr:rowOff>
    </xdr:from>
    <xdr:to>
      <xdr:col>1</xdr:col>
      <xdr:colOff>0</xdr:colOff>
      <xdr:row>47</xdr:row>
      <xdr:rowOff>120650</xdr:rowOff>
    </xdr:to>
    <xdr:sp macro="" textlink="">
      <xdr:nvSpPr>
        <xdr:cNvPr id="113665" name="AutoShape 1" descr="data:image/png;base64,iVBORw0KGgoAAAANSUhEUgAAA3YAAAC5CAYAAABk+61xAAAAAXNSR0IArs4c6QAAIABJREFUeF7tfQl4VcXZ/xvCkoQ1IawJBAgQBMGtSEURVCICLgWKhs2qINaWRawW03+/ls+v/VKqLQVsBQoWDWD9MKBBiIhWQI0ibg0VCGtWIJCwhGyQ7f+8A3Mz53DOvefec869Z3nP8/Bwc+6sv/d3Z+Y3885MGNBDCBAChAAhQAgQAoQAIUAIEAL2ReCFnGk9o1u98tJ9PTpEtghn9fj42AVY9eXpwsoXr+8Zqoq1/c1//vXgwJi7HhnS0VOEtJ3FFz8vrFgCaUN+G6pyOTXfMKxYfn5+Y01NjVPrSPUiBAgBQoAQIAQIAUKAECAEHI3AH7+qh3eONMDArq2hsqYOTl28BH8eGQ43dW4WsnqfqQb4+b/qoB7CISaqFRScr4GBMQ2wZGTzkJXJqRk3NDTsYsIuNze3sX///k6tJ9WLECAECAFCgBAgBAgBQoAQcDwC/ym5BClvFsCPr28Pi0Z3tkx91393DuZknoKtP0mA4QlRlimXkwpy6NAhIGHnw6J79+6FlStXQmpqKiQmJnpCv/LKK5Cdnc3+njx5MkyYMAHOnj0LixYtgtLSUoiKivLE8fe9k0hGdSEECAFCgBAgBAgBQoAQCB4C9752HJ4f0QmS+7UJXqY+cjpRXgtD/3oUilMHWKZMWgty9OhRSEtLg6eeegqGDh3Koukd2yvpCExX6T1qkSVLlki0BXparl69GqZOnQoxMTGsTCTsfFgUwa2qqmKhJk2a5BF2mzdvhuLiYpgzZ44kBQwfFxfHRB4aYdu2bbBw4UIGvD/vIyIitHKNwhEChAAhQAgQAoQAIUAIEAIeBEjYGUcGHPPn5ORAZGQk3HXXXR5h5++YXxzbixoBdcbixYth9uzZTCxy7SC+37lzJ4waNYp9X1RUxHQG5j9s2DBPeUjYabQ5KuJly5Z5hJ38b54Mgr18+XKYO3cuU8787xkzZkB6errm9zy+xuJRMEKAECAECAFCgBAgBAgBQoCEnYkcEIWUv2N++dheLsr433v27JGINf4ehaUo7OLj4wHDyheYaMVOAwHkQk5ceuXRFyxYwFbz5MIOFXhKSgpkZmZKhJ2396jYRZdPDUWkIIQAIUAIEAKEACFACBAChABDQG3FDleBXnjhBejcuTP8+te/lqB18OBBeO655+CRRx4BXJTA53e/+x189NFH7PMTTzwR8HuMb2dXTCy/L2Hnz9heSdihZx96A4qrcHxVEIUcumLGxsbC/PnzISsrC2bNmgVyDz8SdhoaACVhJwo4vpyKgmzVqlUeAcfjJScnS4Sdr/eiy6eG4lEQQoAQIAQIAUKAECAECAFCwIOAkrBD4fbb3/4W7r77bjhz5oxE2KHge/HFF1n8QYMGMQGH4dEt8Nlnn2WfX3rpJeYyiOdIqL3fv38/TJw4kYXB9H7zm98wMeJ0Yefv2F4u7NDdEx+5sOPv0fWSP2vWrGHiLyMjAw+/9Jzzgd+TsNPQCPgSdoG6XKq5aPrriok/HiwDPYQAIUAIEAKEACFACBAChMATH9TCzEHhcHvctdccfPvtt/DNN9/AzJkzPUBt3bpVAtr48eMlf58/f55tS3r00UehV69enu/U3ufl5cGWLVvgySef9Kwqna5qhElbauGTR1qG1EC4XYqLTX8K4mvFDhd9tI7t/XXF5Ae24GIS7rHjrph4cIq42ETCToNFlfbY4YzFuHHj2IZF8SAVcSOlnvcaikVBCAFCgBAgBAgBQoAQIAQIgWsQ8HZ4yieffAK7du3yrNjhAsGKFSvYyhyuAuHDXTF5wrhit3btWrYCh6e+q73nrputW7eGl19+GQYMaDoB00mumFh/f8f8opHEw1NwlQ49/vCwRTx9kx+eIr7nZ3ds2LCBuWDu27eP7bHDz+LJmCTsfDQG4pGjGDQpKYkBj2Djsae4dI2qH6844KDz6w70vKc2ihAgBAgBQoAQIAQIAUKAEAgEAX+EHYqxkSNHwogRI9hhf3Jhx900H3vsMYlQU3uP8VEs4nj5+eef98Sxq7DDhZqNGzd6zMDH9/jCnzE/ijYu4FAziBoDz+rgq3JK79UWmcgVM5BfB8UhBAgBQoAQIAQIAUKAECAEbIKAVmHHD1PBFSDxkR+UkpCQcM0qHgpCpfc8HVEw4ju7CjujTI6rdEonWRqVPqZDK3ZGoklpEQKEACFACBAChAAhQAgQAiFGQKuwkxdTXLHjog9XkkTXTLX36OKJD678OWnFzghTKl0mbkS68jRI2JmBKqVJCBAChAAhQAgQAoQAIUAIhAgBtVMx8TqDyspKT6nw5EoUYvwRhR0KNdxTJz64koeHpyi9Hzt2LLtXraSkhEURV/3wb7ev2AWDCiTsgoEy5RFyBBoaG6GxEa7+a4QG9rkRGiEMGhvw7yvf4//4NDRc+b4pHEBjw5XveTz2WfaOxWm4mhcIabA8rsCgFE98dyXM1biStHhcWVpY7quJe+IpvsNEwyR1ZXVpDLtaVwEDTzghr6t14LhcwUmGG2Yh4IlVZriycCoYoA3Yd014ejCQ4yakxWwniyd/dyX/JjuiXT02uGpvLG9TvKu8uMoVzoeQE5gKYFsEJozoBtOSe0L71s1tWwcqOCFACNgDgfLKOli3oxA+/Po0HItuDy89EA/J/dpYpvAk7Mw3BQk7DRijT+zKlSshNTX1movDcYMjgqh0eAqeGsTjiJeaa3mvoVgURAMCb2wvgPQPCjWEpCCEACFACJiDQEKXKJiWHA933dTJnAwoVUKAEHA9Aru+K2WiLu9UFcMiJ6I1rHusLwk7lzGDhJ0Pg6NwQ19ifOQXh/OjSvE7fvecePSpeJQpHkWKN8rjBYNa3stvkncZLw2rbvIvPjMsLUqIECAECAE9CNx3axcm8LrGROhJhuISAoQAIeBB4Mz5S7B+RxFs/eKUBJWy+FhYfH8cCTuXcYWEnQaDy48YxSj8UvLp06fDunXrmLDDR7wkMNCLy/29oFxDFVwbhK/YNQsLg7AwuPovDJqxz2HozAdhzfDvK9/j//g0a3bl+6ZwAGHNrnzP47HPsncsTjNZWpgXy+OKGZTiie+uhLma/9W0MCov3zVpYbmvJu6Jp/gOE22U1JXVJazxal2FcnvCCeW+WgeOyxWc1Op6FW9ebhZOBQO0AfuuCU8PBkKeHgyupsVsJ4snf3clTpMd0a4eG1y1N+LZFO8qL65yhfPBtT8gqrguBL7KPQcr3j0O+SXVnnQ6dWgF00bHw/jbuupKmyITAoQAIfDB3tOwfkchnCir8YDRonkz+NEDibD483NwT2Ib+NVdnaFXdIuQg3XxUj0szy6DxbvOwCsPxcGMmzqEvExOLAAJOw1WVRJ2eKcF3vqemJjoEXNKwg4vMk9JSYHMzEzPqh4KPm/vZ8+efY3Lp4ZiUhBCgBAgBAgBCyKwZmse/PNfxZKS3XlDLFu969OttQVLTEUiBAgBKyNQfKb66l66M5Ji/nhkd/ioojkcPHMJbuzeBs5X1cG2Q+fh/6b2hImD2oWsSt+cqIb71+bD4K5R0K1tSzhcVs321X80qxdEtbg64xqy0jkrYxJ2GuwpF3Z4wWBGRgbMmzePuWnyVTq5sOPxkpOTJcLO13u5y6eGIlIQQoAQIAQIAQsjsD/vIqzcchzwf/60iQyH6ck9YdLI7hYuORWNECAErITAe9mnmKgrK7/sKRYezvTKMzdCRm4FbPiuHF4YFef57t8nq+Cl3UfgiSG/Dlk13jn0HIwfOATG9GtapXvtqzPQvX0Y/PVBav+MNAwJOw1oyoUd7pFbsmSJJCbeQv/MM88AHhPLXSnJFVMDuBSEECAECAEXIYArd7iCJz5DB0Qz98xBvUM3o+4iE1BVCQFbInD8ZBWs+6AAdueUScr/6JieMOPeHuzd2LX5cFO3NnBbz7aSMPO3HIFWzb6CNi3PB73udQ0t4GDZHfB/U5MkeRdfuAx/2F0Meb+Uvg96AR2WIQk7DQZVcsXk0bh4Uzo8Bd01i4uL2Z0e4qEqWt5rKJYnCF4CieWghxAgBAgBQsD6CJw4WwebPq+EA0VNM+64P3bsLa1h3C1R1q8AlZAQIASCisDH+6ph21eVUHX56r1JABDbLhyen9AB2kQ0uTI+/VE9DO3dGW5PkAq7eVsOQ7sW2dCuZfDHiijsvikZDW9PGyDBrOD8JfjjzkLYMSn4V8HExMQALsg48SFh58OqKMiys7M9oZKSkmDhwoXAT62UCzvxWgMkjdI1CFreO5FsVCdCgBAgBAiBJgQys0+xw1Vq665esAgAg3q1hen39oQfJNHBAsQVQsDtCBwsqGCHo3yxXyrInnqwN+B+Ovmz5quz8OoX5+C391xZwcPni8IKWPHFYXj0+t+GDM4tR+bDqMSb4aGB0Z4yrPjiFAzs0gJeGtctZOVyYsYk7JxoVaoTIUAIEAKEgC0QKL1wGV599zjs/neppLw/HhUHj97bAyJbhduiHlRIQoAQMBaBNz8qgrVZ+dDQtEgHfbq3hr8+cwM0D796zLZClk9uKoZtB0/D0B4xcLaqGr4uroIxfdZCQrtDxhbQj9TO1cTC+8d+BvEd2kPP9m3h+9PnoFd0O9j+RG8/UgldUDxbIy0tzXP92YIFC2Do0KHMWw4XcNBzTryjWiyptzDi4tHkyZM9V6Lhdi8xPfQcxGvTpk6dCrja6O0hYRc6nlDOhAAhQAgQAoQAQ+Cjr8/Aq5nH4UJFrQeRxO6tYWpyD7hzSEdCiRAgBFyCQM7RC7BuRxF8e1i6H+7Zh/vC2GFdNKHw8Os/g1OVPSCieTX0jd4HrcKbrlzRlIBJgQ6W3QQVte2hY0QJvPOE9KwKk7I0JFkUYMOGDWNiTjxAUe2OavEuarX7rfft2wfbtm1jXoB4ECOelo+n4u/cuRNGjRrFRGNRURETe2L+vipEws4XQvQ9IUAIEAKEACEQBAQqa+phZeZxyNpTIslt/A+7MPfM2PYtg1AKyoIQIARCgUBdfSNzu8QTL8VncJ928OefD/arSAs23edX+FAEXjLx/VBkG1CecmGH4gsFl9Ld1eJd1ErbtXicDRs2eMQiFornkZOTIxF2eLXanj172HkdWh4SdlpQojCEACFACBAChECQEPj8+7Ns75146XC3jhHs5Mwxt2qbsQ9SUSkbQsB1CExfvd/wOl+qqIWq0mq4XF0vSbt9XGuIaOf/hE6nmGcNL6PRCdpJ2InulPysDfG6M3SP5HdUi3dRKwk7vjKXlZV1jbCLi4tjd2SjKyaexzF//nzAcLNmzfKc7eHLDiTsfCFE3xMChAAhQAgQAkFGoL6hEf6+JQ8ydp+Q5Hz3zZ1g2uge0LNLZJBLRNkRAoQAImCksGusb4CKsktQVVYjAbdlmxYQ3aNNwICTsAsYOsWI6H65dOlSGD9+PGzcuJH9P3LkSMmKndIJ+nJhJ4aRCzs8MR8fXAnkz5o1a5j4w7uzc3Nzge/D81Y7EnYabI/31q1cuRJSU1MhMTGRxRDvshNPylTbJOnvew3FoiCEACFACBACDkfg30cvsNW7I8WVnpq2b9OCrd5NGEEX+zrc/FQ9CyJglLCruXgZKktroK5GukoX3bMNtGzdQlfNSdjpgk8SWb4S5+uOar2umLiPj+sM3GPHXTHx4BTR9VOthiTsfNgefV5xuRWfSZMmMWEnnk6Dp9bgsuq4cePYpkq1TZJqGyy1bLw0jp6UEiFACBAChIAdEXhjewGkfyDde3PboBiYOjoeBsguI7Zj/ajMhIBdENAr7BrqG6HiTBVUn2u6xxLrHtGuFbSPM+YeSxJ2xrFJLuxw9W7VqlXs0BPcJ4fuk7jKJt5RLeaudo81LhDxw1PwzmueJnfrxLTRBRMPWcE9dvhZy8mYJOw02N7bBeUYnRtNvizrS9XPmDED0tPTgat7+ZKthqJREEKAECAECAGXIHC4qAJWZB6HnKPlnhq3bN4Mpt/bA6bcE+8SFKiahEBoEdAj7GrKa6HyTDXUXW5apQtrFga4Stci0riLuknYGcsR0UsPU1a67kC8o1oUeWr3W3P9wO/K5mnKNQf+jQtI5IppoE29CTvxu+jo6GtOyEFjpKSkQGZmpkTAeXsvbrw0sBqUFCFACBAChIADEHh7VzGszMyT1OSGxPYwLTkebupHF5s7wMRUBQsjEIiwq69tYG6X1ecvSWoW2aEltOvW2vDakrAzHFK/EvTnegK/EtYQmFbsNIDkTdiJmx3VNkkmJydLhB1PT+09d/nUUDQKQggQAoQAIeBCBE6U1rDVOzxBU3xS7o6HmeMTXIgIVZkQCA4C/go7FHMVZ2qgoa7BU8Cw5s0gpmdbaN6qmSmFJmFnCqyaEkVXTbwOYebMmZrCGx2IhJ0GRNWEnegfi5cRqt1XoeZyaZQrJt54j3nTQwgQAoQAIeAuBD4/WANvf14BNZcbPRXvEdscxv2gNQxJ8P+YdHehR7UlBPxH4MXddZoi1V9ugIrSaqi5IN1LF9UxAtp2NvdUWzsIu6evX6YJRzMC4T42dJ104kPCToNVlYQdrtThJYK4eVLthnnRx1Zt86Taew3FoiCEACFACBAChACcLb8Mf38vDz78+owEjQdv78ZW76JahRNKhAAhYBACWlbsqs9dgosl1dDY2DThEt6iGUQntIHwFub/Hu0g7Ox0j51B1AlKMiTsfMCMwotvbMSgeLUB7oFLS0sDXCnjj3hh4aJFi9h34kZKtc2T3jZVBoUBlAkhQAgQAoSAIxDY/e8yWPHuMTgjrBDEd4qA6ck94Z5bOjmijlQJQiDUCHgTdnU1dVBRegkuXZSu0rXpFAGtY81dpRNxIWEXapaELn8SdqHDnnImBAgBQoAQIAQMRaDqUj2s2ZoPmZ+dlKSb/IPO8Pi4BOjUntwzDQWcEnMdAmrCDi8Zv3i6WoJH81bhEJ3QFpqFhwUVJxJ2QYXbUpmRsLOUOagwhAAhQAgQAoSAfgS+yj3PLjbPL7lyDys+Hdu3hGmje8ADw7vqz4BSIARcioBc2F2uroOq0hq4VFErQaRtlyiIimkVEpRI2IUEdktkSsLOEmagQhAChAAhQAgQAsYigLt7XtuaD//8V5Ek4dsHx8Dj9yVAQldjLkM2ttSUGiFgbQREYVdRWsPupROfFpHhEJPQDiC4i3SSMpCwszaHzCwdCTsz0aW0CQFCgBAgBAiBECPwfV45u/fuQP5FT0nwQJWpyT3gkbviQlw6yp4QsBcCKOwuV9VB5ZkauFwlXaVr1y0KIjuEZpVORJGEnb04ZWRpSdhpQBOvNVi5ciWkpqZCYmIii4H3VOABKlVVVaqHpERFRXniiIekaHmvoVgUhBAgBAgBQoAQ0IzAmx8VwWvb8iXhb+nfAR4d0xMG9mqrOR0KSAi4FYHLdQ3wyEvfsWsMxKdFVAuISWhjGVhI2FnGFEEvCAk7H5DjqZgo3vDhF4fj9QeLFy+GcePGwdChQ0HtWgPxnrvVq1dDXFwcTJgwAbS8F69QCDorKENCgBAgBAgBRyJw7EQlrHovD77OPS+p37TR8fDYWLrY3JFGp0oZgsCeA+fgH9vy4eiJSk96Yc3CoF33KIhoa61DiUjYGWJyWyZCwk6D2eT32OFqXUZGBsybN4/dYcf/xgvHV61aBXPnzgW8/JBfWG72BeUaqkBBCAFCgBAgBAgBDwLvfnaSuWfW1jV43l2X0BamJ/eAW6+LJqQIAULgKgIV1XWwbkchZOw6IcGkVduW0CG+tSVxImFnSbMEpVAk7DTArEXYoaB76qmnID09XSLscGUvJSUFMjMzNb/He/K4y6eG4lEQQoAQIAQIAULAbwROltWwi80/ySmTxJ14Z3d4+qHefqdHEQgBpyGwO6cM1ryXByfKajxVw6sL2sW1hlatW1i2uiTsjDcNeudt3LiRJTx8+HCYM2cOW8Dhd1eL26zE3L2FEe/Knjx5sserb8mSJSCmhzoEPf+mTp3KFo68PSTsNNjel7BTW5nj8ZKTkyXCztd77vKpoWgUhBAgBAgBQoAQ0IXAh1+dhhVb8uCCcFw7npiJ7pl33UQXm+sClyLbEoGy8stsle697FOS8o+6KRYO1NRbvk4k7Iw1kbiFStwqhcJMaZuVljD79u2Dbdu2wcKFC9mWL1wIwoWdnTt3wqhRo5hoLCoqYmIP8xk2bBjb/uXrIWHnCyEA8CXsyBVTA4gUhBAgBAgBQsCyCJyvqGUHq2TtKZGUceywLvDTB3tDVES4ZctOBSMEjESATXRk5sGFyqYTLzu2awn/9ZMBMKhXW1C7oNzIMuhNi4SdXgSl8ZWEFV/UkW+/4n9jCt7CbNiwQSLWeB45OTkSYRcfHw979uxhK4RaHhJ2GlCSCzv54SmiYhc/qx2qouW9hmJ5gpSWljLy0EMIEAKEACFACOhBICfvMmz6vALOlDetSsS0CYext0TB8AERepKmuISApRE4c6Ee3v+mCr441OR2iQW+Y2AkTBnRdOLli7vrLF0PLJwdhN3T1y8LGY7ozhgbG6spfz7mz83N9YRHt8mRI0fC8uXLr9lmJW6nUhJ2fGUuKyvrGmGHq38o5NAVE8s3f/58wHCzZs1iZ3poeUjY+UBJ9H/FoElJSWzZtLi42HPdAX+HoIu+tGgU9L3lB6lwP1wt77UYj8IQAoQAIUAIEAJGI1BzuR7Wvl9wzWERI2+Ihace7AWdLHBPl9F1pvTcjcDWz0/B3945DnidAX/iOkXCb36SBH26SQ9IoRU7Y7iyZOL7xiRkcipKXntK52rIw2Gx5MJODCMXdrjogw+6XvJnzZo1TPzhgY0oLPk+PG9VJmFnMiEoeUKAECAECAFCwI4IfHv4PKzakgdHipuOd28b1RymJfeASXd2t2OVqMyEgASB/FNV8Mb2QtidUyp5/+OR3eGpB5UPECJhZwyJ7Crs1M7JkIs4JWEnhlFzxeT76HBfH+6x466YeHCKuEKoZgUSdsbwk1IhBAgBhyOwYs9Z2FtUDd3bNYfpN3WApNhWQatxwflaWPv1Ocg7Vws3do+AObfFQLOwsKDlTxm5G4E3thdA+geFEhCGDoiG2Q/0gl5do9wNDtXetghs/uQk/O2dY5Ly9+neGl58/DroEqPevpOwM8bkdhF2WFu1Q1LEO6rFbVYiQmpbtMQDWdALEFcB0SOQe/mh8EMXTDxkBffY4WctJ2OSsDOGn5SKDRDYcqAc3j9UAWFhYXD/gDZwX/+2QS31q1+UwVfFNRDXrjlMu7EDJHUKnjAIakUdllltfSPcufI4RLRoBoO6RMHpilrYuO8svPtoAjx4XTvTa7vzWAWMX5sP9/XvAN3btYTcM9Vw4uIl2Plkb4ht3dz0/CkDQgAROFhwkV2NkHO03ANI8/AwmDa6B0y/tweBRAjYBoFDhRXsoKCvD52XlPknY3pq4jIJO2NMbSdhp3Zlgdr2K1HkqYXhgjE7O5sBumDBAnbqpdq5HuSKaQzvKBWHIPDMeyeZqBuR0A7Qg/7jo+fhkRvaQ9qYrqbXsLYBYMTKYxAR3gyu74rCoA7e3lcG7z7aCx64Lrji0vTKOjCD1O2n4D8ldTB7aGdP7b4uroTXvzkNx3+ZZHqNb1p+BJL7RsOIXk1cSf/mDHSIBFg1Mc70/CkD/QiIK643dGsFc4fHQrMgLrjuPFYJ7+wvh5raRhjdrzX8+Pr2AVfq7V0nYGXmcUn8wX3awczxvdiJgfQQAlZG4K1/FcPqrXmSIg7q1Q5efOI6aKdxooyEnTEWtpOw87fG/lxP4G/avsLTip0vhOh72yPw8bFKmJlRBC+P7QUtwq+Mpiov18OCrfnw7owEuLVHpKl1fGH7KdhfUgdPCsLgq+JKSP/2DBx7vr+peVPi+hFAYTXthk6Q1EnKk9mbj8EdvSKhQ4R5q2bVtQ3w7v5y2JDST1KR4vLLkLazGPIXmi8s9SPo7hR2Ha9kK6739msHcXzFtaIWPp7VCzppHEjqQfAPO8/A8s/L4N5+HaBVeDPILiiHW7pHwD8mxwecLO5LWr01H77YLz2NefKoOOaeSQ8hYDUE9h0rh9Xv5cH+/IueoqH3zlMP9IJJI/3bL0rCzhjrOlXY4RVoeBfdzJkzjQHKz1RI2PkJGA+OvrF4HCk+4u3wWpZrtYQPsFgUTQGBRR+WQG5pPUy9QXq07d/3nobTFZdgcFdtR8gGCu7W3Ivwizu6Qf9YqTCYuyUPsh5LgOs6k0tmoNgGI97wV4/BuKQYuKGbdC/RExlH4dk7Opo6OK+63AAL3z8F/zdVOgFwpKwGVn55Cg4+SxMDweCAnjxuXn4U7klsD3f2bnLbxUmd9hEAfzd5xfVI2WXAiYml90tF5K+2F8Ci0Z1gko6VO8QE77x79d3jUH2p6WqExLjW8MTYBLj1umg9sFFcQsAQBBoaGtlF4/I9ojf37wC/nzUQ0J3Y34eEnb+IKYd3qrAzBp3AUyFhFwB2cv9XFHn88kAtGyzFDZPixku1m+0DKCJFERDAGeu9RZfhsVs6SXD56+enICYqDO5OlB5lbDR4L39SCtNv6gw3yA4ZmL3pGHz2dB/oE9PS6CwpPQMRWJZdBm9+Vw6/uqvJ7fG9g+dhX0kFZP+0j4E5KSc1/vV8iIlsCQ8P7ugJ8JfPTsKdvSPht/c0uYeaXhDKwG8E0O066U+H4I2H+0rinii/DKnbC3QLK18FOlR6CcIgHH4xopsk6JYD56B5eD387SH/ViqU8jt1tgbWZhXAR9+ckXx9//CuMH9Soq8i0veEgGkIfJ17HlZkHoe8U1WePCJahsPPftQbxg7rEnC+JOwChk4SkYSdMTjKUyFhFwCuSsIOjyRVuqwQjyadMWMGpKenSy4x9PZevLU+gOJRFBkC35fUwK1/PQpp9/WE3tFXVscOlVbDL7MK4ejzSdAruoWpmC39rAz++W+pMNhy8Bx8X1IJnwVBGJhaOZck/uSmYsg6dBH6xkRC+aXEkSzyAAAgAElEQVQ6qKlvhIypPYKy2lpcXgsPvVEAtfUA0ZHhUHjhMgyNj4R/TqEDK6xOvws19dDtfw/CW1OkrrRHy2rg5U9OwKLR5grzPYVVsP90LbwwUroXc+O+MujcGuDl8VLBpwfPnd+Wwqr38uDM+UueZLp3jICf3NcT7r5ZOqmmJx+KSwj4QgBXkHGV7v8+LpYEHX59R/jvxwf4iu7zexJ2PiHSFICEnSaY/A5Ews5vyK5EQB/atLQ0qKqqguHDh8OcOXOuuYgQ3TLxhvmUlBTIzMy85nZ6tffirfUBFo+iyRBYuacMfvrOCbg9oS00NDbC3qIKWDOpBzx6c4egYDUroxi2H74IfWIi4OKlerhU1wAZ03vCADoZMyj4G5HJ18XVMCE9H567MxbmDZe69RqRvq801n17Dua9dwq2/iQBbutJR8z7wssq39//ej50iGgJjwyRrriO6BUBi0YHvmqgpX4oLOPTDsLCkXEeV+JTF2vhv3YUwtvTesIdvYzl0YXKWnYnWOZnJyXFu+fmTjB3Uh9obeJ+VC14UBjnI5D9nzL46+bjcFqYYGjfugXMndgHRt5oTLtNws4YHpGwMwZHeSok7ALEFd0mcRVu/Pjx8Prrr7NjShMTEyWXB6pdYujr/aRJk1ha9BiLwInyWnj6nWKIaN4MXnmou6l7o5RK/lVRNUxYlw8LR3aCObc1DfKMrSWlZiYCNy47DK9P7gE3dDN3X6ZSHYou1MJtrx6Fwhf0zzibiRGlLUXgRHkdPPRGPlxuAIiOwBXXS/CD+Ch4K0grrpu/L4efbCyEQZ0joUV4M9hbVAm/u7cL/GKEMYNcJXt/sf8cO6giv6TJBa5Dmxbw6Jie8MBw808iJg66D4ELlXXwxvv5kJl9SlL5u27qBL+abuxeZBJ2xvCLhJ0xOJKwMwBHXK0TLxLEvzMyMpjLJb7nrpT8hnmzXTFLS0vZaiE9vhFY8k09RIY3wk9vMO8kQ2+lePCdy/DSyBaQFO3/hm3ftaMQZiPw0LuXYfGIFjAgJvj2O1XZCI9srYVdD9OeTLPtbEb6mcfq4X++qIdVo5vDTZ2bmZGFapqVtQBpX9ZC4UWA39/eHOLbms9fvP9x29dV8MG3TeIOCzg4oSU8fHsbiGkbHlQMKDPnIvD10Uvwz90Xoepyo6eSHduGQ8qItjCwh/FbLV7cXWd5MDvFPGv5Mj59/bKQlREvAY+NNW9yK2QVw61Ghw4Ba+Fzc3Mb+/c3dlYjlBUzM2+5sFM7DEW8oFDt5nm192aW381p/78PSqB1izD41V3m7m1Rw/iGpYch/ZEeMMTkkzjdbGMz604rdmai6+y0ca/ksL8ehaLU0Ky4ojv6tycvwYof6T8wxR9LfXfkArsM+oBwzHyrluEwPTkeUu4O/MoFf8pAYZ2JAO7nfG1bAXz49WlJBe8b1gV+ITuwyEgEaMXOGDRpxc4YHOWpkLALEFcUbRs3bmSx1a4vwNmARYsWAc4MqN087+1G+gCLRtG8IEDCjuihBwFvwu7gwYPw3HPPwSOPPMJW7/H53e9+Bx999BH7/OKLL8KIESPYvtwXXngB9u3bJ3mPf6B792uvvcbe33PPPfDrX//aU1xyxdRjudDHdauw48i/+VERE3jic2Pf9vCzH/WB3rKrREJvLSqB1RH4YO9p+NNbh6GhaZEOErpEwYLJiTBIuFrEjHqQsDMGVRJ2xuBIws4cHClVmyDgTdihSysegnP99dezAbU4yObVe+KJJ9igXRywt27dGl5++WUYMGCA6nsen1bsbEIUlWKqCTsUayjc8Bk0aJDnJNz8/HzGJRR9L730EjtM6cCBAywcijx8v3btWvjNb34DBQUFnjA4WYTib/LkySwcPiTs7M0dtws7tF5uYQX8Iysf8Bh68ZlyTzw8MS7B3gam0gcFgaIz1fD3LXmQ/b10+8mEEd3ZNQbBeEjYGYMyCTtjcCRhZw6OlKpNEPAm7FCs8UdcKcF3fOD+2GOPeQQcXm/BB908Hqah9J6EnU0I4qOYasIOJwHEh4t/zgW+SicKNQz/ySefwK5duzwTCfiOr/bxNPnfJOzszSFfwg7t/dZbb3kmieQTS3zFl68MV1ZWQpcuXQDd+dE7RL4SLF/xDZUrppLV3vn0JKzMPA519U3LLUk92sJPH+oF15u82mJvFrm79FuyT8GyjKMSEJJ6tIFfPNIvqKu+JOyM4SEJO2NwJGFnDo6Uqk0QUBN2fICNA3E+0BarJK6s4GqKmoAjYWcTIgRYTCVhhyu9K1asgGeffZYdosTFGQ7M+YodvuPcuOWWWzyumOLAXC7k5PFJ2AVoNItE8ybssH3529/+xkr6s5/9jE0eyfnAq7Fy5UrAk5NRzIlhxEkC+UQUxrWSsMPyFJRUw+vv58PunDKJhR66oxvMmdDHIlajYlgBgaMnKmHFu8cB92uKT8rdcTBzfK+gF5GEnTGQ21HY4TasrVu3QmpqKju9XtxOJW7LEhHyFgYn5rKzs1lwnPidMGEC4LkdS5YskWzzwtP0V69eDVOnTmXbu7w9tMfOGH5SKjZBQEnY4SDoz3/+M/z0pz9lbnJKwk4u2ERXzMGDB8Mf/vAH9iNUe8/hIVdMmxBFpZhKwk7khjjQ5q69JSUlntT4qgt/IbpoZmVleUQhfhAH6vg3CTt7c0dN2HERhp067tvmXgFqwk5EQeSeXNjxNo2f/GY1Ycfr8f6XJexqBDyunj89OkfCUw/2hmHXRdvb6FR63Qi8vasYVmbmSdIZktgOnk/pB11jgn/tDBaEhJ1us7IE7Cbs8ODEdevWsbJPnz6dCTvxAETxIMWIiCZuqoXBffbbtm2DhQsXMo8L3KqB91jv3LkTRo0axURjUVERE3uYxrBhw2Do0KE+wSdh5xMi9QBKSltNmfv7XkexKKoXBJSEndqsN08GB+g4IMd9UErH43IXTrn7ptJ7Enb2pqdc2Mnd33jt+F5M/rfSCgp+J77HTgEfcsW0N0fUSq8m7FCQ5eXlsVU4bGdEYccP0hFXdkVXTLm7JZ9YEvf98vJYVdhh+c6cvwxvbM+H97+Unm44ZmgXeC6lrzMJQbXyigCeoooXjefiHR1Xn+bhYTD93h4wbXSPkKJHws4Y+O0k7Pj90+PGjWNiDNvr6Ohoyd3V/IozfuUZoiR/J/69YcMGiVjj4i0nJ0ci7OLj42HPnj3sDAgtDwk7LSgphBGvMhC/VlPmuIQaFxfnWWblKl3tvaj2AywiRVNAQEnYiatsPIo4YPI1cy5fWeFpKL0nYWdvWvq67kCNK/gehRuu7L7//vswcOBA5m4nrtjhBAI/YAVRwlm8559/noXDh1bs7M0dJWEnThrhir8o7MTaivzBcPwR3XX5JAMe3vP999+zINyTAD9bWdjx+uz6rhTWbMuHk2U1njrGtm8JT97fG+6+2Zl3Ttmb1eaUft0HhfD69gJJ4rdeFw0vTO0PbaNCcwetWBgSdsbY3U7CDvtvXD0bO3YsLFu2TFXY8VU3XM1TE3Y8DHrpiKtwXD+gkENXTFxImD9/PmC4WbNmgVZdQMIuAH5y5Y6KnRvPmzI3+4LyAKrg2ii+rjuQizEceMkH2HLwUBgmJCR4Vlr490rvSdjZm3r+CDvkEq7y4iO664orLvid6J4pHpghX/UjYWdv7igJOzkXsIZKq23yPb4cCfE9ul6K7ZDcfdwOwg7rdbGqDtbtKIRNu09IDD5iSEd49uG+0CYy9AN7ezPRuqX/99ELsHTjUSg8U+0pZJvIcJhxb0+YeGdw71/0hhIJO2M4ZBdhJ66y4cSamrBT0gbyFTsxjFzY4YIRPuh6yZ81a9Yw8Yf793Nzcz378LxZgIRdAPwU3Sp59AULFjCRt3z5cuDLsBgOlXlKSgpkZmZqfo8+tqJgDKCIFEUFAX+FHQ7Ocd+LOPMtH4zx1T2192JRSNjZm5q+hJ2ZtSNhZya65qft61RMNXddLBlfmcMDevAzThbiAENcsRMnkpROYbWLsOOW+PLAOfhHVgEcKa7wGCcqIhxmjkuAB2/vZr7BKIegIYCno67Zmgdv75KK+TuHdITU6UmALphWekjYGWMNuwg73FuXlpbGtk7wB9vfn//859eM7UUNgGEDccXk++j4KiF3xcSDU+TpK1mChF0A/JQbim+YREG2atUqj4Djyjw5OVlifF/v5SuBARSRogQo7MwGjoSd2Qibmz4JO3PxdXLq/gg7dMHB/RT84B1xxVdc1RX33skP67HydQda7YwD/vU7CtkKnvjcktQBFkzuC12iW2lNisJZFIG9B8/Bn946AmXllz0lRPfbR8f0hLHDuliy1CTsjDGLXYSdWFv5qpy4/UrLFi0xjHjYSnFxMdMP6CGGp16izsA9eOiCiYes4B47/KzlZEwSdgHwU02B++tyqRZe3HgZQPEoihcEfK3YmQ0eCTuzETY3fRJ25uLr5NR9CTuz6263FTsRj33HymHt+wWQc7TpuPtmYWHw2NiegJeb02M/BCpr6uDvW/Jh6xenJIVP/kEn+OWU/pauEAk7Y8zjBGEnevDhhNyiRYuYMBMFnFoYRFE8hBE9/3C1Ti4e8W/0/iNXTGN4p5gKBxlPx0EjiAZUU+/+vven+DhTi8ShxzcCS76ph8jwRvjpDaHZp/HgO5fhpZEtICnaWq4lvpGjEFl5DfD7PXXwYGI4PDGoGcRGBs+GFbWN8Mb+BvjHf+rhv37YHB5MbEYGsRkCJVWNMHlLLex+pGVISv7Pg3Vw4FwY/Pdt4SHJ34hMd3xXBe/sqZQk1adLC0i5sw3ExYSmTTeiXm5L47vjl+CNf12ES3VNF9R3atcMHhrWFm7qE5rfhz82eHF309Uc/sQLZthOMc8GM7uA8nr6+mUBxTMiEoovpVPOjUibCzat1xMYlSdPh1bsAkRU9LkVVbqaMvf3fYDFomheEPg0rxJ+tf00tGwO8Pt7u8CwHk2nywUDuLdyzsMz752EGTdHw3N3xELnNjQQCQbuRuRx75rjcK6mEQZ2joIzlbXwaV45vDMjAe5ObGNE8l7T+KqoGh54PR+GdIuCbm1bwuHSGmgMa4B/zeoNEc2DJy5Nr6jDM6AVO2MMfKioAvDUxM+/l05mPnJ3PMwan2BMJpSKKQicvXgZXn3nOOz8rlSS/gPDu8K8SVdOEbTDQyt2xljJjit2WmqO+gDvops5c6aW4IaHIWFnOKSUoBUR+O2HJbB671kY0as9NDQC7Dx2ARbc0RFSR3UOSnHvfS0PzlU1wMAuV4TBZ3kX4Z1HE+CuPq2Dkj9lEjgC//1RCWTnX4I5t3X1JPJZ/kV4d/9ZOPBsv8AT1hjztlePwQ/i2sC9/Tp4YqzZexoSYsJh6f10iIRGGEMa7OKlBliaXQov7zoDyx/qDjNuCu7F2/8+WQPYBuIBPIvv6wr39DV/QsJswDM/OwlrtuZD1aV6T1a9u7WGuRP7wOA+7czOntL3E4GPvjkDf1h/SBIrMa41Owxn6IDg/h78LPo1wUnY6UXwSnynCjtj0Ak8FRJ2gWNHMW2CQHZ+FUzeUAB/HJsA7VpdcUMqraqDX2zNh4+f7A03dIswtSaLPiyBzwukwuDTvIuw5eBZ2L/AfGFgauVckPgty4/AI0M6wXWdIyW1fTLjKDwwsB10jDLPta2qtgFe++o8vCm7pLnwwiV4+ZOTcOx5a+9FcQE9fFbx6+JquH9tHgzp3hq6tcEV12pohEb4aFZviGxh/orrXz8vg9TtJZDctz20ah4GewovwgPXtYO/OGBSoPB0NTtcBUWD+Nw/vCvMt9EKkE8S2TjAqbM18MqmY7DnwDlJLX48sjs89WBvW9aMhJ0xZiNhZwyO8lRI2JmDK6VqIQRe/KgEvj9dD9NvlF5wu+rL01BVWwtD46UDdqOLvuG78zD3tm4wQCYMfv7uMdgxszckdaKT3YzG3Mj0bv3rUZgwqCNc30Xqujsr4xg8eksHiDVZ2L20+wy8JTtMIO/sJVj2+Uk4/BwJOyNtbUZaw1ccg1u6t4V7+7X3JP/aV2egR4dmsOwBc1dcC85fhsSXD8FfxidAzw5X2pna+kZI/aAA/jSuC9w/wBkrWx98dRr+sS0fSi80nazYNSYCfj6hD/xwoL1Wg8zgYKjSfC/7FCzNOCrJflCvtjD7gd4wsFfbUBVLd74k7HRDyBIgYWcMjiTszMGRUrUwAr//+DR8d7IOHr1JKuxe3VMCzcMa4PZe5u61W7nnLMy+tQsMkgmDp3Gvweze0Lej9TeLW9i8phdt8a4zkJVbAb8YEefJ66MjF2BX3gX4dm5f0/O/e3Ue9I2JhAeuaxqgvvrFKRjSvRX8YYw1jwM3HRSbZFBaWQd9Xz4M6Q9L9w/hiutvdxTBzKHmio7/lNRAeQ3A87LLnd/Zfw5at2wwXVgG00wo6vBahK2fS09ZvOumTpA6vT+YvzYazNpaO6+CkmpY+vZRyDnWdIppWBjAtOQe8JMxPa1deA2lI2GnASQNQUjYaQApgCC0YhcAaBTFXgigKxTucVt8X0/o0qYFK3zhhcvw/LZ8+HpuXxhg8orZH3aegfcPVcIvRnT3APfh0QvwyfFy+GaufTaM28vqxpZ28voC+P70JRjUuTWUVl+Gw2dqYNP0nnBrEA7gOXjmEjz4Rj50bdMSurRpCYdKq6B7u+aQ9XgvYytJqRmOwNmqOkhYnAsbUqQu1/nnLsHvdhbDgts7Gp6nmOC3J2ug+Hw9/HJkU9uD32/6z1loH9noCHdMOYCf5JTB2vfzAcUFf9q1bg4/+1EfuOfmTqbiTYkD/N/HxfD39/IkUNzSvwM89WAvwD2QTnhI2BljRRJ2xuAoT4WEnU5c8RoDBJHfXSGefok306empkJiYiK7jgDD4NUEWt7rLBZFlyHw8iel8D8fnYaRfdpCI4QBrrj8cWxXmHObuQMrXozJGwrh+5IaQRhcgs0zepruBkpE0IfAgk33eRIoKO8PZ6q6Q2SLCkiK/g7CmwX3yOuDZTdDRW076BhRAr07HPCUizpHfTY2O/bdq49DYnQUPCi4BOKK6+BuLdlBJmY+JRV1EJd2gE1q9Y+94nJeXlMP/++DQlg9qTuMdsAhKkr4VdbUw7odBfD2zhOSr4cNjIEXpvaHNpHm7Ys1055WTvtwUSX86a3DcPRE03UUES2bwfTkHoAnljrpIWFnjDWp7zIGRxJ2BuLIb43HJPml4uJ9deKt8nhbfFxcHEyYMAG0vI+IMPdADwNhsHxSfHBeVt0FCsuvzJwntM+F6AjphnuzK5Jf3h9KuTCI+RbCw5pOc6MGzmz0A0tfFHaBpWB+LOKO+RjrySGXrbgWQJe2zaFL61ZwuKwaurQNh+1BWnF945vz8NjbhTA2qQO0bBYGeKLr0z/sCP89OjgnAuvBTm/cvQfPwRvbC+BgQYUnqebhYfDTh3rDQ7ebu79Rb9ntFH9tVgGs/7BQUuTh18ewVdIu0c7bQ07Czhh2Ut9lDI4k7AzCEVfgli9fDtOnT4d169YxYYcPvuMij4eZMWMGpKena37P4xtUVNcnQ4Nza1KAOkdj7EKdozE4mpGK2PYcLLsJKmrbQ8fIEujdvmnF1Yx85WmWX+oAxy9cB/UNLSC+3VHoHFXsCeJ0/tQ3NLKTM9M/kAoPvBLhl1P6AR6yQk9gCHx/vBz++OZhOFFW40mgQ5sWbJXuoTucK5yp7wqML/JYTm97jEHJ/1TIFdN/zFiMzZs3Q3x8PHOz5GJOSdgtXrwYUlJSIDMzUyLsvL2fPXs2S9cODzVwxljJjQ0ccYe4YwwC1k2FJpWsY5v/HC+HdTuK4Otc6bH7j49NgKmjneUqaDbqjY0Ar757HDZ/InV1veumWJg7MRHaRjU3uwghTZ/6LmPgd+O4xxjkvKdCwi4AlPFW+YyMDJg3bx5UVVWpCruamhpYtmwZJCcnS4Sdr/eTJk0iYReAXdSidIp51sDUzEnKjQ0cdY7GcMmN3EHkiD/En0AQ2LizGF7bVgB19Q2e6H3jWsNzKf0gsbszDvcIBBetcb45dB7+d90huFBZ64nSJaYVW6W771Z3nNJLbY9WtngP59a+yxj01FMhYRcAwrhHbsmSJZKYsbGx8Mwzz/jlcqnmoumvKyYeyIJun6F4Xtwd3AMkAqmjHYTd09cvC6Rqto5D3DHGfG7kDiJH/CH+BIpAUVkdZH1dBd8dvyRJYvQNkTDhh20CTdbR8WrrGuGtTyvg89wmt0us8PABETDlzrbQzEX3SVDbYwzVQ9l3xcTEAI7btT64oJOWlsYWczCerwMTxXTVDk/EMHguR3Z2Ngs+efJkzzkcqDHEgxZxQQjP6pg6dSpg2b09JOy0WlUlHN9Hp3R4CrprFhcXw5w5c5jx+OEpWt7rLFbQotPMlTFQu3HmirhD3NGDAPFHD3pNcd3Y9vDab8k+Ca+/XyhZfeoeGwHPPdIPcA8ePVcQ+DSnDNLWH4LLdU2rnL26RjEXVrwn0G0PtT3GWNxObc+aNWtg1KhRzJtOHM+rHZgoHoCoFmbfvn2wbds2WLhwIROMuEULt2Lt3LmT5YX6oqioiIk9TGPYsGEwdOhQn+CTsPMJkfcAcmEnKnM1Va/lvc5iBS06NXDGQG2nBs6YGpMrnVE4upE7iB21PcYwyK384eidKK1hF5vv+Oq0BND7b+sK839sj73uxjDh2lQuVtXBXzYehd05pZIvJ4zoxk68dOtDbY8xlrdr28MXZ3D1TOnARNHrTkkj8DgbNmyQiDUu3nJyciTCDs/z2LNnD1sk0vKQsNOCEoVRRYAaOGPIYdcGTk/tiTt60GuK60bukLAzhjuYilv5I0fww69PwxvbC+GkcMJjTNuWsGByIvxwkHfXJ+OsYZ2UPth7Gl7652FJgZJ6tGF76dyIhwgE9V3G8NSubQ8XYOLhiegeiSKOr7rxAxCVhB0Pk5WVdY2wQ88+FHLoiomLQPPnzwcMN2vWLNB6DRoJO2P46dpUqIEzxvR2beD01J64owc9EnbEH+KPMQg0pXK2/DKs/7AIMj87KUkaT3tMnZYEYS7YR1Z64TK8/M/D8PWh8xIMptwTD0+MSzAaclumR22PMWaz47gHz9jgq2dy0cYPRhQPQPQWRi7scCUQH3S95A+6gKILJh7YmJub69mH580CJOyM4adrU6EGzhjT27GB01tz4o5eBK/EdyN3sN7EH+KPMQhcm8pn+8rYvXdHT1R6voxoGQ7P/DgR7rnFuXvK3v30JLyy+ZgEkCGJ7dgq3U39OpgFt+3SpbbHGJPZre/CA1RWrVrF9sTxFTozXDH5PjoUkbjHjrtiyl0/1axAws4Yfro2FWrgjDG93Ro4I2pN3DECRRJ2xqBoTip2OJHXjW2PFmtXXaqHDTuK4K2PiyTBb70uGlKn9Yc2kc65qw33GS7ecAj251/01LV5eBgTdNOSe2iBy1VhqO8yxtx2antQZKWnp3tOw+QIqB2MKCKkFgbT5Ien4EGLctGIe/DQBRMPWcFVQvys5WRMEnbG8NO1qVADZ4zp7dTAGVNjWnExCkc3codW7Ixij3snBrQiiC6J63cUwr5j5ZIoeBH3g7d31ZqMZcO9+WERvJaVf414RVF3XUJby5Y7lAWjcY8x6Nul70IXS9wXh66Q/OGHIOLfePUBXjsmHowonn6vdqgixhWvO1iwYAE79VLu0inmz69E8GYBEnYB8lO8yy4pKYktzeLGRrX7Kvx9H2Cxgh6NGjhjILdLA2dMba+kQtwxBk03cof4Ywx3MBW38scfBBsBYP0HhfD69gJJtEG92sEL0/pB15gIf5KzRNhjJyrZFQZ5p6o85Wkb1Zyt0E26s7slymjVQlDfZYxlnNz2+HM9gTFoNqVCwi4ARMWLAvECQVTy48aNY0pb7b4KXD7l99iJy69q77WefhNA8Q2NQg2cMXA6uYFTQ4i4Q9zRgwDxRw96TXHd2PYEitz3eeXMPfPLg+ckSTw+tidMHW0fl8U1W/Phn/+SupjeOaQjzBjTE/B+Onq8I0BtjzEMcWrbg3vx8C66mTNnGgOUn6mQsPMTMKXgXMyNHDlS8U6LGTNmMN9cfrcFPyVH7b14B4YBxTM1CWrgjIHXqQ2cN3SIO8QdPQgQf/SgR8JOD3pv7zoB6dsLAPfh8SehSyQ7OTMxrrWepE2N+/3xi/C/63Lh9PlLnnxi27dkq3R4bx892hCgtkcbTr5CuXHc4wsTI74nYacTRdEXNjo6+hphh6t5KSkpkJmZKRF23t7jzfP8DgydxTM9OjVwxkDsxgaOuEPc0YMA8UcPeiTs9KKHrox4NcLuf0sv7374rjh48v5eepM3PP7yjKOQmX1Kku69QzvDo2N6QpfoVobn5+QEqe0xxrpuHPcYg5z3VEjY6URZvHdC7b6K5ORkibDjYlDtvXgHhs7imR6dGjhjIHZjA0fcIe7oQYD4owc9EnbGoAew9YsSWPdBAeD9b/zBVTA8OXNIYnujsgk4nS8PnIM/rD8EF6vrPGnEd4qEaaPjYfQPOgecrpsjUttjjPXdOO4xBjkSdqbhKO6V4wenKN1pYbYrJp7Gg6IyFM+Lu5s6i1DkryVPOxw5/vT1y7RUxVFhiDvGmNON3EHkiD/EH2MQ0J9KaXk9ZH1TBV/k1kgSu+O6SJhyZxv9GQSQQkMjQPrHF+HLw9IyjRgYAQ8NawORLV1w23oAuGmJQm2PFpR8hwll34X30OEplk58aMUuQKviSl1OTo7nNEyejNp9Ff6+D7BYQY9GM1fGQO7GmSviDnFHDwLEHz3oNcV1Y9tjDHLXpvKvb0ph3Y4CKDxd7fkS77v75ZR+cNugGLOyvSbdXd+Vsr10KO74g3v/8AqDOwZ3DFo5nJoRtT3GWJbaHmNwlKdCwi4AXMWrC3h0fuVBVVWV4p0WavdYeLvfIoCiBT0KNXDGQO7GBo64Q9zRgwDxRw96JGUjTVcAACAASURBVOyMQe/aVM5X1MK6HYXw7qcnJV+OujGWuWc2a2beShke5rJ4/SHI/l7qwTN5VBzMHJ8A4SbmbRaeVkyX2h5jrOLGcY8xyHlPhYRdMFB2cB7UwBljXDc2cMQd4o4eBIg/etAjYWcMeuqpZP/nLKz/sBAOFVZ4AqGoez6lH4y+pZPh2Wd9UQJ/3nhEku7AXm3ZKt3QAdGG5+fmBKntMcb6bhz3GIMcCbtg4OjaPKiBM8b0bmzgiDvEHT0IEH/0oEfCzhj0vKdSc7ke1u8ouubOOBRauHqHF4Lrfc5drGVul98dueBJCtcEp93bA34ypqfe5Cm+AgLU9hhDCzeOe4xBjoRdMHB0bR7UwBljejc2cMQd4o4eBIg/etAjYWcMetpS+fbweeaemXO0XBJhzoQ+8NAd3bQlohAqY9cJWJF5XPLNLf07sHvpBvdpF3C6FNE7AtT2GMMQN457jEGOhF0wcHRtHtTAGWN6NzZwxB3ijh4EiD960CNhZwx6/qWy4cMiSP+gAOrqm041QXdJvNi8a4z2u+SKz1RD2vrDkFt40VOAyFbhzO0S79Gjx1wEqO0xBl83jnuMQY6EXTBwDDgP8fCUqKgoSE1Ntc3l5FhpauACNr0kohsbOOIOcUcPAsQfPeiRsDMGPf9TOVhwEdZ9UAh7DpyTRH58bAJMHR3vM0GM+/r2Akm44dfHMFHXLz40Vyv4LLTDAlDbY4xB7TTu0TJWVwuj9h6vTFuyZAmIY3+853r16tUwdepUwCsZAnno8JRAUDMwjngNgvxePAOzMS0pauCMgdZODZwxNaZJAaNwdCN3aFLJKPYAuJU/xiEYWEqbdp+A9R8WQXllrSeBnp0jIXV6f+gbd61AO1xUCWnrcqHwTNNVCh3atGCCTo87Z2Cld3csGvcYY387tT1axupqYVCoxcXFwYQJE0Ac569fvx5GjRrF7qEuKipi32Maw4YNg6FDhwYMMgm7gKHTHxGNqXSh+dy5cwNW6vpL5V8K1MD5h5daaDs1cMbUmISdUTi6kTsk7IxiDwk745D0P6X8U1Vs793O70olkfF6gtkP9PK8W5l5HN7edUIS5u6bOzFR16NzpP8ZUwxdCNC4Rxd8nsh26bu0jNXVwsyYMQPS09OBj+vFcHgftijs4uPjYc+ePTBnzhxdAJOw0wWfvshKRFi8eDHMnj3bNu6Y1MDp4wCPbZcGzpjaXkmFuGMMmm7kDvHHGO5gKm7lj3EI6k8pa08JOz2z5FyNJ7GO7VqykzPT1h+CsvLLnvddolvB9Ht7wH23dtGfMaUQEALUdwUE2zWR7NL2aBmrq4VJSUmBzMxMibDj43yMg66YsbGxMH/+fMjKyoJZs2ZBRESELoBJ2OmCT19kORHQt3bZsmUwadIkEnb6oJXE7hTzrIGpmZOUXRo4I2tPnaMxaLqROyTsjOEOCTvjcNSb0qmzNYCHq6DIU3vGDuvCVuk6R2s/aEVvuSj+tQhQ32UMK+zSd2kZq6uFSU5Olgg7tXH+mjVrmAtmRkYG5ObmwuTJk5lrZiAPCbtAUDMojpblXS1ZIQnCwvDmGnoIAf8QaGxsJO74BxmFFhAg/hAd9CBA/LkWva+PXIKsbyrh5Ll6z5fdY5rDfTdHwS2JJOhExIg/en597o6L3ElKStIEgpaxeiCumPxwFNx3h3vsuCsmHpwibtPSVEghEAk7fxEzOLy42RL9bYuLi/32r0Uj9u/f3+CSUXJuQIC44wYrm1dH4o952LohZeKPspVr6xog71QVFJ6uZnvoenWNghbNm7mBEn7VkfjjF1wUWCZ+/Bk3axmrq4XxFhcF4YYNG5gL5r59+9geO/ys52RMEnYhprp4DCr62S5atMjvg1OocQuxEW2cPXHHxsazQNGJPxYwgo2LQPyxsfEsUHTijwWMYNMi+MsdtbG6uCCjFkbtvdwtE//G/XfkimlTUhlZbH8JamTelJa9ESDu2Nt+oS498SfUFrB3/sQfe9sv1KUn/oTaAvbN3yjuGHE9gdEo0oqd0YiGID2jCBpI0cWZCIyPPssLFy685lQfPhMxZMiQgDeEBlI+eRz0ZcajZwNZGTUif6ulEWzuYCOYnZ0tuZAz2JgY2RBz/uORxnrunQk2BkblF2z+iDOaYh2GDx/utwt7oBjI2zyejnyzO7U1vhEONn/kJcLZ9o0bN7LXan2X71roC6GVT25va5RQDjV/9Fnee2x+ebUYSrzIWuQuhlmwYAE7dA/HNqWlsuszrh7EgXE+/vhjyfgH3+ET6EEdZmJgZtpGcOfo0aOwc+dOmDlzpplF9TttEnZ+Q2a9CEYQNNBayTeMir7EgaapJ568PHrS8jduKPP2t6w8fDC5I17MWVVVBdu3b4cpU6YEWvSA4/kr7ELZ8YUyby0AB5M/SoPyUA9I/OWSFky1hLHjCcpWG5jjbysnJ8czEYntEz56J2j02Ib4pIX9TWFC2f74V9LAQyuNK+TcRYGxdOlSdmQ+ijt85FzivMTv+vXr5xFyVu9jAkfOe0wnc4eEnVmsCWK6oSSovNHBzpFv/sSrG/D57rvv2GwSvsfjXAcPHsyudeDf4SzUU089xVbScKZJnPnmKzwYlr/nAqGsrAw6duzo6ZjlM58YHk8Z2rZtG/CwDz/8MGzZsgXmzZvHNqry7zBfnPWPi4tjM7jifkdsNNPS0gDFiPhenDF78sknAf/mM2VKeeNKJm6IxRUrsT5BpMo1WQWTO6KwE+9pEe0mzkjKZyxxRh07rlWrVnmuBEHb4PHAaE/EFh+OL3KOD9I4j9B+yJlx48ax78Q8lGbsRRtj3NTUVMZTzl28SPTTTz9l5cFn3bp1jCeFhYVsBeCuu+6CFStWXLNCqcRrEQeMO3DgQMYpfJTyxvrhqVpK3AwWp4LJH3md5AMSrW2F0m9QtDNf/UNucXtWV1crrvKLgyd5+Mcffxx27NjhV1uj5beAM+v79+9n+zDwwfKOHTv2mrLu2rXLsxrF6ySueAa6p9tIboWKP97EF+/D+CXB3Mbibw0x4O2L2B9FR0czeA4fPuyxDaajxC8lHL3xibc9/rQ1ZvPJSC4Eklao+BNIWQONo+UONUxbqT3E8RbvA3lfiX0fjnuwz8R+mIRdoJaxbjwSdta1jeaShbJxU1uxw4EGbgLFQbS8g0RhJ36HDcvWrVvZoBkfHLijCMKGCI+AxYGM2BFjnitXrmTh+ewUB0tJaIphRSGAwo5/hx0yujDgKUlYXr7yiPUQTyfinT4eR8tPMuIixVfe/EhbeX3kddBseAMCBpM74qBSFF14f8uoUaOYLbl9Zs+e7RFwKLb5/Y7iZzE8F3Yo4JE7XLTLP+OpsyiEcCIBB2qca/hZbbVZ7Ph4HTivRV6iOXjanOP4DsuAF4/yE2/VeICrBzgRIa4Y+MpbiZv892YAPXwmEUz+eBN2apjK2wqlyQW5O418II9cUVvFkQ/Euf0xvL9tDbYLar8FFJjY5vDjseXChE8+8bKq1Qkx5G2qT+MGIUCo+OPNu0JN2IkcULMttkly24icQ0ix7+MTS3KIvfEpkLbGbD7pXd3US7FQ8Udvuf2JL+cqck/st3havnjL+xIc04j3JZOw88ca9ghLws4edvJaylA2bvJVMnFmWH7ZOu+0+Iodv4hdbJDERkycceYAoCDAB1f/lAawaiuIPKy8Q+bpyDtj3tiNHDnyGp91vnKErg984I7izlfecp94jCsKnFBQMRTc4ZxBEY3H+vJToHj9xdUp5Ig/wo7PUMp5JAomzkP5IFfkhriiKBdXIq/lgy2+eojxxUGayHE1HmB5lixZIuGEt7yV9uYEe59QKPjDeSJi4w1Tsa3AcHLxrLSXBVfccT+waE+l36d8IC6G97et4ZNhfCUO8+OrajiJhFjzvcFKwk7M21udUHyOHz/eEntqQsUftcExYu5tgCyuCvPfGj+inPcxSn2JyDl5+iKvvPHJ37ZGrW1FDhnFp1DvywoVf4LZVxsh7NTGN2g/EnbBtGZw8iJhFxycTc0llI2b2synkquLv8IOOx/RlUBtZkoE15e48new5WtwJ86U42yteKmkrxk0U0mhMfFQcQfthIIuJSUFMjMzYe7cuddc8yEOotQmDOSumErCTs4jzkNcucCHD06CJex87aPB7/nKI6708TL6GsxrNLmhwULFH6yEOCBRw1TLb1BtYKPGB60DcX/bGpxE8nYpLRfy6N4rn3WXl9XXYA2/lx+iYCgxNCYWKv7w9gc9A+QeE2qcEScU1WyLYeS/Uzk3gyXsfF1ybCSfNJrb8GCh4o/hFfGSoBGumOJ2Ep4Vn5gQ+5hg1ivUeTmZOyTsQs0uA/IPJUHNFHbYGKEvuPyUTW8do9HCjs+iq7nO8BleFAnygZm8nGp7zAygQMBJBJM74mqJOGOOwgtX5cTZX7Sj3NWVV1IcKIkiCN0SlYQd5sVXbUQhHqgrpt4VO188wIEhd7HEVWs1YcfdQr1xM2BiaIwYTP7IiySKFzVMtfwG1VZvgi3skP++Dp/iLpbTpk2TuFPJy+ptRYrjKLrpaTS34cFCzR/54SnYjouTeaLrtijsRL75WrHT44oprsL6u2InbilQW1kzkk+Gk0NDgqHkj4biGRJEaYyF7QQ+oieSt8NT5BM94sQG/gZ4H2NIgW2SiJO5Q8LOJiT0VsxQEtRMYcf3PfHDMLhbkjhQV8KFr/TwA0xEVyx/Z9GxQ5TPdnE3LaVDK7zljWUVV6HcdniB3HWQu6EqufMquRHx8KI9brzxRkYBvsdOSdjhgSzc3RNnKSMjI9mhJrg/RHThU3Nj5Pnxg13w8BTuRhzIYEuNByhk5QfreMsb01HiZjDdo0LZ9ng7PMVbW6F0yIrIA25nxDeYrphoN6XfAq688CPMlY4754enyMuqVCccxPHj/YN5RYRa/xVK/sh/h+LvX+mwJfEoeeQXulfyQ7jkWwM49hxjJe8Dtb6Lt2FysR5IW2M2n0K5PxzxCzV/gjF8VBtjiZwS2wVeJjUPKfF7nFDFh7cJ+Fl+bUsw6hiKPJzMHRJ2oWCUwXk6maAGQ0XJyRCwKnfkgxpvq7Rk1NAhYFX+hA4RytkfBIg//qBFYeUIEH+IE4Ei4GTukLALlBUWiudkgloIZkcWxcrc8TUj6UiD2KxSVuaPzaB0ZXGJP640u2GVJv4YBqXrEnIyd0jYOYDOTiaoA8xj6SoQdyxtHssXjvhjeRNZuoDEH0ubx/KFI/5Y3kSWLaCTuUPCzrK0014wJxNUOwoUMhAEiDuBoEZxOALEH+KCHgSIP3rQo7jEH+JAoAg4mTsk7AJlhYXiOZmgFoLZkUUh7jjSrEGrFPEnaFA7MiPijyPNGrRKEX+CBrXjMnIyd0jYOYCuTiaoA8xj6SoQdyxtHssXjvhjeRNZuoDEH0ubx/KFI/5Y3kSWLaCTuUPCzrK0014wJxNUOwoUMhAEiDuBoEZxOALEH+KCHgSIP3rQo7jEH+JAoAg4mTuGCbuCggLAe1boCT4CjY2NEBYWFvyMKUfbI0Dcsb0JQ1oB4k9I4bd95sQf25swpBUg/oQUfltnjmPmfv362boOaoU3TNg5Wf1a3fKEvdUtZN3yEXesaxs7lIz4YwcrWbeMxB/r2sYOJSP+2MFK1iyjk7lDws6anPOrVE4mqF9AUGC/ESDu+A0ZRRAQIP4QHfQgQPzRgx7FJf4QBwJFwMncIWEXKCssFM/JBLUQzI4sCnHHkWYNWqWIP0GD2pEZEX8cadagVYr4EzSoHZeRk7njOGG3d+9eWLJkCSNhbGwsLFq0iH1evnw5zJ07l33Gd6WlpexzUlISLFy4ECIiImDz5s3s3YQJE2xFYicT1Jsh0F5bt26F1NRUSExM9ASVvz979qzH5lFRUZ7wuCd08eLFkJuby+IuWLAAhg4daivb6y2sW7mDuL3yyiuA9cf2ICYmhv2dnZ3NIOU8wc9paWlQVVXlgZq3GcXFxZLviD962Wif+EePHmW2Hz9+vKe/EPkzefJkST/C26D+/fvDnDlzWEXF8GI/ZB8U9JfUze2PfvQoBbfwB8e1K1eulIx1xLGu2H7wtgn7LD4Gxv5N7b04PhLDO51dTuaOo4QdEj09Pd0zUEMiHzlyhA3WRWHHP/PBXFxcHOuESdjZ56eMtl23bh0r8PTp0z3CTuk9DqC4jZEj27ZtY2J+3759LD7yA+NlZGTAvHnzmMh3y+Pkxs2bDTkPMAxO+PC2YNiwYV7FvdhGIK94eOKPW34xwA4JW7ZsGaswbr7HvgPtv3PnTpg5cyb7vGrVKtbGIK+4iOMIobCT80XkknuQBDaxgmKXHkIgEATcwB9sG/jE4qRJk9hYB9ugTZs2wcSJE9l4RWw/1qxZA6NGjWLhxLGP0vuxY8eyye1x48axfg/7N5yw5JNPgdjELnGczB3ThN301fuDYt91swZ68lHrHHFGQk3Y4QBvz549jMgk7IJiMt2Z8IEVNkYo0sTGDgdc4vvo6GiP7XGQJXKBD7qwQCIPdBfQRgk4uXFTMwPnAE4I4OSAVmHHecf5Jhd2fGBvI/PrLqob+cP7CQ6e3MMD+YWDpdmzZ7PBFW9bcBKA9zVyYScOunQbxUYJuJE/NjKP5YvqFv7I+x7RMN6+UxNq/P3UqVMl4yOlSSnLkyDAAjqZO44Rdt7I7U3YiYMzEnYB/kKCHA0HSkVFRYCzTSjk+EBb6b2SsOODLlzF466YbnJBEM3l5MZNjZb4O4+Pj2eDbvnqPXfFVHKNk4t/0YWFXOmC3AiEKDu0+YYNG2DWrFmQlZXFSiEXdqJow+9Xr14NOIDC91zY4Xvk4caNG1kabnTjxXq7sf0JEXUdma1b+KM0vhVdMeWu39zYaosd/P3gwYMlK3ZqE99OJI+TueMYYSefJRWJKBd24h478QdBws76P1/RlrgPigs7UcCpvccVOrUJADfNVLlZ2ImDbnRvEYWdiAt2fPiILinyThLTWrp0KdtnhQN0cb+V9X9JxpTQyZ2jEkK+JgLl7YvYp8gnBjjHuMDhez2NsYw9UnEbf+xhFfuU0i388bZwgdYSXS659dS8kOTvRYGIcd0yye1k7jhG2PGDMLivsDdhxwdz586dk+yFIGFn/QZd3ADMS4tCbsaMGWx/pXjIBb7/+c9/DpmZmR53O7UZKV8Np/WRCayETm7clBCRd2JqHZm885O7zsknktw00+nWiQH5YUscB3FyUD7AEg9I4eGHDx/O9vyKe1ns2vcE1uo0xXJb+6MXL4ovRcAt/PE1PlHqr+T7fBE5XxPYbtor7mTuOEbYIWmVDk/BfS/oKkOHpzivS1Br7JT2QokH5PAB1fbt26Fv377MJc9Xg+c89K7UyMmNmy+beRNjSgN0ziFMVy7siD++0Hbe96IY46JvyJAhqqcqy/dzi8JOacbdeYhdWyM3tz9usK/ZdXQLf+RjGux/cPwyZcoUBrH8gDjxEEFuA/n4WG4bLW2Y2fYMZvpO5o6jhB2SQty3oHbdgeh+JQ7Idu3axXhF1x0E8+cVeF5ahZ3acb7y1T837nNxcuPmi1misMPVe/FaA1xV4W6Yam7e8tU/4o8vxJ31vdzNkl+zw2sp3/ciCjv56h/t0XQWN6g2wUHADf2XfNWftxW4d1e+JxxRF69wwr9xHIxXQuEKHr/aib9H92/cM8zTUdurFxxrBjcXJ3PHNGEXXBO5OzcnE9TdljW/9sQd8zF2cg7EHydb1/y6EX/Mx9jJORB/nGxdc+vmZO6QsDOXO0FJ3ckEDQqALs6EuONi4xtQdeKPASC6OAnij4uNb0DViT8GgOjSJJzMHRJ2DiC1kwnqAPNYugrEHUubx/KFI/5Y3kSWLiDxx9LmsXzhiD+WN5FlC+hk7pCwsyzttBfMyQTVjgKFDAQB4k4gqFEcjgDxh7igBwHijx70KC7xhzgQKAJO5g4Ju0BZYaF4TiaohWB2ZFGIO440a9AqRfwJGtSOzIj440izBq1SxJ+gQe24jJzMHRJ2DqCrkwnqAPNYugrEHUubx/KFI/5Y3kSWLiDxx9LmsXzhiD+WN5FlC+hk7pCwsyzttBfMyQTVjgKFDAQB4k4gqFEcjgDxh7igBwHijx70KC7xhzgQKAJO5o5hwg7vBKuvrw8UY4qnA4HGxkYICwvTkQJFdSsCxB23Wt6YehN/jMHRrakQf9xqeWPqTfwxBke3ptK/f39HVt0wYedk9Wt1yxP2VreQdctH3LGubexQMuKPHaxk3TISf6xrGzuUjPhjBytZs4xO5g4JO2tyzq9SOZmgfgFBgf1GgLjjN2QUQUCA+EN00IMA8UcPehSX+EMcCBQBJ3OHhF2grLBQPCcT1EIwO7IoxB1HmjVolSL+BA1qR2ZE/HGkWYNWKeJP0KB2XEZO5o5jhN3evXthyZIlEvJFRUVBamoqZGVlwbBhw2Do0KHwyiuvQHZ2NgvHv09MTISzZ8/C8uXLYe7cuRATE2MrEjuZoN4MsXnzZti6dSuzcXR0NCxatAhKS0s9UWJjY9m7Xbt2wcaNGz3vFyxYwLiA+0LT0tKgqqqKfTd8+HCYM2eOrWyvt7Bu5Q7ihm0B1h85gr95kQ9JSUmwcOFCiIiIALFtEd9jm8E5J7Ylem1ip/hu5Q/nyvjx42HChAms/xDbH5EnYp8zefJkFp7zj/dFYng72V9vWd3KH724UfwrCLiFP9gHrVy5ko11cLwqPt76MT4GkvdvWt47nWNO5o5jhB0noZJAQ+KLwo5/xh/Ltm3b2AAOB/ck7OzzU8aB1bp161iBp0+ffk1jh7bds2cPE2ooAPHhAypeS0wjIyMD5s2bxwbwbnyc3Lh5syf/7WMYnMzBZ/HixTB79mzGJWwz4uLiYOzYsbBp0yaYOHEi44i8LcEwyCuxLXETl9zIn5qaGli2bBnjTL9+/TzCTqn/wDbmyJEjMGbMGMnk4blz5yRtj8grN7VDbuSPm+xrdl3dwB9sG/jk86RJkyRjHXk/hgJuzZo1MGrUKEk/hn2U2vs333yTtU8YV22sZLYdQ5G+k7ljmrBbsOm+oNhqycT3Jfn4I+zEsJgICbugmEx3JnxgNW7cOCbM5Y0dZiAOlEjYqUPu5MZNrdb8d48TAjg5gMJOPtBWEmqcd8g3XCEW2ws7r/jr+UG6kT+8PeG48RU7X/2HOJFUXFwsEXbioEuPPewW1438sZuNrFxet/BH7Hv4ip1SPyb3NsO2CtsauSeS2ns3TTA5mTuuFnbiqo6dB2ZOJqhSp4J2KyoqYqspOHMuF3bylThsxLgrppoLAubDXTSt3JEZXTa3cQfxQz7Ex8ezGU0+GJev2Ikc2rdvn8fNm7vSydsL/Ftc8TPaTlZNz238QTtv2LABZs2axVz88VFyxVRyuZS764rtkhvbHsTObfyx6u/YruVyC3+UhJ1SPyYXdmpCTXwvbkFw03YUJ3PHlcJOaV8DCTt7NO2inXCgpCTsvLkT4Hc5OTme/VO81ti4LV26FObPn3+NW6c9kAmslE5u3JQQEQWb3P1aHGhjXKV9T9xFc+TIkZIVO6WONzCL2CuW2/ijxROA77ebMWMG28vLH7n4x7T4I+71tBcD9JXWbfzRhxbFliPgFv7I+xdv/RjHSFy4EHFTe88nPZVW+JzIPCdzx5XCDvfYDR48mM2wozsfdr4k7Ozx05UfeIKl9ucQHLV9dTQwt4f99ZZS6ZAlcRVXa6c4depUcsV02YoLthHYZ+Tm5kpoKK7O8S98zZSjx4E4gHLT3hYRPCcPrvS2VRTfNwJu4Y98fOKrH8NxzqpVq9gEtriKp/ZenOB2y7kDTuaOa4Udijk6PMV3w2nlEGruCd5mnNR8y301eFbGQU/ZnNy4+cJFbTJHXHFBd83t27fDlClTWHJ8xQ7d78TParzyVQa7f+9m/qiJMXFlDj/jwycPubsueg2I7ZTIJbtzwp/yu5k//uBEYZURcAt/vE08y/sxHNemp6d7TnsWJyvl7zFd8XAwN/VjTuaOq4Udn4HFVTtxvw1dd2CPbkTe2In25C5QWo8hp+Pq7WFzI0spd+sVV2PEPU/icfVq1x0orfoZWVarpuXkztEX5qKwk7vxcv7I2x++uidf/aPrDnyhTd8TAtci4Ib2R+x/EAF5W+GtH8Pw2DfhNQm4gid6GyhdB+WmfszJ3HGcsHNj4+dkgrrRnsGsM3EnmGg7Ly/ij/NsGswaEX+Cibbz8iL+OM+mwaqRk7ljmrALlnEoHzpZjDgQOAJObtwCR4ViakWA+KMVKQqnhADxh3ihBwHijx703B3XydwhYecAbjuZoA4wj6WrQNyxtHksXzjij+VNZOkCEn8sbR7LF474Y3kTWbaATuYOCTvL0k57wZxMUO0oUMhAECDuBIIaxeEIEH+IC3oQIP7oQY/iEn+IA4Ei4GTukLALlBUWiudkgloIZkcWhbjjSLMGrVLEn6BB7ciMiD+ONGvQKkX8CRrUjsvIydwhYecAujqZoA4wj6WrQNyxtHksXzjij+VNZOkCEn8sbR7LF474Y3kTWbaATuYOCTvL0k57wZxMUO0oUMhAECDuBIIaxeEIEH+IC3oQIP7oQY/iEn+IA4Ei4GTuGCbs8ILn+vr6QDGmeDoQaGxshLCwMB0pUFS3IkDccavljak38ccYHN2aCvHHrZY3pt7EH2NwdGsq/fv3d2TVDRN2Tla/Vrc8YW91C1m3fMQd69rGDiUj/tjBStYtI/HHuraxQ8mIP3awkjXL6GTukLCzJuf8KpWTCeoXEBTYbwSIO35DRhEEBIg/RAc9CBB/9KBHcYk/xIFAEXAyd0jYBcoKC8VzMkEtBLMji0LccaRZg1Yp4k/QoHZkRsQfR5o1aJUi/gQNasdl5GTuOErYbd68GTZu3Ogh4IIFC2Do0KFw9uxZWLRoEZSWlrLvoqKiIDU1FeLi4mDx4sWQm5sLsbGxLExMlMEfQQAACSdJREFUTAy88sorMGzYMBYXn5qaGli2bBlMmjQJoqOjYfny5TB37lwWVp4nhudp4b7DlStXsrwSExNZWmpl4d9jGLV6qP2ynExQtEV2djarOrcn2oPbTXwvxwfxT0tLg6qqKol9RXyHDx8Oc+bMATEszwfTW7NmDYwaNcpjP6e1bk7mjmjTpKQkWLhwIUREREhsLf7uRduKceUcU+LP3r17YcmSJZ62BX/PyNPVq1fD1KlTWVvhxMfJ/BHtPHnyZJgwYQIzIbc1fhZ5Jbev2HbJ48v7BR5WztOdO3fCzJkznUgdVicn80c0mhoXxDBK7Yp8POD2/kr+Q3Aqf8RxothHqY1ptLY9fOzUsWNHNu4R2zM+Lqa+y/7NreOEHZoEO2D8AaxatYoN5vARxRg3GzakxcXFnoH9kSNHYMyYMX4JO54W5peRkQHz5s1jg0d8sDHnD/8R4Q9WLAvGW7p0KcyfP5+JByxTTk6OZBAqfq9EOac2bnL7cHsiZkVFRczOOMjatm2bBy+OD+KM4m/27NkSUSbyAhsyDDNu3DiWXnx8PBuA88EU5s/5ZP+funINnModuf3xt4gTOcgZUayL7+UDMT65I/629+3bp8g3nibmy7kpnyByIoecyh+xXcGJId6WIIc2bdoEEydOZO28mo3FtkvOK0wPH5woxDYfObNhwwaYNWsWrF+/nk0kyScQncgdtwg7NS6Jk7lq/RL2R7zfo/7q2l+BE9sfLr5wXIKLC2Jb8uabb7IxKl9UUBqfqPENw+JY8oc//CFrc/iYlPou57WujhV23lbZlISd2qAO32tJSy7suICbPn06rFu3zrPCJxd2mD7/4eLMvpIY8SUwnNi4cWHMB9fyxk4U1LzjE1dFsHHbs2ePp/ESbS42hhxbfCcKOxxcyYW6837+zp0xl/8e1SYAvA3ARWHHxb7aQF7eOSKXlPjnNA45te2Rt7lKEwBivyAO0tXec9vLv1cSdllZWRKvEafxhtfHqfzxNp5QakPkfBP7Jeqv1NnvRP4oTf4rjXHU+iL5e/nf8rER9V3Oa10dK+zEgR3OkIqumNzdhb/H/0V3SX9cMUWBIQoB8ccjpqck7HhZH3jgAVi7di1bfdIiUpzeOcoH3UoNmTcBJ7rlcpvjgEneUeKq7dixY5nbJj7PPPMMW7Vzsgud07kjX7FTWlGXTx6IzbvoCsO5g9+LLsD4N3ex4+556DaDq+/IM1yB4av3zus6rtTIiQMrrJd8IkAceIuumKKLJbex3N0e34vu3UrCj7vqoasdTijwVV+n8sbp7Y8vYce9B3g4JWGH/RKGo/7KXcJOPoktjhnPnTvn2V7C3XLl6CgJO5Fv8jET9V3Oa2VNEXbLNx2DzM9OBg2tB2/vBnMn9pHsTRP9kpXElFg47rc8fvx45qplhLAT0xB/SCTstNPC1wDJm13FjlJsKHHAJHaUSsIQ4/IVF9zfp9aAaq+JdUM6dWCOiMv3qsr3Q6lNCmBc7iKNbQJOEOD/KP75XltcoRHdp8SJGJwBxcE5TvTg/l2lwb91GeFfyZzKH/k+XlHEywft8kG6vF2Si0RvK3p89Q49Bv7yl7+wrMRJR/+sY/3QTuWPN2Gn5IEjf8fbJrmwc3t/JWe0U/kjTh5hnZX2gmvxNuH9oK8xD8eV+i7rt5laSmiKsEv+xWda8jY0zI4/3c4GcpzAouuML2HHB3J8uRv3O4iHp4jxMazSfj1vK4TiD1MpPrli+qaCfDCk5prJU/LXtYUfjIB2xNU67oqJqy54AAbfD+O7pPYK4dSOUW4F+YBITZRhPPlqH//9437N9PR0DxeUBuiYD9+via6YuOqr1F7YiyXqpXULf9TcnpQG2vL+Rv63N2HH3aK4KyYi72SXXjfwx5drnNLg25crplv7K7cIO7Geat4mWr1QfLli8ryo73JKr3zFkyYMq5Obm9uo5xZ2sYEO5YodF3ZaDk8RD1EQZ1XlBySIB5qg26YvYYfxxc5YFCE40+/t8BR+4Arf2Co/XEWJem7oHOU2QNfaGTNmeE4uVRrI80NVxMMPMJx4qI64p1E8xRBdHrhrLT/QQNxH45QmwA3c4Su/nC/4W0eBxk/BldtSyY1TnPThKzTylRhxrxRvA/jEgFPdet3AH5EvyJXt27fDlClTGG3U9t7xQ5nkhx9gHDVhxwdWoteIeJiTU9ocsR5u4Q/vi9C9Umm/lHy8wvsl6q+8s97p/OFjxyFDhjCPEfHgJrUVO7FfUuKb2mQUP8CJ+i77t7SmCLtQwaK24X3kyJGSPXZYPtzzgJ0mPw5fPOqVd9j8mH25W6e4X49/JwoBXOERV/z4jBz+yHCAp3T1gigaxKOR5eVyk7AT3RFENzq5i51oT7HTVDtiWowvuskpzaySK2aofs368lW7EkPJxY7/hnft2uU5JVfuCqN0dYr8eGjRTVPMh1wx9dkyFLG9HSsutitiuySKPLX4YlysF4+PfYO4R5vHxzDkihkKBhibp2h3sS0RJxbV+iXqr9Rt4VRhp2XsIr8GQW3sw/kmv8KHj5sGDx4s2WJAfZexv/1QpOYoYRcKAK2Qp1MbN3+x9bZnyt+03BKeuNNkaTdcT2A0r4k/VxD1dRKm0bg7JT0380fNlc4ptg1GPdzMHxFfGvv4zzYnc4eEnf98sFwMJxNUK9huuAxaKxb+hCPuXEGL76108mXQ/vBCa1jizxWkRDdKrdhROOeeqqrFtuJWEC3hKcy1CFD7c2VSCb3EnOrubxbvncwdEnZmsSaI6TqZoEGE0ZVZEXdcaXbDKk38MQxKVyZE/HGl2Q2rNPHHMChdl5CTuUPCzgF0djJBHWAeS1eBuGNp81i+cMQfy5vI0gUk/ljaPJYvHPHH8iaybAGdzB0SdpalnfaCOZmg2lGgkIEgQNwJBDWKwxEg/hAX9CBA/NGDHsUl/hAHAkXAydwhYRcoKywUz8kEtRDMjiwKcceRZg1apYg/QYPakRkRfxxp1qBVivgTNKgdl5GTuUPCzgF0dTJBHWAeS1eBuGNp81i+cMQfy5vI0gUk/ljaPJYvHPHH8iaybAGdzB2PsDtw4MDOZs2ajbSsFahghAAhQAgQAoQAIUAIEAKEACFACBACigg0NDTs+v/jnO/jvr8F8AAAAABJRU5ErkJggg==">
          <a:extLst>
            <a:ext uri="{FF2B5EF4-FFF2-40B4-BE49-F238E27FC236}">
              <a16:creationId xmlns:a16="http://schemas.microsoft.com/office/drawing/2014/main" id="{00000000-0008-0000-0900-000001BC0100}"/>
            </a:ext>
          </a:extLst>
        </xdr:cNvPr>
        <xdr:cNvSpPr>
          <a:spLocks noChangeAspect="1" noChangeArrowheads="1"/>
        </xdr:cNvSpPr>
      </xdr:nvSpPr>
      <xdr:spPr bwMode="auto">
        <a:xfrm>
          <a:off x="4572000" y="9372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190500</xdr:colOff>
      <xdr:row>1</xdr:row>
      <xdr:rowOff>15874</xdr:rowOff>
    </xdr:from>
    <xdr:to>
      <xdr:col>5</xdr:col>
      <xdr:colOff>203200</xdr:colOff>
      <xdr:row>3</xdr:row>
      <xdr:rowOff>176462</xdr:rowOff>
    </xdr:to>
    <xdr:pic>
      <xdr:nvPicPr>
        <xdr:cNvPr id="3" name="Imagen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0850" y="206374"/>
          <a:ext cx="895350" cy="922588"/>
        </a:xfrm>
        <a:prstGeom prst="rect">
          <a:avLst/>
        </a:prstGeom>
      </xdr:spPr>
    </xdr:pic>
    <xdr:clientData/>
  </xdr:twoCellAnchor>
  <xdr:twoCellAnchor>
    <xdr:from>
      <xdr:col>2</xdr:col>
      <xdr:colOff>82551</xdr:colOff>
      <xdr:row>44</xdr:row>
      <xdr:rowOff>72838</xdr:rowOff>
    </xdr:from>
    <xdr:to>
      <xdr:col>26</xdr:col>
      <xdr:colOff>210179</xdr:colOff>
      <xdr:row>51</xdr:row>
      <xdr:rowOff>152400</xdr:rowOff>
    </xdr:to>
    <xdr:graphicFrame macro="">
      <xdr:nvGraphicFramePr>
        <xdr:cNvPr id="4" name="Gráfico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101600</xdr:colOff>
      <xdr:row>1</xdr:row>
      <xdr:rowOff>12700</xdr:rowOff>
    </xdr:from>
    <xdr:to>
      <xdr:col>3</xdr:col>
      <xdr:colOff>120650</xdr:colOff>
      <xdr:row>3</xdr:row>
      <xdr:rowOff>177800</xdr:rowOff>
    </xdr:to>
    <xdr:pic>
      <xdr:nvPicPr>
        <xdr:cNvPr id="2" name="Imagen 4">
          <a:extLst>
            <a:ext uri="{FF2B5EF4-FFF2-40B4-BE49-F238E27FC236}">
              <a16:creationId xmlns:a16="http://schemas.microsoft.com/office/drawing/2014/main" id="{00000000-0008-0000-0000-00004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9250" y="203200"/>
          <a:ext cx="933450" cy="92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654050</xdr:colOff>
      <xdr:row>43</xdr:row>
      <xdr:rowOff>184149</xdr:rowOff>
    </xdr:from>
    <xdr:to>
      <xdr:col>19</xdr:col>
      <xdr:colOff>149224</xdr:colOff>
      <xdr:row>52</xdr:row>
      <xdr:rowOff>25400</xdr:rowOff>
    </xdr:to>
    <xdr:graphicFrame macro="">
      <xdr:nvGraphicFramePr>
        <xdr:cNvPr id="3" name="Gráfico 2">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xdr:colOff>
      <xdr:row>43</xdr:row>
      <xdr:rowOff>0</xdr:rowOff>
    </xdr:from>
    <xdr:to>
      <xdr:col>27</xdr:col>
      <xdr:colOff>582706</xdr:colOff>
      <xdr:row>53</xdr:row>
      <xdr:rowOff>22412</xdr:rowOff>
    </xdr:to>
    <xdr:graphicFrame macro="">
      <xdr:nvGraphicFramePr>
        <xdr:cNvPr id="4" name="Gráfico 3">
          <a:extLst>
            <a:ext uri="{FF2B5EF4-FFF2-40B4-BE49-F238E27FC236}">
              <a16:creationId xmlns:a16="http://schemas.microsoft.com/office/drawing/2014/main" id="{62746960-C127-4674-A45B-7C0A54C7B8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101600</xdr:colOff>
      <xdr:row>1</xdr:row>
      <xdr:rowOff>12700</xdr:rowOff>
    </xdr:from>
    <xdr:to>
      <xdr:col>3</xdr:col>
      <xdr:colOff>118110</xdr:colOff>
      <xdr:row>3</xdr:row>
      <xdr:rowOff>167640</xdr:rowOff>
    </xdr:to>
    <xdr:pic>
      <xdr:nvPicPr>
        <xdr:cNvPr id="2" name="Imagen 4">
          <a:extLst>
            <a:ext uri="{FF2B5EF4-FFF2-40B4-BE49-F238E27FC236}">
              <a16:creationId xmlns:a16="http://schemas.microsoft.com/office/drawing/2014/main" id="{00000000-0008-0000-0000-00004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9250" y="203200"/>
          <a:ext cx="937260" cy="9232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654050</xdr:colOff>
      <xdr:row>43</xdr:row>
      <xdr:rowOff>184149</xdr:rowOff>
    </xdr:from>
    <xdr:to>
      <xdr:col>19</xdr:col>
      <xdr:colOff>149224</xdr:colOff>
      <xdr:row>52</xdr:row>
      <xdr:rowOff>25400</xdr:rowOff>
    </xdr:to>
    <xdr:graphicFrame macro="">
      <xdr:nvGraphicFramePr>
        <xdr:cNvPr id="3" name="Gráfico 2">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246528</xdr:colOff>
      <xdr:row>43</xdr:row>
      <xdr:rowOff>0</xdr:rowOff>
    </xdr:from>
    <xdr:to>
      <xdr:col>27</xdr:col>
      <xdr:colOff>847276</xdr:colOff>
      <xdr:row>53</xdr:row>
      <xdr:rowOff>13111</xdr:rowOff>
    </xdr:to>
    <xdr:graphicFrame macro="">
      <xdr:nvGraphicFramePr>
        <xdr:cNvPr id="4" name="Gráfico 3">
          <a:extLst>
            <a:ext uri="{FF2B5EF4-FFF2-40B4-BE49-F238E27FC236}">
              <a16:creationId xmlns:a16="http://schemas.microsoft.com/office/drawing/2014/main" id="{62746960-C127-4674-A45B-7C0A54C7B8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101600</xdr:colOff>
      <xdr:row>1</xdr:row>
      <xdr:rowOff>12700</xdr:rowOff>
    </xdr:from>
    <xdr:to>
      <xdr:col>3</xdr:col>
      <xdr:colOff>120650</xdr:colOff>
      <xdr:row>3</xdr:row>
      <xdr:rowOff>177800</xdr:rowOff>
    </xdr:to>
    <xdr:pic>
      <xdr:nvPicPr>
        <xdr:cNvPr id="2" name="Imagen 4">
          <a:extLst>
            <a:ext uri="{FF2B5EF4-FFF2-40B4-BE49-F238E27FC236}">
              <a16:creationId xmlns:a16="http://schemas.microsoft.com/office/drawing/2014/main" id="{00000000-0008-0000-0000-00004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9250" y="203200"/>
          <a:ext cx="933450" cy="92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212912</xdr:colOff>
      <xdr:row>44</xdr:row>
      <xdr:rowOff>4854</xdr:rowOff>
    </xdr:from>
    <xdr:to>
      <xdr:col>27</xdr:col>
      <xdr:colOff>1165412</xdr:colOff>
      <xdr:row>52</xdr:row>
      <xdr:rowOff>997322</xdr:rowOff>
    </xdr:to>
    <xdr:graphicFrame macro="">
      <xdr:nvGraphicFramePr>
        <xdr:cNvPr id="3" name="Gráfico 2">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101600</xdr:colOff>
      <xdr:row>1</xdr:row>
      <xdr:rowOff>12700</xdr:rowOff>
    </xdr:from>
    <xdr:to>
      <xdr:col>3</xdr:col>
      <xdr:colOff>121920</xdr:colOff>
      <xdr:row>3</xdr:row>
      <xdr:rowOff>170180</xdr:rowOff>
    </xdr:to>
    <xdr:pic>
      <xdr:nvPicPr>
        <xdr:cNvPr id="2" name="Imagen 4">
          <a:extLst>
            <a:ext uri="{FF2B5EF4-FFF2-40B4-BE49-F238E27FC236}">
              <a16:creationId xmlns:a16="http://schemas.microsoft.com/office/drawing/2014/main" id="{00000000-0008-0000-0000-00004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9250" y="203200"/>
          <a:ext cx="941070" cy="919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212912</xdr:colOff>
      <xdr:row>44</xdr:row>
      <xdr:rowOff>4854</xdr:rowOff>
    </xdr:from>
    <xdr:to>
      <xdr:col>27</xdr:col>
      <xdr:colOff>1165412</xdr:colOff>
      <xdr:row>52</xdr:row>
      <xdr:rowOff>997322</xdr:rowOff>
    </xdr:to>
    <xdr:graphicFrame macro="">
      <xdr:nvGraphicFramePr>
        <xdr:cNvPr id="3" name="Gráfico 2">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101600</xdr:colOff>
      <xdr:row>1</xdr:row>
      <xdr:rowOff>12700</xdr:rowOff>
    </xdr:from>
    <xdr:to>
      <xdr:col>3</xdr:col>
      <xdr:colOff>120650</xdr:colOff>
      <xdr:row>3</xdr:row>
      <xdr:rowOff>177800</xdr:rowOff>
    </xdr:to>
    <xdr:pic>
      <xdr:nvPicPr>
        <xdr:cNvPr id="2" name="Imagen 4">
          <a:extLst>
            <a:ext uri="{FF2B5EF4-FFF2-40B4-BE49-F238E27FC236}">
              <a16:creationId xmlns:a16="http://schemas.microsoft.com/office/drawing/2014/main" id="{00000000-0008-0000-0000-00004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9250" y="203200"/>
          <a:ext cx="933450" cy="92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212912</xdr:colOff>
      <xdr:row>44</xdr:row>
      <xdr:rowOff>4854</xdr:rowOff>
    </xdr:from>
    <xdr:to>
      <xdr:col>27</xdr:col>
      <xdr:colOff>1165412</xdr:colOff>
      <xdr:row>52</xdr:row>
      <xdr:rowOff>997322</xdr:rowOff>
    </xdr:to>
    <xdr:graphicFrame macro="">
      <xdr:nvGraphicFramePr>
        <xdr:cNvPr id="3" name="Gráfico 2">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101600</xdr:colOff>
      <xdr:row>1</xdr:row>
      <xdr:rowOff>12700</xdr:rowOff>
    </xdr:from>
    <xdr:to>
      <xdr:col>6</xdr:col>
      <xdr:colOff>120650</xdr:colOff>
      <xdr:row>3</xdr:row>
      <xdr:rowOff>177800</xdr:rowOff>
    </xdr:to>
    <xdr:pic>
      <xdr:nvPicPr>
        <xdr:cNvPr id="2" name="Imagen 4">
          <a:extLst>
            <a:ext uri="{FF2B5EF4-FFF2-40B4-BE49-F238E27FC236}">
              <a16:creationId xmlns:a16="http://schemas.microsoft.com/office/drawing/2014/main" id="{00000000-0008-0000-0000-00004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9250" y="203200"/>
          <a:ext cx="927100" cy="92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448733</xdr:colOff>
      <xdr:row>22</xdr:row>
      <xdr:rowOff>220134</xdr:rowOff>
    </xdr:from>
    <xdr:ext cx="4042834" cy="530225"/>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FFAB38F2-B649-4CB5-B9B2-9D9C815C588E}"/>
                </a:ext>
              </a:extLst>
            </xdr:cNvPr>
            <xdr:cNvSpPr txBox="1"/>
          </xdr:nvSpPr>
          <xdr:spPr>
            <a:xfrm>
              <a:off x="4214283" y="7452784"/>
              <a:ext cx="4042834" cy="530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d>
                    <m:dPr>
                      <m:ctrlPr>
                        <a:rPr lang="es-CO" sz="1800" i="1">
                          <a:latin typeface="Cambria Math" panose="02040503050406030204" pitchFamily="18" charset="0"/>
                        </a:rPr>
                      </m:ctrlPr>
                    </m:dPr>
                    <m:e>
                      <m:f>
                        <m:fPr>
                          <m:ctrlPr>
                            <a:rPr lang="es-CO" sz="1800" i="1">
                              <a:latin typeface="Cambria Math" panose="02040503050406030204" pitchFamily="18" charset="0"/>
                            </a:rPr>
                          </m:ctrlPr>
                        </m:fPr>
                        <m:num>
                          <m:r>
                            <a:rPr lang="es-CO" sz="1800" i="1">
                              <a:latin typeface="Cambria Math" panose="02040503050406030204" pitchFamily="18" charset="0"/>
                            </a:rPr>
                            <m:t>𝑁𝑢𝑚𝑒𝑟𝑜</m:t>
                          </m:r>
                          <m:r>
                            <a:rPr lang="es-CO" sz="1800" i="1">
                              <a:latin typeface="Cambria Math" panose="02040503050406030204" pitchFamily="18" charset="0"/>
                            </a:rPr>
                            <m:t> </m:t>
                          </m:r>
                          <m:r>
                            <a:rPr lang="es-CO" sz="1800" i="1">
                              <a:latin typeface="Cambria Math" panose="02040503050406030204" pitchFamily="18" charset="0"/>
                            </a:rPr>
                            <m:t>𝑡𝑜𝑡𝑎𝑙</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i="1">
                              <a:latin typeface="Cambria Math" panose="02040503050406030204" pitchFamily="18" charset="0"/>
                            </a:rPr>
                            <m:t>𝑒𝑛𝑠𝑎𝑦𝑜𝑠</m:t>
                          </m:r>
                          <m:r>
                            <a:rPr lang="es-CO" sz="1800" i="1">
                              <a:latin typeface="Cambria Math" panose="02040503050406030204" pitchFamily="18" charset="0"/>
                            </a:rPr>
                            <m:t> </m:t>
                          </m:r>
                          <m:r>
                            <a:rPr lang="es-CO" sz="1800" i="1">
                              <a:latin typeface="Cambria Math" panose="02040503050406030204" pitchFamily="18" charset="0"/>
                            </a:rPr>
                            <m:t>𝑟𝑒𝑎𝑙𝑖𝑧𝑎𝑑𝑜𝑠</m:t>
                          </m:r>
                        </m:num>
                        <m:den>
                          <m:r>
                            <a:rPr lang="es-CO" sz="1800" i="1">
                              <a:latin typeface="Cambria Math" panose="02040503050406030204" pitchFamily="18" charset="0"/>
                            </a:rPr>
                            <m:t>𝑁𝑢𝑚𝑒𝑟𝑜</m:t>
                          </m:r>
                          <m:r>
                            <a:rPr lang="es-CO" sz="1800" i="1">
                              <a:latin typeface="Cambria Math" panose="02040503050406030204" pitchFamily="18" charset="0"/>
                            </a:rPr>
                            <m:t> </m:t>
                          </m:r>
                          <m:r>
                            <a:rPr lang="es-CO" sz="1800" i="1">
                              <a:latin typeface="Cambria Math" panose="02040503050406030204" pitchFamily="18" charset="0"/>
                            </a:rPr>
                            <m:t>𝑡𝑜𝑡𝑎𝑙</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i="1">
                              <a:latin typeface="Cambria Math" panose="02040503050406030204" pitchFamily="18" charset="0"/>
                            </a:rPr>
                            <m:t>𝑒𝑛𝑠𝑎𝑦𝑜𝑠</m:t>
                          </m:r>
                          <m:r>
                            <a:rPr lang="es-CO" sz="1800" i="1">
                              <a:latin typeface="Cambria Math" panose="02040503050406030204" pitchFamily="18" charset="0"/>
                            </a:rPr>
                            <m:t> </m:t>
                          </m:r>
                          <m:r>
                            <a:rPr lang="es-CO" sz="1800" i="1">
                              <a:latin typeface="Cambria Math" panose="02040503050406030204" pitchFamily="18" charset="0"/>
                            </a:rPr>
                            <m:t>𝑠𝑜𝑙𝑖𝑐𝑖𝑡𝑎𝑑𝑜𝑠</m:t>
                          </m:r>
                        </m:den>
                      </m:f>
                    </m:e>
                  </m:d>
                </m:oMath>
              </a14:m>
              <a:r>
                <a:rPr lang="es-CO" sz="1800">
                  <a:latin typeface="+mn-lt"/>
                </a:rPr>
                <a:t>*100%</a:t>
              </a:r>
            </a:p>
          </xdr:txBody>
        </xdr:sp>
      </mc:Choice>
      <mc:Fallback xmlns="">
        <xdr:sp macro="" textlink="">
          <xdr:nvSpPr>
            <xdr:cNvPr id="3" name="CuadroTexto 2">
              <a:extLst>
                <a:ext uri="{FF2B5EF4-FFF2-40B4-BE49-F238E27FC236}">
                  <a16:creationId xmlns:a16="http://schemas.microsoft.com/office/drawing/2014/main" id="{FFAB38F2-B649-4CB5-B9B2-9D9C815C588E}"/>
                </a:ext>
              </a:extLst>
            </xdr:cNvPr>
            <xdr:cNvSpPr txBox="1"/>
          </xdr:nvSpPr>
          <xdr:spPr>
            <a:xfrm>
              <a:off x="4214283" y="7452784"/>
              <a:ext cx="4042834" cy="530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O" sz="1800" i="0">
                  <a:latin typeface="Cambria Math" panose="02040503050406030204" pitchFamily="18" charset="0"/>
                </a:rPr>
                <a:t>((𝑁𝑢𝑚𝑒𝑟𝑜 𝑡𝑜𝑡𝑎𝑙 𝑑𝑒 𝑒𝑛𝑠𝑎𝑦𝑜𝑠 𝑟𝑒𝑎𝑙𝑖𝑧𝑎𝑑𝑜𝑠)/(𝑁𝑢𝑚𝑒𝑟𝑜 𝑡𝑜𝑡𝑎𝑙 𝑑𝑒 𝑒𝑛𝑠𝑎𝑦𝑜𝑠 𝑠𝑜𝑙𝑖𝑐𝑖𝑡𝑎𝑑𝑜𝑠))</a:t>
              </a:r>
              <a:r>
                <a:rPr lang="es-CO" sz="1800">
                  <a:latin typeface="+mn-lt"/>
                </a:rPr>
                <a:t>*100%</a:t>
              </a:r>
            </a:p>
          </xdr:txBody>
        </xdr:sp>
      </mc:Fallback>
    </mc:AlternateContent>
    <xdr:clientData/>
  </xdr:oneCellAnchor>
  <xdr:twoCellAnchor editAs="oneCell">
    <xdr:from>
      <xdr:col>14</xdr:col>
      <xdr:colOff>59266</xdr:colOff>
      <xdr:row>36</xdr:row>
      <xdr:rowOff>1143000</xdr:rowOff>
    </xdr:from>
    <xdr:to>
      <xdr:col>19</xdr:col>
      <xdr:colOff>749</xdr:colOff>
      <xdr:row>36</xdr:row>
      <xdr:rowOff>3945467</xdr:rowOff>
    </xdr:to>
    <xdr:pic>
      <xdr:nvPicPr>
        <xdr:cNvPr id="4" name="Imagen 3">
          <a:extLst>
            <a:ext uri="{FF2B5EF4-FFF2-40B4-BE49-F238E27FC236}">
              <a16:creationId xmlns:a16="http://schemas.microsoft.com/office/drawing/2014/main" id="{3379B540-57FF-4ED8-A388-2C1FCDD344D4}"/>
            </a:ext>
          </a:extLst>
        </xdr:cNvPr>
        <xdr:cNvPicPr>
          <a:picLocks noChangeAspect="1"/>
        </xdr:cNvPicPr>
      </xdr:nvPicPr>
      <xdr:blipFill>
        <a:blip xmlns:r="http://schemas.openxmlformats.org/officeDocument/2006/relationships" r:embed="rId2"/>
        <a:stretch>
          <a:fillRect/>
        </a:stretch>
      </xdr:blipFill>
      <xdr:spPr>
        <a:xfrm>
          <a:off x="5609166" y="13811250"/>
          <a:ext cx="3148233" cy="2802467"/>
        </a:xfrm>
        <a:prstGeom prst="rect">
          <a:avLst/>
        </a:prstGeom>
      </xdr:spPr>
    </xdr:pic>
    <xdr:clientData/>
  </xdr:twoCellAnchor>
  <xdr:twoCellAnchor editAs="oneCell">
    <xdr:from>
      <xdr:col>13</xdr:col>
      <xdr:colOff>8466</xdr:colOff>
      <xdr:row>37</xdr:row>
      <xdr:rowOff>1168400</xdr:rowOff>
    </xdr:from>
    <xdr:to>
      <xdr:col>18</xdr:col>
      <xdr:colOff>152650</xdr:colOff>
      <xdr:row>37</xdr:row>
      <xdr:rowOff>4301067</xdr:rowOff>
    </xdr:to>
    <xdr:pic>
      <xdr:nvPicPr>
        <xdr:cNvPr id="5" name="Imagen 4">
          <a:extLst>
            <a:ext uri="{FF2B5EF4-FFF2-40B4-BE49-F238E27FC236}">
              <a16:creationId xmlns:a16="http://schemas.microsoft.com/office/drawing/2014/main" id="{89C6E5B0-8BA2-49B9-8E65-C6B902B78B39}"/>
            </a:ext>
          </a:extLst>
        </xdr:cNvPr>
        <xdr:cNvPicPr>
          <a:picLocks noChangeAspect="1"/>
        </xdr:cNvPicPr>
      </xdr:nvPicPr>
      <xdr:blipFill>
        <a:blip xmlns:r="http://schemas.openxmlformats.org/officeDocument/2006/relationships" r:embed="rId3"/>
        <a:stretch>
          <a:fillRect/>
        </a:stretch>
      </xdr:blipFill>
      <xdr:spPr>
        <a:xfrm>
          <a:off x="5380566" y="17818100"/>
          <a:ext cx="3522384" cy="3132667"/>
        </a:xfrm>
        <a:prstGeom prst="rect">
          <a:avLst/>
        </a:prstGeom>
      </xdr:spPr>
    </xdr:pic>
    <xdr:clientData/>
  </xdr:twoCellAnchor>
  <xdr:twoCellAnchor editAs="oneCell">
    <xdr:from>
      <xdr:col>14</xdr:col>
      <xdr:colOff>8459</xdr:colOff>
      <xdr:row>38</xdr:row>
      <xdr:rowOff>1236142</xdr:rowOff>
    </xdr:from>
    <xdr:to>
      <xdr:col>18</xdr:col>
      <xdr:colOff>142602</xdr:colOff>
      <xdr:row>38</xdr:row>
      <xdr:rowOff>3998797</xdr:rowOff>
    </xdr:to>
    <xdr:pic>
      <xdr:nvPicPr>
        <xdr:cNvPr id="6" name="Imagen 5">
          <a:extLst>
            <a:ext uri="{FF2B5EF4-FFF2-40B4-BE49-F238E27FC236}">
              <a16:creationId xmlns:a16="http://schemas.microsoft.com/office/drawing/2014/main" id="{2F3C3C97-805A-4A0F-B265-A0B4C0BA93DF}"/>
            </a:ext>
          </a:extLst>
        </xdr:cNvPr>
        <xdr:cNvPicPr>
          <a:picLocks noChangeAspect="1"/>
        </xdr:cNvPicPr>
      </xdr:nvPicPr>
      <xdr:blipFill>
        <a:blip xmlns:r="http://schemas.openxmlformats.org/officeDocument/2006/relationships" r:embed="rId4"/>
        <a:stretch>
          <a:fillRect/>
        </a:stretch>
      </xdr:blipFill>
      <xdr:spPr>
        <a:xfrm>
          <a:off x="5558359" y="22311792"/>
          <a:ext cx="3099593" cy="2762655"/>
        </a:xfrm>
        <a:prstGeom prst="rect">
          <a:avLst/>
        </a:prstGeom>
      </xdr:spPr>
    </xdr:pic>
    <xdr:clientData/>
  </xdr:twoCellAnchor>
  <xdr:twoCellAnchor editAs="oneCell">
    <xdr:from>
      <xdr:col>14</xdr:col>
      <xdr:colOff>59260</xdr:colOff>
      <xdr:row>39</xdr:row>
      <xdr:rowOff>1159932</xdr:rowOff>
    </xdr:from>
    <xdr:to>
      <xdr:col>18</xdr:col>
      <xdr:colOff>148377</xdr:colOff>
      <xdr:row>39</xdr:row>
      <xdr:rowOff>3865032</xdr:rowOff>
    </xdr:to>
    <xdr:pic>
      <xdr:nvPicPr>
        <xdr:cNvPr id="7" name="Imagen 6">
          <a:extLst>
            <a:ext uri="{FF2B5EF4-FFF2-40B4-BE49-F238E27FC236}">
              <a16:creationId xmlns:a16="http://schemas.microsoft.com/office/drawing/2014/main" id="{31488FD2-57D7-4D29-872C-36F1A233FD00}"/>
            </a:ext>
          </a:extLst>
        </xdr:cNvPr>
        <xdr:cNvPicPr>
          <a:picLocks noChangeAspect="1"/>
        </xdr:cNvPicPr>
      </xdr:nvPicPr>
      <xdr:blipFill>
        <a:blip xmlns:r="http://schemas.openxmlformats.org/officeDocument/2006/relationships" r:embed="rId5"/>
        <a:stretch>
          <a:fillRect/>
        </a:stretch>
      </xdr:blipFill>
      <xdr:spPr>
        <a:xfrm>
          <a:off x="5609160" y="26318632"/>
          <a:ext cx="3054567" cy="2705100"/>
        </a:xfrm>
        <a:prstGeom prst="rect">
          <a:avLst/>
        </a:prstGeom>
      </xdr:spPr>
    </xdr:pic>
    <xdr:clientData/>
  </xdr:twoCellAnchor>
  <xdr:twoCellAnchor editAs="oneCell">
    <xdr:from>
      <xdr:col>14</xdr:col>
      <xdr:colOff>42333</xdr:colOff>
      <xdr:row>40</xdr:row>
      <xdr:rowOff>1210734</xdr:rowOff>
    </xdr:from>
    <xdr:to>
      <xdr:col>18</xdr:col>
      <xdr:colOff>154050</xdr:colOff>
      <xdr:row>40</xdr:row>
      <xdr:rowOff>3953933</xdr:rowOff>
    </xdr:to>
    <xdr:pic>
      <xdr:nvPicPr>
        <xdr:cNvPr id="8" name="Imagen 7">
          <a:extLst>
            <a:ext uri="{FF2B5EF4-FFF2-40B4-BE49-F238E27FC236}">
              <a16:creationId xmlns:a16="http://schemas.microsoft.com/office/drawing/2014/main" id="{4E28062A-1C8B-41BC-93FE-E9E56AB3D18C}"/>
            </a:ext>
          </a:extLst>
        </xdr:cNvPr>
        <xdr:cNvPicPr>
          <a:picLocks noChangeAspect="1"/>
        </xdr:cNvPicPr>
      </xdr:nvPicPr>
      <xdr:blipFill>
        <a:blip xmlns:r="http://schemas.openxmlformats.org/officeDocument/2006/relationships" r:embed="rId6"/>
        <a:stretch>
          <a:fillRect/>
        </a:stretch>
      </xdr:blipFill>
      <xdr:spPr>
        <a:xfrm>
          <a:off x="5592233" y="30268334"/>
          <a:ext cx="3077167" cy="2743199"/>
        </a:xfrm>
        <a:prstGeom prst="rect">
          <a:avLst/>
        </a:prstGeom>
      </xdr:spPr>
    </xdr:pic>
    <xdr:clientData/>
  </xdr:twoCellAnchor>
  <xdr:twoCellAnchor editAs="oneCell">
    <xdr:from>
      <xdr:col>15</xdr:col>
      <xdr:colOff>33866</xdr:colOff>
      <xdr:row>41</xdr:row>
      <xdr:rowOff>1134533</xdr:rowOff>
    </xdr:from>
    <xdr:to>
      <xdr:col>19</xdr:col>
      <xdr:colOff>66909</xdr:colOff>
      <xdr:row>41</xdr:row>
      <xdr:rowOff>3877732</xdr:rowOff>
    </xdr:to>
    <xdr:pic>
      <xdr:nvPicPr>
        <xdr:cNvPr id="9" name="Imagen 8">
          <a:extLst>
            <a:ext uri="{FF2B5EF4-FFF2-40B4-BE49-F238E27FC236}">
              <a16:creationId xmlns:a16="http://schemas.microsoft.com/office/drawing/2014/main" id="{F55BFBB7-254E-4829-8FC9-839D4F48E3CE}"/>
            </a:ext>
          </a:extLst>
        </xdr:cNvPr>
        <xdr:cNvPicPr>
          <a:picLocks noChangeAspect="1"/>
        </xdr:cNvPicPr>
      </xdr:nvPicPr>
      <xdr:blipFill>
        <a:blip xmlns:r="http://schemas.openxmlformats.org/officeDocument/2006/relationships" r:embed="rId7"/>
        <a:stretch>
          <a:fillRect/>
        </a:stretch>
      </xdr:blipFill>
      <xdr:spPr>
        <a:xfrm>
          <a:off x="5761566" y="34275183"/>
          <a:ext cx="3061993" cy="2743199"/>
        </a:xfrm>
        <a:prstGeom prst="rect">
          <a:avLst/>
        </a:prstGeom>
      </xdr:spPr>
    </xdr:pic>
    <xdr:clientData/>
  </xdr:twoCellAnchor>
  <xdr:twoCellAnchor editAs="oneCell">
    <xdr:from>
      <xdr:col>14</xdr:col>
      <xdr:colOff>152399</xdr:colOff>
      <xdr:row>42</xdr:row>
      <xdr:rowOff>1126067</xdr:rowOff>
    </xdr:from>
    <xdr:to>
      <xdr:col>18</xdr:col>
      <xdr:colOff>206871</xdr:colOff>
      <xdr:row>42</xdr:row>
      <xdr:rowOff>3987371</xdr:rowOff>
    </xdr:to>
    <xdr:pic>
      <xdr:nvPicPr>
        <xdr:cNvPr id="10" name="Imagen 9">
          <a:extLst>
            <a:ext uri="{FF2B5EF4-FFF2-40B4-BE49-F238E27FC236}">
              <a16:creationId xmlns:a16="http://schemas.microsoft.com/office/drawing/2014/main" id="{5620FD92-C33F-412C-A890-8F00C0E1CB51}"/>
            </a:ext>
          </a:extLst>
        </xdr:cNvPr>
        <xdr:cNvPicPr>
          <a:picLocks noChangeAspect="1"/>
        </xdr:cNvPicPr>
      </xdr:nvPicPr>
      <xdr:blipFill>
        <a:blip xmlns:r="http://schemas.openxmlformats.org/officeDocument/2006/relationships" r:embed="rId8"/>
        <a:stretch>
          <a:fillRect/>
        </a:stretch>
      </xdr:blipFill>
      <xdr:spPr>
        <a:xfrm>
          <a:off x="5702299" y="38298967"/>
          <a:ext cx="3019922" cy="2861304"/>
        </a:xfrm>
        <a:prstGeom prst="rect">
          <a:avLst/>
        </a:prstGeom>
      </xdr:spPr>
    </xdr:pic>
    <xdr:clientData/>
  </xdr:twoCellAnchor>
  <xdr:twoCellAnchor editAs="oneCell">
    <xdr:from>
      <xdr:col>15</xdr:col>
      <xdr:colOff>33866</xdr:colOff>
      <xdr:row>44</xdr:row>
      <xdr:rowOff>1185333</xdr:rowOff>
    </xdr:from>
    <xdr:to>
      <xdr:col>19</xdr:col>
      <xdr:colOff>19439</xdr:colOff>
      <xdr:row>44</xdr:row>
      <xdr:rowOff>4055533</xdr:rowOff>
    </xdr:to>
    <xdr:pic>
      <xdr:nvPicPr>
        <xdr:cNvPr id="11" name="Imagen 10">
          <a:extLst>
            <a:ext uri="{FF2B5EF4-FFF2-40B4-BE49-F238E27FC236}">
              <a16:creationId xmlns:a16="http://schemas.microsoft.com/office/drawing/2014/main" id="{C3639737-8759-4B28-B171-B04725681DBB}"/>
            </a:ext>
          </a:extLst>
        </xdr:cNvPr>
        <xdr:cNvPicPr>
          <a:picLocks noChangeAspect="1"/>
        </xdr:cNvPicPr>
      </xdr:nvPicPr>
      <xdr:blipFill>
        <a:blip xmlns:r="http://schemas.openxmlformats.org/officeDocument/2006/relationships" r:embed="rId9"/>
        <a:stretch>
          <a:fillRect/>
        </a:stretch>
      </xdr:blipFill>
      <xdr:spPr>
        <a:xfrm>
          <a:off x="5761566" y="46498933"/>
          <a:ext cx="2995473" cy="2870200"/>
        </a:xfrm>
        <a:prstGeom prst="rect">
          <a:avLst/>
        </a:prstGeom>
      </xdr:spPr>
    </xdr:pic>
    <xdr:clientData/>
  </xdr:twoCellAnchor>
  <xdr:twoCellAnchor>
    <xdr:from>
      <xdr:col>1</xdr:col>
      <xdr:colOff>93135</xdr:colOff>
      <xdr:row>51</xdr:row>
      <xdr:rowOff>67728</xdr:rowOff>
    </xdr:from>
    <xdr:to>
      <xdr:col>27</xdr:col>
      <xdr:colOff>42336</xdr:colOff>
      <xdr:row>60</xdr:row>
      <xdr:rowOff>76199</xdr:rowOff>
    </xdr:to>
    <xdr:graphicFrame macro="">
      <xdr:nvGraphicFramePr>
        <xdr:cNvPr id="12" name="Gráfico 11">
          <a:extLst>
            <a:ext uri="{FF2B5EF4-FFF2-40B4-BE49-F238E27FC236}">
              <a16:creationId xmlns:a16="http://schemas.microsoft.com/office/drawing/2014/main" id="{295277D5-F9C2-4643-9FB0-1C35A0706A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15</xdr:col>
      <xdr:colOff>84666</xdr:colOff>
      <xdr:row>43</xdr:row>
      <xdr:rowOff>1185334</xdr:rowOff>
    </xdr:from>
    <xdr:to>
      <xdr:col>19</xdr:col>
      <xdr:colOff>67733</xdr:colOff>
      <xdr:row>43</xdr:row>
      <xdr:rowOff>4086736</xdr:rowOff>
    </xdr:to>
    <xdr:pic>
      <xdr:nvPicPr>
        <xdr:cNvPr id="13" name="Imagen 12">
          <a:extLst>
            <a:ext uri="{FF2B5EF4-FFF2-40B4-BE49-F238E27FC236}">
              <a16:creationId xmlns:a16="http://schemas.microsoft.com/office/drawing/2014/main" id="{F4E549FF-1B5F-4E0B-BBD1-9997D302CD9D}"/>
            </a:ext>
          </a:extLst>
        </xdr:cNvPr>
        <xdr:cNvPicPr>
          <a:picLocks noChangeAspect="1"/>
        </xdr:cNvPicPr>
      </xdr:nvPicPr>
      <xdr:blipFill>
        <a:blip xmlns:r="http://schemas.openxmlformats.org/officeDocument/2006/relationships" r:embed="rId11"/>
        <a:stretch>
          <a:fillRect/>
        </a:stretch>
      </xdr:blipFill>
      <xdr:spPr>
        <a:xfrm>
          <a:off x="5812366" y="42390484"/>
          <a:ext cx="3012017" cy="2901402"/>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101600</xdr:colOff>
      <xdr:row>1</xdr:row>
      <xdr:rowOff>12700</xdr:rowOff>
    </xdr:from>
    <xdr:to>
      <xdr:col>3</xdr:col>
      <xdr:colOff>120650</xdr:colOff>
      <xdr:row>3</xdr:row>
      <xdr:rowOff>177800</xdr:rowOff>
    </xdr:to>
    <xdr:pic>
      <xdr:nvPicPr>
        <xdr:cNvPr id="2" name="Imagen 4">
          <a:extLst>
            <a:ext uri="{FF2B5EF4-FFF2-40B4-BE49-F238E27FC236}">
              <a16:creationId xmlns:a16="http://schemas.microsoft.com/office/drawing/2014/main" id="{00000000-0008-0000-0000-00004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9250" y="203200"/>
          <a:ext cx="933450" cy="92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381000</xdr:colOff>
      <xdr:row>22</xdr:row>
      <xdr:rowOff>21166</xdr:rowOff>
    </xdr:from>
    <xdr:ext cx="5676900" cy="504825"/>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300-000004000000}"/>
                </a:ext>
              </a:extLst>
            </xdr:cNvPr>
            <xdr:cNvSpPr txBox="1"/>
          </xdr:nvSpPr>
          <xdr:spPr>
            <a:xfrm>
              <a:off x="2978150" y="5679016"/>
              <a:ext cx="5676900"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s-MX" sz="1100" b="0" i="1">
                      <a:solidFill>
                        <a:schemeClr val="tx1"/>
                      </a:solidFill>
                      <a:effectLst/>
                      <a:latin typeface="Cambria Math" panose="02040503050406030204" pitchFamily="18" charset="0"/>
                      <a:ea typeface="+mn-ea"/>
                      <a:cs typeface="+mn-cs"/>
                    </a:rPr>
                    <m:t>1−</m:t>
                  </m:r>
                  <m:d>
                    <m:dPr>
                      <m:ctrlPr>
                        <a:rPr lang="es-CO" sz="1800" i="1">
                          <a:latin typeface="Cambria Math" panose="02040503050406030204" pitchFamily="18" charset="0"/>
                        </a:rPr>
                      </m:ctrlPr>
                    </m:dPr>
                    <m:e>
                      <m:f>
                        <m:fPr>
                          <m:ctrlPr>
                            <a:rPr lang="es-CO" sz="1800" i="1">
                              <a:latin typeface="Cambria Math" panose="02040503050406030204" pitchFamily="18" charset="0"/>
                            </a:rPr>
                          </m:ctrlPr>
                        </m:fPr>
                        <m:num>
                          <m:r>
                            <a:rPr lang="es-CO" sz="1800" i="1">
                              <a:latin typeface="Cambria Math" panose="02040503050406030204" pitchFamily="18" charset="0"/>
                            </a:rPr>
                            <m:t>𝑁</m:t>
                          </m:r>
                          <m:r>
                            <a:rPr lang="es-CO" sz="1800" i="1">
                              <a:latin typeface="Cambria Math" panose="02040503050406030204" pitchFamily="18" charset="0"/>
                            </a:rPr>
                            <m:t>ú</m:t>
                          </m:r>
                          <m:r>
                            <a:rPr lang="es-CO" sz="1800" i="1">
                              <a:latin typeface="Cambria Math" panose="02040503050406030204" pitchFamily="18" charset="0"/>
                            </a:rPr>
                            <m:t>𝑚𝑒𝑟𝑜</m:t>
                          </m:r>
                          <m:r>
                            <a:rPr lang="es-CO" sz="1800" i="1">
                              <a:latin typeface="Cambria Math" panose="02040503050406030204" pitchFamily="18" charset="0"/>
                            </a:rPr>
                            <m:t> </m:t>
                          </m:r>
                          <m:r>
                            <a:rPr lang="es-CO" sz="1800" b="0" i="1">
                              <a:latin typeface="Cambria Math" panose="02040503050406030204" pitchFamily="18" charset="0"/>
                            </a:rPr>
                            <m:t>𝑡𝑜𝑡𝑎𝑙</m:t>
                          </m:r>
                          <m:r>
                            <a:rPr lang="es-CO" sz="1800" b="0" i="1">
                              <a:latin typeface="Cambria Math" panose="02040503050406030204" pitchFamily="18" charset="0"/>
                            </a:rPr>
                            <m:t> </m:t>
                          </m:r>
                          <m:r>
                            <a:rPr lang="es-CO" sz="1800" i="1">
                              <a:latin typeface="Cambria Math" panose="02040503050406030204" pitchFamily="18" charset="0"/>
                            </a:rPr>
                            <m:t>𝑑𝑒</m:t>
                          </m:r>
                          <m:r>
                            <a:rPr lang="es-MX" sz="1800" b="0" i="1">
                              <a:latin typeface="Cambria Math" panose="02040503050406030204" pitchFamily="18" charset="0"/>
                            </a:rPr>
                            <m:t> </m:t>
                          </m:r>
                          <m:r>
                            <a:rPr lang="es-CO" sz="1800" b="0" i="1">
                              <a:latin typeface="Cambria Math" panose="02040503050406030204" pitchFamily="18" charset="0"/>
                            </a:rPr>
                            <m:t>𝑖𝑛𝑓𝑜𝑟𝑚𝑒𝑠</m:t>
                          </m:r>
                          <m:r>
                            <a:rPr lang="es-CO" sz="1800" b="0" i="1">
                              <a:latin typeface="Cambria Math" panose="02040503050406030204" pitchFamily="18" charset="0"/>
                            </a:rPr>
                            <m:t> </m:t>
                          </m:r>
                          <m:r>
                            <a:rPr lang="es-MX" sz="1800" b="0" i="1">
                              <a:latin typeface="Cambria Math" panose="02040503050406030204" pitchFamily="18" charset="0"/>
                            </a:rPr>
                            <m:t>𝑒𝑚𝑖𝑡𝑖𝑑𝑜𝑠</m:t>
                          </m:r>
                          <m:r>
                            <a:rPr lang="es-CO" sz="1800" b="0" i="1">
                              <a:latin typeface="Cambria Math" panose="02040503050406030204" pitchFamily="18" charset="0"/>
                            </a:rPr>
                            <m:t> </m:t>
                          </m:r>
                          <m:r>
                            <a:rPr lang="es-CO" sz="1800" b="0" i="1">
                              <a:latin typeface="Cambria Math" panose="02040503050406030204" pitchFamily="18" charset="0"/>
                            </a:rPr>
                            <m:t>𝑐𝑜𝑛</m:t>
                          </m:r>
                          <m:r>
                            <a:rPr lang="es-CO" sz="1800" b="0" i="1">
                              <a:latin typeface="Cambria Math" panose="02040503050406030204" pitchFamily="18" charset="0"/>
                            </a:rPr>
                            <m:t> </m:t>
                          </m:r>
                          <m:r>
                            <a:rPr lang="es-CO" sz="1800" b="0" i="1">
                              <a:latin typeface="Cambria Math" panose="02040503050406030204" pitchFamily="18" charset="0"/>
                            </a:rPr>
                            <m:t>𝑐𝑜𝑟𝑟𝑒𝑐𝑐𝑖𝑜𝑛𝑒𝑠</m:t>
                          </m:r>
                        </m:num>
                        <m:den>
                          <m:r>
                            <a:rPr lang="es-CO" sz="1800" i="1">
                              <a:latin typeface="Cambria Math" panose="02040503050406030204" pitchFamily="18" charset="0"/>
                            </a:rPr>
                            <m:t>𝑁</m:t>
                          </m:r>
                          <m:r>
                            <a:rPr lang="es-CO" sz="1800" i="1">
                              <a:latin typeface="Cambria Math" panose="02040503050406030204" pitchFamily="18" charset="0"/>
                            </a:rPr>
                            <m:t>ú</m:t>
                          </m:r>
                          <m:r>
                            <a:rPr lang="es-CO" sz="1800" i="1">
                              <a:latin typeface="Cambria Math" panose="02040503050406030204" pitchFamily="18" charset="0"/>
                            </a:rPr>
                            <m:t>𝑚𝑒𝑟𝑜</m:t>
                          </m:r>
                          <m:r>
                            <a:rPr lang="es-CO" sz="1800" i="1">
                              <a:latin typeface="Cambria Math" panose="02040503050406030204" pitchFamily="18" charset="0"/>
                            </a:rPr>
                            <m:t> </m:t>
                          </m:r>
                          <m:r>
                            <a:rPr lang="es-CO" sz="1800" i="1">
                              <a:latin typeface="Cambria Math" panose="02040503050406030204" pitchFamily="18" charset="0"/>
                            </a:rPr>
                            <m:t>𝑡𝑜𝑡𝑎𝑙</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MX" sz="1800" b="0" i="1">
                              <a:latin typeface="Cambria Math" panose="02040503050406030204" pitchFamily="18" charset="0"/>
                            </a:rPr>
                            <m:t>𝑖𝑛𝑓𝑜𝑟𝑚𝑒𝑠</m:t>
                          </m:r>
                          <m:r>
                            <a:rPr lang="es-MX" sz="1800" b="0" i="1">
                              <a:latin typeface="Cambria Math" panose="02040503050406030204" pitchFamily="18" charset="0"/>
                            </a:rPr>
                            <m:t> </m:t>
                          </m:r>
                          <m:r>
                            <a:rPr lang="es-MX" sz="1800" b="0" i="1">
                              <a:latin typeface="Cambria Math" panose="02040503050406030204" pitchFamily="18" charset="0"/>
                            </a:rPr>
                            <m:t>𝑒𝑚𝑖𝑡𝑖𝑑𝑜𝑠</m:t>
                          </m:r>
                          <m:r>
                            <a:rPr lang="es-MX" sz="1800" b="0" i="1">
                              <a:latin typeface="Cambria Math" panose="02040503050406030204" pitchFamily="18" charset="0"/>
                            </a:rPr>
                            <m:t> </m:t>
                          </m:r>
                          <m:r>
                            <a:rPr lang="es-MX" sz="1800" b="0" i="1">
                              <a:latin typeface="Cambria Math" panose="02040503050406030204" pitchFamily="18" charset="0"/>
                            </a:rPr>
                            <m:t>𝑝𝑜𝑟</m:t>
                          </m:r>
                          <m:r>
                            <a:rPr lang="es-MX" sz="1800" b="0" i="1">
                              <a:latin typeface="Cambria Math" panose="02040503050406030204" pitchFamily="18" charset="0"/>
                            </a:rPr>
                            <m:t> </m:t>
                          </m:r>
                          <m:r>
                            <a:rPr lang="es-MX" sz="1800" b="0" i="1">
                              <a:latin typeface="Cambria Math" panose="02040503050406030204" pitchFamily="18" charset="0"/>
                            </a:rPr>
                            <m:t>𝑒𝑙</m:t>
                          </m:r>
                          <m:r>
                            <a:rPr lang="es-MX" sz="1800" b="0" i="1">
                              <a:latin typeface="Cambria Math" panose="02040503050406030204" pitchFamily="18" charset="0"/>
                            </a:rPr>
                            <m:t> </m:t>
                          </m:r>
                          <m:r>
                            <a:rPr lang="es-MX" sz="1800" b="0" i="1">
                              <a:latin typeface="Cambria Math" panose="02040503050406030204" pitchFamily="18" charset="0"/>
                            </a:rPr>
                            <m:t>𝑙𝑎𝑏𝑜𝑟𝑎𝑡𝑜𝑟𝑖𝑜</m:t>
                          </m:r>
                        </m:den>
                      </m:f>
                    </m:e>
                  </m:d>
                </m:oMath>
              </a14:m>
              <a:r>
                <a:rPr lang="es-CO" sz="1800">
                  <a:latin typeface="+mn-lt"/>
                </a:rPr>
                <a:t>*100%</a:t>
              </a:r>
            </a:p>
          </xdr:txBody>
        </xdr:sp>
      </mc:Choice>
      <mc:Fallback xmlns="">
        <xdr:sp macro="" textlink="">
          <xdr:nvSpPr>
            <xdr:cNvPr id="3" name="CuadroTexto 2">
              <a:extLst>
                <a:ext uri="{FF2B5EF4-FFF2-40B4-BE49-F238E27FC236}">
                  <a16:creationId xmlns:a16="http://schemas.microsoft.com/office/drawing/2014/main" id="{00000000-0008-0000-0300-000004000000}"/>
                </a:ext>
              </a:extLst>
            </xdr:cNvPr>
            <xdr:cNvSpPr txBox="1"/>
          </xdr:nvSpPr>
          <xdr:spPr>
            <a:xfrm>
              <a:off x="2978150" y="5679016"/>
              <a:ext cx="5676900"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MX" sz="1100" b="0" i="0">
                  <a:solidFill>
                    <a:schemeClr val="tx1"/>
                  </a:solidFill>
                  <a:effectLst/>
                  <a:latin typeface="Cambria Math" panose="02040503050406030204" pitchFamily="18" charset="0"/>
                  <a:ea typeface="+mn-ea"/>
                  <a:cs typeface="+mn-cs"/>
                </a:rPr>
                <a:t>1−</a:t>
              </a:r>
              <a:r>
                <a:rPr lang="es-CO" sz="1800" i="0">
                  <a:latin typeface="Cambria Math" panose="02040503050406030204" pitchFamily="18" charset="0"/>
                </a:rPr>
                <a:t>((𝑁ú𝑚𝑒𝑟𝑜 </a:t>
              </a:r>
              <a:r>
                <a:rPr lang="es-CO" sz="1800" b="0" i="0">
                  <a:latin typeface="Cambria Math" panose="02040503050406030204" pitchFamily="18" charset="0"/>
                </a:rPr>
                <a:t>𝑡𝑜𝑡𝑎𝑙 </a:t>
              </a:r>
              <a:r>
                <a:rPr lang="es-CO" sz="1800" i="0">
                  <a:latin typeface="Cambria Math" panose="02040503050406030204" pitchFamily="18" charset="0"/>
                </a:rPr>
                <a:t>𝑑𝑒</a:t>
              </a:r>
              <a:r>
                <a:rPr lang="es-MX" sz="1800" b="0" i="0">
                  <a:latin typeface="Cambria Math" panose="02040503050406030204" pitchFamily="18" charset="0"/>
                </a:rPr>
                <a:t> </a:t>
              </a:r>
              <a:r>
                <a:rPr lang="es-CO" sz="1800" b="0" i="0">
                  <a:latin typeface="Cambria Math" panose="02040503050406030204" pitchFamily="18" charset="0"/>
                </a:rPr>
                <a:t>𝑖𝑛𝑓𝑜𝑟𝑚𝑒𝑠 </a:t>
              </a:r>
              <a:r>
                <a:rPr lang="es-MX" sz="1800" b="0" i="0">
                  <a:latin typeface="Cambria Math" panose="02040503050406030204" pitchFamily="18" charset="0"/>
                </a:rPr>
                <a:t>𝑒𝑚𝑖𝑡𝑖𝑑𝑜𝑠</a:t>
              </a:r>
              <a:r>
                <a:rPr lang="es-CO" sz="1800" b="0" i="0">
                  <a:latin typeface="Cambria Math" panose="02040503050406030204" pitchFamily="18" charset="0"/>
                </a:rPr>
                <a:t> 𝑐𝑜𝑛 𝑐𝑜𝑟𝑟𝑒𝑐𝑐𝑖𝑜𝑛𝑒𝑠)/(</a:t>
              </a:r>
              <a:r>
                <a:rPr lang="es-CO" sz="1800" i="0">
                  <a:latin typeface="Cambria Math" panose="02040503050406030204" pitchFamily="18" charset="0"/>
                </a:rPr>
                <a:t>𝑁ú𝑚𝑒𝑟𝑜 𝑡𝑜𝑡𝑎𝑙 𝑑𝑒 </a:t>
              </a:r>
              <a:r>
                <a:rPr lang="es-MX" sz="1800" b="0" i="0">
                  <a:latin typeface="Cambria Math" panose="02040503050406030204" pitchFamily="18" charset="0"/>
                </a:rPr>
                <a:t>𝑖𝑛𝑓𝑜𝑟𝑚𝑒𝑠 𝑒𝑚𝑖𝑡𝑖𝑑𝑜𝑠 𝑝𝑜𝑟 𝑒𝑙 𝑙𝑎𝑏𝑜𝑟𝑎𝑡𝑜𝑟𝑖𝑜</a:t>
              </a:r>
              <a:r>
                <a:rPr lang="es-CO" sz="1800" b="0" i="0">
                  <a:latin typeface="Cambria Math" panose="02040503050406030204" pitchFamily="18" charset="0"/>
                </a:rPr>
                <a:t>)</a:t>
              </a:r>
              <a:r>
                <a:rPr lang="es-MX" sz="1800" b="0" i="0">
                  <a:latin typeface="Cambria Math" panose="02040503050406030204" pitchFamily="18" charset="0"/>
                </a:rPr>
                <a:t>)</a:t>
              </a:r>
              <a:r>
                <a:rPr lang="es-CO" sz="1800">
                  <a:latin typeface="+mn-lt"/>
                </a:rPr>
                <a:t>*100%</a:t>
              </a:r>
            </a:p>
          </xdr:txBody>
        </xdr:sp>
      </mc:Fallback>
    </mc:AlternateContent>
    <xdr:clientData/>
  </xdr:oneCellAnchor>
  <xdr:twoCellAnchor editAs="oneCell">
    <xdr:from>
      <xdr:col>10</xdr:col>
      <xdr:colOff>52915</xdr:colOff>
      <xdr:row>36</xdr:row>
      <xdr:rowOff>783165</xdr:rowOff>
    </xdr:from>
    <xdr:to>
      <xdr:col>17</xdr:col>
      <xdr:colOff>192615</xdr:colOff>
      <xdr:row>36</xdr:row>
      <xdr:rowOff>3281594</xdr:rowOff>
    </xdr:to>
    <xdr:pic>
      <xdr:nvPicPr>
        <xdr:cNvPr id="4" name="Imagen 3">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2"/>
        <a:stretch>
          <a:fillRect/>
        </a:stretch>
      </xdr:blipFill>
      <xdr:spPr>
        <a:xfrm>
          <a:off x="4948765" y="12829115"/>
          <a:ext cx="4724400" cy="2498429"/>
        </a:xfrm>
        <a:prstGeom prst="rect">
          <a:avLst/>
        </a:prstGeom>
      </xdr:spPr>
    </xdr:pic>
    <xdr:clientData/>
  </xdr:twoCellAnchor>
  <xdr:twoCellAnchor editAs="oneCell">
    <xdr:from>
      <xdr:col>10</xdr:col>
      <xdr:colOff>42333</xdr:colOff>
      <xdr:row>37</xdr:row>
      <xdr:rowOff>603250</xdr:rowOff>
    </xdr:from>
    <xdr:to>
      <xdr:col>17</xdr:col>
      <xdr:colOff>219073</xdr:colOff>
      <xdr:row>37</xdr:row>
      <xdr:rowOff>4212166</xdr:rowOff>
    </xdr:to>
    <xdr:pic>
      <xdr:nvPicPr>
        <xdr:cNvPr id="5" name="Imagen 4">
          <a:extLst>
            <a:ext uri="{FF2B5EF4-FFF2-40B4-BE49-F238E27FC236}">
              <a16:creationId xmlns:a16="http://schemas.microsoft.com/office/drawing/2014/main" id="{00000000-0008-0000-0300-000005000000}"/>
            </a:ext>
          </a:extLst>
        </xdr:cNvPr>
        <xdr:cNvPicPr>
          <a:picLocks noChangeAspect="1"/>
        </xdr:cNvPicPr>
      </xdr:nvPicPr>
      <xdr:blipFill rotWithShape="1">
        <a:blip xmlns:r="http://schemas.openxmlformats.org/officeDocument/2006/relationships" r:embed="rId3"/>
        <a:srcRect r="313"/>
        <a:stretch/>
      </xdr:blipFill>
      <xdr:spPr>
        <a:xfrm>
          <a:off x="4938183" y="16135350"/>
          <a:ext cx="4761440" cy="3608916"/>
        </a:xfrm>
        <a:prstGeom prst="rect">
          <a:avLst/>
        </a:prstGeom>
      </xdr:spPr>
    </xdr:pic>
    <xdr:clientData/>
  </xdr:twoCellAnchor>
  <xdr:twoCellAnchor editAs="oneCell">
    <xdr:from>
      <xdr:col>10</xdr:col>
      <xdr:colOff>21167</xdr:colOff>
      <xdr:row>38</xdr:row>
      <xdr:rowOff>698499</xdr:rowOff>
    </xdr:from>
    <xdr:to>
      <xdr:col>17</xdr:col>
      <xdr:colOff>232833</xdr:colOff>
      <xdr:row>38</xdr:row>
      <xdr:rowOff>3915832</xdr:rowOff>
    </xdr:to>
    <xdr:pic>
      <xdr:nvPicPr>
        <xdr:cNvPr id="6" name="Imagen 5">
          <a:extLst>
            <a:ext uri="{FF2B5EF4-FFF2-40B4-BE49-F238E27FC236}">
              <a16:creationId xmlns:a16="http://schemas.microsoft.com/office/drawing/2014/main" id="{EBE4AFA6-C199-4917-2A8B-17A2DE363546}"/>
            </a:ext>
          </a:extLst>
        </xdr:cNvPr>
        <xdr:cNvPicPr>
          <a:picLocks noChangeAspect="1"/>
        </xdr:cNvPicPr>
      </xdr:nvPicPr>
      <xdr:blipFill>
        <a:blip xmlns:r="http://schemas.openxmlformats.org/officeDocument/2006/relationships" r:embed="rId4"/>
        <a:stretch>
          <a:fillRect/>
        </a:stretch>
      </xdr:blipFill>
      <xdr:spPr>
        <a:xfrm>
          <a:off x="4917017" y="20656549"/>
          <a:ext cx="4923366" cy="3217333"/>
        </a:xfrm>
        <a:prstGeom prst="rect">
          <a:avLst/>
        </a:prstGeom>
      </xdr:spPr>
    </xdr:pic>
    <xdr:clientData/>
  </xdr:twoCellAnchor>
  <xdr:twoCellAnchor>
    <xdr:from>
      <xdr:col>1</xdr:col>
      <xdr:colOff>10583</xdr:colOff>
      <xdr:row>52</xdr:row>
      <xdr:rowOff>21167</xdr:rowOff>
    </xdr:from>
    <xdr:to>
      <xdr:col>27</xdr:col>
      <xdr:colOff>84666</xdr:colOff>
      <xdr:row>59</xdr:row>
      <xdr:rowOff>212726</xdr:rowOff>
    </xdr:to>
    <xdr:graphicFrame macro="">
      <xdr:nvGraphicFramePr>
        <xdr:cNvPr id="7" name="Gráfico 6">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101600</xdr:colOff>
      <xdr:row>1</xdr:row>
      <xdr:rowOff>12700</xdr:rowOff>
    </xdr:from>
    <xdr:to>
      <xdr:col>3</xdr:col>
      <xdr:colOff>120650</xdr:colOff>
      <xdr:row>3</xdr:row>
      <xdr:rowOff>177800</xdr:rowOff>
    </xdr:to>
    <xdr:pic>
      <xdr:nvPicPr>
        <xdr:cNvPr id="2" name="Imagen 4">
          <a:extLst>
            <a:ext uri="{FF2B5EF4-FFF2-40B4-BE49-F238E27FC236}">
              <a16:creationId xmlns:a16="http://schemas.microsoft.com/office/drawing/2014/main" id="{00000000-0008-0000-0000-00004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9250" y="203200"/>
          <a:ext cx="933450" cy="92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576944</xdr:colOff>
      <xdr:row>22</xdr:row>
      <xdr:rowOff>108857</xdr:rowOff>
    </xdr:from>
    <xdr:ext cx="5429251" cy="530225"/>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C2052250-A1D5-4C5A-BC23-EC0349A03A32}"/>
                </a:ext>
              </a:extLst>
            </xdr:cNvPr>
            <xdr:cNvSpPr txBox="1"/>
          </xdr:nvSpPr>
          <xdr:spPr>
            <a:xfrm>
              <a:off x="3174094" y="6966857"/>
              <a:ext cx="5429251" cy="530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d>
                    <m:dPr>
                      <m:ctrlPr>
                        <a:rPr lang="es-CO" sz="1800" i="1">
                          <a:latin typeface="Cambria Math" panose="02040503050406030204" pitchFamily="18" charset="0"/>
                        </a:rPr>
                      </m:ctrlPr>
                    </m:dPr>
                    <m:e>
                      <m:f>
                        <m:fPr>
                          <m:ctrlPr>
                            <a:rPr lang="es-CO" sz="1800" i="1">
                              <a:latin typeface="Cambria Math" panose="02040503050406030204" pitchFamily="18" charset="0"/>
                            </a:rPr>
                          </m:ctrlPr>
                        </m:fPr>
                        <m:num>
                          <m:r>
                            <a:rPr lang="es-CO" sz="1800" i="1">
                              <a:latin typeface="Cambria Math" panose="02040503050406030204" pitchFamily="18" charset="0"/>
                            </a:rPr>
                            <m:t>𝑁𝑢𝑚𝑒𝑟𝑜</m:t>
                          </m:r>
                          <m:r>
                            <a:rPr lang="es-CO" sz="1800" i="1">
                              <a:latin typeface="Cambria Math" panose="02040503050406030204" pitchFamily="18" charset="0"/>
                            </a:rPr>
                            <m:t> </m:t>
                          </m:r>
                          <m:r>
                            <a:rPr lang="es-CO" sz="1800" i="1">
                              <a:latin typeface="Cambria Math" panose="02040503050406030204" pitchFamily="18" charset="0"/>
                            </a:rPr>
                            <m:t>𝑡𝑜𝑡𝑎𝑙</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b="0" i="1">
                              <a:latin typeface="Cambria Math" panose="02040503050406030204" pitchFamily="18" charset="0"/>
                            </a:rPr>
                            <m:t>𝑖𝑛𝑓𝑜𝑟𝑚𝑒𝑠</m:t>
                          </m:r>
                          <m:r>
                            <a:rPr lang="es-CO" sz="1800" b="0" i="1">
                              <a:latin typeface="Cambria Math" panose="02040503050406030204" pitchFamily="18" charset="0"/>
                            </a:rPr>
                            <m:t> </m:t>
                          </m:r>
                          <m:r>
                            <a:rPr lang="es-CO" sz="1800" b="0" i="1">
                              <a:latin typeface="Cambria Math" panose="02040503050406030204" pitchFamily="18" charset="0"/>
                            </a:rPr>
                            <m:t>𝑒𝑛𝑡𝑟𝑒𝑔𝑎𝑑𝑜𝑠</m:t>
                          </m:r>
                          <m:r>
                            <a:rPr lang="es-CO" sz="1800" b="0" i="1">
                              <a:latin typeface="Cambria Math" panose="02040503050406030204" pitchFamily="18" charset="0"/>
                            </a:rPr>
                            <m:t> </m:t>
                          </m:r>
                          <m:r>
                            <a:rPr lang="es-CO" sz="1800" b="0" i="1">
                              <a:latin typeface="Cambria Math" panose="02040503050406030204" pitchFamily="18" charset="0"/>
                            </a:rPr>
                            <m:t>𝑜𝑝𝑜𝑟𝑡𝑢𝑛𝑎𝑚𝑒𝑛𝑡𝑒</m:t>
                          </m:r>
                        </m:num>
                        <m:den>
                          <m:r>
                            <a:rPr lang="es-CO" sz="1800" i="1">
                              <a:latin typeface="Cambria Math" panose="02040503050406030204" pitchFamily="18" charset="0"/>
                            </a:rPr>
                            <m:t>𝑁𝑢𝑚𝑒𝑟𝑜</m:t>
                          </m:r>
                          <m:r>
                            <a:rPr lang="es-CO" sz="1800" i="1">
                              <a:latin typeface="Cambria Math" panose="02040503050406030204" pitchFamily="18" charset="0"/>
                            </a:rPr>
                            <m:t> </m:t>
                          </m:r>
                          <m:r>
                            <a:rPr lang="es-CO" sz="1800" i="1">
                              <a:latin typeface="Cambria Math" panose="02040503050406030204" pitchFamily="18" charset="0"/>
                            </a:rPr>
                            <m:t>𝑡𝑜𝑡𝑎𝑙</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i="1">
                              <a:latin typeface="Cambria Math" panose="02040503050406030204" pitchFamily="18" charset="0"/>
                            </a:rPr>
                            <m:t>𝑒𝑛𝑠𝑎𝑦𝑜𝑠</m:t>
                          </m:r>
                          <m:r>
                            <a:rPr lang="es-CO" sz="1800" i="1">
                              <a:latin typeface="Cambria Math" panose="02040503050406030204" pitchFamily="18" charset="0"/>
                            </a:rPr>
                            <m:t> </m:t>
                          </m:r>
                          <m:r>
                            <a:rPr lang="es-CO" sz="1800" b="0" i="1">
                              <a:latin typeface="Cambria Math" panose="02040503050406030204" pitchFamily="18" charset="0"/>
                            </a:rPr>
                            <m:t>𝑒𝑛𝑣𝑖𝑎𝑑𝑜𝑠</m:t>
                          </m:r>
                        </m:den>
                      </m:f>
                    </m:e>
                  </m:d>
                </m:oMath>
              </a14:m>
              <a:r>
                <a:rPr lang="es-CO" sz="1800">
                  <a:latin typeface="+mn-lt"/>
                </a:rPr>
                <a:t>*100%</a:t>
              </a:r>
            </a:p>
          </xdr:txBody>
        </xdr:sp>
      </mc:Choice>
      <mc:Fallback xmlns="">
        <xdr:sp macro="" textlink="">
          <xdr:nvSpPr>
            <xdr:cNvPr id="3" name="CuadroTexto 2">
              <a:extLst>
                <a:ext uri="{FF2B5EF4-FFF2-40B4-BE49-F238E27FC236}">
                  <a16:creationId xmlns:a16="http://schemas.microsoft.com/office/drawing/2014/main" id="{C2052250-A1D5-4C5A-BC23-EC0349A03A32}"/>
                </a:ext>
              </a:extLst>
            </xdr:cNvPr>
            <xdr:cNvSpPr txBox="1"/>
          </xdr:nvSpPr>
          <xdr:spPr>
            <a:xfrm>
              <a:off x="3174094" y="6966857"/>
              <a:ext cx="5429251" cy="530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O" sz="1800" i="0">
                  <a:latin typeface="Cambria Math" panose="02040503050406030204" pitchFamily="18" charset="0"/>
                </a:rPr>
                <a:t>((𝑁𝑢𝑚𝑒𝑟𝑜 𝑡𝑜𝑡𝑎𝑙 𝑑𝑒 </a:t>
              </a:r>
              <a:r>
                <a:rPr lang="es-CO" sz="1800" b="0" i="0">
                  <a:latin typeface="Cambria Math" panose="02040503050406030204" pitchFamily="18" charset="0"/>
                </a:rPr>
                <a:t>𝑖𝑛𝑓𝑜𝑟𝑚𝑒𝑠 𝑒𝑛𝑡𝑟𝑒𝑔𝑎𝑑𝑜𝑠 𝑜𝑝𝑜𝑟𝑡𝑢𝑛𝑎𝑚𝑒𝑛𝑡𝑒)/(</a:t>
              </a:r>
              <a:r>
                <a:rPr lang="es-CO" sz="1800" i="0">
                  <a:latin typeface="Cambria Math" panose="02040503050406030204" pitchFamily="18" charset="0"/>
                </a:rPr>
                <a:t>𝑁𝑢𝑚𝑒𝑟𝑜 𝑡𝑜𝑡𝑎𝑙 𝑑𝑒 𝑒𝑛𝑠𝑎𝑦𝑜𝑠 </a:t>
              </a:r>
              <a:r>
                <a:rPr lang="es-CO" sz="1800" b="0" i="0">
                  <a:latin typeface="Cambria Math" panose="02040503050406030204" pitchFamily="18" charset="0"/>
                </a:rPr>
                <a:t>𝑒𝑛𝑣𝑖𝑎𝑑𝑜𝑠))</a:t>
              </a:r>
              <a:r>
                <a:rPr lang="es-CO" sz="1800">
                  <a:latin typeface="+mn-lt"/>
                </a:rPr>
                <a:t>*100%</a:t>
              </a:r>
            </a:p>
          </xdr:txBody>
        </xdr:sp>
      </mc:Fallback>
    </mc:AlternateContent>
    <xdr:clientData/>
  </xdr:oneCellAnchor>
  <xdr:twoCellAnchor editAs="oneCell">
    <xdr:from>
      <xdr:col>10</xdr:col>
      <xdr:colOff>51707</xdr:colOff>
      <xdr:row>36</xdr:row>
      <xdr:rowOff>638175</xdr:rowOff>
    </xdr:from>
    <xdr:to>
      <xdr:col>17</xdr:col>
      <xdr:colOff>235414</xdr:colOff>
      <xdr:row>36</xdr:row>
      <xdr:rowOff>2461855</xdr:rowOff>
    </xdr:to>
    <xdr:pic>
      <xdr:nvPicPr>
        <xdr:cNvPr id="4" name="Imagen 3">
          <a:extLst>
            <a:ext uri="{FF2B5EF4-FFF2-40B4-BE49-F238E27FC236}">
              <a16:creationId xmlns:a16="http://schemas.microsoft.com/office/drawing/2014/main" id="{B6331A79-1C8C-478F-90CD-D173C9A44C50}"/>
            </a:ext>
          </a:extLst>
        </xdr:cNvPr>
        <xdr:cNvPicPr>
          <a:picLocks noChangeAspect="1"/>
        </xdr:cNvPicPr>
      </xdr:nvPicPr>
      <xdr:blipFill>
        <a:blip xmlns:r="http://schemas.openxmlformats.org/officeDocument/2006/relationships" r:embed="rId2"/>
        <a:stretch>
          <a:fillRect/>
        </a:stretch>
      </xdr:blipFill>
      <xdr:spPr>
        <a:xfrm>
          <a:off x="4947557" y="12804775"/>
          <a:ext cx="4825557" cy="1823680"/>
        </a:xfrm>
        <a:prstGeom prst="rect">
          <a:avLst/>
        </a:prstGeom>
      </xdr:spPr>
    </xdr:pic>
    <xdr:clientData/>
  </xdr:twoCellAnchor>
  <xdr:twoCellAnchor editAs="oneCell">
    <xdr:from>
      <xdr:col>10</xdr:col>
      <xdr:colOff>33745</xdr:colOff>
      <xdr:row>37</xdr:row>
      <xdr:rowOff>591094</xdr:rowOff>
    </xdr:from>
    <xdr:to>
      <xdr:col>17</xdr:col>
      <xdr:colOff>232410</xdr:colOff>
      <xdr:row>37</xdr:row>
      <xdr:rowOff>2419032</xdr:rowOff>
    </xdr:to>
    <xdr:pic>
      <xdr:nvPicPr>
        <xdr:cNvPr id="5" name="Imagen 4">
          <a:extLst>
            <a:ext uri="{FF2B5EF4-FFF2-40B4-BE49-F238E27FC236}">
              <a16:creationId xmlns:a16="http://schemas.microsoft.com/office/drawing/2014/main" id="{397E5714-968B-4258-8A38-83BA45DD31DD}"/>
            </a:ext>
          </a:extLst>
        </xdr:cNvPr>
        <xdr:cNvPicPr>
          <a:picLocks noChangeAspect="1"/>
        </xdr:cNvPicPr>
      </xdr:nvPicPr>
      <xdr:blipFill>
        <a:blip xmlns:r="http://schemas.openxmlformats.org/officeDocument/2006/relationships" r:embed="rId3"/>
        <a:stretch>
          <a:fillRect/>
        </a:stretch>
      </xdr:blipFill>
      <xdr:spPr>
        <a:xfrm>
          <a:off x="4929595" y="15513594"/>
          <a:ext cx="4821465" cy="1827938"/>
        </a:xfrm>
        <a:prstGeom prst="rect">
          <a:avLst/>
        </a:prstGeom>
      </xdr:spPr>
    </xdr:pic>
    <xdr:clientData/>
  </xdr:twoCellAnchor>
  <xdr:twoCellAnchor editAs="oneCell">
    <xdr:from>
      <xdr:col>10</xdr:col>
      <xdr:colOff>93617</xdr:colOff>
      <xdr:row>38</xdr:row>
      <xdr:rowOff>567146</xdr:rowOff>
    </xdr:from>
    <xdr:to>
      <xdr:col>17</xdr:col>
      <xdr:colOff>233209</xdr:colOff>
      <xdr:row>38</xdr:row>
      <xdr:rowOff>2346960</xdr:rowOff>
    </xdr:to>
    <xdr:pic>
      <xdr:nvPicPr>
        <xdr:cNvPr id="6" name="Imagen 5">
          <a:extLst>
            <a:ext uri="{FF2B5EF4-FFF2-40B4-BE49-F238E27FC236}">
              <a16:creationId xmlns:a16="http://schemas.microsoft.com/office/drawing/2014/main" id="{FB67F2C9-95FE-4695-85B0-3AFA7EB6C274}"/>
            </a:ext>
          </a:extLst>
        </xdr:cNvPr>
        <xdr:cNvPicPr>
          <a:picLocks noChangeAspect="1"/>
        </xdr:cNvPicPr>
      </xdr:nvPicPr>
      <xdr:blipFill>
        <a:blip xmlns:r="http://schemas.openxmlformats.org/officeDocument/2006/relationships" r:embed="rId4"/>
        <a:stretch>
          <a:fillRect/>
        </a:stretch>
      </xdr:blipFill>
      <xdr:spPr>
        <a:xfrm>
          <a:off x="4989467" y="18137596"/>
          <a:ext cx="4736992" cy="1779814"/>
        </a:xfrm>
        <a:prstGeom prst="rect">
          <a:avLst/>
        </a:prstGeom>
      </xdr:spPr>
    </xdr:pic>
    <xdr:clientData/>
  </xdr:twoCellAnchor>
  <xdr:twoCellAnchor>
    <xdr:from>
      <xdr:col>2</xdr:col>
      <xdr:colOff>7619</xdr:colOff>
      <xdr:row>43</xdr:row>
      <xdr:rowOff>0</xdr:rowOff>
    </xdr:from>
    <xdr:to>
      <xdr:col>26</xdr:col>
      <xdr:colOff>213360</xdr:colOff>
      <xdr:row>52</xdr:row>
      <xdr:rowOff>205740</xdr:rowOff>
    </xdr:to>
    <xdr:graphicFrame macro="">
      <xdr:nvGraphicFramePr>
        <xdr:cNvPr id="7" name="Gráfico 6">
          <a:extLst>
            <a:ext uri="{FF2B5EF4-FFF2-40B4-BE49-F238E27FC236}">
              <a16:creationId xmlns:a16="http://schemas.microsoft.com/office/drawing/2014/main" id="{1BB23915-9F23-4059-B396-AFABEED5E1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9.xml><?xml version="1.0" encoding="utf-8"?>
<xdr:wsDr xmlns:xdr="http://schemas.openxmlformats.org/drawingml/2006/spreadsheetDrawing" xmlns:a="http://schemas.openxmlformats.org/drawingml/2006/main">
  <xdr:oneCellAnchor>
    <xdr:from>
      <xdr:col>0</xdr:col>
      <xdr:colOff>114300</xdr:colOff>
      <xdr:row>0</xdr:row>
      <xdr:rowOff>0</xdr:rowOff>
    </xdr:from>
    <xdr:ext cx="942975" cy="923925"/>
    <xdr:pic>
      <xdr:nvPicPr>
        <xdr:cNvPr id="2"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114300" y="0"/>
          <a:ext cx="942975" cy="923925"/>
        </a:xfrm>
        <a:prstGeom prst="rect">
          <a:avLst/>
        </a:prstGeom>
        <a:noFill/>
      </xdr:spPr>
    </xdr:pic>
    <xdr:clientData fLocksWithSheet="0"/>
  </xdr:oneCellAnchor>
  <xdr:twoCellAnchor editAs="oneCell">
    <xdr:from>
      <xdr:col>6</xdr:col>
      <xdr:colOff>1030942</xdr:colOff>
      <xdr:row>44</xdr:row>
      <xdr:rowOff>56030</xdr:rowOff>
    </xdr:from>
    <xdr:to>
      <xdr:col>24</xdr:col>
      <xdr:colOff>267447</xdr:colOff>
      <xdr:row>50</xdr:row>
      <xdr:rowOff>1277471</xdr:rowOff>
    </xdr:to>
    <xdr:pic>
      <xdr:nvPicPr>
        <xdr:cNvPr id="3" name="Imagen 2">
          <a:extLst>
            <a:ext uri="{FF2B5EF4-FFF2-40B4-BE49-F238E27FC236}">
              <a16:creationId xmlns:a16="http://schemas.microsoft.com/office/drawing/2014/main" id="{E942FB52-FB42-4339-2B4B-1B54B01299EE}"/>
            </a:ext>
          </a:extLst>
        </xdr:cNvPr>
        <xdr:cNvPicPr>
          <a:picLocks noChangeAspect="1"/>
        </xdr:cNvPicPr>
      </xdr:nvPicPr>
      <xdr:blipFill>
        <a:blip xmlns:r="http://schemas.openxmlformats.org/officeDocument/2006/relationships" r:embed="rId2"/>
        <a:stretch>
          <a:fillRect/>
        </a:stretch>
      </xdr:blipFill>
      <xdr:spPr>
        <a:xfrm>
          <a:off x="2218392" y="13397380"/>
          <a:ext cx="5338855" cy="22882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130175</xdr:colOff>
      <xdr:row>3</xdr:row>
      <xdr:rowOff>176462</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650" y="200024"/>
          <a:ext cx="987425" cy="928938"/>
        </a:xfrm>
        <a:prstGeom prst="rect">
          <a:avLst/>
        </a:prstGeom>
      </xdr:spPr>
    </xdr:pic>
    <xdr:clientData/>
  </xdr:twoCellAnchor>
  <xdr:twoCellAnchor editAs="oneCell">
    <xdr:from>
      <xdr:col>28</xdr:col>
      <xdr:colOff>0</xdr:colOff>
      <xdr:row>50</xdr:row>
      <xdr:rowOff>0</xdr:rowOff>
    </xdr:from>
    <xdr:to>
      <xdr:col>29</xdr:col>
      <xdr:colOff>44450</xdr:colOff>
      <xdr:row>51</xdr:row>
      <xdr:rowOff>146050</xdr:rowOff>
    </xdr:to>
    <xdr:sp macro="" textlink="">
      <xdr:nvSpPr>
        <xdr:cNvPr id="170009" name="AutoShape 25" descr="data:image/png;base64,iVBORw0KGgoAAAANSUhEUgAAArwAAAEVCAYAAAACQTb4AAAAAXNSR0IArs4c6QAAIABJREFUeF7t3TFsHMe9x/FxkIJWFVPsKFeySSCIGDeEDBWRZeDBj1TFyAISO6okyAhAUlFFqwmINAQrQiKBxLTdWIZTCHxsIvsZASIpBWFBjSAHCSibRWCxo6iOYhHYD/99+B/mhrP7nz0uj3t3XzaWybnd2c/M7v52dnbvBccPAggggAACCCCAAAJdLPCCbNu///3vH3Z3d7t4M9k0BBBAAAEEEEAAgV4U+P777+9lgXd9ff2HoaGhXjRgmxFAAAEEEEAAAQS6WODx48eOwNvFDcymIYAAAggggAACvS5A4O31HsD2I4AAAggggAACXS5A4O3yBmbzEEAAAQQQQACBXhcg8PZ6D2D7EUAAAQQQQACBLhcg8HZ5A7N5CCCAAAIIIIBArwsQeHu9B7D9CCCAAAIIIIBAlwsQeLu8gdk8BBBAAAEEEECg1wUIvL3eA9h+BBBAAAEEEECgywUIvF3ewGweAggggAACCCDQ6wIE3l7vAWw/AggggAACCCDQ5QIE3i5vYDbv/wV2d3fd/Py8e/r0qZudnXX9/f3QIIAAAggggECPCBB4e6She30zV1dX3Z07dwi7vd4R2H4EEEAAgZ4UIPD2ZLP31kY/ePDAffDBB+7atWvu+PHjvbXxbC0CCCCAAAIIOAIvnQABBBBAAAEEEECgqwUIvB3UvDoPdX19vanWw8PDbmZmxvX19WW/397ezm7db21t7dm68+fPu4mJicac1nBZAwMDubf9ZaR0YWGhaZm6PPmlTBu4devWnnX6y8yr26lTp9zk5OSez25sbLi5uTm3s7PT+Jtftmj0NvbZ2Pb5rrF6tDJCnLedR44ciY40x2xlg/PKy9+03kePHo3aKVhev7l69aobHR3dY760tOTW1tYav/fbuGh3sfqHfjZWLuzDYT+O1cGfpiJtHfbNsK66jJR+qnWM+cfctb3PnDmT7V9F+2FRm8rnUn1i67CWnXoM0X3n7Nmzje3xPaWPyMlD58PnLTe2v1nTi4r+HvbNvO3165PXf/P6Qd6xSLc/rIP8PnUd1rJTjgP+scXaL6xnFVL3WdlG3e68bSi7z/j9ST+bd/6J7V/+51POeVI+PCcUne9a2YdT2q+DIkfXVZXA20FNWnSilc3Qk491cMgLS7r87777bk8ok4Pdw4cPm36v5cfHx7PgZJ3I/AOIHwz0IPTyyy83BXc9IYXBTOoyODiYnYjzwmjRZyXM+cv0T46xE+h+Aq+/nf5FQXjSaGUdKYFXbV977bWmUKwHZr8esQf75Hc3btxw586dK5wOktI/9KSZ14/CfuefxMoGJ6mPPKDoXwjqrp7ST/0TV9hWZQNvah8o6xNrW/ndysqKm56eblwA+4e41GNIq4HXv/jKe1DU8o/9XfuCLN9vU6nn8vJy9js/3Mnvr1+/nm16+JmifqDrkQvscApUUR3kojw8fsX2CfndyZMnoxeaerFjTb/az34RXrRYx3Qtr+t88cUX3fPnz6ODImX3mdgFlLi/9957e3ysc5r1d/9C0r9IkDrfv38/d8Agb7l6fqniON5BEaTjq0rg7aAmzAs4eqDREJey8+ctS090/kEnXH4emXUiywu8GgRv377dOMlYJ1ytQywoWvXNG52SZUpICk+QrYTRojbQ+oUHXutEF7pbgVfrMDQ0FD2gh06p5mE9LG8/YPhtHAti8jsNNFr/Y8eOZaOJYWi3RgL3G3ilPcROQkHsAskPd0UjvGHgzTv5yvaU8Skqn7ePph5DrL6Qtw+FdxtifcM6TsT+Hq7POmzLMh49euTE/pNPPoneVcmrR96Fn7zlxe+ffh1CL2vfy6t/yrFmP/uFf9yUOyJ5d3li+/jNmzfdhQsXsuchYqFU6566z4Rh+u23384eLI7dsbLOadbfZV1l+1DR+aooQJc9jlt9mb9XJ0Dgrc7ywJdkhVS9/Ziy86ee+LRc3oHe32jrRFZ0AAlPjKkHp9gJwvpsuC7fQkaOZVqGfyJIOQmFjV/UBjHTVtZhBV4riIYnZSvkxDp4av9IKRcGON9wc3Nzzx2GdgReObHLid6/CNrvCK84hh7yu6JAJX8PfaoMvGHbW32hTOANA4B1nAj/btWlaN87ffp0NhoZu+goqkfZi8GwPWWkUtabd7FZReCVbSq7X8T6nk6FS7lIunTpUtZPY6FUj2Gp+4yuz2+He/fuRd+mY53TrL8fROCt6jh+4MGBFTQECLwd1BlSQ2rKzh9bVmxko8zJxjqRFQVe/+T90ksvJZ8swqCYMrISlvEt9IDuB/xWwqjVBmFYaWUdVuC1gn94EpDpHHIyk3ndqfN2U/tHSrm8UTI5sWtw8QNEOwKv3NaWtvRHw6oIvGGAlf+X2+J5c2bl73mhVP6W+gaS1GOI1V4pgTdvCoB1nAj/XjbYh/tS3n5QVI/wGJFSh7CMNec1dupJOQ74x5ay+0WsH1mnwPCuX56FX/eUfcYP3xqg8/qddTy1/i7r0osYa96u72Ett4rjuOXP36sTIPBWZ3ngSyo60fojUP4cL79S/oNB/rxVv0wYdKwTn/9ZndcUQvijpbEDSDgXMSW06jqqDrzy4Fw4upNyEgq3uZUDZeyhq6LgWXXglTmQYd+xgm9q/0gpVxR4Zb52bIQz793K1hze2MOVeaP6Murvj75KW4ejXGWnNFQReP2TuPzbemAtFjD8i1D/GGK1V+pDa7L88Lb5QQfesO3z7nQcdOANj7HWA2the+Ydl8O+Vma/aCXwpo64+8fJlH3Gr4tOkci7E2QdT1POebrP6b6fEnyt9cYCb9nj+IEHB1bQECDwdlBnSA2p1k4aO/HlPWBinfjCwGt9uUPegSkWilNuBx5E4A0txKDsvCyrDaoYGTiIwKvt6bdT0YkhtX+klLMCbzhi+MUXX+R+mYgVeK1+GvYrf9712NhYbQKvf+GnJ9qiYJV6DLHaK2WE1w8Y4dtcivz3M8Ibu1gOL6jV7KADr67HN7cuSlIursNjS5n9omzgjQXQvJH7svtMeNGn70iPPexnHU+tv4eneX9wpuii3lpuFcfxDoogHV9VAm8HNaEVcMKwEpu3Fh6EYw/e+EHTOvG1GniL6tauEV6tQ8zVDzjy0NRBBF7/pJ9yogu7qtUfUqc05D3c5Y84Wa+NK7oVn3qSDW+dxk42eqKSC6QnT560LfD6F0Hvv/+++/DDD5vmMbY6wqt94NmzZ8lTGmIPDGnf0NvoeQ8jWX1Gl2Pt96mBV5YXlj3IEd7YaG7exXxK4NVjROqUhqIgr6bh2xz8/TrlOLCf/SJ1X7T6QSyUhnW39pm80Vz/2Bu+4i/vvGEF09hpXtcfeytR6rk07EMp7ddBkaPrqkrg7aAmTT1Zpez8ecsKT055V/MxNutEJp8pUzcJYvqqtbxmyjvISvnYK6n8EKehwLKQMCe3wVLnSVrbWdXDDlZ/sE7SKRcWeSel8ISQ9+qnsFzRqH1Y31hf8evz6quvuq+++iraR6oe4fWDwptvvum++eabfQXe0DXlISerPVPCjNVnUk/0oW/RcmMjtmVGeGMBKO94oIE/7+/+hUDR8So2ranorQbWfuJfkPjvLw7rmRKY9rNf+Mcma5+VsnnT1LTe1ptmNOTH9hn9m/+Odd/Dn4JnnTesvxedP4ratWi5VR3HOyiCdHxVCbwd1IRVnaxkk/OWFRshSTnR6sHRulWcemCy3jCgzRY7QfijgOEXK8QOUnkWekCWE4OE76oCb2zbUk50YVe1+kPerVxdTkq7ppzIU5Yj64yNChUF4ry+on4yUpb3TtCDCLz+NsitaT+8lx3hjfWBsj6xQ5c1Mmv1GV1mUbvHLpSKlrvfEd6UPugHudhFVazOeYG3zG18/ziU8pov665LynFgP/tFVft+mbCn/TrcZ4qOGykXv37/Tz2vxC4wWg28VR3HOyiCdHxVCbwd1ISpJ6uUnT9vWbER3bxbP/r7kZGR7Esgqhrh9UdDwi+J0NAh/9UHzMLpBlovedtA7P2p4S0s62QtdbDm3oXdKK8NNIxX8cLylP6Qtz79fTi3Ut5d6o+MF108hOEoz1X7h5qEL/XX38vy/BH9PEO/ffPmFx9U4PVHpfw2LBN489qkjE+47/kXsUV3RlL6jLZr3gVTLLRZF9D7mcMr9cmbDiC/ly+YuHLlSvbe3bz3GMcuuGLHq7w2kM9rwAm/FVB/H34DpLzOzu/PKSPV+wm8KftFmX1WpnIVhcHw2JBX99g+Y91dynuQudUpDbo+eY+wDoKk3L1sx3G8gyJIx1eVwNtBTZh6stKdNPbVwnpQtkJe+A08whS7vZXy1cJ+WEwJ436T6EnC/13qVwvHPhv7Ctsii6ITYFHXyWuDvIAWq6su35qPGX49tHwu9hCg3x/yAnx4S7hM0Lf6hz+6FL4lITZHuKiv6AlR6heb9mIF3thbGvxtLQoescBaFHjD/dB6OjzmWOTjLz/Wv/1+mnoM0c/E+nHRPmT1xbzjiPxet9EaefXXoW0WvhUg9m7ZMHDm3a5PeTNKuJ2xfTS2fOuLHlKOA/vZL8JjVtE+a41Gh6G0zD5j3cHTfqoXb3oxHO5L2v76Ksuic15sCoX15ox2HMc7KIJ0fFUJvB3fhGwAAggggAACCCCAQJEAgZf+gQACCCCAAAIIINDVAgTerm5eNg4BBBBAAAEEEECAwEsfQAABBBBAAAEEEOhqAQJvVzcvG4cAAggggAACCCBA4KUPIIAAAggggAACCHS1AIG3q5uXjUMAAQQQQAABBBAg8NIHEEAAgX0KpHypwD5XwccRQAABBPYhQODdBx4fRQABBMp+mQpiCCCAAALtFyDwtt+cNSKAQJcIlP3msi7ZbDYDAQQQ6DgBAm/HNRkVRgABBBBAAAEEECgjQOAto0VZBNooIN9lv7a21lijfm/88ePHm2oRlpM/nj9/3k1MTDSV03mmeX/Xwv73x/vfNa/fRX/27Nk9y5bPSj3kgDI7O+v6+/udjn6ur6+72HfWS30++OADd+3aNafbtLq66u7cudNYhr8BqR7+emMOZZZZpj6We6z9UkeIpR63bt3a0/tirn77hR8o8oi1R15317aIrT/2mZQ6lekvL730UtZHtra2cvfI4eFhNzMz477++utoP0v19Feg+9DAwEC0j+ZtZ96+28bDCatCoOcFCLw93wUAqJuAnjSPHj2anbD7+vqyKkrgXF5ezn4ngbKo3NzcnHv55ZebPq+BRk6+4bJ9AwlXt2/fdlJuaGjITU5ONtYvy20l8MZO+KmBN9VDt0Gcrl+/nv1v3namLjMWeFtxX1hYyOoTBsQygTe8ENB67OzsNF00tDqnODXw6vJffPFF9/z582jwC/eplDr5gTe1v+h6iupetp+FnuEFkpw0pcx7773nRkdHmzY1bzv1giX1AqFuxyTqg0A3CBB4u6EV2YauEghHSmMbp+FA/uaHYj/0heFUT/xvvvmm+8tf/uKuXr2654Sty9UwI4Fxv4FX6vT06dM94TM1iKR4hIH90aNH7syZM+6TTz5pCoNaLnWZYeDdj7tcPDx8+LDJfT+BV7ZFPy++OrKeEi5jfSo18Eq5mzdvugsXLmQjp7Hgt5/AW6a/VBl48zx1Her69ttvZ3ch/H0jLCN9L+8Oi3XXoasOZmwMAjUSIPDWqDGoCgLWtIGiQOvrxYKZBhoJKBJY/NHbMDj87ne/cysrK00ndatueVMaJBgMDg5mt+T9kJ0SeK11FgWr06dPZyEwDB9llhkGXuuzKe7+qPN+A69sv95mV9uDDLx+fS9duuTm5+ejwW8/gbdMf6k68MY8dR1+X7h371506k2RvXWxxNEPAQQOVoDAe7C+LB2BUgI6ncCf1xpbQEq5sIwfMGUENDZXVkKrjBZOTU25xcXFygKvhiPZFh2RTgm8Kdvp+4TLjI3klllmGHhTPlvkLoFIpjdoOK0i8GrI0guYgwy8Gvh1VDfFQ9onpU6xMG31l4MIvKGnrCNsp7wLH2s7U71KHTQojAACSQIE3iQmCiHQHoHUE2JKuaLgJVsTTnnww8yJEyf2jN5Zo5tFI7wyLSIciTyIwKuB3Q/VfsCU7U6xi43qybzplM8WuctIt4yKapCT/6aMkhY9PJcXeMMHuvQhLp0THvbolCkNZUe8dR15D3P5dQpDZUp/aVfgDYN+3mgtgbc9x0nWgkArAgTeVtT4DAIHJJASqFJDW5ngJSHIDzPy0FAYxPYbeMP5prI86y0NqR7+KGLsQbvXXnutMRe5zDKrHuGVt1H438o2NjZ2YIE3No+0qNtagTcW8vIe4AvXYwXB2ChqSn9pV+CN9Rm5uJI52f7dGGs7y/S9AzrEsFgEelaAwNuzTc+G11Eg9YSYUi4Ma2Gg8UfQJIj5811jt9r3G3jF2w97x44dqzTwhiOCfojyH+pKsdvvCK8/XSR094Pc+++/7z788ENzHmzKCK8GXCt05fV7K/DmtX8s+FUReFP6y0EGXvXMG82NfZ20ZV/UjnU8HlEnBLpJgMDbTa3JtnS8QOwkGtuoWLjzyxU9PKUjUv6t8JMnTzaFz1jgtU7m4XSCvPmpOvVBXm8mD7IVvYc31UO2PfY+Yt9E582WWWbsoiGcIlHWXcpreJQ3ZnzzzTf7CrztemhNLGLvrtXtL3r7gNV3YiO8utyi/nIQgTf01LaSV5HFfvxpGTy01vGHYDagiwUIvF3cuGxa5wmkPslt3UqOBeLYCJ6OzoXv5o2F1aK6pTzoo62hAUKexpeR16LAW9Yj9uaJsG6py5T6hoG3KncN6HJLPHzfcazX5o0MFk0zqHJKQ5FZiud+Am9Rf6k68Ma2peiOQPi3ou20LlI772hFjRHoLAECb2e1F7XtAQE9wYdfHKFfqHDlypXsm8n0BBo+jKS/D19yHwu8/uiV/8qwvNFZLe/PidXw5n/LWtGInT8aG37BQCzYpXjIWyfkyzLy3m4R3nZPWaYYx+pThbs/yisjh9YXEsTqoeGqHV88YYU1Hf2NvdtZtnU/gbeov1QZeGOesQs5/xAU7g9526k+Vjv3wOGNTUTg0AQIvIdGz4oRyBfQwClfy6s/RV9N65eT8rHgEQu8sS8usMJq7In72BsAil65lRfWrJHMmEf45oPYWwhi0xhSjMvUp4y7tmlqEMqbThCbRpD3RgRZZ1HgUqOwV0rb/uQnP8mmYeiXW4Rl8i6EtFxKnVrpL/sJvLHpGaGnFfTD/UfqE/vK47yvIuYYiAAC7RMg8LbPmjUhgAACCCCAAAIIHIIAgfcQ0FklAggggAACCCCAQPsECLzts2ZNCCCAAAIIIIAAAocgQOA9BHRWiQACCCCAAAIIINA+AQJv+6xZEwIIIIAAAggggMAhCBB4DwGdVSKAAAIIIIAAAgi0T4DA2z5r1oQAAggggAACCCBwCAIE3kNAZ5UIIIAAAggggAAC7RMg8LbPmjUhgAACCCCAAAIIHIIAgfcQ0FklAggggAACCCCAQPsECLzts2ZNCCCAAAIIIIAAAocgQOA9BHRWiQACCCCAAAIIINA+AQJv+6xZEwIIIIAAAggggMAhCBB4DwGdVSKAAAIIIIAAAgi0T4DA2z5r1oQAAggggAACCCBwCAK5gXdpack9ffrUzczMuL6+vqxq8ru1tbXs3+fPn3cTExPZvzc2Ntzc3Jzb2dlxAwMDbnZ21vX39x/C5rBKBBBAAAEEEEAAAQSaBfYE3u3t7Sywvv766+7Jkydueno6C7wSau/evesuXryY/Xt5eTkLw0eOHHHz8/NufHzcjY6OutXVVbe5uekmJyexRgABBBBAAAEEEEDg0AVyR3gl1K6srDQCr19TCcUSci9fvpz92i9X9LlD31oqgAACCCCAAAIIINBzAi0FXj/UymhuGHh19JdpDT3Xn9hgBBBAAAEEEECgdgKlA+/u7q67ceOGO3funDt+/Hg2vcEPvDL6u7i46KamppjHW7vmpkIIIIAAAggggEDvCZQOvPLg2uDgYNMDa0xp6L2OwxYjgAACCCCAAAKdIpAceGVkV+btjoyMNMKubKT+Xh9aCwNxCsTW1paTkWF+EEAAAQQQQAABBBBoRUCm0srbwmI/uW9pkBCqP/IKsmPHjrmFhYWmZeiryfzXkg0PDze9yqyVCvMZBBBAAAEEEEAAAQSqEuCLJ6qSZDkIIIAAAggggAACtRQg8NayWagUAggggAACCCCAQFUCBN6qJFkOAggggAACCCCAQC0FCLy1bBYqhQACCCCAAAIIIFCVAIG3KkmWgwACCCCAAAIIIFBLAQJvLZuFSiGAAAIIIIAAAghUJUDgrUqS5SCAAAIIIIAAAgjUUoDAW8tmoVIIIIAAAggggAACVQkQeKuSZDkIIIAAAggggAACtRQg8NayWagUAggggAACCCCAQFUCBN6qJFkOAggggAACCCCAQC0FCLy1bBYqhQACCCCAAAIIIFCVAIG3KkmWgwACCCCAAAIIIFBLAQJvLZuFSiGAAAIIIIAAAghUJUDgrUqS5SCAAAIIIIAAAgjUUoDAW8tmoVIIIIAAAggggAACVQnkBt6lpSX39OlTNzMz4/r6+rL1ra6uulu3bmX/PnXqlJucnMz+vbGx4ebm5tzOzo4bGBhws7Ozrr+/v6o6shwEEEAAAQQQQAABBFoW2BN4t7e3s8D6+uuvuydPnrjp6eks8EqoXV5ezgLwkSNH3Pz8vBsfH3cnTpxo/Ht0dDQLxZubm40w3HLN+CACCCCAAAIIIIAAAhUI5I7wSsBdWVlpBF4JsvIzMTHRGO2Vf4yMjDSVCz9XQR1ZBAIIIIAAAggggAACLQvsK/DKSO7Y2NiewKsjwUxraLld+CACCCCAAAIIIIBARQItB94HDx64+/fv7wm8MiVicXHRTU1NMY+3okZiMQgggAACCCCAAAKtC7QceHWKA1MaWsfnkwgggAACCCCAAAIHL5AceP2H1qRa8tDa5cuX3eDgYNNDa/J2B/mdzvVN2YStrS0nI8P8IBAT+OM/pnsC5rc/u9ET28lGIoAAAgggcBACMpVW3hYW+8l9S4OEUP05f/58FmD915Lp76SM/1qy4eHhpleZHcQGddMyf/PRP7tpc3K35dNLP215O6/+z3+3/NlO+uDCL/+3k6pLXRFAAAEEEOgYAb544pCbisBrNwCB1zaiBAIIIIAAAgjkCxB4D7l3EHjtBiDw2kaUQAABBBBAAAECb237AIHXbhoCr21ECQQQQAABBBAg8Na2DxB47aYh8NpGlEAAAQQQQAABAm9t+wCB124aAq9tRAkEEEAAAQQQIPDWtg8QeO2mIfDaRpRAAAEEEEAAAQJvbfsAgdduGgKvbUQJBBBAAAEEECDw1rYPEHjtpiHw2kaUQAABBBBAAAECb237AIHXbhoCr21ECQQQQAABBBAg8Na2DxB47aYh8NpGlEAAAQQQQAABAm9t+wCB124aAq9tRAkEEEAAAQQQIPDWtg8QeO2mIfDaRpRAAAEEEEAAAQJvbfsAgdduGgKvbUQJBBBAAAEEECDw1rYPEHjtpiHw2kaUQAABBBBAAAECb237AIHXbhoCr21ECQQQQAABBBAg8Na2DxB47aYh8NpGlEAAAQQQQACBigLv0tKSW1tby5Y2PDzsZmZmXF9fn9vY2HBzc3NuZ2fHDQwMuNnZWdff3497ggCB10Yi8NpGlEAAAQQQQACBCgKvhNqVlRU3PT2dhVwJvydPnnQnTpxw8/Pzbnx83I2OjrrV1VW3ubnpJicncU8QIPDaSARe24gSCCCAAAIIIHAAgffjjz92b7zxRrZkPwiHwRj8YgECr91DCLy2ESUQQAABBBBAoILAK4uQ0dtbt25lS7t69Wo2ohsGXPn/5eXlbLoD0xrsrkfgtY0IvLYRJRBAAAEEEECgosAr0xj05/Hjx9lc3WfPnjWN8G5vb7vFxUU3NTVF4E3oeQReG4nAaxtRAgEEEEAAAQQqCLzh3Fz5f/kZGRlhSsM+ehiB18Yj8NpGlEAAAQQQQACBAwi8Mto7ODjoxsbGmh5a099PTEwku29tbTkZGe7Fnz/8/T89sdm//8WPW97OP/5juuXPdtIHf/uzG51UXeqKAAIIIIBArQRkKq28LSz2IzMTXpA/rK+v/zA0NJRb8d3d3SzYrq+vZ2XyXkvm/75WCjWtDCO8dsMwwmsbUQIBBBBAAAEE8gWSAy+IByNA4LVdCby2ESUQQAABBBBAgMBb2z5A4LWbhsBrG1ECAQQQQAABBAi8te0DBF67aQi8thElEEAAAQQQQIDAW9s+QOC1m4bAaxtRAgEEEEAAAQQIvLXtAwReu2kIvLYRJRBAAAEEEECAwFvbPkDgtZuGwGsbUQIBBBBAAAEECLy17QMEXrtpCLy2ESUQQAABBBBAgMBb2z5A4LWbhsBrG1ECAQQQQAABBAi8te0DBF67aQi8thElEEAAAQQQQIDAW9s+QOC1m4bAaxtRAgEEEEAAAQQIvLXtAwReu2kIvLYRJRBAAAEEEECAwFvbPkDgtZuGwGsbUQIBBBBAAAEECLy17QMEXrtpCLy2ESUQQAABBBBAgMBb2z5A4LWbhsBrG1ECAQQQQAABBAi8te0DBF67aQi8thElEEAAAQQQQIDAW9s+QOC1m4bAaxtRAgEEEEAAAQQqCrzb29tudnbWbW1tuSNHjrhr166548ePu42NDTc3N+d2dnbcwMBAVqa/vx/3BAECr41E4LWNKIEAAggggAACFQTe3d1dNz8/78bHx93o6GhjieHvV1dX3ebmppucnMQ9QYDAayMReG0jSiCAAAIIIIBABYFXRnFXVlbc9PS06+vraywx/H1eORohLkDgtXsGgdc2ogQCCCCAAAIIVBB4Hzx44BYWFhpL0qkLz549awrCEniXl5fdzMwM0xoSeh6B10Yi8NpGlEAAAQQQQACBigLv/fv3G1MVlpaW3ODgoBtrFkqNAAAZ3UlEQVQZGWkKvDLPd3Fx0U1NTRF4E3oegddGIvDaRpRAAAEEEEAAgQMIvDLiKwF4bGxszwhvbOoDjRAXIPDaPYPAaxtRAgEEEEAAAQQqCLz+VAV5Q4M+wHbixImmh9l05HdiYiLZXd76ICPDvfjzh7//pyc2+/e/+HHL2/nHf0y3/NlO+uBvf3ajk6pLXRFAAAEEEKiVgLwhTKbcxn4eP37sXpA/rK+v/zA0NFRYcXkDw61bt7Iyp06dakxv8F9LNjw8nM3f9R9sq5VGzSrDCK/dIIzw2kaUQAABBBBAAIF8gVKBF8jqBQi8timB1zaiBAIIIIAAAggQeGvbBwi8dtMQeG0jSiCAAAIIIIAAgbe2fYDAazcNgdc2ogQCCCCAAAIIEHhr2wcIvHbTEHhtI0oggAACCCCAAIG3tn2AwGs3DYHXNqIEAggggAACCBB4a9sHCLx20xB4bSNKIIAAAggggACBt7Z9gMBrNw2B1zaiBAIIIIAAAggQeGvbBwi8dtMQeG0jSiCAAAIIIIAAgbe2fYDAazcNgdc2ogQCCCCAAAIIEHhr2wcIvHbTEHhtI0oggAACCCCAAIG3tn2AwGs3DYHXNqIEAggggAACCBB4a9sHCLx20xB4bSNKIIAAAggggACBt7Z9gMBrNw2B1zaiBAIIIIAAAggQeGvbBwi8dtMQeG0jSiCAAAIIIIAAgbe2fYDAazcNgdc2ogQCCCCAAAIIEHhr2wcIvHbTEHhtI0oggAACCCCAQIWBd3t7283OzrqhoSE3OTmZLXljY8PNzc25nZ0dNzAwkP29v78f9wQBAq+NROC1jSiBAAIIIIAAAhUG3qWlpcbSJPDu7u66+fl5Nz4+7kZHR93q6qrb3NxshGHwiwUIvHYPIfDaRpRAAAEEEEAAgYoC74MHD9z9+/fdyZMns/9K4JXR3ZWVFTc9Pe36+vr2/D/4BF4R+PTST1vuCgTelun4IAIIIIAAAgg45x4/fuxeEIn19fUfZJpC3o+M5H700UfunXfeyUJtUeBdXl52MzMzTGtI6GKM8NpIBF7biBIIIIAAAgggUMEIr0xVkJ+JiQmnI72xEV6Z47u4uOimpqYIvAk9j8BrIxF4bSNKIIAAAggggEAFgVfm7q6trTUt6dSpU25sbIwpDfvoYQReG4/AaxtRAgEEEEAAAQQqCLz+IvwR3vChNQnGg4OD2Uhw6s/W1paTkeFe/PnD3//TE5v9+1/8uOXt/OM/plv+bCd98Lc/u9FJ1aWuCCCAAAII1EpA3hAmbwuL/STP4c0LvPJ7/7Vkw8PD2fxdeYCNH1uAEV7biBFe24gSCCCAAAIIIJAv0FLgBbQ6AQKvbUngtY0ogQACCCCAAAIE3tr2AQKv3TQEXtuIEggggAACCCBA4K1tHyDw2k1D4LWNKIEAAggggAACBN7a9gECr900BF7biBIIIIAAAgggQOCtbR8g8NpNQ+C1jSiBAAIIIIAAAgTe2vYBAq/dNARe24gSCCCAAAIIIEDgrW0fIPDaTUPgtY0ogQACCCCAAAIE3tr2AQKv3TQEXtuIEggggAACCCBA4K1tHyDw2k1D4LWNKIEAAggggAACBN7a9gECr900BF7biBIIIIAAAgggQOCtbR8g8NpNQ+C1jSiBAAIIIIAAAgTe2vYBAq/dNARe24gSCCCAAAIIIEDgrW0fIPDaTUPgtY0ogQACCCCAAAIE3tr2AQKv3TQEXtuIEggggAACCCBA4K1tHyDw2k1D4LWNKIEAAggggAACBN7a9gECr900BF7biBIIIIAAAgggQOCtbR8g8NpNQ+C1jSiBAAIIIIAAAhUF3qWlJbe2tpYt7fz5825iYiL798bGhpubm3M7OztuYGDAzc7Ouv7+ftwTBAi8NhKB1zaiBAIIIIAAAghUEHgl1N69e9ddvHgxC7jLy8tuZmbGHTlyxM3Pz7vx8XE3OjrqVldX3ebmppucnMQ9QYDAayMReG0jSiCAAAIIIIBABYHXX8T29nYWci9fvpz9emVlxU1PT7u+vr4sDPv/D36xAIHX7iEEXtuIEggggAACCCBQceD1Q62M5oaBV0d/mdZgdz0Cr21E4LWNKIEAAggggAACFQbe3d1dd+PGDXfu3Dl3/PjxPSO6Mvq7uLjopqammMeb0PMIvDYSgdc2ogQCCCCAAAIIVBh45cG1wcHBpgfW9julYWtry0lQ7sWfP/z9Pz2x2b//xY9b3s4//mO65c920gd/+7MbnVRd6ooAAggggECtBGRmgbw8Ifbz+PFj94L8YX19/YehoaHcisvIrszbHRkZaYRdKay/14fWwkBcK4kaVoYRXrtRGOG1jSiBAAIIIIAAAhWM8D548MAtLCw0LUlfTea/lmx4eDh7e4M8wMaPLUDgtY0IvLYRJRBAAAEEEECggsAL4sEIEHhtVwKvbUQJBBBAAAEEECDw1rYPEHjtpiHw2kaUQAABBBBAAAECb237AIHXbhoCr21ECQQQQAABBBAg8Na2DxB47aYh8NpGlEAAAQQQQAABAm9t+wCB124aAq9tRAkEEEAAAQQQIPDWtg8QeO2mIfDaRpRAAAEEEEAAAQJvbfsAgdduGgKvbUQJBBBAAAEEECDw1rYPEHjtpiHw2kaUQAABBBBAAAECb237AIHXbhoCr21ECQQQQAABBBAg8Na2DxB47aYh8NpGlEAAAQQQQAABAm9t+wCB124aAq9tRAkEEEAAAQQQIPDWtg8QeO2mIfDaRpRAAAEEEEAAAQJvbfsAgdduGgKvbUQJBBBAAAEEECDw1rYPEHjtpiHw2kaUQAABBBBAAAECb237AIHXbhoCr21ECQQQQAABBBAg8Na2DxB47aYh8NpGlEAAAQQQQACBAw68Gxsbbm5uzu3s7LiBgQE3Ozvr+vv7cU8QIPDaSARe24gSCCCAAAIIIHCAgXd3d9fNz8+78fFxNzo66lZXV93m5qabnJzEPUGAwGsjEXhtI0oggAACCCCAwAEGXhndXVlZcdPT066vr8+F/w9+sQCB1+4hBF7biBIIIIAAAggg0ObAu7y87GZmZpjWkNDzCLw2EoHXNqIEAggggAACCLQx8G5vb7vFxUU3NTVF4E3oeQReG4nAaxsN/9c1u1AXlFj/61wXbAWbgAACCCDQboHHjx+7F2Sl6+vrPwwNDZVefxVTGra2tpwEZX4QQAABBBBAAAEEEGhFQF6YIC9PiP3sO/CGD60tLS25wcFBNzEx0Upd+QwCCCCAAAIIIIAAApUK7DvwSm3815INDw9n83flATZ+EEAAAQQQQAABBBA4bIFKAu9hbwTrRwABBBBAAAEEEEAgT4DAS99AAAEEEEAAAQQQ6GoBAm9XNy8bhwACCCCAAAIIIEDgpQ8ggAACCCCAAAIIdLUAgberm5eNQwABBBBAAAEEECDw0gcQQAABBBBAAAEEulqAwNvVzcvGIYAAAggggAACCBB46QMIIIAAAggggAACXS1A4O3q5u2ujdNv9VtfX8++OnB2dtbJ1wh22s+DBw/cBx984K5du+aOHz/eadWnvgggUGMB/4ugTp065SYnJ2tc271V84/z8terV6+60dHRjtoGKltPAQJvPduFWkUEVldX3ebmZnYAl4P6t99+69566622WUlQvX///r5OIPLV2zs7O1mdz507R+BtW+uxIgS6X0DD4vj4eBYSv/zyS/fKK6+07Tgj679x48a+jm1ynH3y5ImbmJhw8u/PP/+cb2/t/q7bli0k8LaFmZVUIeAHXn95/oiGjvweOXIkO/DKz8OHD538/3vvvedu3rzptra23Pnz57MDqvzIcm/dupX9W0dEwtFkKfvhhx9mZWRZMjr7xRdfZP+/traWLe/06dPZqLMsX8vERnCrOClU4ckyEECguwTCwOtvXew4J8fOTz/9NLsI/+6779zw8LA7c+aM+9Of/tR0DNve3o4e2ySQLiwsZKuRY+Q///lPJ3fg9Fg6NjbWWP7z58+zZTx79szNzc1l67Tu1En9lpeXs8DbiXfzuqt3df7WEHg7vw17Zgv0oCsHSp0OIAf4jz76yL3zzjvZAVFHYS9duuTm5+fd0aNHsxFZOdjfvn07+5z86EFUDr537951Fy9ezH4vI7AnT57M/q2jDAocjvBK2adPnzZGHz7++GP3xhtvZKMpcqBeWVlx09PTrq+vr6mNCLw902XZUATaLqAhVMKrBEU5/sjxKHack2OmhE8ZDDhx4kR2zJQf+Zxc0Osdtdix7fLly1mY1WOvfC48tulghCxfRpzzjtd50y6quKvW9gZghbUVIPDWtmmoWJ6AHkTPnj3bNKqq5eVAf+XKlSzU6rQB/8ApwXlxcdFNTU1lJwIdodDPy2jtyMhIdiKQdehIcCzwSjjWA7mcLHR0Q5aVN3pB4KVvI4DAQQv4F/lyzMs7zvkX5nrBL8e0cPAgdmz77LPPnIQIfZ4iFnj95fsjxf7xWoO5b+IfpxndPeje0hvLJ/D2Rjt33Vbqra5f/epX7q9//euekdTwwJsXeO/du5fZaKgNoeSkcefOneyALuv05/D6J4cyB2cCb9d1RzYIgVoK6DSwwcHB6HEuvBMVC7wygqsDBLHgqSFWpkLIFAZ/Dm+4/KI7Xz5g0dSMWkJTqY4QIPB2RDNRSRHwb6vpwwwyknv9+nWnD2moVGrglSkN1hwxXa8c2PMCr6xXThZyYskLz3l1o3URQACBKgTkGCWjrjKlS6Yy6DFJ7ljFjnMpgVemG1jHNp0y8e677xYG3pQgqwH6woULvJ2hik7BMhoCBF46Q8cI+A+n+Q+F+b+XjZEpCeFIQ94Ir4xY+A9z6HIfPXq050G2cA6xzHHTKQ2y3vB2XeyVQHLikIfc9MefZ9cxDUFFEUCgtgL+8cw/vsSOc7IR1pQGCbyxY5uM/MYe0tX1yPFPjsPhswyx47U/SODXU5F5NVltu1tHVYzA21HNRWURQAABBBBAAAEEygoQeMuKUR4BBBBAAAEEEECgowQIvB3VXFQWAQQQQAABBBBAoKwAgbesGOURQAABBBBAAAEEOkqAwNtRzUVlEUAAAQQQQAABBMoKEHjLilEeAQQQQAABBBBAoKMECLwd1VxUFgEEEEAAAQQQQKCsAIG3rBjlEUAAAQQQQAABBDpKgMDbUc1FZRFAAAEEEEAAAQTKChB4y4pRHgEEEEAAAQQQQKCjBAi8HdVcVBYBBBBAAAEEEECgrACBt6wY5RFAAAEEEEAAAQQ6SoDA21HNRWUPQuDBgwfu888/dzMzM66vr+8gVsEyEehZgaWlJTc4OOgmJiZ61oANRwCBwxcg8B5+G1CDQxTY2NhwKysrbnp6mrB7iO3AqrtTYHV1Ndswwm53ti9bhUAnCRB4O6m1qCsCCCCAAAIIIIBAaQECb2kyPtAJAjKydPv2bXft2jV3/PjxrMpya/XkyZNudHS06d/yt93dXXfjxg137tw599JLL7nZ2Vl39OjRPdMcZLm3bt1yV69ebSxnbW2tQXL+/Hl3+vTp7PNbW1vZ74eHh5uWI1MoFhYWmj4TjoBtb283LePIkSNN26L10IWcOnXKTU5ONpYZft6vQ95n/XrJdkidZAR8bm7O7ezsZMvW9cjyFxcX3dTUlOvv78/+5o+Wb25uNn1uYGAg255nz541fi/LunTpkpufn3fr6+tN3UrXI3W9c+dO9lldj7SVfkaXq3+ThRRtu/w93H5tS/lbnoHcBbhw4UJWd21XrbBY6c/IyMieOwahVSvbVLd9TvYlOXlou4T7T0rfeO2115r6rO6jDx8+zPq67ofqrfuAlIv1STUqal8tY+1fsn3hfu3vo+F+Efbvs2fPNka1pU/dv3+/sa1+H/M/F95p8j+Xus+Gxx6/j0r9Y33POpb4+5ssL9zn1Co8RtWtz1IfBAi89IGuFJCD+FdffeVefvnlxommTOCVQCU/ly9fbgRmDS7y+/Hx8Whw1sDln/D9OYxyErt582YjKOiJV8KUBHH/hOwvQ06w169fd1euXMnqY90qDkOWX4fYZ6W8bLNu75///Gf31ltvZQFVT8RSNykj2y51sEJNeALXE6faffnll+6VV15p+Ib10hAl63311VcbAULKSaCWgC8u3377bVbXPLtw2x89etS4APFdJWBZBjrH2+9LGqLlv2NjY40LJ73Q8oNLq9tUt51Utv+7775zr7/+etYuZQPv8vJytkkyb96/YPr000+z3//mN7/JAm/Yx+Rv/oWV3ydl/5G+kde+2h6xfTTcv8L2Df3zpkLJ78Nt89s/3P+1/8p+YAVeqYMfuvP2WfUMt6Go7/nLls/Jj+xfus/KhZyu2zf++uuvG88/yEWx7NO//vWv69ZdqQ8CmQCBl47QUQK/+eifufX99NJPG3+Tg/Lz58/dN998Ew2neScDHeGVE62czOXzOnKqJy5ZSd5Icexkqp/T0UwNfFrZcAQotgwNVRr0ygbecLTIOnlq3cITu65XRpL2G3jDhgy3SdctXvJQoc6z9gNvrDOEYV+3/Z133mkKtPpZf5v8wJtnIL/PC7w6ihYGCO0vrW5Tu3bSq//z39FVLfzyf5t+L9svFyF/+9vfsoskeSjNv0OS0jeOHTvmXnzxxaYgJfvskydPGndarMArFyBW++Vd4IXL9vvVfgKvBFfZNumHcuzw97285cYCdKv7rDZUuK6ivuf3Vz9Iy7/DB3r9i5vY39vVV1kPAmUFCLxlxSh/qAJlAq9UVE48esD+6KOPkqc0yMlQRplkxElv23/88cfujTfecF988UXTcvTWp97SC0em9MQjI0ypgcqaMiB1kKkV+uPflo8FZv/kl3fLV3/vT4/IG01LGeGN3XbW27nhNA8N9P6JV4NKOGqqo+IyouRPWVGLvNFtGaWS0Td/VFE+E7t1nGdgjfDqNBAdrZM6+sGq1W1q105XJvBKiJdwKhdhcjFXNvD6FzKyfbJ//vKXv8z2OX9qUTg1SNbn33XQ9coyrPbN6yPye7+vS13C/dofIc6b6qPLkGOH3JGRiwHpjzKlwTfylxWuW/tY0ZQG3d9j+2xe4M3re7ELAj1eaPv606X8C74TJ040pheFx6B29VnWg0CqAIE3VYpytRAoG3glLOlteDnppM7h1ZDy2WefZZ+R24R6ki0Kzho2/Tm8Oh82vAWpoLHRnZTA64fDsHHCOYpah1iwDD/rz8/059xKOX9bUkbx8t5+ISfZcI61f+L1R5HypnBo6PDnS8b8Nbzq7eaiwOuHBZ2j6k/rSAm84QiYzt/czza1a+crG3j1Ik6m5MiFpX+HpGh+t+xLEgBlX5LPxEJh0ZQG/2JKg1aZ9rX2L38fj9kXTWnQ44RclEo4l+OH9IG8Owypgbdofw/nVPuhVKZ6FPW9/QRenYalx5uhoaE987Lb1XdZDwKWAIHXEuLvtRIoG3hlxE3fsyu3T8+cOROde+ufAGWDNczJiU1OVnLLVk84RXOBNXDp5yUs6aiTjABr+Pbn6x70lAa/DhLcrekQerKUbY49hBVuo84Z9Lcj5XVv4dQEv17hCJqsMzYqHAs5sTCjdY6NsOd56NzfmEHRlAb/okIDj7T3frapXTth2cCr82Zl6o/85AXevL4hoVB+1ElGDItGisNwGM4hTW3fWB+pckqDXOjJ6L7U5+c//3kW6POmNOUFXr9fltlnda6t30eL+p62gX6uzJSGcF50zL9dfZf1IGAJEHgtIf5eK4FWAq//lLGOBoVfNuE/iOHfhpaNl9Fa/a+EuzKBV8vri/fDh2rq8tCanBDv3r3rLl682HhQRW45+yPb4Zdy+A+DhQ+35I1ay4i5nPhlWeEXEhSd4P2TsNRTppbIyTb2pSF5gVeDvPxXb9H6DyvJ71MNrMAbe3gpDC1ltqldO2ErgTc2xSS1b+jbPOThUhl5l58ygVfK+xeR/gNXGiT9hz3VMewjVT605j98Fk45iD20Jn3u3XffbdqO8LgQC7x5+6xeTIfTmGTbY6FWHvLz/+Ybxo5P/jFMwrJMG9MLutiUknb1XdaDgCVA4LWE+HutBFoJvLIBOnfUn2cmB3adp+e/aic8GYYjkWHg9V9fJLfP5dZl+IYF/0SQN4fWhw6nJFivJQtHP2MndK3DvXv3mub/6mf9eYv+NIC8L+YI6xjOe/VvO2v95eSqc4/DOufNMVQXf8RVlx17FVJR4NXQmzc/0+8TRQZW4NULAHm1nT7trkHOHxVL3aZ27YStBF6pWzhFxeobfp8Kw3H4ekD/NXCy/4YXYeFFj9+Gea/KsvYvfxmyfeFr/8IRU/+Vaf62xW71+/u/f9wJlxlOQ/Ln7Bfts/7+ItMp/FHzWN+T8v6yy7ziMHRkHm+79lTW04oAgbcVNT5zaAKpgffQKsiKEehggdTA28GbSNURQKBHBQi8PdrwbDYCCCCAAAIIINArAgTeXmlpthMBBBBAAAEEEOhRAQJvjzY8m40AAggggAACCPSKAIG3V1qa7UQAAQQQQAABBHpUgMDbow3PZiOAAAIIIIAAAr0iQODtlZZmOxFAAAEEEEAAgR4VIPD2aMOz2QgggAACCCCAQK8IEHh7paXZTgQQQAABBBBAoEcFCLw92vBsNgIIIIAAAggg0CsCBN5eaWm2EwEEEEAAAQQQ6FEBAm+PNjybjQACCCCAAAII9IoAgbdXWprtRAABBBBAAAEEelSAwNujDc9mI4AAAggggAACvSJA4O2VlmY7EUAAAQQQQACBHhUg8PZow7PZCCCAAAIIIIBArwg0Au+//vWvuz/60Y9O98qGs50IIIAAAggggAACvSHw/fff33uhNzaVrUQAAQQQQAABBBDoVYH/A5dcOD+goHs/AAAAAElFTkSuQmCC"/>
        <xdr:cNvSpPr>
          <a:spLocks noChangeAspect="1" noChangeArrowheads="1"/>
        </xdr:cNvSpPr>
      </xdr:nvSpPr>
      <xdr:spPr bwMode="auto">
        <a:xfrm>
          <a:off x="9512300" y="11525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6</xdr:col>
      <xdr:colOff>133350</xdr:colOff>
      <xdr:row>45</xdr:row>
      <xdr:rowOff>133350</xdr:rowOff>
    </xdr:from>
    <xdr:to>
      <xdr:col>24</xdr:col>
      <xdr:colOff>53975</xdr:colOff>
      <xdr:row>51</xdr:row>
      <xdr:rowOff>1858963</xdr:rowOff>
    </xdr:to>
    <xdr:graphicFrame macro="">
      <xdr:nvGraphicFramePr>
        <xdr:cNvPr id="4" name="Gráfico 3">
          <a:extLst>
            <a:ext uri="{FF2B5EF4-FFF2-40B4-BE49-F238E27FC236}">
              <a16:creationId xmlns:a16="http://schemas.microsoft.com/office/drawing/2014/main" id="{32E7ECDB-27ED-47F9-8F5E-2C766F38C6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28576</xdr:colOff>
      <xdr:row>42</xdr:row>
      <xdr:rowOff>33337</xdr:rowOff>
    </xdr:from>
    <xdr:to>
      <xdr:col>24</xdr:col>
      <xdr:colOff>247651</xdr:colOff>
      <xdr:row>48</xdr:row>
      <xdr:rowOff>1790700</xdr:rowOff>
    </xdr:to>
    <xdr:graphicFrame macro="">
      <xdr:nvGraphicFramePr>
        <xdr:cNvPr id="5" name="Gráfico 4">
          <a:extLst>
            <a:ext uri="{FF2B5EF4-FFF2-40B4-BE49-F238E27FC236}">
              <a16:creationId xmlns:a16="http://schemas.microsoft.com/office/drawing/2014/main" id="{32E7ECDB-27ED-47F9-8F5E-2C766F38C6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59</xdr:row>
      <xdr:rowOff>0</xdr:rowOff>
    </xdr:from>
    <xdr:to>
      <xdr:col>1</xdr:col>
      <xdr:colOff>59871</xdr:colOff>
      <xdr:row>60</xdr:row>
      <xdr:rowOff>106960</xdr:rowOff>
    </xdr:to>
    <xdr:sp macro="" textlink="">
      <xdr:nvSpPr>
        <xdr:cNvPr id="262145" name="AutoShape 1" descr="data:image/png;base64,iVBORw0KGgoAAAANSUhEUgAABBMAAADaCAYAAAD0bgoyAAAAAXNSR0IArs4c6QAAIABJREFUeF7t3U9oZWleN/BH6UUmbqQYcJHwjlAwEaFr12RosSeDi6EjLjSUizADYsfMJn+swaEMDE1oBG1GCCa6iRURe4yLItbKhHchZFoQChdCAq9GFJyXlCBkut0YZtGM8jty4pNT56bOrTq37sm9n7OZJP275z7n81zunPqe58+PJQcBAgQIECBAgAABAgQIECBAoA+BH4va73//+//1wx/+sI+XKSVAgAABAgQIECBAgAABAgTGUeBHP/rR94ow4ezs7L+++MUvjqOBayZAgAABAgQIECBAgAABAgT6EPinf/qnJEzoA0wpAQIECBAgQIAAAQIECBAYdwFhwrh/Alw/AQIECBAgQIAAAQIECBDoU0CY0CeYcgIECBAgQIAAAQIECBAgMO4CwoRx/wS4fgIECBAgQIAAAQIECBAg0KeAMKFPMOUECBAgQIAAAQIECBAgQGDcBYQJ4/4JcP0ECBAgQIAAAQIECBAgQKBPAWFCn2DKCRAgQIAAAQIECBAgQIDAuAsIE8b9E+D6CRAgQIAAAQIECBAgQIBAnwLChD7BlBMgQIAAAQIECBAgQIAAgXEXECaM+yfA9RMgQIAAAQIECBAgQIAAgT4FhAl9giknQIAAAQIECBAgQIAAAQLjLiBMGPdPgOsnQIAAAQIECBAgQIAAAQJ9CggT+gRTToAAAQIECBAgQIAAAQIExl1AmDDunwDXT4AAAQIECBAgQIAAAQIE+hQQJvQJppwAAQIECBAgQIAAAQIECIy7gDBh3D8Brp8AAQIECBAgQIAAAQIECPQpIEzoE0w5AQIECBAgQIAAAQIECBAYdwFhwrh/Alw/AQIECBAgQIAAAQIECBDoU0CY0CeYcgIECBAgQIAAAQIECBAgMO4CwoRx/wS4fgIECBAgQIAAAQIECBAg0KeAMKFPMOUECBAgQIAAAQIECBAgQGDcBYQJ4/4JcP0ECBAgQIAAAQIECBAgQKBPAWFCn2DKCRAgQIAAAQIECBAgQIDAuAsIE8b9E+D6CRAgQIAAAQIECBAgQIBAnwLChD7BlBMgQIAAAQIECBAgQIAAgXEXECaM+yfA9RMgQIAAAQIECBAgQIAAgT4FhAl9giknQIAAAQIECBAgQIAAAQLjLiBMGPdPgOsnQIAAAQIECBAgQIAAAQJ9CggT+gRTToAAAQIECBAgQIAAAQIExl1AmDDunwDXT4AAAQIECBAgQIAAAQIE+hQQJvQJppwAAQIECBAgQIAAAQIECIy7gDBh3D8Brp8AAQIECBAgQIAAAQIECPQpIEzoE0w5AQIECBAgQIAAAQIECBAYdwFhwrh/Alw/AQIECBAgQIAAAQIECBDoU0CY0CeYcgIECBAgQIAAAQIECBAgMO4CwoRx/wS4fgIECBAgQIAAAQIECBAg0KeAMKFPMOUECBAgQIAAAQIECBAgQGDcBYQJ4/4JcP0ECBAgQIAAAQIECBAgQKBPgZcKE/7wD/8w/eAHP0gPHz5MExMTxVs+efIkPX78uPj57bffTisrK8XP//Iv/5J+93d/N11eXqbPf/7zaXNzM925c+daM5vU9HldygkQIECAAAECBAi8VoHynvYb3/hGeuutt67eO+6d//Zv/7b4/f79++mXf/mXi597/T1vdF1Nfu/84MGDq/fa29tLc3Nz6e7du6/1ur0ZAQLjKdBXmPDJJ58UYcCXvvSldH5+ntbW1oowIb7Qdnd3i3BhcnIyffjhh2l+fj69+eabVz/HF2oEDs+ePbsKGoL8hz/84QtrxrNrXDUBAgQIECBAgMBtEYj73JOTk/S5z30ufeUrX7n6B/7f/d3fpcPDw+I+OR6uxX3y8vJyivvqur/nQUCv18b7TE9PFw/ojo+P03vvvVfcZ8dRBhW3xU07CRC4vQJ9hQnlZUZ4cHBwcBUmVL+8yt/v3bt3ra76ujhf9W91NbeXV8sJECBAgAABAgTGSSBGEszOzl6FCb1+f/r06Y11YdbrtfFQLw8TYjRCfm8+Tt6ulQCB4QkMLEyIEQjvvvvuc2FCOYKhnOpQFyZUa4bH0+yd/+Zv/ia9//77RfFP/MRPpN///d9PP/MzP5MuLi6KURj//u//nn7qp36q+D+EmOqRH3lN/tpm76yKAAECBAgQIECgSwJNwoSpqalitG41dIi/5yML6s4VNfHALqYRx/Gbv/mbxeiExcXF56YSd8lFWwgQGD2BgYQJMSQr0tZqmBDDuXZ2dtLq6urVl101TKir6TJ7DFf74IMP0q/92q8VAUIEC9/73vfSN7/5zfTbv/3bxby4n//5n08fffRR+v73v5++/e1vX7uc3/md30lf+MIX0te//vXitbHuxO/93u8V00UcBAgQIECAAAECt0vgRWFCOYK3GibUTVOonquuJv4WoxTi3jvWZcjXLrtdclpLgMBtExhImPC6pznE0/0IIYZxxJoPf/zHf5x+6Zd+Kf30T/90+vu///v0b//2b+nnfu7nir//xm/8RvrJn/zJ9K//+q/pz/7sz4qpIfF7HP/xH/9xrab6+zCux3sSIECAAAECBAik4sFXdURpE5cXhQnlf3+VaQ7l4o7xUC5GJZTTHJaWltKjR4/SwsKCRRibdJYaAgReSaCVMCFfgDFaUy4sE8OwysUY40svvjyrw7eqCzDW1bzSFb6GF//jP/5j+q3f+q30n//5n+kXfuEXitEHMWIhH5kQgUeMYIjpEOX/MVX/Fr/H4jzf+ta3ilEODgIECBAgQIAAgdslUA0T8kUUYzRCOZ037p/LBRjzv+e7nvV6bdTEPXQEBzG94dNPP72aWvznf/7ndnS4XR8ZrSVwawX6ChPK3RziH73lUW5vk28NmW95k29dMzMzc7WdZB4a9Kq5LaoxPeGP/uiP0q/+6q8W0zgiNIipDflaCnEt1XUTqmFCdcrEbbl+7SRAgAABAgQIjLtAfi8cFvmW6Pn2jvlWjnV/zx/SRWhw02uray6Y5jDun0LXT+D1CvQVJrTVtEhSt7e3R2IIVoxK+M53vlOMwIj/04jf//RP/7QYgZCve1D397qRCdXRC22ZOw8BAgQIECBAgED3Bcq1x2IRbwcBAgS6LDCUMCG+JGNLm1HYB7caJtQtolhOeYipHrHQYn7kCzD2WqSxyx8gbSNAgAABAgQIEGhHIJ+6kE93aOfszkKAAIF2BYYSJrR7CcM/W4QAf/Inf1I0JN/eMYKCv/7rvy7+/uu//utXQUIeGjTZPnL4V6gFBAgQIECAAAECBAgQIEDgfwWECUP4NETI8OUvf7lYV8FBgAABAgQIECBAgAABAgRum4Aw4TX3WEyLiJV7v/nNb77md/Z2BAgQIECAAAECBAgQIECgHYHWwoQmuznkq9rmzc93c+hV087lOgsBAgQIECBAgACB9gXyXc+q97P5jgz5rmd5K+pqYp2xra2tYlHvjY2NdPfu3WtbQlpXof1+dEYCBJoLtBIm5HvgxmKDsbPB8vJympqaKn6en59PsfhgBA6xj26+Om0sNPOimuaXo5IAAQIECBAgQIDA6xW46X62131yBAPl0avm+Pg4zc3NpQgqysXLI3TIt4R8vVfq3QgQIPC/Aq2ECRESxFHuzhBfchEk3Lt3Lx0cHKS1tbU0MTGRYgRC/nu8pvq3uhodRoAAAQIECBAgQKCrAvGP/Z2dnbS6uppitEDcz+7u7qaHDx+m/f39a//4rwsDqn8rfz85ObkWJkxPT6enT59eezDXVRPtIkBg9AVaCRPyNDVCgzJcqAsTyi/WclhWXZhQrRn9bnCFBAgQIECAAAECt1WgOjIhDxfqwoR46JZvkV4XJkRNhAcxzSGmTayvr6ejo6O0tLRUPKRzECBAYNgCrYQJ5Rfo2dnZ1fXEfLBqmFBNbaO4GibU1QwbyfsTIECAAAECBAgQuEmgXN+grCnXTaiGCdURvVFfDRPqavb29ooRDjHKN+65e629oJcIECDwugRaCROqjS2/EGP0gWkOr6srvQ8BAgQIECBAgEAXBPKHZY8ePXrpaQ6x5lgcEVTEmgnlNIfFxcVr0yq6cM3aQIDA+Am0HibEl91HH32UNjc3i5Vn88UVy7UU8mFd1WFhdTUv6paLi4tiYRoHAQIECBAgQIAAgTYE4qFYjC7o9yjvbWOEbtzz5tOBYyHyuum8N9XEPW6MbojpDaenp8WaCfFzhBQRKtjRod8eUk+AQFsCrYQJN23tmP+3mZmZYiGamOeVhwa9atq6yDbO87VH/6+N07zyOb679LOvfA4nIECAAAECBAgQaFfgpu0f8//24MGDYpezfJHGCATqaiKY2N7eTgsLC1fbQsaDOtMc2u07ZyNA4OUEWgkT+n3r6hdjv68fRr0wYRjq3pMAAQIECBAgMJoCMRrBzgyj2beuisC4CAwlTCjnfeXTHboOLkzoeg9pHwECBAgQIEDgdgjEgzXTFG5HX2klAQK9BYYSJtzGDhEm3MZe02YCBAgQIECAAAECBAgQGISAMKGhqjChIZQyAgQIECBAgAABAgQIEBh5AWFCwy4WJjSEUkaAAAECBAgQIECAAAECIy8gTGjYxcKEhlDKCBAgQIAAAQIECBAgQGDkBVoLE/LtbPItIG/aNrLUbVIz7J4QJgy7B7w/AQIECBAgQKC7Avn9bLSy3AIyfr5p28jyiupqYtHyra2tNDk5mTY2Nq62h7R4Y3c/B1pGYJwEWgkT4svz4OAgra2tpYmJieILc3Z2Nr355psp9sKdn58v9tN98uRJevbsWVpZWbkyjtVsX1TThQ4RJnShF7SBAAECBAgQINBNgfL+N+5583vj09PTdHh4mB4+fJguLy+L+97l5eUiGCiPCA3qao6Pj9Pc3Fz65JNP0vn5eYqd0PL36aaEVhEgMC4CAwkT9vb2ii++OPKQoRo6xH+v/q2upgudIUzoQi9oAwECBAgQIECgmwLVMCGCgPfee++5f/zXhQHVv5W/n5ycXAsTpqen09OnT689mOumhlYRIDAOAq2ECQEVow4eP35cmJXDuuqCgt3d3SKZvXPnTlHbpKYLHSFM6EIvaAMBAgQIECBAoJsCMXpgc3MzXVxcpHzKb11QMDU1VYwyKI9eNREexDSHz3/+82l9fT0dHR2lpaWlYiSwgwABAsMWaC1MiC/B8oiTxpfpp59+em1kQnzJ7uzspNXV1Z5hQl3NsJHi/YUJXegFbSBAgAABAgQIdFMgHpD9wR/8QfrFX/zF4gFb/G/dtIR4ABfHTWFCXU2M/I1pxDHq9+zsLN2/f//aObqpolUECIyyQCthQnUthPIL8N69e69lmkMkwBFCDPL44OPPBnn6xud+/503GtcqJECAAAECBAgQeDmBGEUbIwKaHHEfmq+FkD8c29/fL0KAWEshjn6mOZSviTUVYs2EcprD4uLicw/omrRTDQECBNoUGEiYEF+SMXzr3Xffvba4Yvn3PImtLsBYV9PmBb/suYxMeFk5ryNAgAABAgQIjLZANUyIUQrl1N74uVxcMRYir075DZl8AcZqTZw7AomY3hCLOcaaCfGzHR1G+zPl6gjcBoFWwoQyEIghV3H02hqyOn+snC+Wb6WT13QJUJjQpd7QFgIECBAgQIBAtwTKbRzLVvXaGjJfWywPFvKtIcuauMfe3t5OCwsLV9tCxggI0xy61fdaQ2BcBVoJE/rFq34x9vv6YdQLE4ah7j0JECBAgAABAqMpEOGDnRlGs29dFYFxERhKmFDO+8qnO3QdXJjQ9R7SPgIECBAgQIDA7RCIB2umKdyOvtJKAgR6CwwlTLiNHSJMuI29ps0ECBAgQIAAAQIECBAgMAgBYUJDVWFCQyhlBAgQIECAAAECBAgQIDDyAsKEhl0sTGgIpYwAAQIECBAgQIAAAQIERl6glTDhyZMn6fHjx9ew7t+/n2JNhHynhtird3NzM8W+vfnRpGbYPSFMGHYPeH8CBAgQIECAQDcFYvvGuMe9uLi4amB+35vv1FDeI1evpK6m3CFicnIybWxsXO3oYL2Fbn4OtIrAuAm0EibkaPlODbH1Y2xfMz8/n956660UoUPsnbuysnL1knJbyZtqutApwoQu9II2ECBAgAABAgS6L5Dv1BA/Hx4epocPH6bLy8vi3nh5ebkIBsqjV83x8XGam5tLEVacn58XD+oidJidnS3urR0ECBAYpkDrYUKMMjg4OEhra2tFcFD+PDExUYxSyH+PC6/+ra5mmEDlewsTutAL2kCAAAECBAgQ6L5A/g/+6j/+68KAXjUnJyfXwoTp6WnbSXa/+7WQwNgItB4m5F+GdUHB7u5ukcyWUx2a1HShN4QJXegFbSBAgAABAgQIdFugem9bFxTE6N18i/ReNREebG1tpZgysb6+no6OjtLS0lKKh3QOAgQIDFug1TAhhmDt7Oyk1dXVIiyofplW/3tcfJOaYSPF+wsTutAL2kCAAAECBAgQ6LZATOuNowwLqkFB9b9HbZOavb29YnpDjPI9OztLvdZe6LaO1hEgMEoCrYYJ1S/HJlMYmtR0AVyY0IVe0AYCBAgQIECAQHcF6h6cvco0h3JdhFhTIdZMKKc5LC4uXnuA110RLSNAYJQFWgsT4suzuqBMdXHF+DKtDutqUvOiDoiVc+P9B3l88PFngzx943O//84bjWsVEiBAgAABAgQIvJxAjLKN6QX9HHWLjeeLK8Z6YtUpv3H+m2riHnd/f7+Y3nB6elqsmRA/29Ghn55RS4DAIARaCxPyL8F8Hle+7ePMzEyxXkL89zxY6FUziAt+2XMamfCycl5HgAABAgQIEBh9geoDsvyK820fHzx4UOzEEPe/ebBQV5Pvkha7P5TvYZrD6H+eXCGB2yDQWpjQz8VWvxj7ee2waoUJw5L3vgQIECBAgACB0RPIt48cvatzRQQIjIPAUMKEct5Xvopt17GFCV3vIe0jQIAAAQIECNwOgXiwZprC7egrrSRAoLfAUMKE29ghwoTb2GvaTIAAAQIECBAgQIAAAQKDEBAmNFQVJjSEUkaAAAECBAgQIECAAAECIy8gTGjYxcKEhlDKCBAgQIAAAQIECBAgQGDkBYQJDbtYmNAQShkBAgQIECBAgAABAgQIjLxAa2FC7IG7ubmZLi4u0uTkZNrY2EixhU2+7WPs1Rs1sW9vfjSpGXZPCBOG3QPenwABAgQIECDQbYEnT56kx48fF418++2308rKSvFzvu3j/fv3U90i5HU1sWj51tbWtXtrizd2+zOgdQTGSaCVMKHXvrrVv8cX7LNnz66+WAO6SU0XOkSY0IVe0AYCBAgQIECAQDcF4h/+h4eH6eHDh2liYuKqkfnfLy8v04cffpiWl5eLh27l0avm+Pg4zc3NpXhod35+XoQQETrMzs6mt956q5sQWkWAwNgItBImxMiCg4ODtLa2du3Ls/r3uromNV3oDWFCF3pBGwgQIECAAAEC3RTo9Y/86t/r6nrVnJycXAsTpqen09OnT689mOumhlYRIDAOAq2ECeUQrBKsnM7w6aefXgsZIjjY3d0tEttyqkNdmFCt6UJHCBO60AvaQIAAAQIECBDonkA50vbs7OyqceV0hrqgYGpq6tpUh141ER7ENIe4t15fX09HR0dpaWnp2sO77mloEQEC4yLQWpiQp6TxhRhfkvfu3bsWJsQQrZ2dnbS6utozTKir6UJnCBO60AvaQIAAAQIECBDonkCECdvb22lhYeFqzbDy4dj+/v61aQkx7TeOfN2EaphQV7O3t1ecJ0YDR2jRa+2F7uloEQECoyowkDAhRipEuPDuu+8+NzKhOh2ijWkOsehjhBCDPD74+LNBnr7xud9/543GtQoJECBAgAABAgReTiBG0caIgCZHNUzIf4/RBPkaB/1McyjXRYh761gzoZzmsLi4+NwDuibtVEOAAIE2BVoJE/LpC7GTQywsMz8/n958882rn+PLsByxkCex1QUY62ravOCXPZeRCS8r53UECBAgQIAAgdEXyO9h8wUVT09PrxZmjIXI66bz5vXVmnhgFqMbYnpDnCse2MXPjx49ShEqVHdJG31pV0iAQFcEWgkT4mJ6bYWTb/s4MzNztcJt/oXbq6YrSNEOYUKXekNbCBAgQIAAAQLdEui1TXq0Mt/28cGDB8VODNW1xOpq6kY8xEM70xy61fdaQ2BcBVoLE/oBrH4x9vPaYdUKE4Yl730JECBAgAABAqMnUE4LXllZGb2Lc0UECIyFwFDChHLeVz7doevawoSu95D2ESBAgAABAgRuh0A8WDNN4Xb0lVYSINBbYChhwm3sEGHCbew1bSZAgAABAgQIECBAgACBQQgIExqqChMaQikjQIAAAQIECBAgQIAAgZEXECY07GJhQkMoZQQIECBAgAABAgQIECAw8gKthAn56rUhlu/akO/UEHv1bm5uPreFTZOaYfeEMGHYPeD9CRAgQIAAAQLdFch3NotWlrs2xM/5Tg33799PdeuG1dXEOmNbW1sptl7f2NhId+/eTdZb6O5nQMsIjJtAa2HCzs5OWl1dvRYUxJddbF8zPz9fbIETX7Kxd26+am2Tmi50ijChC72gDQQIECBAgACBbgrEfW4c1aAgAoHDw8Nie/TLy8vi3nh5ebkIBsqjV83x8XGam5tL8eDu/Py8OHeEDrOzs8W9tYMAAQLDFBhomBAjDg4ODtLa2lqamJgo9tPNf48Lb1IzTKDyvYUJXegFbSBAgAABAgQIdFOgV5hQ/cd/XRjQq+bk5ORamDA9PZ2ePn167cFcNzW0igCBcRBoLUyI6QsXFxeFWTl8qy4o2N3dLZLZO3fuFLVNarrQEcKELvSCNhAgQIAAAQIEuimQT3PIp/bWBQVTU1PXRjD0qonwIKY5xPnW19fT0dFRWlpaKh7SOQgQIDBsgVbChPwiyvUTvv71rxeBQT4SIf5bdTpENUyoqxk2Ury/MKELvaANBAgQIECAAIHuC0SwEKMK4gHao0ePrk1LqBvBUA0T6mr29vaK88S99dnZ2dXDu+5raCEBAqMq0HqYEFDlF2I1TDDN4dU/Rt9d+tlXP4kzECBAgAABAgQIDEwgv+ethgn9THMo10WINRVizYRymsPi4uJzD+gGdjFOTIAAgR4CrYcJMbKgXFgmhnDlCzDGl2d1WFd1Aca6mhf1XkyviPcd5PHBx58N8vSNz/3+O280rlVIgAABAgQIECDwcgLxUCymF7zMkS86ni+uGAuRV6f8xvlvqol73P39/WJ6w+npabFmQvwcIUWECuXU4Zdpp9cQIEDgVQRaCRNu2gon3/Yx3zIyDw161bzKhbX9WtMc2hZ1PgIECBAgQIDAaAjctE16XGG+7WO5ZWTc/+bBQl1NPHTb3t5OCwsLV9tCxoM60xxG43PjKgjcdoFWwoR+EapfjP2+fhj1woRhqHtPAgQIECBAgMBoCsRoBDszjGbfuioC4yIwlDChnPdV3Ye3y+jChC73jrYRIECAAAECBG6PQDxYM03h9vSXlhIgUC8wlDDhNnaGMOE29po2EyBAgAABAgQIECBAgMAgBIQJDVWFCQ2hlBEgQIAAAQIECBAgQIDAyAsIExp2sTChIZQyAgQIECBAgAABAgQIEBh5AWFCwy4WJjSEUkaAAAECBAgQIECAAAECIy/QaphQbovzxS9+Ma2srBR4+baPsVfv5ubmc/vhNqkZdk8IE4bdA96fAAECBAgQINB9gdgy/a/+6q/SxsZGsZ1jHPm2j/fv3091i5DX1cSi5VtbW2lycvLqfBZv7P5nQAsJjItAq2FCfAmWR4QJ8WUXe+HOz8+nt956K8WX67Nnz66ChqhtUtOFzhAmdKEXtIEAAQIECBAg0F2BeED23e9+t2jg1772tSJMiEDg8PAwPXz4MF1eXhb3xsvLy1dBQ9T2qjk+Pk5zc3MpHtidn58XIUTcb8/Ozhb31g4CBAgMU6C1MKHcKze+3Mo9c+ML9eDgIK2traWJiYlilEL+e1x4k5phApXvLUzoQi9oAwECBAgQIECgmwLxgGx7e7t4iBbhwcLCQhEYVP/xXxcG9Ko5OTm5FiZMT09f3Wd3U0GrCBAYJ4FWwoR8uFWEAzeFCbu7u0Uye+fOncK5Lkyo1nShQ4QJXegFbSBAgAABAgQIdFMgHqzF6IF33323CBVuChOmpqauTXWoCxOiJsKDmOYQU4XX19fT0dFRWlpaKh7SOQgQIDBsgVbChJi+EEcMvSpHKMQ0h2pQEEO0dnZ20urqas8woa5m2Ejx/sKELvSCNhAgQIAAAQIEuieQ37/G+gY3hQn5fXN5JdUwoa5mb2+vmN4Qo3zPzs5Sr7UXuqejRQQIjKpAK2FCvmBMCfX2228XyezrmOZwcXFRzCUb5PHBx58N8vSNz/3+O280rlVIgAABAgQIECDwcgIxijZGBDQ58sXEy/py0cQYTZCvcdDPNIdyXYRy1EM5zWFxcfG5B3RN2qmGAAECbQq0EibkDcpHJlQXV4wvz+qwriY1bV7wy57LyISXlfM6AgQIECBAgMD4CJRrJ5TTHPLFFWMh8rrpvDfVxAOz/f39YnrD6elpMZ04fn706FGKUKGcOjw+wq6UAIGuCAw0TIiLzJPamZmZYr2EmOeVBwu9arqCFO0QJnSpN7SFAAECBAgQINBNgWqYEK3MR/E+ePCg2Ikh7n/zYKGupnqu8iGcaQ7d7HutIjBuAq2HCU0A675km7xumDXChGHqe28CBAgQIECAwGgJ5KN5R+vKXA0BAuMiMJQwoZz3FQs23pZDmHBbeko7CRAgQIAAAQLdFsh3QjNNodt9pXUECPQWGEqYcBs7RJhwG3tNmwkQIECAAAECBAgQIEBgEALChIaqwoSGUMoIECBAgAABAgQIECBAYOQFhAkNu1iY0BBKGQECBAgQIECAAAECBAiMvEBrYUK+Au39+/dTuR5CvlND7NW7ubn53BY2TWqG3RMhrFAfAAAQx0lEQVTChGH3gPcnQIAAAQIECHRX4Kb72V73yfnV1NXEOmNbW1tpcnIybWxspLt37ybrLXT3M6BlBMZNoJUwIb48//mf/zl99atfTbEX7s7OTlpdXS2++D788MM0Pz9fbIHz5MmTFPvrrqysXDmXW9zcVNOFThEmdKEXtIEAAQIECBAg0E2Bv/iLvyjuhWNBxbjnjSMerkUgcHh4WGyPfnl5WdwbLy8vF8FAefSqOT4+TnNzc8X99fn5eXG+CB1mZ2eLe2sHAQIEhinQSpiQX0AECwcHB2ltba0IDsqfJyYmiv1089/jddW/1dUME6h8b2FCF3pBGwgQIECAAAEC3RfI/8Ff/cd/XRjQq+bk5ORamDA9PZ2ePn167cFc9zW0kACBURVoLUwoh2blw7DqgoLd3d0imS23wWlS0wV8YUIXekEbCBAgQIAAAQLdFMinObz99ttX/+CvCwqmpqaupgTH1fSqifAgpjnEVOH19fV0dHSUlpaWUjykcxAgQGDYAq2FCeWFxDCscvhW/C0fiZBPgegVJtTVDBsp3l+Y0IVe0AYCBAgQIECAQPcF8qm91aAgnwJRXkmTmr29vWJ6Q9xbn52dpXyNsu6LaCEBAqMo0HqYkKerERi8jmkOFxcXxVyyQR4ffPzZIE/f+Nzvv/NG41qFBAgQIECAAAECLycQ97ExIuBljnzk7aNHj66tcdDPNIdyXYRYUyHWTCinOSwuLl6tUVY+oHuZdnoNAQIEXkWglTAhvuDiiC+8fGRCDOHKF2CML8/qsK7qAox1Na9ygW291siEtiSdhwABAgQIECAwWgJxP/uXf/mX6Vd+5VeKKQj5yIR8ccVYT6w65TckbqqJe+v9/f1iesPp6WmxZkL8HCFFhArChNH6LLkaArdJoJUwIb7kYsvHGCEQR6+tIWdmZor1EuJLNg8N8jlmeU2XIIUJXeoNbSFAgAABAgQIdEsgAoTHjx8Xjapuh55v+/jgwYPiAVzc/+bBQl1NhBTb29tpYWHhalvIeFBnmkO3+l5rCIyrQCthQr941S/Gfl8/jHphwjDUvScBAgQIECBAYDQFYjSCnRlGs29dFYFxERhKmFDO+4q9cm/LIUy4LT2lnQQIECBAgACBbgvEgzXTFLrdR1pHgMCLBYYSJry4Wd2rECZ0r0+0iAABAgQIECBAgAABAgSGIyBMaOguTGgIpYwAAQIECBAgQIAAAQIERl5AmNCwi4UJDaGUESBAgAABAgQIECBAgMDIC7QWJuQr0PbazaG6sm2pm+/m0Ktm2D0hTBh2D3h/AgQIECBAgEB3BW66n+11n5xfTV1NrDO2tbWVJicn08bGxtWODtZb6O7nQMsIjJNAK2FCfHkeHx+n995779o2N/HFF9vXzM/PF1vg5HvulsixAM2LarrQIcKELvSCNhAgQIAAAQIEuimwt7eX5ubmin/w51ugRyBweHhYbI9+eXlZ3PcuLy8XdeXRqybur+OcsQ37+fl5isXL49yzs7PFvbWDAAECwxRoJUzILyC+7Movyfj7wcFBWltbSxMTE0XQkP8e/736t7qaYQKV7y1M6EIvaAMBAgQIECBAoPsC+QO06j/+68KAXjUnJyfXwoTp6WnbSXa/+7WQwNgItB4m5GHAs2fPngsTdnd3i2T2zp07BXJdmFCt6UJvCBO60AvaQIAAAQIECBDovkAeDtQFBVNTU8Uog/LoVRPhQUxziGnA6+vr6ejoKC0tLRUP6RwECBAYtkCrYUJMWdje3k4LCwvF0K1qUBCjFnZ2dtLq6mrPMKGuZthI8f7ChC70gjYQIECAAAECBLotEFMWnj59mlZWVoqGVoOCGLUQx01hQl1NTKOI6Q0xyvfs7Czla5R1W0TrCBAYVYFWw4R8fliANZnC0KSmC/jChC70gjYQIECAAAECBLorEPe11RG2rzLNoVwXIQKKWDOhnOawuLj43AO67qpoGQECoyrQSphQLqJ47969aylrdXHFatgQqE1qXoR/cXFRLEwzyOODjz8b5Okbn/v9d95oXKuQAAECBAgQIEDg5QRiSm5ML2h6xD/4P/roo7S5uXk1Ajdemy+uGFOA66bz3lQT97j7+/vF9IbT09Ni1EP8bEeHpj2jjgCBQQm0EiaU29bkjSyHXuXb5MzMzBTrJcQ8rzxY6FUzqIt+mfMamfAyal5DgAABAgQIEBh9gfLhWEw/KI98u/N828cHDx4UOzFURzHU1VSnEOfvY5rD6H+uXCGBrgu0Eib0e5HVL8Z+Xz+MemHCMNS9JwECBAgQIEBgNAWqayuM5lW6KgIERllgKGFCOe8rX3im68jChK73kPYRIECAAAECBG6HQDxYM03hdvSVVhIg0FtgKGHCbewQYcJt7DVtJkCAAAECBAgQIECAAIFBCAgTGqoKExpCKSNAgAABAgQIECBAgACBkRcQJjTsYmFCQyhlBAgQIECAAAECBAgQIDDyAsKEhl0sTGgIpYwAAQIECBAgQIAAAQIERl6g1TAhtrT5wQ9+cLX9Y+jl2z7mW+Tksk1qht0TwoRh94D3J0CAAAECBAh0W6C8p/3GN75RbP9YHvm2j722dKyrKbdfn5ycTBsbG+nu3bvJ4o3d/gxoHYFxEmglTPjkk0/S5uZm+tKXvpTOz8/T2tpampiYKL7sPvzwwzQ/P198oT558iQ9e/YsraysXBk3qelChwgTutAL2kCAAAECBAgQ6KZA3OeenJykz33uc+krX/nKVZgQgcDh4WHxsO3y8rK4N15eXi6CgfLoVXN8fJzm5uZS3GvHPXbshBahw+zs7LWwopsiWkWAwKgLtBImlEiRxh4cHFyFCS/6PV7XpKYLnSBM6EIvaAMBAgQIECBAoNsC1X/sv+j3uJpeNRFO5GHC9PR0evr06bUHc93W0DoCBEZZ4LWHCbu7u0Uye+fOncK1Lkyo1nShA4QJXegFbSBAgAABAgQIdFvgReFB/PepqalilEF51L0maiI82NraSjFVeH19PR0dHaWlpaViBLCDAAECwxZ4rWFCDNHa2dlJq6urPcOEupphI8X7CxO60AvaQIAAAQIECBDotsCLwoSYDhHHTWFCXc3e3l4xvSFGAZ+dnaVeay90W0frCBAYJYHXGiZURyEEZBvTHC4uLoq5ZIM8Pvj4s0GevvG533/njca1CgkQIECAAAECBF5OIEbRxoiAfo8XhQl1ax686DWxpkKsmVBOc1hcXHzuAV2/7VRPgACBVxUYaJhQXVyxblhXk5pXvcg2Xm9kQhuKzkGAAAECBAgQGG2BajCQL64YC5HXTee9qSYemO3v7xfTG05PT4s1E+LnR48epQgVyqnDo63q6ggQ6KJAK2FCuZtDjBAoj3LoVb7t48zMzNW2kXmw0KumS2DChC71hrYQIECAAAECBLolEFMTHj9+fNWofEv0fNvHBw8eFDsxxP1vHizU1cRDt+3t7bSwsHC1LWTsBmGaQ7f6XmsIjKtAK2FCv3jVL8Z+Xz+MemHCMNS9JwECBAgQIEBgNAViNIKdGUazb10VgXERGEqYUM77yhee6Tq4MKHrPaR9BAgQIECAAIHbIRAP1kxTuB19pZUECPQWGEqYcBs7RJhwG3tNmwkQIECAAAECBAgQIEBgEALChIaqwoSGUMoIECBAgAABAgQIECBAYOQFhAkNu1iY0BBKGQECBAgQIECAAAECBAiMvMDAw4R8p4Z8VdtctknNsHtCmDDsHvD+BAgQIECAAIHuCuS7m01OTqaNjY1iB4bqke/aUO5+FuuJbW1tpfx11lXobl9rGQEC/yMw0DAhvgRj+5r5+fliC5zYMif2111ZWbnyb1LThc4SJnShF7SBAAECBAgQINBNgXzb8wgHDg8Pr7ZEL1uc//3y8rK4T15eXk7Hx8dpbm4uRSBxfn6eYpHyON/s7GxxD+0gQIBAFwUGGibEiIODg4O0traWJiYmiv10898DpElNF+CECV3oBW0gQIAAAQIECHRPIEKAnZ2dtLq6mu7cuVOEAvnvZYurAUH5+8nJybUwYXp62raR3etmLSJAoCLw2sOE3d3dIqWNL9peYUK1pgu9JkzoQi9oAwECBAgQIECgewJ1YUI56iCf6lAXJkxNTaUID2KaQ0wJXl9fT0dHR2lpaal4GOcgQIBAVwVea5hQl9JWRyb0SnKHDShMGHYPeH8CBAgQIECAQDcFqvevMY13e3s7LSwsXFs3oRomxBTgOGJaQ3ns7e0V0xtiNO/Z2Vkq11Xo5pVrFQEC4yzwWsOE2zzN4Tv/9/934nPyra/+n060QyMIECBAgAABAgT+R+BVpzmU6yLEmgqxZkI5zWFxcbF2ugR3AgQIdEFgoGFCdXHFfGGa8uKb1LwI6uLiovgSdxAgQIAAAQIECBBoQyCm5Ma0g6ZHfp9bt+h4nCdfgDEWJc+n9sa97P7+fjG94fT0tFgzIX5+9OhRilChnCLctD3qCBAgMGiBgYYJ0fh828eZmZmrVW3zL9xeNYO+eOcnQIAAAQIECBAg0IZAvjVkvh163OfmoUG+NeSDBw+K3Rqq0yLKh22mObTRM85BgMCgBAYeJtQ1vNc8skFdpPMSIECAAAECBAgQGIZAjEaIUQb51ujDaIf3JECAQNsCQwkTyvlg+WIzbV+Y8xEgQIAAAQIECBAYpkA8QDNNYZg94L0JEBikwFDChEFekHMTIECAAAECBAgQIECAAAECgxUQJgzW19kJECBAgAABAgQIECBAgMDICQgTRq5LXRABAgQIECBAgAABAgQIEBisgDBhsL7OToAAAQIECBAgQIAAAQIERk5AmDByXeqCCBAgQIAAAQIECBAgQIDAYAWECYP1dXYCBAgQIECAAAECBAgQIDByAsKEketSF0SAAAECBAgQIECAAAECBAYrIEwYrK+zEyBAgAABAgQIECBAgACBkRMQJoxcl7ogAgQIECBAgAABAgQIECAwWAFhwmB9nZ0AAQIECBAgQIAAAQIECIycgDBh5LrUBREgQIAAAQIECBAgQIAAgcEKCBMG6+vsBAgQIECAAAECBAgQIEBg5ASECSPXpS6IAAECBAgQIECAAAECBAgMVkCYMFhfZydAgAABAgQIECBAgAABAiMnIEwYuS51QQQIECBAgAABAgQIECBAYLACwoTB+jo7AQIECBAgQIAAAQIECBAYOQFhwsh1qQsiQIAAAQIECBAgQIAAAQKDFRAmDNbX2QkQIECAAAECBAgQIECAwMgJCBNGrktdEAECBAgQIECAAAECBAgQGKyAMGGwvs5OgAABAgQIECBAgAABAgRGTkCYMHJd6oIIECBAgAABAgQIECBAgMBgBYQJg/V1dgIECBAgQIAAAQIECBAgMHICwoSR61IXRIAAAQIECBAgQIAAAQIEBisgTBisr7MTIECAAAECBAgQIECAAIGRExAmjFyXuiACBAgQIECAAAECBAgQIDBYAWHCYH2dnQABAgQIECBAgAABAgQIjJyAMGHkutQFESBAgAABAgQIECBAgACBwQoIEwbr6+wECBAgQIAAAQIECBAgQGDkBIQJI9elLogAAQIECBAgQIAAAQIECAxWQJgwWF9nJ0CAAAECBAgQIECAAAECIycgTBi5LnVBBAgQIECAAAECBAgQIEBgsALChMH6OjsBAgQIECBAgAABAgQIEBg5gasw4R/+4R+Of/zHf/zLI3eFLogAAQIECBAgQIAAAQIECBBoVeBHP/rR9/4bePCgDczq7dQAAAAASUVORK5CYII=">
          <a:extLst>
            <a:ext uri="{FF2B5EF4-FFF2-40B4-BE49-F238E27FC236}">
              <a16:creationId xmlns:a16="http://schemas.microsoft.com/office/drawing/2014/main" id="{00000000-0008-0000-1300-000001000400}"/>
            </a:ext>
          </a:extLst>
        </xdr:cNvPr>
        <xdr:cNvSpPr>
          <a:spLocks noChangeAspect="1" noChangeArrowheads="1"/>
        </xdr:cNvSpPr>
      </xdr:nvSpPr>
      <xdr:spPr bwMode="auto">
        <a:xfrm>
          <a:off x="6400800" y="1675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59</xdr:row>
      <xdr:rowOff>0</xdr:rowOff>
    </xdr:from>
    <xdr:to>
      <xdr:col>1</xdr:col>
      <xdr:colOff>59871</xdr:colOff>
      <xdr:row>60</xdr:row>
      <xdr:rowOff>106960</xdr:rowOff>
    </xdr:to>
    <xdr:sp macro="" textlink="">
      <xdr:nvSpPr>
        <xdr:cNvPr id="262146" name="AutoShape 2" descr="data:image/png;base64,iVBORw0KGgoAAAANSUhEUgAABBMAAADaCAYAAAD0bgoyAAAAAXNSR0IArs4c6QAAIABJREFUeF7t3U9oZWleN/BH6UUmbqQYcJHwjlAwEaFr12RosSeDi6EjLjSUizADYsfMJn+swaEMDE1oBG1GCCa6iRURe4yLItbKhHchZFoQChdCAq9GFJyXlCBkut0YZtGM8jty4pNT56bOrTq37sm9n7OZJP275z7n81zunPqe58+PJQcBAgQIECBAgAABAgQIECBAoA+BH4va73//+//1wx/+sI+XKSVAgAABAgQIECBAgAABAgTGUeBHP/rR94ow4ezs7L+++MUvjqOBayZAgAABAgQIECBAgAABAgT6EPinf/qnJEzoA0wpAQIECBAgQIAAAQIECBAYdwFhwrh/Alw/AQIECBAgQIAAAQIECBDoU0CY0CeYcgIECBAgQIAAAQIECBAgMO4CwoRx/wS4fgIECBAgQIAAAQIECBAg0KeAMKFPMOUECBAgQIAAAQIECBAgQGDcBYQJ4/4JcP0ECBAgQIAAAQIECBAgQKBPAWFCn2DKCRAgQIAAAQIECBAgQIDAuAsIE8b9E+D6CRAgQIAAAQIECBAgQIBAnwLChD7BlBMgQIAAAQIECBAgQIAAgXEXECaM+yfA9RMgQIAAAQIECBAgQIAAgT4FhAl9giknQIAAAQIECBAgQIAAAQLjLiBMGPdPgOsnQIAAAQIECBAgQIAAAQJ9CggT+gRTToAAAQIECBAgQIAAAQIExl1AmDDunwDXT4AAAQIECBAgQIAAAQIE+hQQJvQJppwAAQIECBAgQIAAAQIECIy7gDBh3D8Brp8AAQIECBAgQIAAAQIECPQpIEzoE0w5AQIECBAgQIAAAQIECBAYdwFhwrh/Alw/AQIECBAgQIAAAQIECBDoU0CY0CeYcgIECBAgQIAAAQIECBAgMO4CwoRx/wS4fgIECBAgQIAAAQIECBAg0KeAMKFPMOUECBAgQIAAAQIECBAgQGDcBYQJ4/4JcP0ECBAgQIAAAQIECBAgQKBPAWFCn2DKCRAgQIAAAQIECBAgQIDAuAsIE8b9E+D6CRAgQIAAAQIECBAgQIBAnwLChD7BlBMgQIAAAQIECBAgQIAAgXEXECaM+yfA9RMgQIAAAQIECBAgQIAAgT4FhAl9giknQIAAAQIECBAgQIAAAQLjLiBMGPdPgOsnQIAAAQIECBAgQIAAAQJ9CggT+gRTToAAAQIECBAgQIAAAQIExl1AmDDunwDXT4AAAQIECBAgQIAAAQIE+hQQJvQJppwAAQIECBAgQIAAAQIECIy7gDBh3D8Brp8AAQIECBAgQIAAAQIECPQpIEzoE0w5AQIECBAgQIAAAQIECBAYdwFhwrh/Alw/AQIECBAgQIAAAQIECBDoU0CY0CeYcgIECBAgQIAAAQIECBAgMO4CwoRx/wS4fgIECBAgQIAAAQIECBAg0KeAMKFPMOUECBAgQIAAAQIECBAgQGDcBYQJ4/4JcP0ECBAgQIAAAQIECBAgQKBPgZcKE/7wD/8w/eAHP0gPHz5MExMTxVs+efIkPX78uPj57bffTisrK8XP//Iv/5J+93d/N11eXqbPf/7zaXNzM925c+daM5vU9HldygkQIECAAAECBAi8VoHynvYb3/hGeuutt67eO+6d//Zv/7b4/f79++mXf/mXi597/T1vdF1Nfu/84MGDq/fa29tLc3Nz6e7du6/1ur0ZAQLjKdBXmPDJJ58UYcCXvvSldH5+ntbW1oowIb7Qdnd3i3BhcnIyffjhh2l+fj69+eabVz/HF2oEDs+ePbsKGoL8hz/84QtrxrNrXDUBAgQIECBAgMBtEYj73JOTk/S5z30ufeUrX7n6B/7f/d3fpcPDw+I+OR6uxX3y8vJyivvqur/nQUCv18b7TE9PFw/ojo+P03vvvVfcZ8dRBhW3xU07CRC4vQJ9hQnlZUZ4cHBwcBUmVL+8yt/v3bt3ra76ujhf9W91NbeXV8sJECBAgAABAgTGSSBGEszOzl6FCb1+f/r06Y11YdbrtfFQLw8TYjRCfm8+Tt6ulQCB4QkMLEyIEQjvvvvuc2FCOYKhnOpQFyZUa4bH0+yd/+Zv/ia9//77RfFP/MRPpN///d9PP/MzP5MuLi6KURj//u//nn7qp36q+D+EmOqRH3lN/tpm76yKAAECBAgQIECgSwJNwoSpqalitG41dIi/5yML6s4VNfHALqYRx/Gbv/mbxeiExcXF56YSd8lFWwgQGD2BgYQJMSQr0tZqmBDDuXZ2dtLq6urVl101TKir6TJ7DFf74IMP0q/92q8VAUIEC9/73vfSN7/5zfTbv/3bxby4n//5n08fffRR+v73v5++/e1vX7uc3/md30lf+MIX0te//vXitbHuxO/93u8V00UcBAgQIECAAAECt0vgRWFCOYK3GibUTVOonquuJv4WoxTi3jvWZcjXLrtdclpLgMBtExhImPC6pznE0/0IIYZxxJoPf/zHf5x+6Zd+Kf30T/90+vu///v0b//2b+nnfu7nir//xm/8RvrJn/zJ9K//+q/pz/7sz4qpIfF7HP/xH/9xrab6+zCux3sSIECAAAECBAik4sFXdURpE5cXhQnlf3+VaQ7l4o7xUC5GJZTTHJaWltKjR4/SwsKCRRibdJYaAgReSaCVMCFfgDFaUy4sE8OwysUY40svvjyrw7eqCzDW1bzSFb6GF//jP/5j+q3f+q30n//5n+kXfuEXitEHMWIhH5kQgUeMYIjpEOX/MVX/Fr/H4jzf+ta3ilEODgIECBAgQIAAgdslUA0T8kUUYzRCOZ037p/LBRjzv+e7nvV6bdTEPXQEBzG94dNPP72aWvznf/7ndnS4XR8ZrSVwawX6ChPK3RziH73lUW5vk28NmW95k29dMzMzc7WdZB4a9Kq5LaoxPeGP/uiP0q/+6q8W0zgiNIipDflaCnEt1XUTqmFCdcrEbbl+7SRAgAABAgQIjLtAfi8cFvmW6Pn2jvlWjnV/zx/SRWhw02uray6Y5jDun0LXT+D1CvQVJrTVtEhSt7e3R2IIVoxK+M53vlOMwIj/04jf//RP/7QYgZCve1D397qRCdXRC22ZOw8BAgQIECBAgED3Bcq1x2IRbwcBAgS6LDCUMCG+JGNLm1HYB7caJtQtolhOeYipHrHQYn7kCzD2WqSxyx8gbSNAgAABAgQIEGhHIJ+6kE93aOfszkKAAIF2BYYSJrR7CcM/W4QAf/Inf1I0JN/eMYKCv/7rvy7+/uu//utXQUIeGjTZPnL4V6gFBAgQIECAAAECBAgQIEDgfwWECUP4NETI8OUvf7lYV8FBgAABAgQIECBAgAABAgRum4Aw4TX3WEyLiJV7v/nNb77md/Z2BAgQIECAAAECBAgQIECgHYHWwoQmuznkq9rmzc93c+hV087lOgsBAgQIECBAgACB9gXyXc+q97P5jgz5rmd5K+pqYp2xra2tYlHvjY2NdPfu3WtbQlpXof1+dEYCBJoLtBIm5HvgxmKDsbPB8vJympqaKn6en59PsfhgBA6xj26+Om0sNPOimuaXo5IAAQIECBAgQIDA6xW46X62131yBAPl0avm+Pg4zc3NpQgqysXLI3TIt4R8vVfq3QgQIPC/Aq2ECRESxFHuzhBfchEk3Lt3Lx0cHKS1tbU0MTGRYgRC/nu8pvq3uhodRoAAAQIECBAgQKCrAvGP/Z2dnbS6uppitEDcz+7u7qaHDx+m/f39a//4rwsDqn8rfz85ObkWJkxPT6enT59eezDXVRPtIkBg9AVaCRPyNDVCgzJcqAsTyi/WclhWXZhQrRn9bnCFBAgQIECAAAECt1WgOjIhDxfqwoR46JZvkV4XJkRNhAcxzSGmTayvr6ejo6O0tLRUPKRzECBAYNgCrYQJ5Rfo2dnZ1fXEfLBqmFBNbaO4GibU1QwbyfsTIECAAAECBAgQuEmgXN+grCnXTaiGCdURvVFfDRPqavb29ooRDjHKN+65e629oJcIECDwugRaCROqjS2/EGP0gWkOr6srvQ8BAgQIECBAgEAXBPKHZY8ePXrpaQ6x5lgcEVTEmgnlNIfFxcVr0yq6cM3aQIDA+Am0HibEl91HH32UNjc3i5Vn88UVy7UU8mFd1WFhdTUv6paLi4tiYRoHAQIECBAgQIAAgTYE4qFYjC7o9yjvbWOEbtzz5tOBYyHyuum8N9XEPW6MbojpDaenp8WaCfFzhBQRKtjRod8eUk+AQFsCrYQJN23tmP+3mZmZYiGamOeVhwa9atq6yDbO87VH/6+N07zyOb679LOvfA4nIECAAAECBAgQaFfgpu0f8//24MGDYpezfJHGCATqaiKY2N7eTgsLC1fbQsaDOtMc2u07ZyNA4OUEWgkT+n3r6hdjv68fRr0wYRjq3pMAAQIECBAgMJoCMRrBzgyj2beuisC4CAwlTCjnfeXTHboOLkzoeg9pHwECBAgQIEDgdgjEgzXTFG5HX2klAQK9BYYSJtzGDhEm3MZe02YCBAgQIECAAAECBAgQGISAMKGhqjChIZQyAgQIECBAgAABAgQIEBh5AWFCwy4WJjSEUkaAAAECBAgQIECAAAECIy8gTGjYxcKEhlDKCBAgQIAAAQIECBAgQGDkBVoLE/LtbPItIG/aNrLUbVIz7J4QJgy7B7w/AQIECBAgQKC7Avn9bLSy3AIyfr5p28jyiupqYtHyra2tNDk5mTY2Nq62h7R4Y3c/B1pGYJwEWgkT4svz4OAgra2tpYmJieILc3Z2Nr355psp9sKdn58v9tN98uRJevbsWVpZWbkyjtVsX1TThQ4RJnShF7SBAAECBAgQINBNgfL+N+5583vj09PTdHh4mB4+fJguLy+L+97l5eUiGCiPCA3qao6Pj9Pc3Fz65JNP0vn5eYqd0PL36aaEVhEgMC4CAwkT9vb2ii++OPKQoRo6xH+v/q2upgudIUzoQi9oAwECBAgQIECgmwLVMCGCgPfee++5f/zXhQHVv5W/n5ycXAsTpqen09OnT689mOumhlYRIDAOAq2ECQEVow4eP35cmJXDuuqCgt3d3SKZvXPnTlHbpKYLHSFM6EIvaAMBAgQIECBAoJsCMXpgc3MzXVxcpHzKb11QMDU1VYwyKI9eNREexDSHz3/+82l9fT0dHR2lpaWlYiSwgwABAsMWaC1MiC/B8oiTxpfpp59+em1kQnzJ7uzspNXV1Z5hQl3NsJHi/YUJXegFbSBAgAABAgQIdFMgHpD9wR/8QfrFX/zF4gFb/G/dtIR4ABfHTWFCXU2M/I1pxDHq9+zsLN2/f//aObqpolUECIyyQCthQnUthPIL8N69e69lmkMkwBFCDPL44OPPBnn6xud+/503GtcqJECAAAECBAgQeDmBGEUbIwKaHHEfmq+FkD8c29/fL0KAWEshjn6mOZSviTUVYs2EcprD4uLicw/omrRTDQECBNoUGEiYEF+SMXzr3Xffvba4Yvn3PImtLsBYV9PmBb/suYxMeFk5ryNAgAABAgQIjLZANUyIUQrl1N74uVxcMRYir075DZl8AcZqTZw7AomY3hCLOcaaCfGzHR1G+zPl6gjcBoFWwoQyEIghV3H02hqyOn+snC+Wb6WT13QJUJjQpd7QFgIECBAgQIBAtwTKbRzLVvXaGjJfWywPFvKtIcuauMfe3t5OCwsLV9tCxggI0xy61fdaQ2BcBVoJE/rFq34x9vv6YdQLE4ah7j0JECBAgAABAqMpEOGDnRlGs29dFYFxERhKmFDO+8qnO3QdXJjQ9R7SPgIECBAgQIDA7RCIB2umKdyOvtJKAgR6CwwlTLiNHSJMuI29ps0ECBAgQIAAAQIECBAgMAgBYUJDVWFCQyhlBAgQIECAAAECBAgQIDDyAsKEhl0sTGgIpYwAAQIECBAgQIAAAQIERl6glTDhyZMn6fHjx9ew7t+/n2JNhHynhtird3NzM8W+vfnRpGbYPSFMGHYPeH8CBAgQIECAQDcFYvvGuMe9uLi4amB+35vv1FDeI1evpK6m3CFicnIybWxsXO3oYL2Fbn4OtIrAuAm0EibkaPlODbH1Y2xfMz8/n956660UoUPsnbuysnL1knJbyZtqutApwoQu9II2ECBAgAABAgS6L5Dv1BA/Hx4epocPH6bLy8vi3nh5ebkIBsqjV83x8XGam5tLEVacn58XD+oidJidnS3urR0ECBAYpkDrYUKMMjg4OEhra2tFcFD+PDExUYxSyH+PC6/+ra5mmEDlewsTutAL2kCAAAECBAgQ6L5A/g/+6j/+68KAXjUnJyfXwoTp6WnbSXa/+7WQwNgItB4m5F+GdUHB7u5ukcyWUx2a1HShN4QJXegFbSBAgAABAgQIdFugem9bFxTE6N18i/ReNREebG1tpZgysb6+no6OjtLS0lKKh3QOAgQIDFug1TAhhmDt7Oyk1dXVIiyofplW/3tcfJOaYSPF+wsTutAL2kCAAAECBAgQ6LZATOuNowwLqkFB9b9HbZOavb29YnpDjPI9OztLvdZe6LaO1hEgMEoCrYYJ1S/HJlMYmtR0AVyY0IVe0AYCBAgQIECAQHcF6h6cvco0h3JdhFhTIdZMKKc5LC4uXnuA110RLSNAYJQFWgsT4suzuqBMdXHF+DKtDutqUvOiDoiVc+P9B3l88PFngzx943O//84bjWsVEiBAgAABAgQIvJxAjLKN6QX9HHWLjeeLK8Z6YtUpv3H+m2riHnd/f7+Y3nB6elqsmRA/29Ghn55RS4DAIARaCxPyL8F8Hle+7ePMzEyxXkL89zxY6FUziAt+2XMamfCycl5HgAABAgQIEBh9geoDsvyK820fHzx4UOzEEPe/ebBQV5Pvkha7P5TvYZrD6H+eXCGB2yDQWpjQz8VWvxj7ee2waoUJw5L3vgQIECBAgACB0RPIt48cvatzRQQIjIPAUMKEct5Xvopt17GFCV3vIe0jQIAAAQIECNwOgXiwZprC7egrrSRAoLfAUMKE29ghwoTb2GvaTIAAAQIECBAgQIAAAQKDEBAmNFQVJjSEUkaAAAECBAgQIECAAAECIy8gTGjYxcKEhlDKCBAgQIAAAQIECBAgQGDkBYQJDbtYmNAQShkBAgQIECBAgAABAgQIjLxAa2FC7IG7ubmZLi4u0uTkZNrY2EixhU2+7WPs1Rs1sW9vfjSpGXZPCBOG3QPenwABAgQIECDQbYEnT56kx48fF418++2308rKSvFzvu3j/fv3U90i5HU1sWj51tbWtXtrizd2+zOgdQTGSaCVMKHXvrrVv8cX7LNnz66+WAO6SU0XOkSY0IVe0AYCBAgQIECAQDcF4h/+h4eH6eHDh2liYuKqkfnfLy8v04cffpiWl5eLh27l0avm+Pg4zc3NpXhod35+XoQQETrMzs6mt956q5sQWkWAwNgItBImxMiCg4ODtLa2du3Ls/r3uromNV3oDWFCF3pBGwgQIECAAAEC3RTo9Y/86t/r6nrVnJycXAsTpqen09OnT689mOumhlYRIDAOAq2ECeUQrBKsnM7w6aefXgsZIjjY3d0tEttyqkNdmFCt6UJHCBO60AvaQIAAAQIECBDonkA50vbs7OyqceV0hrqgYGpq6tpUh141ER7ENIe4t15fX09HR0dpaWnp2sO77mloEQEC4yLQWpiQp6TxhRhfkvfu3bsWJsQQrZ2dnbS6utozTKir6UJnCBO60AvaQIAAAQIECBDonkCECdvb22lhYeFqzbDy4dj+/v61aQkx7TeOfN2EaphQV7O3t1ecJ0YDR2jRa+2F7uloEQECoyowkDAhRipEuPDuu+8+NzKhOh2ijWkOsehjhBCDPD74+LNBnr7xud9/543GtQoJECBAgAABAgReTiBG0caIgCZHNUzIf4/RBPkaB/1McyjXRYh761gzoZzmsLi4+NwDuibtVEOAAIE2BVoJE/LpC7GTQywsMz8/n958882rn+PLsByxkCex1QUY62ravOCXPZeRCS8r53UECBAgQIAAgdEXyO9h8wUVT09PrxZmjIXI66bz5vXVmnhgFqMbYnpDnCse2MXPjx49ShEqVHdJG31pV0iAQFcEWgkT4mJ6bYWTb/s4MzNztcJt/oXbq6YrSNEOYUKXekNbCBAgQIAAAQLdEui1TXq0Mt/28cGDB8VODNW1xOpq6kY8xEM70xy61fdaQ2BcBVoLE/oBrH4x9vPaYdUKE4Yl730JECBAgAABAqMnUE4LXllZGb2Lc0UECIyFwFDChHLeVz7doevawoSu95D2ESBAgAABAgRuh0A8WDNN4Xb0lVYSINBbYChhwm3sEGHCbew1bSZAgAABAgQIECBAgACBQQgIExqqChMaQikjQIAAAQIECBAgQIAAgZEXECY07GJhQkMoZQQIECBAgAABAgQIECAw8gKthAn56rUhlu/akO/UEHv1bm5uPreFTZOaYfeEMGHYPeD9CRAgQIAAAQLdFch3NotWlrs2xM/5Tg33799PdeuG1dXEOmNbW1sptl7f2NhId+/eTdZb6O5nQMsIjJtAa2HCzs5OWl1dvRYUxJddbF8zPz9fbIETX7Kxd26+am2Tmi50ijChC72gDQQIECBAgACBbgrEfW4c1aAgAoHDw8Nie/TLy8vi3nh5ebkIBsqjV83x8XGam5tL8eDu/Py8OHeEDrOzs8W9tYMAAQLDFBhomBAjDg4ODtLa2lqamJgo9tPNf48Lb1IzTKDyvYUJXegFbSBAgAABAgQIdFOgV5hQ/cd/XRjQq+bk5ORamDA9PZ2ePn167cFcNzW0igCBcRBoLUyI6QsXFxeFWTl8qy4o2N3dLZLZO3fuFLVNarrQEcKELvSCNhAgQIAAAQIEuimQT3PIp/bWBQVTU1PXRjD0qonwIKY5xPnW19fT0dFRWlpaKh7SOQgQIDBsgVbChPwiyvUTvv71rxeBQT4SIf5bdTpENUyoqxk2Ury/MKELvaANBAgQIECAAIHuC0SwEKMK4gHao0ePrk1LqBvBUA0T6mr29vaK88S99dnZ2dXDu+5raCEBAqMq0HqYEFDlF2I1TDDN4dU/Rt9d+tlXP4kzECBAgAABAgQIDEwgv+ethgn9THMo10WINRVizYRymsPi4uJzD+gGdjFOTIAAgR4CrYcJMbKgXFgmhnDlCzDGl2d1WFd1Aca6mhf1XkyviPcd5PHBx58N8vSNz/3+O280rlVIgAABAgQIECDwcgLxUCymF7zMkS86ni+uGAuRV6f8xvlvqol73P39/WJ6w+npabFmQvwcIUWECuXU4Zdpp9cQIEDgVQRaCRNu2gon3/Yx3zIyDw161bzKhbX9WtMc2hZ1PgIECBAgQIDAaAjctE16XGG+7WO5ZWTc/+bBQl1NPHTb3t5OCwsLV9tCxoM60xxG43PjKgjcdoFWwoR+EapfjP2+fhj1woRhqHtPAgQIECBAgMBoCsRoBDszjGbfuioC4yIwlDChnPdV3Ye3y+jChC73jrYRIECAAAECBG6PQDxYM03h9vSXlhIgUC8wlDDhNnaGMOE29po2EyBAgAABAgQIECBAgMAgBIQJDVWFCQ2hlBEgQIAAAQIECBAgQIDAyAsIExp2sTChIZQyAgQIECBAgAABAgQIEBh5AWFCwy4WJjSEUkaAAAECBAgQIECAAAECIy/QaphQbovzxS9+Ma2srBR4+baPsVfv5ubmc/vhNqkZdk8IE4bdA96fAAECBAgQINB9gdgy/a/+6q/SxsZGsZ1jHPm2j/fv3091i5DX1cSi5VtbW2lycvLqfBZv7P5nQAsJjItAq2FCfAmWR4QJ8WUXe+HOz8+nt956K8WX67Nnz66ChqhtUtOFzhAmdKEXtIEAAQIECBAg0F2BeED23e9+t2jg1772tSJMiEDg8PAwPXz4MF1eXhb3xsvLy1dBQ9T2qjk+Pk5zc3MpHtidn58XIUTcb8/Ozhb31g4CBAgMU6C1MKHcKze+3Mo9c+ML9eDgIK2traWJiYlilEL+e1x4k5phApXvLUzoQi9oAwECBAgQIECgmwLxgGx7e7t4iBbhwcLCQhEYVP/xXxcG9Ko5OTm5FiZMT09f3Wd3U0GrCBAYJ4FWwoR8uFWEAzeFCbu7u0Uye+fOncK5Lkyo1nShQ4QJXegFbSBAgAABAgQIdFMgHqzF6IF33323CBVuChOmpqauTXWoCxOiJsKDmOYQU4XX19fT0dFRWlpaKh7SOQgQIDBsgVbChJi+EEcMvSpHKMQ0h2pQEEO0dnZ20urqas8woa5m2Ejx/sKELvSCNhAgQIAAAQIEuieQ37/G+gY3hQn5fXN5JdUwoa5mb2+vmN4Qo3zPzs5Sr7UXuqejRQQIjKpAK2FCvmBMCfX2228XyezrmOZwcXFRzCUb5PHBx58N8vSNz/3+O280rlVIgAABAgQIECDwcgIxijZGBDQ58sXEy/py0cQYTZCvcdDPNIdyXYRy1EM5zWFxcfG5B3RN2qmGAAECbQq0EibkDcpHJlQXV4wvz+qwriY1bV7wy57LyISXlfM6AgQIECBAgMD4CJRrJ5TTHPLFFWMh8rrpvDfVxAOz/f39YnrD6elpMZ04fn706FGKUKGcOjw+wq6UAIGuCAw0TIiLzJPamZmZYr2EmOeVBwu9arqCFO0QJnSpN7SFAAECBAgQINBNgWqYEK3MR/E+ePCg2Ikh7n/zYKGupnqu8iGcaQ7d7HutIjBuAq2HCU0A675km7xumDXChGHqe28CBAgQIECAwGgJ5KN5R+vKXA0BAuMiMJQwoZz3FQs23pZDmHBbeko7CRAgQIAAAQLdFsh3QjNNodt9pXUECPQWGEqYcBs7RJhwG3tNmwkQIECAAAECBAgQIEBgEALChIaqwoSGUMoIECBAgAABAgQIECBAYOQFhAkNu1iY0BBKGQECBAgQIECAAAECBAiMvEBrYUK+Au39+/dTuR5CvlND7NW7ubn53BY2TWqG3RMhrFAfAAAQx0lEQVTChGH3gPcnQIAAAQIECHRX4Kb72V73yfnV1NXEOmNbW1tpcnIybWxspLt37ybrLXT3M6BlBMZNoJUwIb48//mf/zl99atfTbEX7s7OTlpdXS2++D788MM0Pz9fbIHz5MmTFPvrrqysXDmXW9zcVNOFThEmdKEXtIEAAQIECBAg0E2Bv/iLvyjuhWNBxbjnjSMerkUgcHh4WGyPfnl5WdwbLy8vF8FAefSqOT4+TnNzc8X99fn5eXG+CB1mZ2eLe2sHAQIEhinQSpiQX0AECwcHB2ltba0IDsqfJyYmiv1089/jddW/1dUME6h8b2FCF3pBGwgQIECAAAEC3RfI/8Ff/cd/XRjQq+bk5ORamDA9PZ2ePn167cFc9zW0kACBURVoLUwoh2blw7DqgoLd3d0imS23wWlS0wV8YUIXekEbCBAgQIAAAQLdFMinObz99ttX/+CvCwqmpqaupgTH1fSqifAgpjnEVOH19fV0dHSUlpaWUjykcxAgQGDYAq2FCeWFxDCscvhW/C0fiZBPgegVJtTVDBsp3l+Y0IVe0AYCBAgQIECAQPcF8qm91aAgnwJRXkmTmr29vWJ6Q9xbn52dpXyNsu6LaCEBAqMo0HqYkKerERi8jmkOFxcXxVyyQR4ffPzZIE/f+Nzvv/NG41qFBAgQIECAAAECLycQ97ExIuBljnzk7aNHj66tcdDPNIdyXYRYUyHWTCinOSwuLl6tUVY+oHuZdnoNAQIEXkWglTAhvuDiiC+8fGRCDOHKF2CML8/qsK7qAox1Na9ygW291siEtiSdhwABAgQIECAwWgJxP/uXf/mX6Vd+5VeKKQj5yIR8ccVYT6w65TckbqqJe+v9/f1iesPp6WmxZkL8HCFFhArChNH6LLkaArdJoJUwIb7kYsvHGCEQR6+tIWdmZor1EuJLNg8N8jlmeU2XIIUJXeoNbSFAgAABAgQIdEsgAoTHjx8Xjapuh55v+/jgwYPiAVzc/+bBQl1NhBTb29tpYWHhalvIeFBnmkO3+l5rCIyrQCthQr941S/Gfl8/jHphwjDUvScBAgQIECBAYDQFYjSCnRlGs29dFYFxERhKmFDO+4q9cm/LIUy4LT2lnQQIECBAgACBbgvEgzXTFLrdR1pHgMCLBYYSJry4Wd2rECZ0r0+0iAABAgQIECBAgAABAgSGIyBMaOguTGgIpYwAAQIECBAgQIAAAQIERl5AmNCwi4UJDaGUESBAgAABAgQIECBAgMDIC7QWJuQr0PbazaG6sm2pm+/m0Ktm2D0hTBh2D3h/AgQIECBAgEB3BW66n+11n5xfTV1NrDO2tbWVJicn08bGxtWODtZb6O7nQMsIjJNAK2FCfHkeHx+n995779o2N/HFF9vXzM/PF1vg5HvulsixAM2LarrQIcKELvSCNhAgQIAAAQIEuimwt7eX5ubmin/w51ugRyBweHhYbI9+eXlZ3PcuLy8XdeXRqybur+OcsQ37+fl5isXL49yzs7PFvbWDAAECwxRoJUzILyC+7Movyfj7wcFBWltbSxMTE0XQkP8e/736t7qaYQKV7y1M6EIvaAMBAgQIECBAoPsC+QO06j/+68KAXjUnJyfXwoTp6WnbSXa/+7WQwNgItB4m5GHAs2fPngsTdnd3i2T2zp07BXJdmFCt6UJvCBO60AvaQIAAAQIECBDovkAeDtQFBVNTU8Uog/LoVRPhQUxziGnA6+vr6ejoKC0tLRUP6RwECBAYtkCrYUJMWdje3k4LCwvF0K1qUBCjFnZ2dtLq6mrPMKGuZthI8f7ChC70gjYQIECAAAECBLotEFMWnj59mlZWVoqGVoOCGLUQx01hQl1NTKOI6Q0xyvfs7Czla5R1W0TrCBAYVYFWw4R8fliANZnC0KSmC/jChC70gjYQIECAAAECBLorEPe11RG2rzLNoVwXIQKKWDOhnOawuLj43AO67qpoGQECoyrQSphQLqJ47969aylrdXHFatgQqE1qXoR/cXFRLEwzyOODjz8b5Okbn/v9d95oXKuQAAECBAgQIEDg5QRiSm5ML2h6xD/4P/roo7S5uXk1Ajdemy+uGFOA66bz3lQT97j7+/vF9IbT09Ni1EP8bEeHpj2jjgCBQQm0EiaU29bkjSyHXuXb5MzMzBTrJcQ8rzxY6FUzqIt+mfMamfAyal5DgAABAgQIEBh9gfLhWEw/KI98u/N828cHDx4UOzFURzHU1VSnEOfvY5rD6H+uXCGBrgu0Eib0e5HVL8Z+Xz+MemHCMNS9JwECBAgQIEBgNAWqayuM5lW6KgIERllgKGFCOe8rX3im68jChK73kPYRIECAAAECBG6HQDxYM03hdvSVVhIg0FtgKGHCbewQYcJt7DVtJkCAAAECBAgQIECAAIFBCAgTGqoKExpCKSNAgAABAgQIECBAgACBkRcQJjTsYmFCQyhlBAgQIECAAAECBAgQIDDyAsKEhl0sTGgIpYwAAQIECBAgQIAAAQIERl6g1TAhtrT5wQ9+cLX9Y+jl2z7mW+Tksk1qht0TwoRh94D3J0CAAAECBAh0W6C8p/3GN75RbP9YHvm2j722dKyrKbdfn5ycTBsbG+nu3bvJ4o3d/gxoHYFxEmglTPjkk0/S5uZm+tKXvpTOz8/T2tpampiYKL7sPvzwwzQ/P198oT558iQ9e/YsraysXBk3qelChwgTutAL2kCAAAECBAgQ6KZA3OeenJykz33uc+krX/nKVZgQgcDh4WHxsO3y8rK4N15eXi6CgfLoVXN8fJzm5uZS3GvHPXbshBahw+zs7LWwopsiWkWAwKgLtBImlEiRxh4cHFyFCS/6PV7XpKYLnSBM6EIvaAMBAgQIECBAoNsC1X/sv+j3uJpeNRFO5GHC9PR0evr06bUHc93W0DoCBEZZ4LWHCbu7u0Uye+fOncK1Lkyo1nShA4QJXegFbSBAgAABAgQIdFvgReFB/PepqalilEF51L0maiI82NraSjFVeH19PR0dHaWlpaViBLCDAAECwxZ4rWFCDNHa2dlJq6urPcOEupphI8X7CxO60AvaQIAAAQIECBDotsCLwoSYDhHHTWFCXc3e3l4xvSFGAZ+dnaVeay90W0frCBAYJYHXGiZURyEEZBvTHC4uLoq5ZIM8Pvj4s0GevvG533/njca1CgkQIECAAAECBF5OIEbRxoiAfo8XhQl1ax686DWxpkKsmVBOc1hcXHzuAV2/7VRPgACBVxUYaJhQXVyxblhXk5pXvcg2Xm9kQhuKzkGAAAECBAgQGG2BajCQL64YC5HXTee9qSYemO3v7xfTG05PT4s1E+LnR48epQgVyqnDo63q6ggQ6KJAK2FCuZtDjBAoj3LoVb7t48zMzNW2kXmw0KumS2DChC71hrYQIECAAAECBLolEFMTHj9+fNWofEv0fNvHBw8eFDsxxP1vHizU1cRDt+3t7bSwsHC1LWTsBmGaQ7f6XmsIjKtAK2FCv3jVL8Z+Xz+MemHCMNS9JwECBAgQIEBgNAViNIKdGUazb10VgXERGEqYUM77yhee6Tq4MKHrPaR9BAgQIECAAIHbIRAP1kxTuB19pZUECPQWGEqYcBs7RJhwG3tNmwkQIECAAAECBAgQIEBgEALChIaqwoSGUMoIECBAgAABAgQIECBAYOQFhAkNu1iY0BBKGQECBAgQIECAAAECBAiMvMDAw4R8p4Z8VdtctknNsHtCmDDsHvD+BAgQIECAAIHuCuS7m01OTqaNjY1iB4bqke/aUO5+FuuJbW1tpfx11lXobl9rGQEC/yMw0DAhvgRj+5r5+fliC5zYMif2111ZWbnyb1LThc4SJnShF7SBAAECBAgQINBNgXzb8wgHDg8Pr7ZEL1uc//3y8rK4T15eXk7Hx8dpbm4uRSBxfn6eYpHyON/s7GxxD+0gQIBAFwUGGibEiIODg4O0traWJiYmiv10898DpElNF+CECV3oBW0gQIAAAQIECHRPIEKAnZ2dtLq6mu7cuVOEAvnvZYurAUH5+8nJybUwYXp62raR3etmLSJAoCLw2sOE3d3dIqWNL9peYUK1pgu9JkzoQi9oAwECBAgQIECgewJ1YUI56iCf6lAXJkxNTaUID2KaQ0wJXl9fT0dHR2lpaal4GOcgQIBAVwVea5hQl9JWRyb0SnKHDShMGHYPeH8CBAgQIECAQDcFqvevMY13e3s7LSwsXFs3oRomxBTgOGJaQ3ns7e0V0xtiNO/Z2Vkq11Xo5pVrFQEC4yzwWsOE2zzN4Tv/9/934nPyra/+n060QyMIECBAgAABAgT+R+BVpzmU6yLEmgqxZkI5zWFxcbF2ugR3AgQIdEFgoGFCdXHFfGGa8uKb1LwI6uLiovgSdxAgQIAAAQIECBBoQyCm5Ma0g6ZHfp9bt+h4nCdfgDEWJc+n9sa97P7+fjG94fT0tFgzIX5+9OhRilChnCLctD3qCBAgMGiBgYYJ0fh828eZmZmrVW3zL9xeNYO+eOcnQIAAAQIECBAg0IZAvjVkvh163OfmoUG+NeSDBw+K3Rqq0yLKh22mObTRM85BgMCgBAYeJtQ1vNc8skFdpPMSIECAAAECBAgQGIZAjEaIUQb51ujDaIf3JECAQNsCQwkTyvlg+WIzbV+Y8xEgQIAAAQIECBAYpkA8QDNNYZg94L0JEBikwFDChEFekHMTIECAAAECBAgQIECAAAECgxUQJgzW19kJECBAgAABAgQIECBAgMDICQgTRq5LXRABAgQIECBAgAABAgQIEBisgDBhsL7OToAAAQIECBAgQIAAAQIERk5AmDByXeqCCBAgQIAAAQIECBAgQIDAYAWECYP1dXYCBAgQIECAAAECBAgQIDByAsKEketSF0SAAAECBAgQIECAAAECBAYrIEwYrK+zEyBAgAABAgQIECBAgACBkRMQJoxcl7ogAgQIECBAgAABAgQIECAwWAFhwmB9nZ0AAQIECBAgQIAAAQIECIycgDBh5LrUBREgQIAAAQIECBAgQIAAgcEKCBMG6+vsBAgQIECAAAECBAgQIEBg5ASECSPXpS6IAAECBAgQIECAAAECBAgMVkCYMFhfZydAgAABAgQIECBAgAABAiMnIEwYuS51QQQIECBAgAABAgQIECBAYLACwoTB+jo7AQIECBAgQIAAAQIECBAYOQFhwsh1qQsiQIAAAQIECBAgQIAAAQKDFRAmDNbX2QkQIECAAAECBAgQIECAwMgJCBNGrktdEAECBAgQIECAAAECBAgQGKyAMGGwvs5OgAABAgQIECBAgAABAgRGTkCYMHJd6oIIECBAgAABAgQIECBAgMBgBYQJg/V1dgIECBAgQIAAAQIECBAgMHICwoSR61IXRIAAAQIECBAgQIAAAQIEBisgTBisr7MTIECAAAECBAgQIECAAIGRExAmjFyXuiACBAgQIECAAAECBAgQIDBYAWHCYH2dnQABAgQIECBAgAABAgQIjJyAMGHkutQFESBAgAABAgQIECBAgACBwQoIEwbr6+wECBAgQIAAAQIECBAgQGDkBIQJI9elLogAAQIECBAgQIAAAQIECAxWQJgwWF9nJ0CAAAECBAgQIECAAAECIycgTBi5LnVBBAgQIECAAAECBAgQIEBgsALChMH6OjsBAgQIECBAgAABAgQIEBg5gasw4R/+4R+Of/zHf/zLI3eFLogAAQIECBAgQIAAAQIECBBoVeBHP/rR9/4bePCgDczq7dQAAAAASUVORK5CYII=">
          <a:extLst>
            <a:ext uri="{FF2B5EF4-FFF2-40B4-BE49-F238E27FC236}">
              <a16:creationId xmlns:a16="http://schemas.microsoft.com/office/drawing/2014/main" id="{00000000-0008-0000-1300-000002000400}"/>
            </a:ext>
          </a:extLst>
        </xdr:cNvPr>
        <xdr:cNvSpPr>
          <a:spLocks noChangeAspect="1" noChangeArrowheads="1"/>
        </xdr:cNvSpPr>
      </xdr:nvSpPr>
      <xdr:spPr bwMode="auto">
        <a:xfrm>
          <a:off x="6400800" y="1675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59</xdr:row>
      <xdr:rowOff>0</xdr:rowOff>
    </xdr:from>
    <xdr:to>
      <xdr:col>1</xdr:col>
      <xdr:colOff>59871</xdr:colOff>
      <xdr:row>60</xdr:row>
      <xdr:rowOff>106960</xdr:rowOff>
    </xdr:to>
    <xdr:sp macro="" textlink="">
      <xdr:nvSpPr>
        <xdr:cNvPr id="262147" name="AutoShape 3" descr="data:image/png;base64,iVBORw0KGgoAAAANSUhEUgAABBMAAADaCAYAAAD0bgoyAAAAAXNSR0IArs4c6QAAIABJREFUeF7t3U9oZWleN/BH6UUmbqQYcJHwjlAwEaFr12RosSeDi6EjLjSUizADYsfMJn+swaEMDE1oBG1GCCa6iRURe4yLItbKhHchZFoQChdCAq9GFJyXlCBkut0YZtGM8jty4pNT56bOrTq37sm9n7OZJP275z7n81zunPqe58+PJQcBAgQIECBAgAABAgQIECBAoA+BH4va73//+//1wx/+sI+XKSVAgAABAgQIECBAgAABAgTGUeBHP/rR94ow4ezs7L+++MUvjqOBayZAgAABAgQIECBAgAABAgT6EPinf/qnJEzoA0wpAQIECBAgQIAAAQIECBAYdwFhwrh/Alw/AQIECBAgQIAAAQIECBDoU0CY0CeYcgIECBAgQIAAAQIECBAgMO4CwoRx/wS4fgIECBAgQIAAAQIECBAg0KeAMKFPMOUECBAgQIAAAQIECBAgQGDcBYQJ4/4JcP0ECBAgQIAAAQIECBAgQKBPAWFCn2DKCRAgQIAAAQIECBAgQIDAuAsIE8b9E+D6CRAgQIAAAQIECBAgQIBAnwLChD7BlBMgQIAAAQIECBAgQIAAgXEXECaM+yfA9RMgQIAAAQIECBAgQIAAgT4FhAl9giknQIAAAQIECBAgQIAAAQLjLiBMGPdPgOsnQIAAAQIECBAgQIAAAQJ9CggT+gRTToAAAQIECBAgQIAAAQIExl1AmDDunwDXT4AAAQIECBAgQIAAAQIE+hQQJvQJppwAAQIECBAgQIAAAQIECIy7gDBh3D8Brp8AAQIECBAgQIAAAQIECPQpIEzoE0w5AQIECBAgQIAAAQIECBAYdwFhwrh/Alw/AQIECBAgQIAAAQIECBDoU0CY0CeYcgIECBAgQIAAAQIECBAgMO4CwoRx/wS4fgIECBAgQIAAAQIECBAg0KeAMKFPMOUECBAgQIAAAQIECBAgQGDcBYQJ4/4JcP0ECBAgQIAAAQIECBAgQKBPAWFCn2DKCRAgQIAAAQIECBAgQIDAuAsIE8b9E+D6CRAgQIAAAQIECBAgQIBAnwLChD7BlBMgQIAAAQIECBAgQIAAgXEXECaM+yfA9RMgQIAAAQIECBAgQIAAgT4FhAl9giknQIAAAQIECBAgQIAAAQLjLiBMGPdPgOsnQIAAAQIECBAgQIAAAQJ9CggT+gRTToAAAQIECBAgQIAAAQIExl1AmDDunwDXT4AAAQIECBAgQIAAAQIE+hQQJvQJppwAAQIECBAgQIAAAQIECIy7gDBh3D8Brp8AAQIECBAgQIAAAQIECPQpIEzoE0w5AQIECBAgQIAAAQIECBAYdwFhwrh/Alw/AQIECBAgQIAAAQIECBDoU0CY0CeYcgIECBAgQIAAAQIECBAgMO4CwoRx/wS4fgIECBAgQIAAAQIECBAg0KeAMKFPMOUECBAgQIAAAQIECBAgQGDcBYQJ4/4JcP0ECBAgQIAAAQIECBAgQKBPgZcKE/7wD/8w/eAHP0gPHz5MExMTxVs+efIkPX78uPj57bffTisrK8XP//Iv/5J+93d/N11eXqbPf/7zaXNzM925c+daM5vU9HldygkQIECAAAECBAi8VoHynvYb3/hGeuutt67eO+6d//Zv/7b4/f79++mXf/mXi597/T1vdF1Nfu/84MGDq/fa29tLc3Nz6e7du6/1ur0ZAQLjKdBXmPDJJ58UYcCXvvSldH5+ntbW1oowIb7Qdnd3i3BhcnIyffjhh2l+fj69+eabVz/HF2oEDs+ePbsKGoL8hz/84QtrxrNrXDUBAgQIECBAgMBtEYj73JOTk/S5z30ufeUrX7n6B/7f/d3fpcPDw+I+OR6uxX3y8vJyivvqur/nQUCv18b7TE9PFw/ojo+P03vvvVfcZ8dRBhW3xU07CRC4vQJ9hQnlZUZ4cHBwcBUmVL+8yt/v3bt3ra76ujhf9W91NbeXV8sJECBAgAABAgTGSSBGEszOzl6FCb1+f/r06Y11YdbrtfFQLw8TYjRCfm8+Tt6ulQCB4QkMLEyIEQjvvvvuc2FCOYKhnOpQFyZUa4bH0+yd/+Zv/ia9//77RfFP/MRPpN///d9PP/MzP5MuLi6KURj//u//nn7qp36q+D+EmOqRH3lN/tpm76yKAAECBAgQIECgSwJNwoSpqalitG41dIi/5yML6s4VNfHALqYRx/Gbv/mbxeiExcXF56YSd8lFWwgQGD2BgYQJMSQr0tZqmBDDuXZ2dtLq6urVl101TKir6TJ7DFf74IMP0q/92q8VAUIEC9/73vfSN7/5zfTbv/3bxby4n//5n08fffRR+v73v5++/e1vX7uc3/md30lf+MIX0te//vXitbHuxO/93u8V00UcBAgQIECAAAECt0vgRWFCOYK3GibUTVOonquuJv4WoxTi3jvWZcjXLrtdclpLgMBtExhImPC6pznE0/0IIYZxxJoPf/zHf5x+6Zd+Kf30T/90+vu///v0b//2b+nnfu7nir//xm/8RvrJn/zJ9K//+q/pz/7sz4qpIfF7HP/xH/9xrab6+zCux3sSIECAAAECBAik4sFXdURpE5cXhQnlf3+VaQ7l4o7xUC5GJZTTHJaWltKjR4/SwsKCRRibdJYaAgReSaCVMCFfgDFaUy4sE8OwysUY40svvjyrw7eqCzDW1bzSFb6GF//jP/5j+q3f+q30n//5n+kXfuEXitEHMWIhH5kQgUeMYIjpEOX/MVX/Fr/H4jzf+ta3ilEODgIECBAgQIAAgdslUA0T8kUUYzRCOZ037p/LBRjzv+e7nvV6bdTEPXQEBzG94dNPP72aWvznf/7ndnS4XR8ZrSVwawX6ChPK3RziH73lUW5vk28NmW95k29dMzMzc7WdZB4a9Kq5LaoxPeGP/uiP0q/+6q8W0zgiNIipDflaCnEt1XUTqmFCdcrEbbl+7SRAgAABAgQIjLtAfi8cFvmW6Pn2jvlWjnV/zx/SRWhw02uray6Y5jDun0LXT+D1CvQVJrTVtEhSt7e3R2IIVoxK+M53vlOMwIj/04jf//RP/7QYgZCve1D397qRCdXRC22ZOw8BAgQIECBAgED3Bcq1x2IRbwcBAgS6LDCUMCG+JGNLm1HYB7caJtQtolhOeYipHrHQYn7kCzD2WqSxyx8gbSNAgAABAgQIEGhHIJ+6kE93aOfszkKAAIF2BYYSJrR7CcM/W4QAf/Inf1I0JN/eMYKCv/7rvy7+/uu//utXQUIeGjTZPnL4V6gFBAgQIECAAAECBAgQIEDgfwWECUP4NETI8OUvf7lYV8FBgAABAgQIECBAgAABAgRum4Aw4TX3WEyLiJV7v/nNb77md/Z2BAgQIECAAAECBAgQIECgHYHWwoQmuznkq9rmzc93c+hV087lOgsBAgQIECBAgACB9gXyXc+q97P5jgz5rmd5K+pqYp2xra2tYlHvjY2NdPfu3WtbQlpXof1+dEYCBJoLtBIm5HvgxmKDsbPB8vJympqaKn6en59PsfhgBA6xj26+Om0sNPOimuaXo5IAAQIECBAgQIDA6xW46X62131yBAPl0avm+Pg4zc3NpQgqysXLI3TIt4R8vVfq3QgQIPC/Aq2ECRESxFHuzhBfchEk3Lt3Lx0cHKS1tbU0MTGRYgRC/nu8pvq3uhodRoAAAQIECBAgQKCrAvGP/Z2dnbS6uppitEDcz+7u7qaHDx+m/f39a//4rwsDqn8rfz85ObkWJkxPT6enT59eezDXVRPtIkBg9AVaCRPyNDVCgzJcqAsTyi/WclhWXZhQrRn9bnCFBAgQIECAAAECt1WgOjIhDxfqwoR46JZvkV4XJkRNhAcxzSGmTayvr6ejo6O0tLRUPKRzECBAYNgCrYQJ5Rfo2dnZ1fXEfLBqmFBNbaO4GibU1QwbyfsTIECAAAECBAgQuEmgXN+grCnXTaiGCdURvVFfDRPqavb29ooRDjHKN+65e629oJcIECDwugRaCROqjS2/EGP0gWkOr6srvQ8BAgQIECBAgEAXBPKHZY8ePXrpaQ6x5lgcEVTEmgnlNIfFxcVr0yq6cM3aQIDA+Am0HibEl91HH32UNjc3i5Vn88UVy7UU8mFd1WFhdTUv6paLi4tiYRoHAQIECBAgQIAAgTYE4qFYjC7o9yjvbWOEbtzz5tOBYyHyuum8N9XEPW6MbojpDaenp8WaCfFzhBQRKtjRod8eUk+AQFsCrYQJN23tmP+3mZmZYiGamOeVhwa9atq6yDbO87VH/6+N07zyOb679LOvfA4nIECAAAECBAgQaFfgpu0f8//24MGDYpezfJHGCATqaiKY2N7eTgsLC1fbQsaDOtMc2u07ZyNA4OUEWgkT+n3r6hdjv68fRr0wYRjq3pMAAQIECBAgMJoCMRrBzgyj2beuisC4CAwlTCjnfeXTHboOLkzoeg9pHwECBAgQIEDgdgjEgzXTFG5HX2klAQK9BYYSJtzGDhEm3MZe02YCBAgQIECAAAECBAgQGISAMKGhqjChIZQyAgQIECBAgAABAgQIEBh5AWFCwy4WJjSEUkaAAAECBAgQIECAAAECIy8gTGjYxcKEhlDKCBAgQIAAAQIECBAgQGDkBVoLE/LtbPItIG/aNrLUbVIz7J4QJgy7B7w/AQIECBAgQKC7Avn9bLSy3AIyfr5p28jyiupqYtHyra2tNDk5mTY2Nq62h7R4Y3c/B1pGYJwEWgkT4svz4OAgra2tpYmJieILc3Z2Nr355psp9sKdn58v9tN98uRJevbsWVpZWbkyjtVsX1TThQ4RJnShF7SBAAECBAgQINBNgfL+N+5583vj09PTdHh4mB4+fJguLy+L+97l5eUiGCiPCA3qao6Pj9Pc3Fz65JNP0vn5eYqd0PL36aaEVhEgMC4CAwkT9vb2ii++OPKQoRo6xH+v/q2upgudIUzoQi9oAwECBAgQIECgmwLVMCGCgPfee++5f/zXhQHVv5W/n5ycXAsTpqen09OnT689mOumhlYRIDAOAq2ECQEVow4eP35cmJXDuuqCgt3d3SKZvXPnTlHbpKYLHSFM6EIvaAMBAgQIECBAoJsCMXpgc3MzXVxcpHzKb11QMDU1VYwyKI9eNREexDSHz3/+82l9fT0dHR2lpaWlYiSwgwABAsMWaC1MiC/B8oiTxpfpp59+em1kQnzJ7uzspNXV1Z5hQl3NsJHi/YUJXegFbSBAgAABAgQIdFMgHpD9wR/8QfrFX/zF4gFb/G/dtIR4ABfHTWFCXU2M/I1pxDHq9+zsLN2/f//aObqpolUECIyyQCthQnUthPIL8N69e69lmkMkwBFCDPL44OPPBnn6xud+/503GtcqJECAAAECBAgQeDmBGEUbIwKaHHEfmq+FkD8c29/fL0KAWEshjn6mOZSviTUVYs2EcprD4uLicw/omrRTDQECBNoUGEiYEF+SMXzr3Xffvba4Yvn3PImtLsBYV9PmBb/suYxMeFk5ryNAgAABAgQIjLZANUyIUQrl1N74uVxcMRYir075DZl8AcZqTZw7AomY3hCLOcaaCfGzHR1G+zPl6gjcBoFWwoQyEIghV3H02hqyOn+snC+Wb6WT13QJUJjQpd7QFgIECBAgQIBAtwTKbRzLVvXaGjJfWywPFvKtIcuauMfe3t5OCwsLV9tCxggI0xy61fdaQ2BcBVoJE/rFq34x9vv6YdQLE4ah7j0JECBAgAABAqMpEOGDnRlGs29dFYFxERhKmFDO+8qnO3QdXJjQ9R7SPgIECBAgQIDA7RCIB2umKdyOvtJKAgR6CwwlTLiNHSJMuI29ps0ECBAgQIAAAQIECBAgMAgBYUJDVWFCQyhlBAgQIECAAAECBAgQIDDyAsKEhl0sTGgIpYwAAQIECBAgQIAAAQIERl6glTDhyZMn6fHjx9ew7t+/n2JNhHynhtird3NzM8W+vfnRpGbYPSFMGHYPeH8CBAgQIECAQDcFYvvGuMe9uLi4amB+35vv1FDeI1evpK6m3CFicnIybWxsXO3oYL2Fbn4OtIrAuAm0EibkaPlODbH1Y2xfMz8/n956660UoUPsnbuysnL1knJbyZtqutApwoQu9II2ECBAgAABAgS6L5Dv1BA/Hx4epocPH6bLy8vi3nh5ebkIBsqjV83x8XGam5tLEVacn58XD+oidJidnS3urR0ECBAYpkDrYUKMMjg4OEhra2tFcFD+PDExUYxSyH+PC6/+ra5mmEDlewsTutAL2kCAAAECBAgQ6L5A/g/+6j/+68KAXjUnJyfXwoTp6WnbSXa/+7WQwNgItB4m5F+GdUHB7u5ukcyWUx2a1HShN4QJXegFbSBAgAABAgQIdFugem9bFxTE6N18i/ReNREebG1tpZgysb6+no6OjtLS0lKKh3QOAgQIDFug1TAhhmDt7Oyk1dXVIiyofplW/3tcfJOaYSPF+wsTutAL2kCAAAECBAgQ6LZATOuNowwLqkFB9b9HbZOavb29YnpDjPI9OztLvdZe6LaO1hEgMEoCrYYJ1S/HJlMYmtR0AVyY0IVe0AYCBAgQIECAQHcF6h6cvco0h3JdhFhTIdZMKKc5LC4uXnuA110RLSNAYJQFWgsT4suzuqBMdXHF+DKtDutqUvOiDoiVc+P9B3l88PFngzx943O//84bjWsVEiBAgAABAgQIvJxAjLKN6QX9HHWLjeeLK8Z6YtUpv3H+m2riHnd/f7+Y3nB6elqsmRA/29Ghn55RS4DAIARaCxPyL8F8Hle+7ePMzEyxXkL89zxY6FUziAt+2XMamfCycl5HgAABAgQIEBh9geoDsvyK820fHzx4UOzEEPe/ebBQV5Pvkha7P5TvYZrD6H+eXCGB2yDQWpjQz8VWvxj7ee2waoUJw5L3vgQIECBAgACB0RPIt48cvatzRQQIjIPAUMKEct5Xvopt17GFCV3vIe0jQIAAAQIECNwOgXiwZprC7egrrSRAoLfAUMKE29ghwoTb2GvaTIAAAQIECBAgQIAAAQKDEBAmNFQVJjSEUkaAAAECBAgQIECAAAECIy8gTGjYxcKEhlDKCBAgQIAAAQIECBAgQGDkBYQJDbtYmNAQShkBAgQIECBAgAABAgQIjLxAa2FC7IG7ubmZLi4u0uTkZNrY2EixhU2+7WPs1Rs1sW9vfjSpGXZPCBOG3QPenwABAgQIECDQbYEnT56kx48fF418++2308rKSvFzvu3j/fv3U90i5HU1sWj51tbWtXtrizd2+zOgdQTGSaCVMKHXvrrVv8cX7LNnz66+WAO6SU0XOkSY0IVe0AYCBAgQIECAQDcF4h/+h4eH6eHDh2liYuKqkfnfLy8v04cffpiWl5eLh27l0avm+Pg4zc3NpXhod35+XoQQETrMzs6mt956q5sQWkWAwNgItBImxMiCg4ODtLa2du3Ls/r3uromNV3oDWFCF3pBGwgQIECAAAEC3RTo9Y/86t/r6nrVnJycXAsTpqen09OnT689mOumhlYRIDAOAq2ECeUQrBKsnM7w6aefXgsZIjjY3d0tEttyqkNdmFCt6UJHCBO60AvaQIAAAQIECBDonkA50vbs7OyqceV0hrqgYGpq6tpUh141ER7ENIe4t15fX09HR0dpaWnp2sO77mloEQEC4yLQWpiQp6TxhRhfkvfu3bsWJsQQrZ2dnbS6utozTKir6UJnCBO60AvaQIAAAQIECBDonkCECdvb22lhYeFqzbDy4dj+/v61aQkx7TeOfN2EaphQV7O3t1ecJ0YDR2jRa+2F7uloEQECoyowkDAhRipEuPDuu+8+NzKhOh2ijWkOsehjhBCDPD74+LNBnr7xud9/543GtQoJECBAgAABAgReTiBG0caIgCZHNUzIf4/RBPkaB/1McyjXRYh761gzoZzmsLi4+NwDuibtVEOAAIE2BVoJE/LpC7GTQywsMz8/n958882rn+PLsByxkCex1QUY62ravOCXPZeRCS8r53UECBAgQIAAgdEXyO9h8wUVT09PrxZmjIXI66bz5vXVmnhgFqMbYnpDnCse2MXPjx49ShEqVHdJG31pV0iAQFcEWgkT4mJ6bYWTb/s4MzNztcJt/oXbq6YrSNEOYUKXekNbCBAgQIAAAQLdEui1TXq0Mt/28cGDB8VODNW1xOpq6kY8xEM70xy61fdaQ2BcBVoLE/oBrH4x9vPaYdUKE4Yl730JECBAgAABAqMnUE4LXllZGb2Lc0UECIyFwFDChHLeVz7doevawoSu95D2ESBAgAABAgRuh0A8WDNN4Xb0lVYSINBbYChhwm3sEGHCbew1bSZAgAABAgQIECBAgACBQQgIExqqChMaQikjQIAAAQIECBAgQIAAgZEXECY07GJhQkMoZQQIECBAgAABAgQIECAw8gKthAn56rUhlu/akO/UEHv1bm5uPreFTZOaYfeEMGHYPeD9CRAgQIAAAQLdFch3NotWlrs2xM/5Tg33799PdeuG1dXEOmNbW1sptl7f2NhId+/eTdZb6O5nQMsIjJtAa2HCzs5OWl1dvRYUxJddbF8zPz9fbIETX7Kxd26+am2Tmi50ijChC72gDQQIECBAgACBbgrEfW4c1aAgAoHDw8Nie/TLy8vi3nh5ebkIBsqjV83x8XGam5tL8eDu/Py8OHeEDrOzs8W9tYMAAQLDFBhomBAjDg4ODtLa2lqamJgo9tPNf48Lb1IzTKDyvYUJXegFbSBAgAABAgQIdFOgV5hQ/cd/XRjQq+bk5ORamDA9PZ2ePn167cFcNzW0igCBcRBoLUyI6QsXFxeFWTl8qy4o2N3dLZLZO3fuFLVNarrQEcKELvSCNhAgQIAAAQIEuimQT3PIp/bWBQVTU1PXRjD0qonwIKY5xPnW19fT0dFRWlpaKh7SOQgQIDBsgVbChPwiyvUTvv71rxeBQT4SIf5bdTpENUyoqxk2Ury/MKELvaANBAgQIECAAIHuC0SwEKMK4gHao0ePrk1LqBvBUA0T6mr29vaK88S99dnZ2dXDu+5raCEBAqMq0HqYEFDlF2I1TDDN4dU/Rt9d+tlXP4kzECBAgAABAgQIDEwgv+ethgn9THMo10WINRVizYRymsPi4uJzD+gGdjFOTIAAgR4CrYcJMbKgXFgmhnDlCzDGl2d1WFd1Aca6mhf1XkyviPcd5PHBx58N8vSNz/3+O280rlVIgAABAgQIECDwcgLxUCymF7zMkS86ni+uGAuRV6f8xvlvqol73P39/WJ6w+npabFmQvwcIUWECuXU4Zdpp9cQIEDgVQRaCRNu2gon3/Yx3zIyDw161bzKhbX9WtMc2hZ1PgIECBAgQIDAaAjctE16XGG+7WO5ZWTc/+bBQl1NPHTb3t5OCwsLV9tCxoM60xxG43PjKgjcdoFWwoR+EapfjP2+fhj1woRhqHtPAgQIECBAgMBoCsRoBDszjGbfuioC4yIwlDChnPdV3Ye3y+jChC73jrYRIECAAAECBG6PQDxYM03h9vSXlhIgUC8wlDDhNnaGMOE29po2EyBAgAABAgQIECBAgMAgBIQJDVWFCQ2hlBEgQIAAAQIECBAgQIDAyAsIExp2sTChIZQyAgQIECBAgAABAgQIEBh5AWFCwy4WJjSEUkaAAAECBAgQIECAAAECIy/QaphQbovzxS9+Ma2srBR4+baPsVfv5ubmc/vhNqkZdk8IE4bdA96fAAECBAgQINB9gdgy/a/+6q/SxsZGsZ1jHPm2j/fv3091i5DX1cSi5VtbW2lycvLqfBZv7P5nQAsJjItAq2FCfAmWR4QJ8WUXe+HOz8+nt956K8WX67Nnz66ChqhtUtOFzhAmdKEXtIEAAQIECBAg0F2BeED23e9+t2jg1772tSJMiEDg8PAwPXz4MF1eXhb3xsvLy1dBQ9T2qjk+Pk5zc3MpHtidn58XIUTcb8/Ozhb31g4CBAgMU6C1MKHcKze+3Mo9c+ML9eDgIK2traWJiYlilEL+e1x4k5phApXvLUzoQi9oAwECBAgQIECgmwLxgGx7e7t4iBbhwcLCQhEYVP/xXxcG9Ko5OTm5FiZMT09f3Wd3U0GrCBAYJ4FWwoR8uFWEAzeFCbu7u0Uye+fOncK5Lkyo1nShQ4QJXegFbSBAgAABAgQIdFMgHqzF6IF33323CBVuChOmpqauTXWoCxOiJsKDmOYQU4XX19fT0dFRWlpaKh7SOQgQIDBsgVbChJi+EEcMvSpHKMQ0h2pQEEO0dnZ20urqas8woa5m2Ejx/sKELvSCNhAgQIAAAQIEuieQ37/G+gY3hQn5fXN5JdUwoa5mb2+vmN4Qo3zPzs5Sr7UXuqejRQQIjKpAK2FCvmBMCfX2228XyezrmOZwcXFRzCUb5PHBx58N8vSNz/3+O280rlVIgAABAgQIECDwcgIxijZGBDQ58sXEy/py0cQYTZCvcdDPNIdyXYRy1EM5zWFxcfG5B3RN2qmGAAECbQq0EibkDcpHJlQXV4wvz+qwriY1bV7wy57LyISXlfM6AgQIECBAgMD4CJRrJ5TTHPLFFWMh8rrpvDfVxAOz/f39YnrD6elpMZ04fn706FGKUKGcOjw+wq6UAIGuCAw0TIiLzJPamZmZYr2EmOeVBwu9arqCFO0QJnSpN7SFAAECBAgQINBNgWqYEK3MR/E+ePCg2Ikh7n/zYKGupnqu8iGcaQ7d7HutIjBuAq2HCU0A675km7xumDXChGHqe28CBAgQIECAwGgJ5KN5R+vKXA0BAuMiMJQwoZz3FQs23pZDmHBbeko7CRAgQIAAAQLdFsh3QjNNodt9pXUECPQWGEqYcBs7RJhwG3tNmwkQIECAAAECBAgQIEBgEALChIaqwoSGUMoIECBAgAABAgQIECBAYOQFhAkNu1iY0BBKGQECBAgQIECAAAECBAiMvEBrYUK+Au39+/dTuR5CvlND7NW7ubn53BY2TWqG3RMhrFAfAAAQx0lEQVTChGH3gPcnQIAAAQIECHRX4Kb72V73yfnV1NXEOmNbW1tpcnIybWxspLt37ybrLXT3M6BlBMZNoJUwIb48//mf/zl99atfTbEX7s7OTlpdXS2++D788MM0Pz9fbIHz5MmTFPvrrqysXDmXW9zcVNOFThEmdKEXtIEAAQIECBAg0E2Bv/iLvyjuhWNBxbjnjSMerkUgcHh4WGyPfnl5WdwbLy8vF8FAefSqOT4+TnNzc8X99fn5eXG+CB1mZ2eLe2sHAQIEhinQSpiQX0AECwcHB2ltba0IDsqfJyYmiv1089/jddW/1dUME6h8b2FCF3pBGwgQIECAAAEC3RfI/8Ff/cd/XRjQq+bk5ORamDA9PZ2ePn167cFc9zW0kACBURVoLUwoh2blw7DqgoLd3d0imS23wWlS0wV8YUIXekEbCBAgQIAAAQLdFMinObz99ttX/+CvCwqmpqaupgTH1fSqifAgpjnEVOH19fV0dHSUlpaWUjykcxAgQGDYAq2FCeWFxDCscvhW/C0fiZBPgegVJtTVDBsp3l+Y0IVe0AYCBAgQIECAQPcF8qm91aAgnwJRXkmTmr29vWJ6Q9xbn52dpXyNsu6LaCEBAqMo0HqYkKerERi8jmkOFxcXxVyyQR4ffPzZIE/f+Nzvv/NG41qFBAgQIECAAAECLycQ97ExIuBljnzk7aNHj66tcdDPNIdyXYRYUyHWTCinOSwuLl6tUVY+oHuZdnoNAQIEXkWglTAhvuDiiC+8fGRCDOHKF2CML8/qsK7qAox1Na9ygW291siEtiSdhwABAgQIECAwWgJxP/uXf/mX6Vd+5VeKKQj5yIR8ccVYT6w65TckbqqJe+v9/f1iesPp6WmxZkL8HCFFhArChNH6LLkaArdJoJUwIb7kYsvHGCEQR6+tIWdmZor1EuJLNg8N8jlmeU2XIIUJXeoNbSFAgAABAgQIdEsgAoTHjx8Xjapuh55v+/jgwYPiAVzc/+bBQl1NhBTb29tpYWHhalvIeFBnmkO3+l5rCIyrQCthQr941S/Gfl8/jHphwjDUvScBAgQIECBAYDQFYjSCnRlGs29dFYFxERhKmFDO+4q9cm/LIUy4LT2lnQQIECBAgACBbgvEgzXTFLrdR1pHgMCLBYYSJry4Wd2rECZ0r0+0iAABAgQIECBAgAABAgSGIyBMaOguTGgIpYwAAQIECBAgQIAAAQIERl5AmNCwi4UJDaGUESBAgAABAgQIECBAgMDIC7QWJuQr0PbazaG6sm2pm+/m0Ktm2D0hTBh2D3h/AgQIECBAgEB3BW66n+11n5xfTV1NrDO2tbWVJicn08bGxtWODtZb6O7nQMsIjJNAK2FCfHkeHx+n995779o2N/HFF9vXzM/PF1vg5HvulsixAM2LarrQIcKELvSCNhAgQIAAAQIEuimwt7eX5ubmin/w51ugRyBweHhYbI9+eXlZ3PcuLy8XdeXRqybur+OcsQ37+fl5isXL49yzs7PFvbWDAAECwxRoJUzILyC+7Movyfj7wcFBWltbSxMTE0XQkP8e/736t7qaYQKV7y1M6EIvaAMBAgQIECBAoPsC+QO06j/+68KAXjUnJyfXwoTp6WnbSXa/+7WQwNgItB4m5GHAs2fPngsTdnd3i2T2zp07BXJdmFCt6UJvCBO60AvaQIAAAQIECBDovkAeDtQFBVNTU8Uog/LoVRPhQUxziGnA6+vr6ejoKC0tLRUP6RwECBAYtkCrYUJMWdje3k4LCwvF0K1qUBCjFnZ2dtLq6mrPMKGuZthI8f7ChC70gjYQIECAAAECBLotEFMWnj59mlZWVoqGVoOCGLUQx01hQl1NTKOI6Q0xyvfs7Czla5R1W0TrCBAYVYFWw4R8fliANZnC0KSmC/jChC70gjYQIECAAAECBLorEPe11RG2rzLNoVwXIQKKWDOhnOawuLj43AO67qpoGQECoyrQSphQLqJ47969aylrdXHFatgQqE1qXoR/cXFRLEwzyOODjz8b5Okbn/v9d95oXKuQAAECBAgQIEDg5QRiSm5ML2h6xD/4P/roo7S5uXk1Ajdemy+uGFOA66bz3lQT97j7+/vF9IbT09Ni1EP8bEeHpj2jjgCBQQm0EiaU29bkjSyHXuXb5MzMzBTrJcQ8rzxY6FUzqIt+mfMamfAyal5DgAABAgQIEBh9gfLhWEw/KI98u/N828cHDx4UOzFURzHU1VSnEOfvY5rD6H+uXCGBrgu0Eib0e5HVL8Z+Xz+MemHCMNS9JwECBAgQIEBgNAWqayuM5lW6KgIERllgKGFCOe8rX3im68jChK73kPYRIECAAAECBG6HQDxYM03hdvSVVhIg0FtgKGHCbewQYcJt7DVtJkCAAAECBAgQIECAAIFBCAgTGqoKExpCKSNAgAABAgQIECBAgACBkRcQJjTsYmFCQyhlBAgQIECAAAECBAgQIDDyAsKEhl0sTGgIpYwAAQIECBAgQIAAAQIERl6g1TAhtrT5wQ9+cLX9Y+jl2z7mW+Tksk1qht0TwoRh94D3J0CAAAECBAh0W6C8p/3GN75RbP9YHvm2j722dKyrKbdfn5ycTBsbG+nu3bvJ4o3d/gxoHYFxEmglTPjkk0/S5uZm+tKXvpTOz8/T2tpampiYKL7sPvzwwzQ/P198oT558iQ9e/YsraysXBk3qelChwgTutAL2kCAAAECBAgQ6KZA3OeenJykz33uc+krX/nKVZgQgcDh4WHxsO3y8rK4N15eXi6CgfLoVXN8fJzm5uZS3GvHPXbshBahw+zs7LWwopsiWkWAwKgLtBImlEiRxh4cHFyFCS/6PV7XpKYLnSBM6EIvaAMBAgQIECBAoNsC1X/sv+j3uJpeNRFO5GHC9PR0evr06bUHc93W0DoCBEZZ4LWHCbu7u0Uye+fOncK1Lkyo1nShA4QJXegFbSBAgAABAgQIdFvgReFB/PepqalilEF51L0maiI82NraSjFVeH19PR0dHaWlpaViBLCDAAECwxZ4rWFCDNHa2dlJq6urPcOEupphI8X7CxO60AvaQIAAAQIECBDotsCLwoSYDhHHTWFCXc3e3l4xvSFGAZ+dnaVeay90W0frCBAYJYHXGiZURyEEZBvTHC4uLoq5ZIM8Pvj4s0GevvG533/njca1CgkQIECAAAECBF5OIEbRxoiAfo8XhQl1ax686DWxpkKsmVBOc1hcXHzuAV2/7VRPgACBVxUYaJhQXVyxblhXk5pXvcg2Xm9kQhuKzkGAAAECBAgQGG2BajCQL64YC5HXTee9qSYemO3v7xfTG05PT4s1E+LnR48epQgVyqnDo63q6ggQ6KJAK2FCuZtDjBAoj3LoVb7t48zMzNW2kXmw0KumS2DChC71hrYQIECAAAECBLolEFMTHj9+fNWofEv0fNvHBw8eFDsxxP1vHizU1cRDt+3t7bSwsHC1LWTsBmGaQ7f6XmsIjKtAK2FCv3jVL8Z+Xz+MemHCMNS9JwECBAgQIEBgNAViNIKdGUazb10VgXERGEqYUM77yhee6Tq4MKHrPaR9BAgQIECAAIHbIRAP1kxTuB19pZUECPQWGEqYcBs7RJhwG3tNmwkQIECAAAECBAgQIEBgEALChIaqwoSGUMoIECBAgAABAgQIECBAYOQFhAkNu1iY0BBKGQECBAgQIECAAAECBAiMvMDAw4R8p4Z8VdtctknNsHtCmDDsHvD+BAgQIECAAIHuCuS7m01OTqaNjY1iB4bqke/aUO5+FuuJbW1tpfx11lXobl9rGQEC/yMw0DAhvgRj+5r5+fliC5zYMif2111ZWbnyb1LThc4SJnShF7SBAAECBAgQINBNgXzb8wgHDg8Pr7ZEL1uc//3y8rK4T15eXk7Hx8dpbm4uRSBxfn6eYpHyON/s7GxxD+0gQIBAFwUGGibEiIODg4O0traWJiYmiv10898DpElNF+CECV3oBW0gQIAAAQIECHRPIEKAnZ2dtLq6mu7cuVOEAvnvZYurAUH5+8nJybUwYXp62raR3etmLSJAoCLw2sOE3d3dIqWNL9peYUK1pgu9JkzoQi9oAwECBAgQIECgewJ1YUI56iCf6lAXJkxNTaUID2KaQ0wJXl9fT0dHR2lpaal4GOcgQIBAVwVea5hQl9JWRyb0SnKHDShMGHYPeH8CBAgQIECAQDcFqvevMY13e3s7LSwsXFs3oRomxBTgOGJaQ3ns7e0V0xtiNO/Z2Vkq11Xo5pVrFQEC4yzwWsOE2zzN4Tv/9/934nPyra/+n060QyMIECBAgAABAgT+R+BVpzmU6yLEmgqxZkI5zWFxcbF2ugR3AgQIdEFgoGFCdXHFfGGa8uKb1LwI6uLiovgSdxAgQIAAAQIECBBoQyCm5Ma0g6ZHfp9bt+h4nCdfgDEWJc+n9sa97P7+fjG94fT0tFgzIX5+9OhRilChnCLctD3qCBAgMGiBgYYJ0fh828eZmZmrVW3zL9xeNYO+eOcnQIAAAQIECBAg0IZAvjVkvh163OfmoUG+NeSDBw+K3Rqq0yLKh22mObTRM85BgMCgBAYeJtQ1vNc8skFdpPMSIECAAAECBAgQGIZAjEaIUQb51ujDaIf3JECAQNsCQwkTyvlg+WIzbV+Y8xEgQIAAAQIECBAYpkA8QDNNYZg94L0JEBikwFDChEFekHMTIECAAAECBAgQIECAAAECgxUQJgzW19kJECBAgAABAgQIECBAgMDICQgTRq5LXRABAgQIECBAgAABAgQIEBisgDBhsL7OToAAAQIECBAgQIAAAQIERk5AmDByXeqCCBAgQIAAAQIECBAgQIDAYAWECYP1dXYCBAgQIECAAAECBAgQIDByAsKEketSF0SAAAECBAgQIECAAAECBAYrIEwYrK+zEyBAgAABAgQIECBAgACBkRMQJoxcl7ogAgQIECBAgAABAgQIECAwWAFhwmB9nZ0AAQIECBAgQIAAAQIECIycgDBh5LrUBREgQIAAAQIECBAgQIAAgcEKCBMG6+vsBAgQIECAAAECBAgQIEBg5ASECSPXpS6IAAECBAgQIECAAAECBAgMVkCYMFhfZydAgAABAgQIECBAgAABAiMnIEwYuS51QQQIECBAgAABAgQIECBAYLACwoTB+jo7AQIECBAgQIAAAQIECBAYOQFhwsh1qQsiQIAAAQIECBAgQIAAAQKDFRAmDNbX2QkQIECAAAECBAgQIECAwMgJCBNGrktdEAECBAgQIECAAAECBAgQGKyAMGGwvs5OgAABAgQIECBAgAABAgRGTkCYMHJd6oIIECBAgAABAgQIECBAgMBgBYQJg/V1dgIECBAgQIAAAQIECBAgMHICwoSR61IXRIAAAQIECBAgQIAAAQIEBisgTBisr7MTIECAAAECBAgQIECAAIGRExAmjFyXuiACBAgQIECAAAECBAgQIDBYAWHCYH2dnQABAgQIECBAgAABAgQIjJyAMGHkutQFESBAgAABAgQIECBAgACBwQoIEwbr6+wECBAgQIAAAQIECBAgQGDkBIQJI9elLogAAQIECBAgQIAAAQIECAxWQJgwWF9nJ0CAAAECBAgQIECAAAECIycgTBi5LnVBBAgQIECAAAECBAgQIEBgsALChMH6OjsBAgQIECBAgAABAgQIEBg5gasw4R/+4R+Of/zHf/zLI3eFLogAAQIECBAgQIAAAQIECBBoVeBHP/rR9/4bePCgDczq7dQAAAAASUVORK5CYII=">
          <a:extLst>
            <a:ext uri="{FF2B5EF4-FFF2-40B4-BE49-F238E27FC236}">
              <a16:creationId xmlns:a16="http://schemas.microsoft.com/office/drawing/2014/main" id="{00000000-0008-0000-1300-000003000400}"/>
            </a:ext>
          </a:extLst>
        </xdr:cNvPr>
        <xdr:cNvSpPr>
          <a:spLocks noChangeAspect="1" noChangeArrowheads="1"/>
        </xdr:cNvSpPr>
      </xdr:nvSpPr>
      <xdr:spPr bwMode="auto">
        <a:xfrm>
          <a:off x="6400800" y="1675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xdr:col>
      <xdr:colOff>85726</xdr:colOff>
      <xdr:row>1</xdr:row>
      <xdr:rowOff>57150</xdr:rowOff>
    </xdr:from>
    <xdr:ext cx="933450" cy="866775"/>
    <xdr:pic>
      <xdr:nvPicPr>
        <xdr:cNvPr id="6"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333376" y="234950"/>
          <a:ext cx="933450" cy="866775"/>
        </a:xfrm>
        <a:prstGeom prst="rect">
          <a:avLst/>
        </a:prstGeom>
        <a:noFill/>
      </xdr:spPr>
    </xdr:pic>
    <xdr:clientData fLocksWithSheet="0"/>
  </xdr:oneCellAnchor>
  <xdr:twoCellAnchor>
    <xdr:from>
      <xdr:col>3</xdr:col>
      <xdr:colOff>146504</xdr:colOff>
      <xdr:row>49</xdr:row>
      <xdr:rowOff>115659</xdr:rowOff>
    </xdr:from>
    <xdr:to>
      <xdr:col>26</xdr:col>
      <xdr:colOff>483054</xdr:colOff>
      <xdr:row>57</xdr:row>
      <xdr:rowOff>190499</xdr:rowOff>
    </xdr:to>
    <xdr:graphicFrame macro="">
      <xdr:nvGraphicFramePr>
        <xdr:cNvPr id="7" name="Gráfico 6">
          <a:extLst>
            <a:ext uri="{FF2B5EF4-FFF2-40B4-BE49-F238E27FC236}">
              <a16:creationId xmlns:a16="http://schemas.microsoft.com/office/drawing/2014/main" id="{00000000-0008-0000-0000-000008000000}"/>
            </a:ext>
            <a:ext uri="{147F2762-F138-4A5C-976F-8EAC2B608ADB}">
              <a16:predDERef xmlns:a16="http://schemas.microsoft.com/office/drawing/2014/main" pre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28</xdr:col>
      <xdr:colOff>0</xdr:colOff>
      <xdr:row>58</xdr:row>
      <xdr:rowOff>0</xdr:rowOff>
    </xdr:from>
    <xdr:to>
      <xdr:col>28</xdr:col>
      <xdr:colOff>304800</xdr:colOff>
      <xdr:row>58</xdr:row>
      <xdr:rowOff>304800</xdr:rowOff>
    </xdr:to>
    <xdr:sp macro="" textlink="">
      <xdr:nvSpPr>
        <xdr:cNvPr id="302105" name="AutoShape 25" descr="data:image/png;base64,iVBORw0KGgoAAAANSUhEUgAABVEAAADaCAYAAACvrwJvAAAQAElEQVR4Aezdb2gl133w8VO/iXbbvnB200AlNWnWVluc6gktW6mU4JhCgxTDgyoZ0m1LgySq/lHWpLQWhirLRoYl6Yulsppkg1YUbJZQO+hNIpFCWe0TMJJFSiuXp62228aRlBeOtKIkWW3LQ/Ls99Qjz726dzXalTQz936Nj+7MmTMzZz5zro/P786fR4L/KKCAAgoooIACCiiggAIKKKBAowt4fAoooIACDyEQg6hvvvnmj/71X//VpIFtwDZgG7AN2AZsA7YB20CB24D/v+r/s9sGbAO2AduAbcA2YBuwDRx/G/jnf/7nhRhEvXv3bujo6DBpYBuwDdgGjroNuH3bmG3ANmAbsA3YBmwDtgHbgG3ANmAbsA3YBkrVBh555JEnYxD1IFeyWlYBBRRQQAEFFFBAAQUUUEABBRpfwCNUQAEFFHhHwCDqOxZOKaCAAgoooIACCjSWgEejgAIKKKCAAgoooMChCBhEPRRGN6KAAgoclYDbVUABBRRQQAEFFFBAAQUUUECBvAWOPoia9xG6fwUUUEABBRRQQAEFFFBAAQUUOHoB96CAAgo0sIBB1AY+uR6aAgoooIACCiigwMEELK2AAgoooIACCiigQC0Bg6i1VMxTQAEFyitgzRVQQAEFFFBAAQUUUEABBRRQ4JAFChhEPeQjdHMKKKCAAgoooIACCiiggAIKKFBAAaukgAIKlEfAIGp5zpU1VUABBRRQQAEFFCiagPVRQAEFFFBAAQUUaAoBg6hNcZo9SAUUUKC+gEsUUEABBRRQQAEFFFBAAQUUUOD+Ao0QRL3/EbpUAQUUUEABBRRQQAEFFFBAAQUaQcBjUEABBXITMIiaG707VkABBRRQQAEFFGg+AY9YAQUUUEABBRRQoIwCBlHLeNasswIKKJCngPtWQAEFFFBAAQUUUEABBRRQoMkEmjKI2mTn2MNVQAEFFFBAAQUUUEABBRRQoCkFPGgFFFDgsAQMoh6WpNtRQAEFFFBAAQUUUODwBdyiAgoooIACCiigQAEEDKIW4CRYBQUUUKCxBTw6BRRQQAEFFFBAAQUUUEABBcotYBA1y/mzjAIKKKCAAgoooIACCiiggAIKNL6AR6iAAgrUETCIWgfGbAUUUEABBRRQQAEFyihgnRVQQAEFFFBAAQUOX8Ag6uGbukUFFFBAgYcTcG0FFFBAAQUUUEABBRRQQAEFCiVgEPVITocbVUABBRRQQAEFFFBAAQUUUECBxhfwCBVQoFkEDKI2y5n2OBVQQAEFFFBAAQUUqCVgngIKKKCAAgoooMC+AgZR9yWygAIKKKBA0QWsnwIKKKCAAgoooIACCiiggAJHKWAQ9Sh1s2/bkgoooIACCiiggAIKKKCAAgoo0PgCHqECCpRUwCBqSU+c1VZAAQUUUEABBRRQIB8B96qAAgoooIACCjSfgEHU5jvnHrECCiiggAIKKKCAAgoooIACCiiggAIKHEDAIOoBsIpU1LoooIACCiiggAIKKKCAAgoooEDjC3iECihQDAGDqMU4D9ZCAQUUUEABBRRQQIFGFfC4FFBAAQUUUECB0gsYRC39KfQAFFBAAQWOXsA9KKCAAgoooIACCiiggAIKNLOAQdRmOfsepwIKKKCAAgoooIACCiiggAIKNL6AR6iAAkciYBD1SFjdqAIKKKCAAgoooIACCjyogOspoIACCiiggAJFEzCIWrQzYn0UUEABBRpBwGNQQAEFFFBAAQUUUEABBRRoIAGDqA10Mg/3UNyaAgoooIACCiiggAIKKKCAAgo0voBHqIACWQQMomZRsowCCiiggAIKKKCAAgoUV8CaKaCAAgoooIACRyxgEPWIgd28AgoooIACWQQso4ACCiiggAIKKKCAAgooUFwBg6jFPTdlq5n1VUABBRRQQAEFFFBAAQUUUECBxhfwCBVoSgGDqE152j1oBRRQQAEFFFBAAQWaWcBjV0ABBRRQQAEFDiZgEPVgXpZWQAEFFFCgGALWQgEFFFBAAQUUUEABBRRQ4NgEDKIeG7U7qhZwXgEFFFBAAQUUUEABBRRQQAEFGl/AI1SgEQQMojbCWfQYFFBAAQUUUEABBRRQ4CgF3LYCCiiggAIKNLnAsQVRb926FYaHh8Py8vIu+e3bt8P58+fDuXPn4jLKJAunpqZiPstmZ2eT7IrPLGUqVnBGAQUUUECBphXwwBVQQAEFFCivwN27d8PFixcDY8D0UTBWZMxISi+rl7/fusl+qrfHOJZtptd3WgEFFFCguQSOJYhKZ/Pyyy+Hjo6OCt1r166Fp556KvA5MjISKEOnRQe1tbUVZmZmYie5uLgY0gFWNpKlDOVMDSTgoSiggAIKKKCAAgoooEDTCTAWfO6558Ljjz9ecezkM1YkeMrYkTEk48R6+emV65XZ2NgIbW1tcSxKeS78oez169dDT08PWSYFFDgOAfehQAEFjiWI2tfXFy5cuBBOnjy5S0BnRCf35JNPxrwzZ87Ezzt37oSlpaXQ29sbWlpawrvf/e7Q3t4eKB8LvP0nS5m3i/qhgAIKKKCAAgoooIACChyrgDs7PAHGipOTk3uCqCsrK6G7uzuOGRk7dnZ2hvX19VAvP12jLGUoz0U+X/nKV0J/f38cn5JnUkABBRRoToFjCaJmpSWAur29XbM4nWHNBanMLGVSxUs3+S//8i/h6aefjlfvcgXvN77xjXgMm5ub4eMf/3jM55P5uKDqzwsvvBDLsO5LL71UtdRZBRRQQAEFKgScUUABBRRQoHQCXElaq9L18tNlKdPa2hoDsYODg4FpLt5h/EQgN13WaQUUUECB5hMoTBCVq1RPnTpV8wzQedVckMrMUiZVvJSTr776ahgbGwvcSvKFL3whfO1rXwtczfuZz3wm/PEf/3HM/9jHPha++MUv7jk+Aq5vvfVWXOeVV14JCwsLgaDsnoINleHBKKCAAgoooIACCiigQLMIcBt+rWOtl58um5ThilbuouSRc1zZmtwRyTNSeZ9HMp9e12kFFCiCgHVQ4OgFChNE5SrUnZ2d8Oijj+45an4RTDq1PQvfzshS5u2iux9csbm6uhrKkr73ve+F73znO7G+3/72t8O73vWu+KxY3JjmON773vfG4Ojrr78ey5FH+upXvxp+7dd+Lf6qSsd/+vTp8I//+I8VZShnKk978Fx5rmwDtgHbgG3ANmAbsA00UBso0bjkMNodY7HdgdkhTXBnYq2La+rlp3dbXYbb+Ofn5+NzULmIZWJiIt7Vd+PGjfRqTiuggAIKNJFAbkFUnnXKladJJ8Qn8+R3dXWFubm5QMfFQ7zX1tZC9e0TWcrsdx4JJPKyq7KkP/uzPwu8pIuXcBEU5arUD37wg+HEiRPhv/7rv+KLu37pl34pPhPoAx/4QJxPju0nf/Inw0//9E/v5jH/3//937vzSTk/OzTp0MDvgW3ANvBgbUA33WwDtgHbgG0gaxtgLBYe8h+uFOXFUlwkQmKaPBLT5JGYJi+9O+bJZzmJafKSMgRQGXMyPk3y9ruwJynnpwIKKKBAYwocSxCVwB+3P7z22mvh8uXLIbkNgjx+1Ut/wnz27NlAQJXn0IyPj4eBgYEYGCSgSuCQTq5eGdZv1MSvtT/60Y/CJz/5yfDv//7vgQec8xiEZ555Jnz605+Ov4wyzW37+xm8733v269IMy73mBVQQAEFFFBAAQUUUKBgAowDh4eH41iSMSXjx+Xl5XihDS+WGh0dDSSmufiGxDR5JKbJYxzJeJLtMU8+y0lMk8ehs23udGTMye39PBOVcSnvlUhejEw5kwIKlFrAyitwYIFHDrzGA6zQ19cXeKZMknizIr/okZgmn0/mk83TkZFPovMin06vvb09BlSZr1WG/EZMBFD/4i/+Ily8eDH85m/+Zvjrv/7rQOdO/oc//OH4PFQC0jwr9f3vf38guHo/hzfffDNQ7n5lXKaAAgoooIACCiiggAJFFWieehHcnJ6erhhTJmPE9FiT6USFacaSJKbJ397ejhfrJLf8k89yEtOUIbFtxppMk5inTPWYlWUmBRRQQIHmEXikLIfKrf28GZFfHctS56OsJ8HTH/zgBxW74Lmyn//858MTTzyxJ4jKL6a8UIoyvFDqP/7jP8Iv/MIvVKzvjAIKKKCAAscq4M4UUEABBRQ4RoGFhYXQ398fuLr0GHfrrhRQQAEFGkSgNEFUOjp+DUxfrdog5yDTYfDMoE984hPhD//wD+Nt+3wyT/4LL7wQ8z72sY8FfiX93d/93bhNgqVDQ0OBgCtXq/7UT/1UoEx63VjQPw8s4IoKKKCAAgoooIACCihQDgHGRlzVWo7aWksFFCiagPVRoDRBVE9VCARCuWU/Sczj8ud//ue7t/MnAVTyv/vd74af/dmfDQRamU+XS9Yl36SAAgoooIACCiiggAINL+ABKqCAAgoooMBDCBhEfQi8Iq/Kbfs3btwIf/AHf1Dkalo3BRRQQAEFDiBgUQUUUEABBRRQQAEFFFAgH4Fcg6i8KOr8+fOB55zyyXzCMDU1FfNZNjs7m2RXfGYpU7FCE83wYimuPE2uQm2iQy/2oVo7BRRQoIkFksfPPPXUU4F+nx/8Eg6WVecly/h86aWX4qNrWJey5JkUUEABBZpHID324wW7yZEzVmTMSKJMkp/+rFXm1q1bYXh4OI4509u7evVqYFl6facVUECBBxJwpYYTyC2IyouiXnzxxcDt57zpkEERnwjTiW1tbYWZmZlAR7i4uLinI8tShm2ZFFBAgawC3/jGN3aDNE8//XTgucKsyyfz/Hfq4x//eHzOMPnpVG/ddBmnFWhmAb5H3//+98PXvva1+AgantP9zW9+M36f+F695z3v2fNSxMSLdXkZCC9IZP233nor8J1LlvupgAIKKHA0AkXZKkFQ6sJ4cWJiIrz66quBC3AIdjJWZMzI2JExJONEyiapXpmVlZUwMjIS2B7TlGc/vIPD56aiYVJAAQUUqBbILYiaXH2SdFCdnZ1hbW0tdoZLS0uht7c3vjWRTqy9vT3mpyufpUy6vNMKKKDA/QT4bxLBmS984QsxwDM2Nhb/B538z3/+84F5nkfMy9m++MUvVmyKMrXWrSjkjAIKVAhwxwSBU+6Y+PKXvxyefPLJiuXpGQbEH/nIR+IzvlmPlyh+61vfShepN22+AgoooEADCGxsbISurq54JK2trfFHN4KjBD+7u7sDY8aWlpbAmHJ9fT2WS/5kKUNZtnfz5s3Q09PDrEkBBRRQQIE9ArkFURkEURs6Kz4fffTR2BkyXStVd4YPWqbWeuYpUFwBa5anwPve977w7W9/O/636Zd/+ZdjVQjecDUdgdOYUecP69ZZZLYCTSnw8z//8+GJJ54I/BDBVd18l8h7UIw333zzQVd1PQUUUECBkgkQOOUiGqpNsPTUqVNM1kwEXGsuSGVShoDrlStXwqVLl2KAdn5+Pt7ez/ZTRZ1UQAEFjlHAwibEmQAAEABJREFUXRVdILcgKp0TV5tevnw5PodmdHQ0cPtFLTA6zVr56bwsZdLlnVZAAQXSAvyw84lPfCL86Z/+abylnxez8biRdJlk+rvf/W5IB1EPsm6yDT8VaEYBAp+//uu/Hkh/9Vd/FW/lfxCH97///Q+ymusooIACChy1wBFtn7sVVldX47iRZ5++9tprNffU1tZWMz+dmZThjsjp6elA4gpUrnTlcQFsn8cDpNdxWgEFFFBAAQRyC6Kyc65CoaMi8SwaOjSCESxLJ34pZFk6r3o6S5nqdZxXQAEF0gIER3/iJ34ifPKTnwx/93d/V/OZi9x6/OM//uPp1eJ0lnVjQf8o0KQCvBiKQ+elhySuSOWqH/IOmr71rW+Fo7ra+6B1sbwCCiigwNELcLv+5ORkYNzIs08/9KEPxVv4q/fM3Yv7XVxTXYY7I3m+KvvgR3ICqHySX7195xVQQAEFmlsg1yBqQs9Lpl5++eXw+OOPx+eg8ivg3NxcIJ/Oi2el8kthUp7PLGUod7+0ubkZ+EXTtKrDvV+2G6QdeC4f8Fz+7d/+beCWrj/5kz8JH/zgB8Pzzz8f/uZv/ib827/9W/jBD34QP2kjf//3fx9+9KMfhe985zu71vXW5RlcrGPyvzG2gdV41en3vve93e/NP/3TP8W8xIZHZ6S/a0k+n+9973vD17/+9fD666/HxDR5LDP5/bIN2AZsA+VsA4zF7jdWq7eMH+B2dnYCwVJuyefFUgRBSUyTl16XefJZTmKaPMow3mR7fX19zMbERT33e1xALOQfBRRQoBgC1uKYBXINovIrH7dLDA4OxoeAJ50XV6jScZE/Pj4eBgYG4i+NBFR5uQudX70yB/HjirKOjo6QV/rM//l/oUwpLyf3m18bbSb7n/mZnwnvete7wgc+8IH434QTJ06EH/uxHwu/+qu/Gj//8z//M+YTxPmVX/mV+N+sxKfeuo899lhcJynnp225mdsAb0Bm0MsnKZnmyp9Pf/rT8Zl0BFafffbZwHPvyP/sZz8bfvjDH4bf+I3fCB/96EfjC974/wCmyWtmT4/d/57YBmwDZW8DjMVCyDZ6W15e3r2Vnx+p6Qt4PBwX2vBiKR4NR2KaPMaLlGH8yDz5LCcxTR575lZ+Ls6hzyGPACpjUPoo5iljUkABBRRQIBHINYhKJ8YtGaQkgJpULL2MgCn5dIbt7e0xoMp8rTLkmxRQQIGDCvCCm4985CPhmWeeic9EJXjzR3/0R4EfdPhknpfhvPXWW6G/vz9u/oUXXgjcolxvXf5HPBb0jwIKxBe0cSvm9evXA4lpviMMor/85S/HPPJJPI+YK5Te8573BH6kgI88lpGYJq8QyUoooIACChy5AONBxoykCxcuxLsXk50yjiSfxDT529vb8f/huFqVefJZTmKaPBLjSbbNNIl5yvDJvEkBBRRQQIG0QK5B1HRF9pvmVguuTOHK1f3KulwBBbILWPIdAQIzBGhIX/3qVwPBUZbyyTz5SeCHZ2V9//vfD8n/eNdbl/VNCihwcAEe68PL3gi0Hnxt11BAAQUUaGaBhYWF+KM3V6s2s4PHroACClQLOP9wAqUJotIB8osgt1o83CG7tgIKKPDwAt/85jfDE088sRtoffgtugUFFEgL8HxifsBI5zmtgAIKKND0ApkAhoaGgrfjZ6KykAIKKKDAAQRKE0Q9wDFZVAEFFDhygQ9/+MOBq0+PfEfuQAEFGkzAw1FAAQUUUEABBRRQQIEyChhELeNZs84K5CngvhVQQAEFFFBAAQUUUEABBRRQoPEFPMIKAYOoFRzOKKCAAgoooIACCiiggAIKNIqAx6GAAgoooMBhCeQaRL1161YYHh4OvCyKtLy8vHtcU1NTu/mzs7O7+emJLGXS5Z1WQAEFFFBAAQVKJmB1FVBAgaYXuHv3brh48eLu+JBxYILCWJGxJCmdnyzns1aZ9Fg0PQ69evVqYBnrmRRQQAEFFEgL5BpEnZ+fDyMjI+HatWthYmIi8OZrOkg6sa2trTAzMxPoCBcXF/d0ZFnKpA/UaQUUyEvA/SqggAIKKKCAAgoo8OACb7zxRjh16lQcNzJGvHPnThwfEuxkrMiYkXzGkIwT03uqV2ZlZSWORRmHMs06BFt5kbEvpULDpIACCjyIQGOvk2sQtZqWjrGlpSUsLS2F3t7ewDSdWHt7e7h9+3ZF8SxlKlZwRgEFFFBAAQUUUEABBRRQoPQCJ0+eDI8++mgg+Nnd3R0YMzJ27OzsDOvr6xXHl6UMKxBsvXnzZujp6WHWpIACCiigwB6BR/bkHGMGt1y89NJL8baMl19+Ofz2b/923b1Xd4a1CmYpU2s98xRQQAEFFFBAgUYR8DgUUECBRhM4e/ZsPCTGj6Ojo6HnXqCTwGnMrPqzsbFRlbN3ljIEXK9cuRIuXboUurq6AndJ8qg5grF71zBHAQUUUECBEHINom5vb8dz8Hu/93thbW0tdlwxo+pPa2trVc7e2Sxl9q5ljgIKFFDg0Kr0O9P/N5QlHdpBuyEFjlGgLN8v6nmMLO5KAQUUUOCQBXjkG7fqP/3004G7FLkAh7zq3bS1tVVn7ZlPynDL/vT0dCBxBSqBVB4zR6CWxwPsWdEMBRRQQIGjECjVNnMLonJ7/pe+9KXw7LPPho9+9KPhc5/7XLwdg/xqQX4pTDq76mXJfJYySdnkc3NzM6yuruaWknqU5TNPK/edXzsts31ZvlvUs8zO1r15v5+03bIk22nztlPPvefeNlDMNsBYLGsfQqCTK0cJcF64cCE+H5XnpFavz52J+11cU12G2/gZg3JlK89aJYDKJ/nV2689b64CCiigQLMIPFKUA+WqVDor6sOvgHNzc4FfF+m8uEqVXwpZlqQsZZKy9T5Pnz4dOjo6ckv16lXU/Dyt3Hd+7bTM9kX9LtWqV5mdrXvzfj9rteWi5tlO79NOc/x/Ic+L58U20LxtgLHYg/QZjBG5KpV1CazyYimCoCSmyWNZkpgnn+UkpsljOdviNv6+vj5mY+J5q7yrI874RwEFFFBAgZRAbkFUfukbGBgI4+Pj8ZmofDJPPs+8oeMaHByMy5N8AqpjY2PxJVP1ygT/UUCBphPwgBVQQAEFFFBAAQUaV4ArUK9fvx7HjYwRGSsyHuRCG14sxXNSSUyTR7CUcSPjR+bJZzmJafLQ4gpXLs5hDEoeAVS2v7OzE5injEkBBRRQoFgCedYmtyAqB03Hx3NnksQ8+SQ6uOp8OkOegUMnV68M+SYFFFBAAQUUUEABBRRQQIHGEGD8Nzk5GZLxIWPF5Mi4ijTJZ5p87nIk0Jrc2k9+dRnKsZ1aY1DyWX5Eyc0qoIACCpRUINcg6kHMuNViaWkp/vp4kPUsq4ACCiiggAIKKHCYAm5LAQUUKLbAwsJC6O/vDy0tLcWuqLVTQAEFFCiVQGmCqHSA/CLIr5ClErayCihQPAFrpIACCiiggAIKKNCwAkNDQ96O37Bn1wNTQAEFDihwiMVLE0Q9xGN2UwoooIACCiiggAIKKKCAAgqUQsBKKqCAAgoUQ8AgajHOg7VQQAEFFFBAAQUaVcDjUkABBRRQQAEFFFCg9AK5BVF5SdT58+fjM0552yKJefJRnZqa2l02OztL1p6UpcyelcxQQAEFDizgCgoooIACCiiggAJ5CaTHfYwbScvLy7E6jBWZJ1EuZlb9qVXm1q1bYXh4OI45k22x2tWrVwPLmDYpoIACCjSjQP1jzi2IyrNNJycnw7Vr12L61Kc+FTo6OgL5dGJbW1thZmYm0BEuLi7u6ciylKl/2C5RQAEFFFBAAQUUUEABBRQogwDvxkjGjYwPf+7nfi4+85RgJ2NF8hg7MoZknJg+pnplVlZWwsjISJiYmAhMsw7BVsajZ86cYba8yZoroIACChyJQG5B1OqjWVpaCl1dXTGb6d7e3vg2RTqx9vb2kFyhGgvc+5OlzL1i/quAAgoooIACCihQMgGrq4ACCtQTICh66tSpePENwc/u7u443dLSEjo7O8P6+nrFqlnKsALbvXnzZujp6WHWpIACCiigwB6BQgRR6bDu3LkTfvEXf3FPBZOM6s4wyU9/ZimTLu+0AgoocEQCblYBBRRQQAEFFFDgkAXu3r0brl+/ft9A58bGxr57pQwB1ytXroRLly7Fi3nm5+fj7f0EY/fdgAUUUEABBZpSoE4Q9Xgt+HXw8ccfj1ee1tpza2trreyKvCxlKlZwRgEFFFBAAQUUUEABBRRQoDQCBD+pbL2xX1tbG4vvm5Iy3LI/PT0dSFyByl2RPDLgfs9Wve+GS73QyiuggAIKZBHIPYjKbfoEUZ988sm69aWzTDq7eoWylKm3rvkKKKCAAgoooIACJRaw6goo0BQCXC361FNP1b34hjsT6wVYE6DqMtwVyZiUx8hxdyTPV+WT/GQdPxVQQAEFFEAg9yDqjRs3QvJMGypE4lfAubm5wO0adF5ra2vxweEsS1KWMknZep+bm5thdXU1t1SvXkXNz9PKfefXTstsX9TvUq16ldnZujfv97NWWy5qnu20edup595zbxsoZhtgLHaQPqPWuJBb8nmxFEFQEtPkpbfLPPksJzFNHmUYbxKY7evrYzamkydPxvFpnPGPAgoooIACKYHDCqKmNpl9kk6Lq1AJiKbXOnv2bOy4BgcHw/j4eBgYGIgPC6fjHBsbiy+ZqlcmHOCf06dPh46OjtzSAapaiKJ5Wrnv/Nppme0L8cXJWIkyO1v35v1+ZmzehShmO23eduq599zbBorZBhiLHaSDYNzIC4e5YjRZj1vyebHU6OhoIDFNHsFSxo2MH5knn+UkpsljG9zKz1iUbZJHAJUx6M7Ozp6LeChv2hVwQgEFFGhKgVyDqDy0+8KFC4GAaLU+HRzPpCEly+kM0x1nrTLV23FeAQUUUEABBRRQQIFKAecUUKBsAlwtyvivut7kM2YkMc3y7e3teFFOcms/+SwnMU0ZEttLxprJPGXIZ96kgAIKKKBAWiDXIGq6IvtNc9Xq0tJS4EHf+5V1uQIKKNDwAh6gAgoooIACCiigQE2BhYWF0N/fX/fZqTVXMlMBBRRQQIF9BHILou5Trz2LuWqVXwS51WLPQjMUUEABBRRQQAEFFFBAAQUUuCcwNDTk7fj3HIr0r3VRQAEFGkGgNEHURsD2GBRQQAEFFFBAAQVKKWClFVBAAQUUUEABBZpcwCBqkzcAD18BBZpFwONUQAEFFFBAAQUUUEABBRRQQIEHFShPEPVBj9D1FFBAAQUUUEABBRRQQAEFFFCgPALWVAEFFCigQO5B1NnZ2fiyKF4YNTU1tUvENHkkyuwuSE1kKZMq7qQCCiiggAIKKKCAAsci4E4UUOBwBW7duhWGh4fj2PH8+fPh9u3bcQeMFRkzkhgfxsyqP7XKpLe3vLy8u8bVq1cDy3YznFBAAQUUUOBtgVyDqHRWKysrYWZmJly7di3w4ijqRa0Sfh4AABAASURBVP7W1lbMpyNcXFzc05FlKcO2TAoooIACDyTgSgoooIACCiigQCEECJh+6UtfCs8//3wcN05OTgZeOEywk7EiY0bGlIwhGSemK12vDOPQkZGRMDExEZhmHYKtbPfMmTPMmhRQQAEFFKgQyDWIurS0FHp7ewNv3k/XKp1PJ9be3r77S2NSbv8ySUk/FVBAAQUUUEABBRRQQAEFyipAIJQxYXVwk+Bnd3d3DKgypuzs7Azr6+sVh5mlDCuwj5s3b4aenh5mTaUTsMIKKKDA0QvkFkS9e/du4JfCy5cvx1syuP2CX/7qHXJ1Z1irXJYytdYzTwEFFFBAAQUUUECBXAXcuQIK1BVgnPfaa6/tjhsvXrwYGE/WWmFjY6NWdkUeZQi4XrlyJVy6dCl0dXWF+fn5+LgAgrEVhZ1RQAEFFFDgbYHcgqjs/8SJE/H2CW7l5zYKbsXgVg2WpVNra2t6tuZ0ljI1VzRTAQUUUOBQBNyIAgoooIACCihwVALPPPNMvJWf2/bZxxtvvMFHRWpra6uYrzWTlOGq1unp6UDiClQCqYxLubiHxwPUWtc8BRRQQIHmFsg1iJqmJwh66tSpsL29nc6O0/xSmHR2MaPGnyxlqlfb3NwMq6urSTr2z+r6FH0+Tyv3nV87LbN90b9T6fqV2dm6N+/3M92Giz5tO23eduq599zbBorZBhiLPUjfwZWiXEXK1anV65PHuLI6Pz1fXYbb+LmQh8fI3blzJxBA5ZP89HpON5yAB6SAAgocWCC3ICqd38mTJ3cf4s0viTs7O4FOj18B5+bm4i0adF5ra2uBXwrTR5elTLp8renTp0+Hjo6O3FKtOhU5L08r951fOy2zfZG/T9V1K7OzdW/e72d1Oy7yvO20edtp4557z6nnttxtgLFY1n6DC2p4tim38BPw5A5GAqkkpskjMU1eervMk89yEtPkUYbtcRt/X18fszExRuXinjjjHwUUUEABBVICuQVRqQO3Sly/fj0+24bn0fzO7/xOfMnU2bNnAx3X4OBgGB8fDwMDA/Fh4QRUx8bG4kum6pUJ/qOAAgooUA4Ba6mAAgoooIACCmQQSI/9RkdHAy+T4iIbEtPkkZgmj2Ap40bGj8yTz3IS0+SxW27l5+IcrkIljwAqY1Au7mGeMiYFFFBAAQUSgVyDqHRWk5OT8dk2dGDpjooOjmfSkOg0qTCdIW9lZD3ma5Uh/7iS+1FAAQUUUEABBRRQQAEFFDh6gfTYL33lKNOMGUlMUxMeEcdFOdzlyDz5LCcxTR6JbSZjzWSeMuQzb1IgLeC0AgookGsQ9SD83GqxtLQUr1o9yHqWVUABBRRQQAEFFFBAgSCBAk0jsLCwEPr7++Ndjk1z0B6oAgoooMCRC5QmiMozVPlFMLkK9chl3IECCiigQMEErI4CCiiggAIKKLC/wNDQ0J53auy/liUUUEABBRS4v0Bpgqj3P4ySLLWaCiiggAIKKKCAAgoooIACCijQ+AIeoQIKNJyAQdSGO6UekAIKKKCAAgoooIACDy/gFhRQQAEFFFBAAQXeEcg1iDo7OxufcXru3Ln4uby8vFuzqampmMcyyu0uSE1kKZMq7qQCCiigQHMJeLQKKKCAAgoo0AACt27dCsPDw7vjQ8aByWExVmTMSErnJ8v5rFUmvc30OPTq1auBZaxnUkABBRRQIC2QaxCVijzzzDOBNyCSkjcj0oltbW2FmZmZQEe4uLi4pyPLUobtlztZewUUUEABBRRQQAEFFFBAgY6Ojjg+ZNzIuzIQIdjJWJExI2NHxpCME1mWpHplVlZWwsjISJiYmAhMU55gK+/gOHPmDLMmBY5ZwN0poEDRBXIPotYCWlpaCr29vfFtinRi7e3t4fbt2xVFs5SpWMEZBRRQQAEFFFBAAQUUODoBt6zAMQsQ/Ozu7g6MGVtaWkJnZ2dYX1+vqEWWMqxAsPXmzZuhp6eHWZMCCiiggAJ7BHIPor7yyivxtozz58/vCZSma1vdGaaXJdNZyiRl/VRAAQUUUKBawHkFFFBAAQUUKKbA6upqGBwcjGPH6qtN0zXe2NhIz9acpgwB1ytXroRLly6Frq6uMD8/Hx8ZQDC25kpmKqCAAgo0vUCuQdS+vr7dW/mfeuqp8OKLL4a7d+/uOSmtra178qozspSpXqcB5z0kBRRQQAEFFFBAAQUUUKChBLi9fnp6Oo4duf3+pZde2vO4Nw64ra2Nj/umpEyyTbbLFagEUnlUwP2erXrfDbtQgeMXcI8KKHDMAo8c8/7q7o5fAk+cOFFzOb8UJp1dzQL3MrOUuVfMfxVQQAEFFFBAAQUUUKAQAlZCgYMLcPFMvbEhdyay/H5brS7Dbfw8Oo5HAty5cye+k4NP8u+3HZcpoIACCjSfQGGCqDyr5uTJk/E5qPwKODc3F69KpfNaW1sL/FKYPj1ZyqTL15re3NwM3BaSV6pVpyLn5eXkfldzbadl9i/y96m6bmV2buq6rzb397O6HRd53nba3G3V8+/5tw0Urw0wFnuQfoOLZ3iB1KOPPhqfgcqLpQiCkpjm4pz0dpknn+UkpsmjDHdBchs/d0gyT2JMeurUKSZNCiiggAIKVAjkFkSlA+M5qNwuQSKIOjw8HCt39uzZQMfFM2/Gx8fDwMBAfFg4AdWxsbH47NR6ZcIB/jl9+nTgLY95pQNU9ciKHmTDeTm5345c22mZ/Q/SvvMuW2Zn696839G8vzcH2b/ttHnbqefec28bKGYbYCyW9b/jU1NT8VmojBt5hunv//7vx/EhF9rwYqnR0dFAYpo8xpqMGxk/Mk8+y0lMk8e+uZWfi3O4CpU8AqiMQXd2dvZcxEN5kwJlF7D+CijwcAK5BVHpqCYnJ+NzbXj2zIULF+JVqMnh0MGRTyJgSj6dYXt7e+wwma9VhnyTAgoooIACCiiggAIKNJyAB9SkAulxH4FPAp4JBVeRMmYkMU3+9vZ2vCgnubWffJaTmKYMie0mY81knjLkM29SQAEFFFAgLZBbEDVdiSzT3GqxtLQUf4HMUt4yCiiggAIKFE/AGimggAIKKKDAUQssLCyE/v7+iot0jnqfbl8BBRRQoPEFShNEbWlpibdocAVr45+WAh+hVVNAAQUUUEABBRRQQAEFCiwwNDTk7fgFPj9WrUQCVlUBBSoEShNErai1MwoooIACCiiggAIKKKDAPgIuVkABBRRQQAEFDkvAIOphSbodBRRQQAEFDl/ALSqggAIKKKCAAgoooIACChRAwCBqAU5CY1fBo1NAAQUUUEABBRRQQAEFFFBAgcYX8AgVaGyBQgRRZ2dnw/DwcLh169au9tTUVHyJ1Llz5wLLdxekJrKUSRV3UgEFFFBAAQUUUEABBRSoL+CSQgswXmTcmB4fMs2YkcT4sNYB1CqTbIv1lpeXd1e7evVqxbh0d4ETCiiggAJNL5B7EJXOa2VlJbS3t++eDDqxra2tMDMzE+gIFxcX93RkWcrsbtAJBRRQQAEFmkTAw1RAAQUUUKARBe7evRu+8pWvhI6Ojt3DYyzJWJExI2NHxpCME3cL3JuoV4Yx6MjISJiYmAhM3ysaL95597vf7UupwDApoIACCuwRyDWImnSE/f394cSJE7uVW1paCr29vaGlpSXQiRFgvX379u5yJrKUoZypdAJWWAEFFFBAAQUUUEABBRSoEJifnw+PP/54TMkCgp/d3d1xzMjYsbOzM6yvryeL42eWMhQk2Hrz5s3Q09PDrEkBBY5HwL0oUCqBXIOob7zxRuwEH3vssX3RqjvDWitkKVNrPfMUUEABBRRQQAEFFFBAgYMLuMZxCHBBzcbGRqYAJ+X2qxNlCLheuXIlXLp0KXR1dQWCtDwqgGDsfuu7XAEFFFCgOQVyC6LSEc7NzYUnn3xyX/nW1tZDKbPvRiyggAIKKKBAswl4vAoooIACChRc4Nq1azHQuV+As62tbd8jScqcOXMmTE9Px8QVqARS2Q/PSOXxAPtuyAIKKKCAAk0nkFsQdXt7O6ytrYXR0dEwODgY/uEf/iH+CshtFNVngV8Kk86uelkyn6VMUjb53NzcDKurq7mlpB5l+czT6n77dll+bbjo9mX5blHPoltaP79ntdoAbbcsqVb9zbNd2wZsA7aB/NoAY7EsfQiPgONZp5cvX44vHn7llVcCiZdFVa/PnYn7XYBTXYbxJxf48Bi5O3fuxHdy8El+9fadV0CB/AWsgQJ5CuQWRE1++ePXPh4C/qEPfSg8//zz8SHe/ArIVap0mHReBFspn4bKUiZdvtb06dOn44PJeTh5HqlWnYqcl4eR++zItY2W3b/I36fqupXd2vo353e1uh0Xed422pxt1PPueS9gG/D/7Tr+p10yFsvSb3D16YULFwLjRtIzzzwTSH19fYFb8nmxFEFQEtPkpbfLPPksJzFNHmUYb3IbP9tinnTy5Mlw6tQpJk0KKKCAAgpUCOQWRK2oRdXM2bNnY8fFFarj4+NhYGAgPiycgOrY2Fig86tXJviPAgoooIACChyhgJtWQAEFFFCgGAJcaMOLpbi7kcQ0eYwXGTcyfmSefJaTmCaPI+B2fi7O4SpU8gigMgbd2dmJF/dQxqSAAgoooEAiUIggKr8uPvfccxUdFR0cvzSSCJhSYTrD9vb2GFBlvlYZ8k0K3FfAhQoooIACCiiggAIKKFBKAa4aJSWVZ5oxI4lp8nl0HFeTJrf2k89yEtOUITGeTMaayTxlyGfepIACDSDgIShwiAKFCKJmOR5utVhaWorPwclS3jIKKKCAAgoooIACCiigQNkFrP/BBRYWFkJ/f3/gYp2Dr+0aCiiggAIK1BYoTRCVDpBfBLnVovahmKuAAgoooIACBRSwSgoooIACChyrwNDQUMVdjse6c3emgAIKKNCwAqUJojbsGfDASiBgFRVQQAEFFFBAAQUUUEABBRRQoPEFPEIF6gsYRK1v4xIFFFBAAQUUUEABBRRQoFwC1lYBBRRQQAEFjkQg1yAqb0scHh6Ozzk9f/584MVRyVFOTU3F/HPnzoXZ2dkku+IzS5mKFZxRQAEFFFBAgcILWEEFFFBAAQXSArwf4+LFi7vjw+Xl5d3FjBUZM5IYH+4uSE3UKpMei6a3d/Xq1cCy1OpOKqCAAgooEAVyDaK+/vrr4XOf+1zgDYhPPfVUuHHjRqwUndjW1laYmZkJdISLi4t7OrIsZeLG/KPA8Qu4RwUUUEABBRRQQAEFFDgkgTfeeCP09vbGcePExES4fv16ILBKsJOxImNGxo6MIRknpndbr8zKykoYGRkJbI9p1iHYyjs4zpw5w6xJAQUUyCJgmSYSyDWI+lu/9VuBTgrvjY2N0NbWxmRYWlqKnSQvk2J5e3t7xVWqFMpShnImBRRQQAEFFFBAAQUUUECBegLFzz979mwgUVPuXjx58mRgrEjws7u7O44pme/s7Azr6+sU201ZylCYYOvNmzdDT08PsyYhpD2lAAAQAElEQVQFFFBAAQX2COQaRKWjSm7np2ZJx8h0daruDKuXM5+lDOVMCiiggAIKKNBAAh6KAgoooEBDC3DV6cW3b+d/6aWX4m399Q6Yi3PqLUvyKUPA9cqVK+HSpUuhq6srzM/PB8amBGOTcn4qoIACCiiQFsg1iMptEtPT0/G2jNbW1njrfrpyyTTLkul6n1nK1FvXfAXyFnD/CiiggAIKKKCAAgooUFuAwOaFCxfiuPHZZ58Nn/3sZ/fcqciayZ2NTNdLSZlkLMp4lCtQCaTymLn7PVu13jbNV0ABBQ4iYNnyCuQaRE2z8UvgnTt34rNt0vlM80th0tkxXytlKVO93ubmZlhdXc0tVden6PN5Wrnv/Nppme2L/p1K16/Mzta9eb+f6TZc9GnbafO2U8+95942cOht4FDGT4zFHqTv4OKZU6dOhe3t7T2rc2ciy/csSGVUl+HuSB4RwGPkGI/yfFU+yU+t5qQCCiiggAIhtyAqt2TwSx+fnAeeVZM824ZfAefm5mJAlc5rbW0t8Esh5ZKUpUxStt7n6dOnQ0dHR26pXr2Kmp+nlfvOr52W2b6o36Va9Sqzs3Vv3u9nrbZc1LzKdtq850wHz71twDZQlDbAWCxrn/H1r389MC6kPBfP8AKpRx99NHAhDi+WIghKYpo8yiWJefJZTmKaPJYzFuU2/r6+PmZjYkxKkDbO+EcBBRRQQIGUQG5BVG7JOHHiRBgcHIzPtOENi9w6Qd14NiodF8vGx8fDwMBAfFg4HefY2Fi8daNemeA/CjSDgMeogAIKKKCAAgoooECTCDz22GPx2aWMF9PjQy604cVSo6OjgcQ0eQRLGTcyfmSefJaTmCYPOm7l5+IcrkIljwAqY9CdnZ09F/FQ3qSAAgrkIuBOCyOQWxAVAX7x42pU0uTkZAyUkk+igyOfRMCUPDrD9vb23XK1ylDOpIACCiiggAIKKKCAAgooUAyBh60FAU4CnowNScn4kO2mx5RMk8et/lyUk9zaTz7rkZimDInxZHpbzFOGT5abFFBAAQUUSAvkGkRNV2S/aW61WFpailet7lfW5QoooIACCiigwCEKuCkFFFBAgRIJLCwshP7+/sDdjyWqtlVVQAEFFCi4QGmCqHSA/CLIrRYFN7V6ChRQwCopoIACCiiggAIKKNAcAkNDQ96O3xyn2qNUQIGaAmYelUBpgqhHBeB2FVBAAQUUUEABBRRQQAEFCiRgVRRQQAEFFCiggEHUAp4Uq6SAAgoooIAC5Raw9goooIACCiiggAIKKNBYArkGUXlb4vDwcHzO6fnz5wMvjkp4p6amYj5vYJydnU2yKz6zlKlYwRkFFMgqYDkFFFBAAQUUUEABBQohwPsxLl68uDs+XF5e3q0XY0XGjCTGh7sLUhO1yqTHountXb16NbAstbqTCiigQKMLeHwZBXINovLA7+effz7wBsSOjo5w48aNWG06sa2trTAzMxPoCBcXF/d0ZFnKxI35RwEFFFBAAQUUUEABBRRQoLQCb7zxRujs7Izjxk996lNhbm4uEFgl2MlYcWpqKo4dGUMyTkwfaL0yKysrYWRkJExMTASmWYdgK+/gOHPmDLMmBRRQQAEFKgRyDaKmH/jd2toaNjY2YuWWlpZCb29vfJsinVh7e3vFVaoUylKGciYFFFBAAQUUUKDwAlZQAQUUUKCuwNmzZ0NfX19czvjwzp07gUTws7u7O5DX0tISA63r6+uxXPInSxnKEmy9efNm6OnpYdakgAIKKKDAHoFcg6jp2hBA7erqSmdVTFd3hhUL357JUubton4ooMAhC7g5BRRQQAEFFFBAAQWOWoBHwHGRDYHTWvtiXFkrP51HGa5svXLlSrh06VJgHDo/Px941BzB2HRZpxVQQAEF9go0a04hgqjJLRf8wljrRHCVaq38dF6WMunyTiuggAIKKKCAAgoooIACCpRHgAAqt/Lz/NNatW5ra6uVXZH3dpnALfvT09OBxBWoBFJ5zBzb5pFyFSs5o4ACCiigwD2B3IOo3Dbx6quvxoeE36tPzX/5pTDp7GoWuJeZpcy9Yv6rgAIKKKCAAgo0gICHoIACCjSXAM9AffHFF+Nj3+pdhcqdiftdXFNdhvEowVm2ySMCCKDySX5zCXu0CiiggAL7CeQaROUK1L/8y78MY2Nj8Tk2SWX5FZBfGOko6bzW1tbiL4XJcj6zlKHc/dLm5mZYXV3NLd2vbkVclqeV+86vnR6Z/TF894r4PapXpzI7W/fm/X7Wa89FzLedNm879dx77m0DxWwDjMWy9hcEOZ977rkYQE3fvcgt+bxYiuUkpslLb5d58llOYpo8yjDe5Db+5Hmr5J08eTKcOnWKSZMCCiigwGEJNMh2cgui0mERKKXzHB0djVeinj9/Pr5Aio6RjmtwcDCMj4+HgYGBGGQloErAlc6vXpmDnJfTp0+Hjo6O3NJB6lqEsnlaue/82mmZ7YvwvclahzI7W/fm/X5mbd9FKGc7bd526rn33NsGitkGGItl7R9u3LgRGDdevnw5jhu55Z4LcrglnxdLMZ4kMU0e40XGjYwfmSef5SSmyWPf3MrPxTlchUoeAVTGoDs7O3su4qG8SQEFFFCguQVyC6LywO4LFy4EnjuTpMnJyRgs5ZTQwSX5BEzJozNMP0S8VhnKmRRQQAEFFFBAAQUqBJxRQAEFSivAlaLJ2DD5TMaI6WVMc5Db29vxatLk1n7yk/WYpgyJ8WSynWSecuQzb1JAAQUUUCAtkFsQNV2JLNNcubq0tBR/ecxS3jIKKNBoAh6PAgoooIACCiiggAL7CywsLIT+/v7AhTv7l7aEAgoooEDxBIpZo9IEUekA+UWQWy2KSWmtFFBAAQUUUEABBRRQQAEF8hYYGhrK/3b8vBHcvwIKKKDAoQuUJoh66EfuBhVQQAEFFFBAAQXqCrhAAQUUUEABBRRQQAEF3hEwiPqOhVMKKNBYAh6NAgoooIACCiiggAIKKKCAAgo0vsCxHKFB1GNhdicKKKCAAgoooIACCiiggAIK1BMwXwEFFFCg6AK5B1Fv3boVhoeHw/LycoXV1NRUfInUuXPnwuzsbMWyZCZLmaSsnwoooIACCiiggAJHKOCmFVBAgSMUuHv3brh48WJgDJjeDWNFxoyk6mVJuVplknEo66XHolevXg0sS9b1UwEFFFBAgUQg1yAqndnLL78cOjo6kvrETzqxra2tMDMzEzvJxcXFPR1ZljJxY/5RQAEFMgpYTAEFFFBAAQUUUKB4AgQ1n3vuufD4449XVI58xooETxk7MoZknJguVK/MyspKGBkZCRMTE4Fp1mF8youMz5w5w6xJAQUUUKCBBR7k0HINovb19YULFy6EkydPVtR9aWkp9Pb2hpaWlkAn1t7eHm7fvn3gMhUrOKOAAgoooIACCiiggAIKKFA6AYKak5OTe4KoBD+7u7vjmJGxY2dnZ1hfX684vixlWIFg682bN0NPTw+zZUjWUQEFFFDgmAVyDaIe5FirO8Na62YpU2s98xRQQAEFFFBAAQWOW8D9KaCAAocvsLGxse9GKUPA9cqVK+HSpUuhq6srzM/Px8fMEYzddwMWUEABBRRoSoFSBFFbW1v3PTlZyuy7EQsooIACBxGwrAIKKKCAAgoooEBhBNra2vatS1KGq1unp6cDiStQCaReu3YtvpeDxwPsuyELKKCAAgo0l8C9oy1FEJVfCpPO7l6da/6bpUz1ipubm2F1dTW3VF2fos/naeW+82unZbYv+ncqXb8yO1v35v1+pttw0adtp83bTj33nnvbQDHbAGOxw+47uDNxv4trqstwGz+PjuMxcnfu3Inv5OCT/MOuX97bc/8KKKCAAg8nUMggKr8Czs3NBd7ASOe1trYW+KUwfahZyqTL15o+ffp0fKkVL7bKI9WqU5Hz8jBynx25ttGy+xf5+1Rdt7JbW//m/K5Wt+Miz9tGG6KN2id2eB79LjdOG2As9rD9Brfk82IpgqAkpslLb5d58llOYpo8yjDe5DZ+3tXBPIn3dZw6dYpJkwIKKKCAAhUCuQZRefvhuXPnwmuvvRYuX74czp8/H18gdfbs2UDHNTg4GMbHx8PAwEB8WDgB1bGxsfuWCf6jgAIKFFbAiimggAIKKKCAAgocVIBx4PDwcBwzMnZkDLm8vBwvtOHFUqOjo4HENBffECxl3Mh6zJPPchLT5FEHbuXn4hyuQiWPACpj0J2dnbhtypgUUEABBRRIBA4WRE3WOqRPfvHjuTNJmpycjMFSNk8Hl+QTVCWPzrC9vf2+ZShnUkABBRRQQAEFFFBAAQUUaAwBApwEPJPxIZ/JGDE9pmSaI97e3o4X5SS39pPPOiSmKUNizJlsJ5mnDPnMN30SQAEFFFCgQiDXIGpFTfaZ4VaLpaWl+KDvfYq6WAEFFFBAAQUUUECBIIECCjSnwMLCQujv7w8tLS3NCeBRK6CAAgociUBpgqh0gPwiyK0WRyLhRhVQQIHiCVgjBRRQQAEFFFBAgQMKDA0NeTv+Ac0sroACCiiwv8ARB1H3r4AlFFBAAQUUUEABBRRQQAEFFFCg7ALWXwEFFGhsAYOojX1+PToFFFBAAQUUUECBrAKWU0ABBRRQQAEFFFCgjkBhg6hTU1Px+ae8eXF2drZm9bOUqbmimQoooECDCnhYCiiggAIKKKBAIwpkGfsxbmT8SKI8Drdu3QrDw8NxbLm8vExWTFevXg0sizP+UUABBRRQIINA0YKoscp0bltbW2FmZibQ+S0uLu7p4LKUiRvzjwIKKKCAAgoooIACCiigQGkFsoz9CIgybmT8yDiS8STrrayshJGRkTAxMRGYBoFgK+/aOHPmDLOm/ATcswIKKFAqgUIGUZeWlkJvb298myKdW3t7e7h9+3YFbJYyFSs4o4ACCiiggAIKKKDAoQq4MQUUOA6BLGM/AqTd3d2B8WNLS0vo7OwM6+vre6pHsPXmzZuhp6dnzzIzFFBAAQUUuJ9AIYOotSpcqwOsLpelTPU6ziuggAJNLeDBK6CAAgoooIACJRTIMvbb2NiIwdQrV66ES5cuha6urjA/Px9v7yfQWsLDtsoKKKCAAjkKlCKI2traWpcoWZClTFLWTwUUUEABBRRQQAEFFFBAgXIKZBn7tbW1xYPjlv3p6elA4gpUAqnXrl2Lz0jl1v9YyD+lEbCiCiigQJ4CpQii8gti0gnWw8pSpt66eeX/r/afCGVKeTm5XwUeVMDv14PKuZ4C2QT8jmVzspQCKQEnFVDgEASyjP24UjUdbOU2fh4Rx+3+d+7cie/e4JP8Q6iSm1BAAQUUaAKBQgZR+XVwbm4u3L17N75Qam1tLfALYvp8ZCmTLl9renNzM6yuruaW/vfP3g1lSnlaue/82mmZ7f1+HUW7cZtl/k4cdt39jvl9OOw25fZsU7aB5mkDjMVqjdFq5WUZ+/EMVF4sRaCUxDR5bI9xJbfx9/X1yk2NUwAABcJJREFUMRvTyZMnw6lTp+K0fxRQQAEFFMgiUMgg6tmzZ2OHNjg4GMbHx8PAwEB8QDi/Eo6NjcWXTNUrE/b7J7X89OnToaOjw6SBbcA2YBuwDdgGbAO2AduAbcA2YBs4xjbAWCw1NLvvZL2xH8FSxoeME7nohhdLjY6OBhLT5LFhbuUnEMtVqOQRQGWsubOzs+diHcqbGkjAQ1FAAQUOUaCQQVSOj46PZ9WQ6DTJo5Nsb2+PAVXma5Uh36SAAgoooIACCiigQCMIeAwKKPA/ArXGftvb2/Him+S2fa40ZfxIYvp/1gwxqJqMKclLtsUn8yYFFFBAAQWyCBQ2iFpdeW7BWFpaig8Ar17mvAIKKKBAYQWsmAIKKKCAAgoocCQCCwsLob+/P7S0tBzJ9t2oAgoooIACaYHSBFHpGPmlkFsw0gdw9NPuQQEFFFBAAQUUUEABBRRQoGgCQ0ND3o5ftJNS+vp4AAoooEB9gdIEUesfgksUUEABBRRQQAEFFFAgCvhHAQUUUEABBRRQ4EgEDKIeCasbVUABBRR4UAHXU0ABBRRQQAEFFFBAAQUUUKBoAgZRD/+MuEUFFFBAAQUUUEABBRRQQAEFFGh8AY9QAQWaSMAgahOdbA9VAQUUUEABBRRQQIFKAecUUEABBRRQQAEFsggYRM2iZBkFFFBAgeIKWDMFFFBAAQUUUEABBRRQQAEFjljAIOoRA2fZvGUUUEABBRRQQAEFFFBAAQUUUKDxBTxCBRQor4BB1PKeO2uugAIKKKCAAgoooMBxC7g/BRRQQAEFFFCgKQUMojblafegFVBAgWYW8NgVUEABBRRQQAEFFFBAAQUUOJiAQdSDeRWjtLVQQAEFFFBAAQUUUEABBRRQQIHGF/AIFVCgMAIGUQtzKqyIAgoooIACCiiggAKNJ+ARKaCAAgoooIACjSBgELURzqLHoIACCihwlAJuWwEFFFBAAQUUUEABBRRQoMkFDKI2RQPwIBVQQAEFFFBAAQUUUEABBRRQoPEFPEIFFDgqAYOoRyXrdhVQQAEFFFBAAQUUUODgAq6hgAIKKKCAAgoUUMAgagFPilVSQAEFFCi3gLVXQAEFFFBAAQUUUEABBRRoLAGDqI11Pg/raNyOAgoooIACCiiggAIKKKCAAgo0voBHqIACGQUMomaEspgCCiiggAIKKKCAAgoUUcA6KaCAAgoooIACRy9gEPXojd2DAgoooIAC9xdwqQIKKKCAAgoooIACCiigQKEFDKIW+vSUp3LWVAEFFFBAAQUUUEABBRRQQAEFGl/AI1SgWQUMojbrmfe4FVBAAQUUUEABBRRoTgGPWgEFFFBAAQUUOLCAQdQDk7mCAgoooIACeQu4fwUUUEABBRRQQAEFFFBAgeMUMIh6nNru6x0BpxRQQAEFFFBAAQUUUEABBRRQoPEFPEIFGkTAIGqDnEgPQwEFFFBAAQUUUEABBY5GwK0qoIACCiiggAIGUW0DCiiggAIKNL6AR6iAAgoooIACCiiggAIKKPAQAgZRHwLPVY9TwH0poIACCiiggAIKKKCAAgoooEDjC3iEChRTwCBqMc+LtVJAAQUUUEABBRRQQIGyClhvBRRQQAEFFGg4AYOoDXdKPSAFFFBAAQUeXsAtKKCAAgoooIACCiiggAIKvCNgEPUdC6caS8CjUUABBRRQQAEFFFBAAQUUUECBxhfwCBU4FgGDqMfC7E4UUEABBRRQQAEFFFBAgXoC5iuggAIKKKBA0QUMohb9DFk/BRRQQAEFyiBgHRVQQAEFFFBAAQUUUECBBhYwiNrAJ9dDO5iApRVQQAEFFFBAAQUUUEABBRRQoPEFPEIFHkTAIOqDqLmOAgoooIACCiiggAIKKJCfgHtWQAEFFFBAgWMWiEHUH/7whzdWV1eDSQPbgG3ANmAbsA3YBo6nDeiss23ANmAbsA3YBmwDtgHbgG3ANlCONkDs9P8DAAD//2zAB4MAAAAGSURBVAMAbt3DYEWvqOgAAAAASUVORK5CYII="/>
        <xdr:cNvSpPr>
          <a:spLocks noChangeAspect="1" noChangeArrowheads="1"/>
        </xdr:cNvSpPr>
      </xdr:nvSpPr>
      <xdr:spPr bwMode="auto">
        <a:xfrm>
          <a:off x="15220950" y="198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28</xdr:col>
      <xdr:colOff>0</xdr:colOff>
      <xdr:row>58</xdr:row>
      <xdr:rowOff>0</xdr:rowOff>
    </xdr:from>
    <xdr:to>
      <xdr:col>28</xdr:col>
      <xdr:colOff>304800</xdr:colOff>
      <xdr:row>58</xdr:row>
      <xdr:rowOff>304800</xdr:rowOff>
    </xdr:to>
    <xdr:sp macro="" textlink="">
      <xdr:nvSpPr>
        <xdr:cNvPr id="302106" name="AutoShape 26" descr="data:image/png;base64,iVBORw0KGgoAAAANSUhEUgAABVEAAADaCAYAAACvrwJvAAAQAElEQVR4Aezdb2gl133w8VO/iXbbvnB200AlNWnWVluc6gktW6mU4JhCgxTDgyoZ0m1LgySq/lHWpLQWhirLRoYl6Yulsppkg1YUbJZQO+hNIpFCWe0TMJJFSiuXp62228aRlBeOtKIkWW3LQ/Ls99Qjz726dzXalTQz936Nj+7MmTMzZz5zro/P786fR4L/KKCAAgoooIACCiiggAIKKKBAowt4fAoooIACDyEQg6hvvvnmj/71X//VpIFtwDZgG7AN2AZsA7YB20CB24D/v+r/s9sGbAO2AduAbcA2YBuwDRx/G/jnf/7nhRhEvXv3bujo6DBpYBuwDdgGjroNuH3bmG3ANmAbsA3YBmwDtgHbgG3ANmAbsA3YBkrVBh555JEnYxD1IFeyWlYBBRRQQAEFFFBAAQUUUEABBRpfwCNUQAEFFHhHwCDqOxZOKaCAAgoooIACCjSWgEejgAIKKKCAAgoooMChCBhEPRRGN6KAAgoclYDbVUABBRRQQAEFFFBAAQUUUECBvAWOPoia9xG6fwUUUEABBRRQQAEFFFBAAQUUOHoB96CAAgo0sIBB1AY+uR6aAgoooIACCiigwMEELK2AAgoooIACCiigQC0Bg6i1VMxTQAEFyitgzRVQQAEFFFBAAQUUUEABBRRQ4JAFChhEPeQjdHMKKKCAAgoooIACCiiggAIKKFBAAaukgAIKlEfAIGp5zpU1VUABBRRQQAEFFCiagPVRQAEFFFBAAQUUaAoBg6hNcZo9SAUUUKC+gEsUUEABBRRQQAEFFFBAAQUUUOD+Ao0QRL3/EbpUAQUUUEABBRRQQAEFFFBAAQUaQcBjUEABBXITMIiaG707VkABBRRQQAEFFGg+AY9YAQUUUEABBRRQoIwCBlHLeNasswIKKJCngPtWQAEFFFBAAQUUUEABBRRQoMkEmjKI2mTn2MNVQAEFFFBAAQUUUEABBRRQoCkFPGgFFFDgsAQMoh6WpNtRQAEFFFBAAQUUUODwBdyiAgoooIACCiigQAEEDKIW4CRYBQUUUKCxBTw6BRRQQAEFFFBAAQUUUEABBcotYBA1y/mzjAIKKKCAAgoooIACCiiggAIKNL6AR6iAAgrUETCIWgfGbAUUUEABBRRQQAEFyihgnRVQQAEFFFBAAQUOX8Ag6uGbukUFFFBAgYcTcG0FFFBAAQUUUEABBRRQQAEFCiVgEPVITocbVUABBRRQQAEFFFBAAQUUUECBxhfwCBVQoFkEDKI2y5n2OBVQQAEFFFBAAQUUqCVgngIKKKCAAgoooMC+AgZR9yWygAIKKKBA0QWsnwIKKKCAAgoooIACCiiggAJHKWAQ9Sh1s2/bkgoooIACCiiggAIKKKCAAgoo0PgCHqECCpRUwCBqSU+c1VZAAQUUUEABBRRQIB8B96qAAgoooIACCjSfgEHU5jvnHrECCiiggAIKKKCAAgoooIACCiiggAIKHEDAIOoBsIpU1LoooIACCiiggAIKKKCAAgoooEDjC3iECihQDAGDqMU4D9ZCAQUUUEABBRRQQIFGFfC4FFBAAQUUUECB0gsYRC39KfQAFFBAAQWOXsA9KKCAAgoooIACCiiggAIKNLOAQdRmOfsepwIKKKCAAgoooIACCiiggAIKNL6AR6iAAkciYBD1SFjdqAIKKKCAAgoooIACCjyogOspoIACCiiggAJFEzCIWrQzYn0UUEABBRpBwGNQQAEFFFBAAQUUUEABBRRoIAGDqA10Mg/3UNyaAgoooIACCiiggAIKKKCAAgo0voBHqIACWQQMomZRsowCCiiggAIKKKCAAgoUV8CaKaCAAgoooIACRyxgEPWIgd28AgoooIACWQQso4ACCiiggAIKKKCAAgooUFwBg6jFPTdlq5n1VUABBRRQQAEFFFBAAQUUUECBxhfwCBVoSgGDqE152j1oBRRQQAEFFFBAAQWaWcBjV0ABBRRQQAEFDiZgEPVgXpZWQAEFFFCgGALWQgEFFFBAAQUUUEABBRRQ4NgEDKIeG7U7qhZwXgEFFFBAAQUUUEABBRRQQAEFGl/AI1SgEQQMojbCWfQYFFBAAQUUUEABBRRQ4CgF3LYCCiiggAIKNLnAsQVRb926FYaHh8Py8vIu+e3bt8P58+fDuXPn4jLKJAunpqZiPstmZ2eT7IrPLGUqVnBGAQUUUECBphXwwBVQQAEFFCivwN27d8PFixcDY8D0UTBWZMxISi+rl7/fusl+qrfHOJZtptd3WgEFFFCguQSOJYhKZ/Pyyy+Hjo6OCt1r166Fp556KvA5MjISKEOnRQe1tbUVZmZmYie5uLgY0gFWNpKlDOVMDSTgoSiggAIKKKCAAgoooEDTCTAWfO6558Ljjz9ecezkM1YkeMrYkTEk48R6+emV65XZ2NgIbW1tcSxKeS78oez169dDT08PWSYFFDgOAfehQAEFjiWI2tfXFy5cuBBOnjy5S0BnRCf35JNPxrwzZ87Ezzt37oSlpaXQ29sbWlpawrvf/e7Q3t4eKB8LvP0nS5m3i/qhgAIKKKCAAgoooIACChyrgDs7PAHGipOTk3uCqCsrK6G7uzuOGRk7dnZ2hvX19VAvP12jLGUoz0U+X/nKV0J/f38cn5JnUkABBRRoToFjCaJmpSWAur29XbM4nWHNBanMLGVSxUs3+S//8i/h6aefjlfvcgXvN77xjXgMm5ub4eMf/3jM55P5uKDqzwsvvBDLsO5LL71UtdRZBRRQQAEFKgScUUABBRRQoHQCXElaq9L18tNlKdPa2hoDsYODg4FpLt5h/EQgN13WaQUUUECB5hMoTBCVq1RPnTpV8wzQedVckMrMUiZVvJSTr776ahgbGwvcSvKFL3whfO1rXwtczfuZz3wm/PEf/3HM/9jHPha++MUv7jk+Aq5vvfVWXOeVV14JCwsLgaDsnoINleHBKKCAAgoooIACCiigQLMIcBt+rWOtl58um5ThilbuouSRc1zZmtwRyTNSeZ9HMp9e12kFFCiCgHVQ4OgFChNE5SrUnZ2d8Oijj+45an4RTDq1PQvfzshS5u2iux9csbm6uhrKkr73ve+F73znO7G+3/72t8O73vWu+KxY3JjmON773vfG4Ojrr78ey5FH+upXvxp+7dd+Lf6qSsd/+vTp8I//+I8VZShnKk978Fx5rmwDtgHbgG3ANmAbsA00UBso0bjkMNodY7HdgdkhTXBnYq2La+rlp3dbXYbb+Ofn5+NzULmIZWJiIt7Vd+PGjfRqTiuggAIKNJFAbkFUnnXKladJJ8Qn8+R3dXWFubm5QMfFQ7zX1tZC9e0TWcrsdx4JJPKyq7KkP/uzPwu8pIuXcBEU5arUD37wg+HEiRPhv/7rv+KLu37pl34pPhPoAx/4QJxPju0nf/Inw0//9E/v5jH/3//937vzSTk/OzTp0MDvgW3ANvBgbUA33WwDtgHbgG0gaxtgLBYe8h+uFOXFUlwkQmKaPBLT5JGYJi+9O+bJZzmJafKSMgRQGXMyPk3y9ruwJynnpwIKKKBAYwocSxCVwB+3P7z22mvh8uXLIbkNgjx+1Ut/wnz27NlAQJXn0IyPj4eBgYEYGCSgSuCQTq5eGdZv1MSvtT/60Y/CJz/5yfDv//7vgQec8xiEZ555Jnz605+Ov4wyzW37+xm8733v269IMy73mBVQQAEFFFBAAQUUUKBgAowDh4eH41iSMSXjx+Xl5XihDS+WGh0dDSSmufiGxDR5JKbJYxzJeJLtMU8+y0lMk8ehs23udGTMye39PBOVcSnvlUhejEw5kwIKlFrAyitwYIFHDrzGA6zQ19cXeKZMknizIr/okZgmn0/mk83TkZFPovMin06vvb09BlSZr1WG/EZMBFD/4i/+Ily8eDH85m/+Zvjrv/7rQOdO/oc//OH4PFQC0jwr9f3vf38guHo/hzfffDNQ7n5lXKaAAgoooIACCiiggAJFFWieehHcnJ6erhhTJmPE9FiT6USFacaSJKbJ397ejhfrJLf8k89yEtOUIbFtxppMk5inTPWYlWUmBRRQQIHmEXikLIfKrf28GZFfHctS56OsJ8HTH/zgBxW74Lmyn//858MTTzyxJ4jKL6a8UIoyvFDqP/7jP8Iv/MIvVKzvjAIKKKCAAscq4M4UUEABBRQ4RoGFhYXQ398fuLr0GHfrrhRQQAEFGkSgNEFUOjp+DUxfrdog5yDTYfDMoE984hPhD//wD+Nt+3wyT/4LL7wQ8z72sY8FfiX93d/93bhNgqVDQ0OBgCtXq/7UT/1UoEx63VjQPw8s4IoKKKCAAgoooIACCihQDgHGRlzVWo7aWksFFCiagPVRoDRBVE9VCARCuWU/Sczj8ud//ue7t/MnAVTyv/vd74af/dmfDQRamU+XS9Yl36SAAgoooIACCiiggAINL+ABKqCAAgoooMBDCBhEfQi8Iq/Kbfs3btwIf/AHf1Dkalo3BRRQQAEFDiBgUQUUUEABBRRQQAEFFFAgH4Fcg6i8KOr8+fOB55zyyXzCMDU1FfNZNjs7m2RXfGYpU7FCE83wYimuPE2uQm2iQy/2oVo7BRRQoIkFksfPPPXUU4F+nx/8Eg6WVecly/h86aWX4qNrWJey5JkUUEABBZpHID324wW7yZEzVmTMSKJMkp/+rFXm1q1bYXh4OI4509u7evVqYFl6facVUECBBxJwpYYTyC2IyouiXnzxxcDt57zpkEERnwjTiW1tbYWZmZlAR7i4uLinI8tShm2ZFFBAgawC3/jGN3aDNE8//XTgucKsyyfz/Hfq4x//eHzOMPnpVG/ddBmnFWhmAb5H3//+98PXvva1+AgantP9zW9+M36f+F695z3v2fNSxMSLdXkZCC9IZP233nor8J1LlvupgAIKKHA0AkXZKkFQ6sJ4cWJiIrz66quBC3AIdjJWZMzI2JExJONEyiapXpmVlZUwMjIS2B7TlGc/vIPD56aiYVJAAQUUqBbILYiaXH2SdFCdnZ1hbW0tdoZLS0uht7c3vjWRTqy9vT3mpyufpUy6vNMKKKDA/QT4bxLBmS984QsxwDM2Nhb/B538z3/+84F5nkfMy9m++MUvVmyKMrXWrSjkjAIKVAhwxwSBU+6Y+PKXvxyefPLJiuXpGQbEH/nIR+IzvlmPlyh+61vfShepN22+AgoooEADCGxsbISurq54JK2trfFHN4KjBD+7u7sDY8aWlpbAmHJ9fT2WS/5kKUNZtnfz5s3Q09PDrEkBBRRQQIE9ArkFURkEURs6Kz4fffTR2BkyXStVd4YPWqbWeuYpUFwBa5anwPve977w7W9/O/636Zd/+ZdjVQjecDUdgdOYUecP69ZZZLYCTSnw8z//8+GJJ54I/BDBVd18l8h7UIw333zzQVd1PQUUUECBkgkQOOUiGqpNsPTUqVNM1kwEXGsuSGVShoDrlStXwqVLl2KAdn5+Pt7ez/ZTRZ1UQAEFjlHAwibEmQAAEABJREFUXRVdILcgKp0TV5tevnw5PodmdHQ0cPtFLTA6zVr56bwsZdLlnVZAAQXSAvyw84lPfCL86Z/+abylnxez8biRdJlk+rvf/W5IB1EPsm6yDT8VaEYBAp+//uu/Hkh/9Vd/FW/lfxCH97///Q+ymusooIACChy1wBFtn7sVVldX47iRZ5++9tprNffU1tZWMz+dmZThjsjp6elA4gpUrnTlcQFsn8cDpNdxWgEFFFBAAQRyC6Kyc65CoaMi8SwaOjSCESxLJ34pZFk6r3o6S5nqdZxXQAEF0gIER3/iJ34ifPKTnwx/93d/V/OZi9x6/OM//uPp1eJ0lnVjQf8o0KQCvBiKQ+elhySuSOWqH/IOmr71rW+Fo7ra+6B1sbwCCiigwNELcLv+5ORkYNzIs08/9KEPxVv4q/fM3Yv7XVxTXYY7I3m+KvvgR3ICqHySX7195xVQQAEFmlsg1yBqQs9Lpl5++eXw+OOPx+eg8ivg3NxcIJ/Oi2el8kthUp7PLGUod7+0ubkZ+EXTtKrDvV+2G6QdeC4f8Fz+7d/+beCWrj/5kz8JH/zgB8Pzzz8f/uZv/ib827/9W/jBD34QP2kjf//3fx9+9KMfhe985zu71vXW5RlcrGPyvzG2gdV41en3vve93e/NP/3TP8W8xIZHZ6S/a0k+n+9973vD17/+9fD666/HxDR5LDP5/bIN2AZsA+VsA4zF7jdWq7eMH+B2dnYCwVJuyefFUgRBSUyTl16XefJZTmKaPMow3mR7fX19zMbERT33e1xALOQfBRRQoBgC1uKYBXINovIrH7dLDA4OxoeAJ50XV6jScZE/Pj4eBgYG4i+NBFR5uQudX70yB/HjirKOjo6QV/rM//l/oUwpLyf3m18bbSb7n/mZnwnvete7wgc+8IH434QTJ06EH/uxHwu/+qu/Gj//8z//M+YTxPmVX/mV+N+sxKfeuo899lhcJynnp225mdsAb0Bm0MsnKZnmyp9Pf/rT8Zl0BFafffbZwHPvyP/sZz8bfvjDH4bf+I3fCB/96EfjC974/wCmyWtmT4/d/57YBmwDZW8DjMVCyDZ6W15e3r2Vnx+p6Qt4PBwX2vBiKR4NR2KaPMaLlGH8yDz5LCcxTR575lZ+Ls6hzyGPACpjUPoo5iljUkABBRRQIBHINYhKJ8YtGaQkgJpULL2MgCn5dIbt7e0xoMp8rTLkmxRQQIGDCvCCm4985CPhmWeeic9EJXjzR3/0R4EfdPhknpfhvPXWW6G/vz9u/oUXXgjcolxvXf5HPBb0jwIKxBe0cSvm9evXA4lpviMMor/85S/HPPJJPI+YK5Te8573BH6kgI88lpGYJq8QyUoooIACChy5AONBxoykCxcuxLsXk50yjiSfxDT529vb8f/huFqVefJZTmKaPBLjSbbNNIl5yvDJvEkBBRRQQIG0QK5B1HRF9pvmVguuTOHK1f3KulwBBbILWPIdAQIzBGhIX/3qVwPBUZbyyTz5SeCHZ2V9//vfD8n/eNdbl/VNCihwcAEe68PL3gi0Hnxt11BAAQUUaGaBhYWF+KM3V6s2s4PHroACClQLOP9wAqUJotIB8osgt1o83CG7tgIKKPDwAt/85jfDE088sRtoffgtugUFFEgL8HxifsBI5zmtgAIKKND0ApkAhoaGgrfjZ6KykAIKKKDAAQRKE0Q9wDFZVAEFFDhygQ9/+MOBq0+PfEfuQAEFGkzAw1FAAQUUUEABBRRQQIEyChhELeNZs84K5CngvhVQQAEFFFBAAQUUUEABBRRQoPEFPMIKAYOoFRzOKKCAAgoooIACCiiggAIKNIqAx6GAAgoooMBhCeQaRL1161YYHh4OvCyKtLy8vHtcU1NTu/mzs7O7+emJLGXS5Z1WQAEFFFBAAQVKJmB1FVBAgaYXuHv3brh48eLu+JBxYILCWJGxJCmdnyzns1aZ9Fg0PQ69evVqYBnrmRRQQAEFFEgL5BpEnZ+fDyMjI+HatWthYmIi8OZrOkg6sa2trTAzMxPoCBcXF/d0ZFnKpA/UaQUUyEvA/SqggAIKKKCAAgoo8OACb7zxRjh16lQcNzJGvHPnThwfEuxkrMiYkXzGkIwT03uqV2ZlZSWORRmHMs06BFt5kbEvpULDpIACCjyIQGOvk2sQtZqWjrGlpSUsLS2F3t7ewDSdWHt7e7h9+3ZF8SxlKlZwRgEFFFBAAQUUUEABBRRQoPQCJ0+eDI8++mgg+Nnd3R0YMzJ27OzsDOvr6xXHl6UMKxBsvXnzZujp6WHWpIACCiigwB6BR/bkHGMGt1y89NJL8baMl19+Ofz2b/923b1Xd4a1CmYpU2s98xRQQAEFFFBAgUYR8DgUUECBRhM4e/ZsPCTGj6Ojo6HnXqCTwGnMrPqzsbFRlbN3ljIEXK9cuRIuXboUurq6AndJ8qg5grF71zBHAQUUUECBEHINom5vb8dz8Hu/93thbW0tdlwxo+pPa2trVc7e2Sxl9q5ljgIKFFDg0Kr0O9P/N5QlHdpBuyEFjlGgLN8v6nmMLO5KAQUUUOCQBXjkG7fqP/3004G7FLkAh7zq3bS1tVVn7ZlPynDL/vT0dCBxBSqBVB4zR6CWxwPsWdEMBRRQQIGjECjVNnMLonJ7/pe+9KXw7LPPho9+9KPhc5/7XLwdg/xqQX4pTDq76mXJfJYySdnkc3NzM6yuruaWknqU5TNPK/edXzsts31ZvlvUs8zO1r15v5+03bIk22nztlPPvefeNlDMNsBYLGsfQqCTK0cJcF64cCE+H5XnpFavz52J+11cU12G2/gZg3JlK89aJYDKJ/nV2689b64CCiigQLMIPFKUA+WqVDor6sOvgHNzc4FfF+m8uEqVXwpZlqQsZZKy9T5Pnz4dOjo6ckv16lXU/Dyt3Hd+7bTM9kX9LtWqV5mdrXvzfj9rteWi5tlO79NOc/x/Ic+L58U20LxtgLHYg/QZjBG5KpV1CazyYimCoCSmyWNZkpgnn+UkpsljOdviNv6+vj5mY+J5q7yrI874RwEFFFBAgZRAbkFUfukbGBgI4+Pj8ZmofDJPPs+8oeMaHByMy5N8AqpjY2PxJVP1ygT/UUCBphPwgBVQQAEFFFBAAQUaV4ArUK9fvx7HjYwRGSsyHuRCG14sxXNSSUyTR7CUcSPjR+bJZzmJafLQ4gpXLs5hDEoeAVS2v7OzE5injEkBBRRQoFgCedYmtyAqB03Hx3NnksQ8+SQ6uOp8OkOegUMnV68M+SYFFFBAAQUUUEABBRRQQIHGEGD8Nzk5GZLxIWPF5Mi4ijTJZ5p87nIk0Jrc2k9+dRnKsZ1aY1DyWX5Eyc0qoIACCpRUINcg6kHMuNViaWkp/vp4kPUsq4ACCiiggAIKKHCYAm5LAQUUKLbAwsJC6O/vDy0tLcWuqLVTQAEFFCiVQGmCqHSA/CLIr5ClErayCihQPAFrpIACCiiggAIKKNCwAkNDQ96O37Bn1wNTQAEFDihwiMVLE0Q9xGN2UwoooIACCiiggAIKKKCAAgqUQsBKKqCAAgoUQ8AgajHOg7VQQAEFFFBAAQUaVcDjUkABBRRQQAEFFFCg9AK5BVF5SdT58+fjM0552yKJefJRnZqa2l02OztL1p6UpcyelcxQQAEFDizgCgoooIACCiiggAJ5CaTHfYwbScvLy7E6jBWZJ1EuZlb9qVXm1q1bYXh4OI45k22x2tWrVwPLmDYpoIACCjSjQP1jzi2IyrNNJycnw7Vr12L61Kc+FTo6OgL5dGJbW1thZmYm0BEuLi7u6ciylKl/2C5RQAEFFFBAAQUUUEABBRQogwDvxkjGjYwPf+7nfi4+85RgJ2NF8hg7MoZknJg+pnplVlZWwsjISJiYmAhMsw7BVsajZ86cYba8yZoroIACChyJQG5B1OqjWVpaCl1dXTGb6d7e3vg2RTqx9vb2kFyhGgvc+5OlzL1i/quAAgoooIACCihQMgGrq4ACCtQTICh66tSpePENwc/u7u443dLSEjo7O8P6+nrFqlnKsALbvXnzZujp6WHWpIACCiigwB6BQgRR6bDu3LkTfvEXf3FPBZOM6s4wyU9/ZimTLu+0AgoocEQCblYBBRRQQAEFFFDgkAXu3r0brl+/ft9A58bGxr57pQwB1ytXroRLly7Fi3nm5+fj7f0EY/fdgAUUUEABBZpSoE4Q9Xgt+HXw8ccfj1ee1tpza2trreyKvCxlKlZwRgEFFFBAAQUUUEABBRRQoDQCBD+pbL2xX1tbG4vvm5Iy3LI/PT0dSFyByl2RPDLgfs9Wve+GS73QyiuggAIKZBHIPYjKbfoEUZ988sm69aWzTDq7eoWylKm3rvkKKKCAAgoooIACJRaw6goo0BQCXC361FNP1b34hjsT6wVYE6DqMtwVyZiUx8hxdyTPV+WT/GQdPxVQQAEFFEAg9yDqjRs3QvJMGypE4lfAubm5wO0adF5ra2vxweEsS1KWMknZep+bm5thdXU1t1SvXkXNz9PKfefXTstsX9TvUq16ldnZujfv97NWWy5qnu20edup595zbxsoZhtgLHaQPqPWuJBb8nmxFEFQEtPkpbfLPPksJzFNHmUYbxKY7evrYzamkydPxvFpnPGPAgoooIACKYHDCqKmNpl9kk6Lq1AJiKbXOnv2bOy4BgcHw/j4eBgYGIgPC6fjHBsbiy+ZqlcmHOCf06dPh46OjtzSAapaiKJ5Wrnv/Nppme0L8cXJWIkyO1v35v1+ZmzehShmO23eduq599zbBorZBhiLHaSDYNzIC4e5YjRZj1vyebHU6OhoIDFNHsFSxo2MH5knn+UkpsljG9zKz1iUbZJHAJUx6M7Ozp6LeChv2hVwQgEFFGhKgVyDqDy0+8KFC4GAaLU+HRzPpCEly+kM0x1nrTLV23FeAQUUUEABBRRQQIFKAecUUKBsAlwtyvivut7kM2YkMc3y7e3teFFOcms/+SwnMU0ZEttLxprJPGXIZ96kgAIKKKBAWiDXIGq6IvtNc9Xq0tJS4EHf+5V1uQIKKNDwAh6gAgoooIACCiigQE2BhYWF0N/fX/fZqTVXMlMBBRRQQIF9BHILou5Trz2LuWqVXwS51WLPQjMUUEABBRRQQAEFFFBAAQUUuCcwNDTk7fj3HIr0r3VRQAEFGkGgNEHURsD2GBRQQAEFFFBAAQVKKWClFVBAAQUUUEABBZpcwCBqkzcAD18BBZpFwONUQAEFFFBAAQUUUEABBRRQQIEHFShPEPVBj9D1FFBAAQUUUEABBRRQQAEFFFCgPALWVAEFFCigQO5B1NnZ2fiyKF4YNTU1tUvENHkkyuwuSE1kKZMq7qQCCiiggAIKKKCAAsci4E4UUOBwBW7duhWGh4fj2PH8+fPh9u3bcQeMFRkzkhgfxsyqP7XKpLe3vLy8u8bVq1cDy3YznFBAAQUUUOBtgVyDqHRWKysrYWZmJly7di3w4ijqRa0Sfh4AABAASURBVP7W1lbMpyNcXFzc05FlKcO2TAoooIACDyTgSgoooIACCiigQCEECJh+6UtfCs8//3wcN05OTgZeOEywk7EiY0bGlIwhGSemK12vDOPQkZGRMDExEZhmHYKtbPfMmTPMmhRQQAEFFKgQyDWIurS0FHp7ewNv3k/XKp1PJ9be3r77S2NSbv8ySUk/FVBAAQUUUEABBRRQQAEFyipAIJQxYXVwk+Bnd3d3DKgypuzs7Azr6+sVh5mlDCuwj5s3b4aenh5mTaUTsMIKKKDA0QvkFkS9e/du4JfCy5cvx1syuP2CX/7qHXJ1Z1irXJYytdYzTwEFFFBAAQUUUECBXAXcuQIK1BVgnPfaa6/tjhsvXrwYGE/WWmFjY6NWdkUeZQi4XrlyJVy6dCl0dXWF+fn5+LgAgrEVhZ1RQAEFFFDgbYHcgqjs/8SJE/H2CW7l5zYKbsXgVg2WpVNra2t6tuZ0ljI1VzRTAQUUUOBQBNyIAgoooIACCihwVALPPPNMvJWf2/bZxxtvvMFHRWpra6uYrzWTlOGq1unp6UDiClQCqYxLubiHxwPUWtc8BRRQQIHmFsg1iJqmJwh66tSpsL29nc6O0/xSmHR2MaPGnyxlqlfb3NwMq6urSTr2z+r6FH0+Tyv3nV87LbN90b9T6fqV2dm6N+/3M92Giz5tO23eduq599zbBorZBhiLPUjfwZWiXEXK1anV65PHuLI6Pz1fXYbb+LmQh8fI3blzJxBA5ZP89HpON5yAB6SAAgocWCC3ICqd38mTJ3cf4s0viTs7O4FOj18B5+bm4i0adF5ra2uBXwrTR5elTLp8renTp0+Hjo6O3FKtOhU5L08r951fOy2zfZG/T9V1K7OzdW/e72d1Oy7yvO20edtp4557z6nnttxtgLFY1n6DC2p4tim38BPw5A5GAqkkpskjMU1eervMk89yEtPkUYbtcRt/X18fszExRuXinjjjHwUUUEABBVICuQVRqQO3Sly/fj0+24bn0fzO7/xOfMnU2bNnAx3X4OBgGB8fDwMDA/Fh4QRUx8bG4kum6pUJ/qOAAgooUA4Ba6mAAgoooIACCmQQSI/9RkdHAy+T4iIbEtPkkZgmj2Ap40bGj8yTz3IS0+SxW27l5+IcrkIljwAqY1Au7mGeMiYFFFBAAQUSgVyDqHRWk5OT8dk2dGDpjooOjmfSkOg0qTCdIW9lZD3ma5Uh/7iS+1FAAQUUUEABBRRQQAEFFDh6gfTYL33lKNOMGUlMUxMeEcdFOdzlyDz5LCcxTR6JbSZjzWSeMuQzb1IgLeC0AgookGsQ9SD83GqxtLQUr1o9yHqWVUABBRRQQAEFFFBAgSCBAk0jsLCwEPr7++Ndjk1z0B6oAgoooMCRC5QmiMozVPlFMLkK9chl3IECCiigQMEErI4CCiiggAIKKLC/wNDQ0J53auy/liUUUEABBRS4v0Bpgqj3P4ySLLWaCiiggAIKKKCAAgoooIACCijQ+AIeoQIKNJyAQdSGO6UekAIKKKCAAgoooIACDy/gFhRQQAEFFFBAAQXeEcg1iDo7OxufcXru3Ln4uby8vFuzqampmMcyyu0uSE1kKZMq7qQCCiigQHMJeLQKKKCAAgoo0AACt27dCsPDw7vjQ8aByWExVmTMSErnJ8v5rFUmvc30OPTq1auBZaxnUkABBRRQIC2QaxCVijzzzDOBNyCSkjcj0oltbW2FmZmZQEe4uLi4pyPLUobtlztZewUUUEABBRRQQAEFFFBAgY6Ojjg+ZNzIuzIQIdjJWJExI2NHxpCME1mWpHplVlZWwsjISJiYmAhMU55gK+/gOHPmDLMmBY5ZwN0poEDRBXIPotYCWlpaCr29vfFtinRi7e3t4fbt2xVFs5SpWMEZBRRQQAEFFFBAAQUUODoBt6zAMQsQ/Ozu7g6MGVtaWkJnZ2dYX1+vqEWWMqxAsPXmzZuhp6eHWZMCCiiggAJ7BHIPor7yyivxtozz58/vCZSma1vdGaaXJdNZyiRl/VRAAQUUUKBawHkFFFBAAQUUKKbA6upqGBwcjGPH6qtN0zXe2NhIz9acpgwB1ytXroRLly6Frq6uMD8/Hx8ZQDC25kpmKqCAAgo0vUCuQdS+vr7dW/mfeuqp8OKLL4a7d+/uOSmtra178qozspSpXqcB5z0kBRRQQAEFFFBAAQUUUKChBLi9fnp6Oo4duf3+pZde2vO4Nw64ra2Nj/umpEyyTbbLFagEUnlUwP2erXrfDbtQgeMXcI8KKHDMAo8c8/7q7o5fAk+cOFFzOb8UJp1dzQL3MrOUuVfMfxVQQAEFFFBAAQUUUKAQAlZCgYMLcPFMvbEhdyay/H5brS7Dbfw8Oo5HAty5cye+k4NP8u+3HZcpoIACCjSfQGGCqDyr5uTJk/E5qPwKODc3F69KpfNaW1sL/FKYPj1ZyqTL15re3NwM3BaSV6pVpyLn5eXkfldzbadl9i/y96m6bmV2buq6rzb397O6HRd53nba3G3V8+/5tw0Urw0wFnuQfoOLZ3iB1KOPPhqfgcqLpQiCkpjm4pz0dpknn+UkpsmjDHdBchs/d0gyT2JMeurUKSZNCiiggAIKVAjkFkSlA+M5qNwuQSKIOjw8HCt39uzZQMfFM2/Gx8fDwMBAfFg4AdWxsbH47NR6ZcIB/jl9+nTgLY95pQNU9ciKHmTDeTm5345c22mZ/Q/SvvMuW2Zn696839G8vzcH2b/ttHnbqefec28bKGYbYCyW9b/jU1NT8VmojBt5hunv//7vx/EhF9rwYqnR0dFAYpo8xpqMGxk/Mk8+y0lMk8e+uZWfi3O4CpU8AqiMQXd2dvZcxEN5kwJlF7D+CijwcAK5BVHpqCYnJ+NzbXj2zIULF+JVqMnh0MGRTyJgSj6dYXt7e+wwma9VhnyTAgoooIACCiiggAIKNJyAB9SkAulxH4FPAp4JBVeRMmYkMU3+9vZ2vCgnubWffJaTmKYMie0mY81knjLkM29SQAEFFFAgLZBbEDVdiSzT3GqxtLQUf4HMUt4yCiiggAIKFE/AGimggAIKKKDAUQssLCyE/v7+iot0jnqfbl8BBRRQoPEFShNEbWlpibdocAVr45+WAh+hVVNAAQUUUEABBRRQQAEFCiwwNDTk7fgFPj9WrUQCVlUBBSoEShNErai1MwoooIACCiiggAIKKKDAPgIuVkABBRRQQAEFDkvAIOphSbodBRRQQAEFDl/ALSqggAIKKKCAAgoooIACChRAwCBqAU5CY1fBo1NAAQUUUEABBRRQQAEFFFBAgcYX8AgVaGyBQgRRZ2dnw/DwcLh169au9tTUVHyJ1Llz5wLLdxekJrKUSRV3UgEFFFBAAQUUUEABBRSoL+CSQgswXmTcmB4fMs2YkcT4sNYB1CqTbIv1lpeXd1e7evVqxbh0d4ETCiiggAJNL5B7EJXOa2VlJbS3t++eDDqxra2tMDMzE+gIFxcX93RkWcrsbtAJBRRQQAEFmkTAw1RAAQUUUKARBe7evRu+8pWvhI6Ojt3DYyzJWJExI2NHxpCME3cL3JuoV4Yx6MjISJiYmAhM3ysaL95597vf7UupwDApoIACCuwRyDWImnSE/f394cSJE7uVW1paCr29vaGlpSXQiRFgvX379u5yJrKUoZypdAJWWAEFFFBAAQUUUEABBRSoEJifnw+PP/54TMkCgp/d3d1xzMjYsbOzM6yvryeL42eWMhQk2Hrz5s3Q09PDrEkBBY5HwL0oUCqBXIOob7zxRuwEH3vssX3RqjvDWitkKVNrPfMUUEABBRRQQAEFFFBAgYMLuMZxCHBBzcbGRqYAJ+X2qxNlCLheuXIlXLp0KXR1dQWCtDwqgGDsfuu7XAEFFFCgOQVyC6LSEc7NzYUnn3xyX/nW1tZDKbPvRiyggAIKKKBAswl4vAoooIACChRc4Nq1azHQuV+As62tbd8jScqcOXMmTE9Px8QVqARS2Q/PSOXxAPtuyAIKKKCAAk0nkFsQdXt7O6ytrYXR0dEwODgY/uEf/iH+CshtFNVngV8Kk86uelkyn6VMUjb53NzcDKurq7mlpB5l+czT6n77dll+bbjo9mX5blHPoltaP79ntdoAbbcsqVb9zbNd2wZsA7aB/NoAY7EsfQiPgONZp5cvX44vHn7llVcCiZdFVa/PnYn7XYBTXYbxJxf48Bi5O3fuxHdy8El+9fadV0CB/AWsgQJ5CuQWRE1++ePXPh4C/qEPfSg8//zz8SHe/ArIVap0mHReBFspn4bKUiZdvtb06dOn44PJeTh5HqlWnYqcl4eR++zItY2W3b/I36fqupXd2vo353e1uh0Xed422pxt1PPueS9gG/D/7Tr+p10yFsvSb3D16YULFwLjRtIzzzwTSH19fYFb8nmxFEFQEtPkpbfLPPksJzFNHmUYb3IbP9tinnTy5Mlw6tQpJk0KKKCAAgpUCOQWRK2oRdXM2bNnY8fFFarj4+NhYGAgPiycgOrY2Fig86tXJviPAgoooIACChyhgJtWQAEFFFCgGAJcaMOLpbi7kcQ0eYwXGTcyfmSefJaTmCaPI+B2fi7O4SpU8gigMgbd2dmJF/dQxqSAAgoooEAiUIggKr8uPvfccxUdFR0cvzSSCJhSYTrD9vb2GFBlvlYZ8k0K3FfAhQoooIACCiiggAIKKFBKAa4aJSWVZ5oxI4lp8nl0HFeTJrf2k89yEtOUITGeTMaayTxlyGfepIACDSDgIShwiAKFCKJmOR5utVhaWorPwclS3jIKKKCAAgoooIACCiigQNkFrP/BBRYWFkJ/f3/gYp2Dr+0aCiiggAIK1BYoTRCVDpBfBLnVovahmKuAAgoooIACBRSwSgoooIACChyrwNDQUMVdjse6c3emgAIKKNCwAqUJojbsGfDASiBgFRVQQAEFFFBAAQUUUEABBRRQoPEFPEIF6gsYRK1v4xIFFFBAAQUUUEABBRRQoFwC1lYBBRRQQAEFjkQg1yAqb0scHh6Ozzk9f/584MVRyVFOTU3F/HPnzoXZ2dkku+IzS5mKFZxRQAEFFFBAgcILWEEFFFBAAQXSArwf4+LFi7vjw+Xl5d3FjBUZM5IYH+4uSE3UKpMei6a3d/Xq1cCy1OpOKqCAAgooEAVyDaK+/vrr4XOf+1zgDYhPPfVUuHHjRqwUndjW1laYmZkJdISLi4t7OrIsZeLG/KPA8Qu4RwUUUEABBRRQQAEFFDgkgTfeeCP09vbGcePExES4fv16ILBKsJOxImNGxo6MIRknpndbr8zKykoYGRkJbI9p1iHYyjs4zpw5w6xJAQUUyCJgmSYSyDWI+lu/9VuBTgrvjY2N0NbWxmRYWlqKnSQvk2J5e3t7xVWqFMpShnImBRRQQAEFFFBAAQUUUECBegLFzz979mwgUVPuXjx58mRgrEjws7u7O44pme/s7Azr6+sU201ZylCYYOvNmzdDT08PsyYhpD2lAAAQAElEQVQFFFBAAQX2COQaRKWjSm7np2ZJx8h0daruDKuXM5+lDOVMCiiggAIKKNBAAh6KAgoooEBDC3DV6cW3b+d/6aWX4m399Q6Yi3PqLUvyKUPA9cqVK+HSpUuhq6srzM/PB8amBGOTcn4qoIACCiiQFsg1iMptEtPT0/G2jNbW1njrfrpyyTTLkul6n1nK1FvXfAXyFnD/CiiggAIKKKCAAgooUFuAwOaFCxfiuPHZZ58Nn/3sZ/fcqciayZ2NTNdLSZlkLMp4lCtQCaTymLn7PVu13jbNV0ABBQ4iYNnyCuQaRE2z8UvgnTt34rNt0vlM80th0tkxXytlKVO93ubmZlhdXc0tVden6PN5Wrnv/Nppme2L/p1K16/Mzta9eb+f6TZc9GnbafO2U8+95942cOht4FDGT4zFHqTv4OKZU6dOhe3t7T2rc2ciy/csSGVUl+HuSB4RwGPkGI/yfFU+yU+t5qQCCiiggAIhtyAqt2TwSx+fnAeeVZM824ZfAefm5mJAlc5rbW0t8Esh5ZKUpUxStt7n6dOnQ0dHR26pXr2Kmp+nlfvOr52W2b6o36Va9Sqzs3Vv3u9nrbZc1LzKdtq850wHz71twDZQlDbAWCxrn/H1r389MC6kPBfP8AKpRx99NHAhDi+WIghKYpo8yiWJefJZTmKaPJYzFuU2/r6+PmZjYkxKkDbO+EcBBRRQQIGUQG5BVG7JOHHiRBgcHIzPtOENi9w6Qd14NiodF8vGx8fDwMBAfFg4HefY2Fi8daNemeA/CjSDgMeogAIKKKCAAgoooECTCDz22GPx2aWMF9PjQy604cVSo6OjgcQ0eQRLGTcyfmSefJaTmCYPOm7l5+IcrkIljwAqY9CdnZ09F/FQ3qSAAgrkIuBOCyOQWxAVAX7x42pU0uTkZAyUkk+igyOfRMCUPDrD9vb23XK1ylDOpIACCiiggAIKKKCAAgooUAyBh60FAU4CnowNScn4kO2mx5RMk8et/lyUk9zaTz7rkZimDInxZHpbzFOGT5abFFBAAQUUSAvkGkRNV2S/aW61WFpailet7lfW5QoooIACCiigwCEKuCkFFFBAgRIJLCwshP7+/sDdjyWqtlVVQAEFFCi4QGmCqHSA/CLIrRYFN7V6ChRQwCopoIACCiiggAIKKNAcAkNDQ96O3xyn2qNUQIGaAmYelUBpgqhHBeB2FVBAAQUUUEABBRRQQAEFCiRgVRRQQAEFFCiggEHUAp4Uq6SAAgoooIAC5Raw9goooIACCiiggAIKKNBYArkGUXlb4vDwcHzO6fnz5wMvjkp4p6amYj5vYJydnU2yKz6zlKlYwRkFFMgqYDkFFFBAAQUUUEABBQohwPsxLl68uDs+XF5e3q0XY0XGjCTGh7sLUhO1yqTHountXb16NbAstbqTCiigQKMLeHwZBXINovLA7+effz7wBsSOjo5w48aNWG06sa2trTAzMxPoCBcXF/d0ZFnKxI35RwEFFFBAAQUUUEABBRRQoLQCb7zxRujs7Izjxk996lNhbm4uEFgl2MlYcWpqKo4dGUMyTkwfaL0yKysrYWRkJExMTASmWYdgK+/gOHPmDLMmBRRQQAEFKgRyDaKmH/jd2toaNjY2YuWWlpZCb29vfJsinVh7e3vFVaoUylKGciYFFFBAAQUUUKDwAlZQAQUUUKCuwNmzZ0NfX19czvjwzp07gUTws7u7O5DX0tISA63r6+uxXPInSxnKEmy9efNm6OnpYdakgAIKKKDAHoFcg6jp2hBA7erqSmdVTFd3hhUL357JUubton4ooMAhC7g5BRRQQAEFFFBAAQWOWoBHwHGRDYHTWvtiXFkrP51HGa5svXLlSrh06VJgHDo/Px941BzB2HRZpxVQQAEF9go0a04hgqjJLRf8wljrRHCVaq38dF6WMunyTiuggAIKKKCAAgoooIACCpRHgAAqt/Lz/NNatW5ra6uVXZH3dpnALfvT09OBxBWoBFJ5zBzb5pFyFSs5o4ACCiigwD2B3IOo3Dbx6quvxoeE36tPzX/5pTDp7GoWuJeZpcy9Yv6rgAIKKKCAAgo0gICHoIACCjSXAM9AffHFF+Nj3+pdhcqdiftdXFNdhvEowVm2ySMCCKDySX5zCXu0CiiggAL7CeQaROUK1L/8y78MY2Nj8Tk2SWX5FZBfGOko6bzW1tbiL4XJcj6zlKHc/dLm5mZYXV3NLd2vbkVclqeV+86vnR6Z/TF894r4PapXpzI7W/fm/X7Wa89FzLedNm879dx77m0DxWwDjMWy9hcEOZ977rkYQE3fvcgt+bxYiuUkpslLb5d58llOYpo8yjDe5Db+5Hmr5J08eTKcOnWKSZMCCiigwGEJNMh2cgui0mERKKXzHB0djVeinj9/Pr5Aio6RjmtwcDCMj4+HgYGBGGQloErAlc6vXpmDnJfTp0+Hjo6O3NJB6lqEsnlaue/82mmZ7YvwvclahzI7W/fm/X5mbd9FKGc7bd526rn33NsGitkGGItl7R9u3LgRGDdevnw5jhu55Z4LcrglnxdLMZ4kMU0e40XGjYwfmSef5SSmyWPf3MrPxTlchUoeAVTGoDs7O3su4qG8SQEFFFCguQVyC6LywO4LFy4EnjuTpMnJyRgs5ZTQwSX5BEzJozNMP0S8VhnKmRRQQAEFFFBAAQUqBJxRQAEFSivAlaLJ2DD5TMaI6WVMc5Db29vxatLk1n7yk/WYpgyJ8WSynWSecuQzb1JAAQUUUCAtkFsQNV2JLNNcubq0tBR/ecxS3jIKKNBoAh6PAgoooIACCiiggAL7CywsLIT+/v7AhTv7l7aEAgoooEDxBIpZo9IEUekA+UWQWy2KSWmtFFBAAQUUUEABBRRQQAEF8hYYGhrK/3b8vBHcvwIKKKDAoQuUJoh66EfuBhVQQAEFFFBAAQXqCrhAAQUUUEABBRRQQAEF3hEwiPqOhVMKKNBYAh6NAgoooIACCiiggAIKKKCAAgo0vsCxHKFB1GNhdicKKKCAAgoooIACCiiggAIK1BMwXwEFFFCg6AK5B1Fv3boVhoeHw/LycoXV1NRUfInUuXPnwuzsbMWyZCZLmaSsnwoooIACCiiggAJHKOCmFVBAgSMUuHv3brh48WJgDJjeDWNFxoyk6mVJuVplknEo66XHolevXg0sS9b1UwEFFFBAgUQg1yAqndnLL78cOjo6kvrETzqxra2tMDMzEzvJxcXFPR1ZljJxY/5RQAEFMgpYTAEFFFBAAQUUUKB4AgQ1n3vuufD4449XVI58xooETxk7MoZknJguVK/MyspKGBkZCRMTE4Fp1mF8youMz5w5w6xJAQUUUKCBBR7k0HINovb19YULFy6EkydPVtR9aWkp9Pb2hpaWlkAn1t7eHm7fvn3gMhUrOKOAAgoooIACCiiggAIKKFA6AYKak5OTe4KoBD+7u7vjmJGxY2dnZ1hfX684vixlWIFg682bN0NPTw+zZUjWUQEFFFDgmAVyDaIe5FirO8Na62YpU2s98xRQQAEFFFBAAQWOW8D9KaCAAocvsLGxse9GKUPA9cqVK+HSpUuhq6srzM/Px8fMEYzddwMWUEABBRRoSoFSBFFbW1v3PTlZyuy7EQsooIACBxGwrAIKKKCAAgoooEBhBNra2vatS1KGq1unp6cDiStQCaReu3YtvpeDxwPsuyELKKCAAgo0l8C9oy1FEJVfCpPO7l6da/6bpUz1ipubm2F1dTW3VF2fos/naeW+82unZbYv+ncqXb8yO1v35v1+pttw0adtp83bTj33nnvbQDHbAGOxw+47uDNxv4trqstwGz+PjuMxcnfu3Inv5OCT/MOuX97bc/8KKKCAAg8nUMggKr8Czs3NBd7ASOe1trYW+KUwfahZyqTL15o+ffp0fKkVL7bKI9WqU5Hz8jBynx25ttGy+xf5+1Rdt7JbW//m/K5Wt+Miz9tGG6KN2id2eB79LjdOG2As9rD9Brfk82IpgqAkpslLb5d58llOYpo8yjDe5DZ+3tXBPIn3dZw6dYpJkwIKKKCAAhUCuQZRefvhuXPnwmuvvRYuX74czp8/H18gdfbs2UDHNTg4GMbHx8PAwEB8WDgB1bGxsfuWCf6jgAIKFFbAiimggAIKKKCAAgocVIBx4PDwcBwzMnZkDLm8vBwvtOHFUqOjo4HENBffECxl3Mh6zJPPchLT5FEHbuXn4hyuQiWPACpj0J2dnbhtypgUUEABBRRIBA4WRE3WOqRPfvHjuTNJmpycjMFSNk8Hl+QTVCWPzrC9vf2+ZShnUkABBRRQQAEFFFBAAQUUaAwBApwEPJPxIZ/JGDE9pmSaI97e3o4X5SS39pPPOiSmKUNizJlsJ5mnDPnMN30SQAEFFFCgQiDXIGpFTfaZ4VaLpaWl+KDvfYq6WAEFFFBAAQUUUECBIIECCjSnwMLCQujv7w8tLS3NCeBRK6CAAgociUBpgqh0gPwiyK0WRyLhRhVQQIHiCVgjBRRQQAEFFFBAgQMKDA0NeTv+Ac0sroACCiiwv8ARB1H3r4AlFFBAAQUUUEABBRRQQAEFFFCg7ALWXwEFFGhsAYOojX1+PToFFFBAAQUUUECBrAKWU0ABBRRQQAEFFFCgjkBhg6hTU1Px+ae8eXF2drZm9bOUqbmimQoooECDCnhYCiiggAIKKKBAIwpkGfsxbmT8SKI8Drdu3QrDw8NxbLm8vExWTFevXg0sizP+UUABBRRQIINA0YKoscp0bltbW2FmZibQ+S0uLu7p4LKUiRvzjwIKKKCAAgoooIACCiigQGkFsoz9CIgybmT8yDiS8STrrayshJGRkTAxMRGYBoFgK+/aOHPmDLOm/ATcswIKKFAqgUIGUZeWlkJvb298myKdW3t7e7h9+3YFbJYyFSs4o4ACCiiggAIKKKDAoQq4MQUUOA6BLGM/AqTd3d2B8WNLS0vo7OwM6+vre6pHsPXmzZuhp6dnzzIzFFBAAQUUuJ9AIYOotSpcqwOsLpelTPU6ziuggAJNLeDBK6CAAgoooIACJRTIMvbb2NiIwdQrV66ES5cuha6urjA/Px9v7yfQWsLDtsoKKKCAAjkKlCKI2traWpcoWZClTFLWTwUUUEABBRRQQAEFFFBAgXIKZBn7tbW1xYPjlv3p6elA4gpUAqnXrl2Lz0jl1v9YyD+lEbCiCiigQJ4CpQii8gti0gnWw8pSpt66eeX/r/afCGVKeTm5XwUeVMDv14PKuZ4C2QT8jmVzspQCKQEnFVDgEASyjP24UjUdbOU2fh4Rx+3+d+7cie/e4JP8Q6iSm1BAAQUUaAKBQgZR+XVwbm4u3L17N75Qam1tLfALYvp8ZCmTLl9renNzM6yuruaW/vfP3g1lSnlaue/82mmZ7f1+HUW7cZtl/k4cdt39jvl9OOw25fZsU7aB5mkDjMVqjdFq5WUZ+/EMVF4sRaCUxDR5bI9xJbfx9/X1yk2NUwAABcJJREFUMRvTyZMnw6lTp+K0fxRQQAEFFMgiUMgg6tmzZ2OHNjg4GMbHx8PAwEB8QDi/Eo6NjcWXTNUrE/b7J7X89OnToaOjw6SBbcA2YBuwDdgGbAO2AduAbcA2YBs4xjbAWCw1NLvvZL2xH8FSxoeME7nohhdLjY6OBhLT5LFhbuUnEMtVqOQRQGWsubOzs+diHcqbGkjAQ1FAAQUOUaCQQVSOj46PZ9WQ6DTJo5Nsb2+PAVXma5Uh36SAAgoooIACCiigQCMIeAwKKPA/ArXGftvb2/Him+S2fa40ZfxIYvp/1gwxqJqMKclLtsUn8yYFFFBAAQWyCBQ2iFpdeW7BWFpaig8Ar17mvAIKKKBAYQWsmAIKKKCAAgoocCQCCwsLob+/P7S0tBzJ9t2oAgoooIACaYHSBFHpGPmlkFsw0gdw9NPuQQEFFFBAAQUUUEABBRRQoGgCQ0ND3o5ftJNS+vp4AAoooEB9gdIEUesfgksUUEABBRRQQAEFFFAgCvhHAQUUUEABBRRQ4EgEDKIeCasbVUABBRR4UAHXU0ABBRRQQAEFFFBAAQUUUKBoAgZRD/+MuEUFFFBAAQUUUEABBRRQQAEFFGh8AY9QAQWaSMAgahOdbA9VAQUUUEABBRRQQIFKAecUUEABBRRQQAEFsggYRM2iZBkFFFBAgeIKWDMFFFBAAQUUUEABBRRQQAEFjljAIOoRA2fZvGUUUEABBRRQQAEFFFBAAQUUUKDxBTxCBRQor4BB1PKeO2uugAIKKKCAAgoooMBxC7g/BRRQQAEFFFCgKQUMojblafegFVBAgWYW8NgVUEABBRRQQAEFFFBAAQUUOJiAQdSDeRWjtLVQQAEFFFBAAQUUUEABBRRQQIHGF/AIFVCgMAIGUQtzKqyIAgoooIACCiiggAKNJ+ARKaCAAgoooIACjSBgELURzqLHoIACCihwlAJuWwEFFFBAAQUUUEABBRRQoMkFDKI2RQPwIBVQQAEFFFBAAQUUUEABBRRQoPEFPEIFFDgqAYOoRyXrdhVQQAEFFFBAAQUUUODgAq6hgAIKKKCAAgoUUMAgagFPilVSQAEFFCi3gLVXQAEFFFBAAQUUUEABBRRoLAGDqI11Pg/raNyOAgoooIACCiiggAIKKKCAAgo0voBHqIACGQUMomaEspgCCiiggAIKKKCAAgoUUcA6KaCAAgoooIACRy9gEPXojd2DAgoooIAC9xdwqQIKKKCAAgoooIACCiigQKEFDKIW+vSUp3LWVAEFFFBAAQUUUEABBRRQQAEFGl/AI1SgWQUMojbrmfe4FVBAAQUUUEABBRRoTgGPWgEFFFBAAQUUOLCAQdQDk7mCAgoooIACeQu4fwUUUEABBRRQQAEFFFBAgeMUMIh6nNru6x0BpxRQQAEFFFBAAQUUUEABBRRQoPEFPEIFGkTAIGqDnEgPQwEFFFBAAQUUUEABBY5GwK0qoIACCiiggAIGUW0DCiiggAIKNL6AR6iAAgoooIACCiiggAIKKPAQAgZRHwLPVY9TwH0poIACCiiggAIKKKCAAgoooEDjC3iEChRTwCBqMc+LtVJAAQUUUEABBRRQQIGyClhvBRRQQAEFFGg4AYOoDXdKPSAFFFBAAQUeXsAtKKCAAgoooIACCiiggAIKvCNgEPUdC6caS8CjUUABBRRQQAEFFFBAAQUUUECBxhfwCBU4FgGDqMfC7E4UUEABBRRQQAEFFFBAgXoC5iuggAIKKKBA0QUMohb9DFk/BRRQQAEFyiBgHRVQQAEFFFBAAQUUUECBBhYwiNrAJ9dDO5iApRVQQAEFFFBAAQUUUEABBRRQoPEFPEIFHkTAIOqDqLmOAgoooIACCiiggAIKKJCfgHtWQAEFFFBAgWMWiEHUH/7whzdWV1eDSQPbgG3ANmAbsA3YBo6nDeiss23ANmAbsA3YBmwDtgHbgG3ANlCONkDs9P8DAAD//2zAB4MAAAAGSURBVAMAbt3DYEWvqOgAAAAASUVORK5CYII="/>
        <xdr:cNvSpPr>
          <a:spLocks noChangeAspect="1" noChangeArrowheads="1"/>
        </xdr:cNvSpPr>
      </xdr:nvSpPr>
      <xdr:spPr bwMode="auto">
        <a:xfrm>
          <a:off x="15220950" y="198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1.xml><?xml version="1.0" encoding="utf-8"?>
<xdr:wsDr xmlns:xdr="http://schemas.openxmlformats.org/drawingml/2006/spreadsheetDrawing" xmlns:a="http://schemas.openxmlformats.org/drawingml/2006/main">
  <xdr:oneCellAnchor>
    <xdr:from>
      <xdr:col>1</xdr:col>
      <xdr:colOff>114300</xdr:colOff>
      <xdr:row>1</xdr:row>
      <xdr:rowOff>0</xdr:rowOff>
    </xdr:from>
    <xdr:ext cx="942975" cy="923925"/>
    <xdr:pic>
      <xdr:nvPicPr>
        <xdr:cNvPr id="5" name="image1.jpg">
          <a:extLst>
            <a:ext uri="{FF2B5EF4-FFF2-40B4-BE49-F238E27FC236}">
              <a16:creationId xmlns:a16="http://schemas.microsoft.com/office/drawing/2014/main" id="{00000000-0008-0000-1400-000005000000}"/>
            </a:ext>
          </a:extLst>
        </xdr:cNvPr>
        <xdr:cNvPicPr preferRelativeResize="0"/>
      </xdr:nvPicPr>
      <xdr:blipFill>
        <a:blip xmlns:r="http://schemas.openxmlformats.org/officeDocument/2006/relationships" r:embed="rId1" cstate="print"/>
        <a:stretch>
          <a:fillRect/>
        </a:stretch>
      </xdr:blipFill>
      <xdr:spPr>
        <a:xfrm>
          <a:off x="361950" y="177800"/>
          <a:ext cx="942975" cy="923925"/>
        </a:xfrm>
        <a:prstGeom prst="rect">
          <a:avLst/>
        </a:prstGeom>
        <a:noFill/>
      </xdr:spPr>
    </xdr:pic>
    <xdr:clientData fLocksWithSheet="0"/>
  </xdr:oneCellAnchor>
  <xdr:twoCellAnchor>
    <xdr:from>
      <xdr:col>7</xdr:col>
      <xdr:colOff>178593</xdr:colOff>
      <xdr:row>45</xdr:row>
      <xdr:rowOff>71438</xdr:rowOff>
    </xdr:from>
    <xdr:to>
      <xdr:col>22</xdr:col>
      <xdr:colOff>333374</xdr:colOff>
      <xdr:row>50</xdr:row>
      <xdr:rowOff>357188</xdr:rowOff>
    </xdr:to>
    <xdr:graphicFrame macro="">
      <xdr:nvGraphicFramePr>
        <xdr:cNvPr id="6" name="Gráfico 5">
          <a:extLst>
            <a:ext uri="{FF2B5EF4-FFF2-40B4-BE49-F238E27FC236}">
              <a16:creationId xmlns:a16="http://schemas.microsoft.com/office/drawing/2014/main" id="{00000000-0008-0000-1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178593</xdr:colOff>
      <xdr:row>45</xdr:row>
      <xdr:rowOff>71438</xdr:rowOff>
    </xdr:from>
    <xdr:to>
      <xdr:col>22</xdr:col>
      <xdr:colOff>333374</xdr:colOff>
      <xdr:row>50</xdr:row>
      <xdr:rowOff>357188</xdr:rowOff>
    </xdr:to>
    <xdr:graphicFrame macro="">
      <xdr:nvGraphicFramePr>
        <xdr:cNvPr id="4" name="Gráfico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xdr:col>
      <xdr:colOff>114300</xdr:colOff>
      <xdr:row>1</xdr:row>
      <xdr:rowOff>0</xdr:rowOff>
    </xdr:from>
    <xdr:ext cx="942975" cy="923925"/>
    <xdr:pic>
      <xdr:nvPicPr>
        <xdr:cNvPr id="7" name="image1.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361950" y="177800"/>
          <a:ext cx="942975" cy="923925"/>
        </a:xfrm>
        <a:prstGeom prst="rect">
          <a:avLst/>
        </a:prstGeom>
        <a:noFill/>
      </xdr:spPr>
    </xdr:pic>
    <xdr:clientData fLocksWithSheet="0"/>
  </xdr:oneCellAnchor>
  <xdr:twoCellAnchor>
    <xdr:from>
      <xdr:col>7</xdr:col>
      <xdr:colOff>178593</xdr:colOff>
      <xdr:row>45</xdr:row>
      <xdr:rowOff>71438</xdr:rowOff>
    </xdr:from>
    <xdr:to>
      <xdr:col>22</xdr:col>
      <xdr:colOff>333374</xdr:colOff>
      <xdr:row>50</xdr:row>
      <xdr:rowOff>357188</xdr:rowOff>
    </xdr:to>
    <xdr:graphicFrame macro="">
      <xdr:nvGraphicFramePr>
        <xdr:cNvPr id="8" name="Gráfico 7">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48</xdr:row>
      <xdr:rowOff>0</xdr:rowOff>
    </xdr:from>
    <xdr:to>
      <xdr:col>1</xdr:col>
      <xdr:colOff>59871</xdr:colOff>
      <xdr:row>48</xdr:row>
      <xdr:rowOff>302078</xdr:rowOff>
    </xdr:to>
    <xdr:sp macro="" textlink="">
      <xdr:nvSpPr>
        <xdr:cNvPr id="93185" name="AutoShape 1" descr="data:image/png;base64,iVBORw0KGgoAAAANSUhEUgAAAiMAAAFaCAYAAADM710lAAAAAXNSR0IArs4c6QAAIABJREFUeF7tnV9sZkXdx+c1XMB6ZbeRi2q8aGAJsuCfNCUksKImuos3BYsJvpsQWIvEsljFdEnIum5IdhuMm/2TIHUhxCVr4mbphdI1MSgLsUnTqMiSVypp1Li9UEu9kdoL4vvmd3znyXT2nOeZ8/RMz2/O83kSQvfpPDO/+XznzHzPb+Y8/S/DCwIQgAAEIAABCNRI4L+k7T//+c//u76+XmMYNA0BCEAAAhCAQC8S+Pe//30xMyOLi4v/e/311/ciA/oMAQhAAAIQgECNBP7whz8YzEiNAtA0BCAAAQhAoNcJYEZ6fQTQfwhAAAIQgEDNBDAjNQtA8xCAAAQgAIFeJ4AZ6fURQP8hAAEIQAACNRPAjNQsAM1DAAIQgAAEep0AZqTXRwD9hwAEIAABCNRMADNSswA0DwEIQAACEOh1ApiRXh8B9B8CEIAABCBQMwHMSM0C0DwEIAABCECg1wlgRnp9BNB/CEAAAhCAQM0EMCM1C0DzEIAABCAAgV4ngBnp9RFA/yEAAQhAAAI1E8CM1CwAzUMAAhCAAAR6nQBmpNdHQI/0f2lpyRw5csQ89NBDZmhoqPZel4lndXXVHDp0yMhf1R4fH68s9lOnTpl33nnHTE5OmquvvrqyelOvSLjIxCjM+/r6tqw7dbW7ZR30Guq1/tbFOZV2MSOpKOXFubCwYI4dO3ZF9Nu2bTOPP/64GRwcTLRnccIus/jHiWBjrWXimZmZMW+88UblpgEzkq90XYtkXe1uxXjPa6PX+lsX51TaxYykolSOGXnmmWcqMR5lFsZEcRltfQyNR8odP37cPProo5UbTMxIqqOZuCHQPAKYkUQ1lcwIZiRcvNDFP7zGzZXUEA9mZHMa8mkIQKA6ApiR6lhuaU0hZsS9q75w4YKZm5vLYrzttttaZw9kQbLv2w7s2LEj2xJYW1vL9s337t1r5ufns3L2d3LGwN8qcuu1dRVtJ7n1+DGMjo6akZGRFk97ZmJlZeWK+Iugy9bGuXPnsl/39/dnfRDz5p8ZCemDbcMaiLvuumtDfOvr62ZqaiorZs9fdKrXNSOWra+N/DvPtNj2FhcXszbdrbm8WIrqyTMjtj3R3r4mJiY2nLMpq4e0I6/h4eHW1qKNeWBgIGNn++JrL59ztcxjJO+5vKXur3/96+b8+fPm5ptvbmmVty1g+3LnnXe2ykl7v/zlL1tnRkKuI3+MWH4y9tyzJ7a9vGtKrlG3XanTZ91uG7ZIe8vQr9u/djqN2bx4RC95uduIth5/3Pjjzefssrl8+fKG6zfv/I4/b7hziu2bO3bYwi6aLXW8jxnRoUPpKELNiBzalInRTgx5C2rRXbo7EfqLhL3Ibb227Pbt269YkIvatpPnnj17WoudX68tI/Xaw5syCcnCVnQQVep46aWXWltY7iTrTpAhfXCF6bTQW5MSUq+76JfRJi8GqUsW3v3792fh+sYo1IxYTq7W/nvd6GEXDbtY2BitAbH9z1vE5LNiWKw5bRejz1HGvduXzZiRkOtIYpudnW2N/7xrotM15Zug6enprD45SGvZy6HjosO1/tgX1nma+RNOyJj1D1K7pjjvJqVbMyI3HfbGJq/Poe/5c6R7nXBgu/SSE/0DmJHoiOM0UJRxcCffojt5/w6lkxlxDYZ7d+TeTdq7U3frKO/Ou9PWgH+n6t4thTwFk3en6945++apUx/y7h797TH3Dk/Ky0LRqd5utelkQjsZJjcz5GphDYJr+mzf3XJutixED6kjzwTkGY8i7fIMoY2zaKHN47tZM+JnxDqN5byMRJ5Bce/iQ7IX7bZn8xh22hJsd824bfmZDNfoyM9+VrBbM+LPN378RdeAXy7Wwe84Mzq1YkYSHQOdFqWiu+G8xaGTGfEX1qLy/vubMSP2MVb37suf3PKkC40ttJzfRt7EbbchJHMTWm9ROX/BzGPa7rHTbs3I8vJy9uizv+DaBdVmmtxtlRA97HjzHyHOMyMhd/B+/6w58sdokU4+u9BtmrzHwkOeBvEzFe0MV95in2eG5Sm6duz9uDrVGzpmi8yX//5mt2k6aVnE3c/c2Djytm8SnfYbHTZmJFF56zQjRVkZi7Io7Z53t+qff7B1uOdP/DJ5Z1Ps54omwry7q7xHo/0+5A2PdpmCUDabMSPtvhtks2Yk73tY/LFWRo8qzEi7c01FJqouM5Knv3tWoawZyTvDI0zbmRH3Gti5c2e2bZeX8fKvmaKpUNqy9bgZkLzMmXuWrNvMSJEZsTcoRaYoz8z6Z4n42gO9Cx5mRK82bSOr04x0Svu6aWd7iNS+524jtdtTL/qCL7u3nXfQsV02yI85tA95Igj7M2fOZNsxUo/9Wfb1Q+vdjBmpMzPif39NJz02Y0banQ2wi6KmzIh/7sLPKgm7MmYk5HxM3vh0MwS7d+/u+GV/oWM2tcyIy8Yykfe2+svsEl1itjxszMiWI6+mwTrNSJm9ffdpBr/n7c4NFJmRTqn8otiKDuj5d2Eh6vhPRMhn7OHaEDbtTFOnbZq8A4p+zHmLRtHhUJtlkTqK7qDbnY3opMdmzEi7TJo1I0Vx5y3kedsVeW3kPU3TaZtGsh95B4c3s00TetYmb8zaz95yyy3md7/7XdsFOHTM5vHLu6HIMzd5Gbuip2n8a98fu6FnRvLmm6q+DiFknqBMOQKYkXK81JSu0oz4e622k53u4twnVuwC657+L9qysNss/kLgpv9tGf8JhaKDn64wMhG//vrrQU/TdOpDkeB2gZbFXB7TdA9z5hkGidtl021mpGjyz+Pub5dJX9zUuW8yiu7sJbvl1uU+MRKqRzdnRvLGpf9kjmwL+HG7WxvtDnQXlevGjEhWzDcPdvx3u03jjyM33k7nddyy7bY17fguM2Y/9rGPZea76Gka33hYwyhPT7nnN4rMSN7TNNZ8it7tMqr28Ktt031SL+SMj5oJvgcDwYwkKnq7swn+I47+OYB2d1yCw/+ekaLsgR+D/50KeXfU/uLl1/GFL3zBvP322xv2uN3vCpD4irZofENivz9F+vOVr3zFHD169Arj0KkPRcPDfs7vsy3fqd5uzYjU7z4eKv/O+/4E95xFUf/bZVBsP/LqLqtHaKYmL8vin5mQhVVevrlxYxJN5Btr5Ztr/bHrlztw4ID5wQ9+sOH7SLo1I/5ZGolDDgSLmbNnFToZfP9pGldH0ULGvtTX6W8s2Vj+8pe/BH9Lc6cxa2847GPO1tzK9+T4evi6yZwk3x3ifh9JkRkRzeQskHv9+n8/Ke+smW+6/Ouk6FpNdAloXNiYkcZJqqNDRYttSFpfRw+IImUCoVsPKfexXexFB5lj9DfkEeeQdntdsxBGTS6DGWmyujX2rWjrJ28roMYwabqhBHp9YQvZPqtKesxIVSR7ux7MSG/rH7X3fpq0aEshahBU3pMEet2MbOX5CMxIT15ilXcaM1I5UiqEAAQgAAEIQKAMAcxIGVqUhQAEIAABCECgcgKYkcqRUiEEIAABCEAAAmUIYEbK0KIsBCAAAQhAAAKVE8CMVI6UCiEAAQhAAAIQKEMAM1KGFmUhAAEIQAACEKicAGakcqRUCAEIQAACEIBAGQKYkTK0KAsBCEAAAhCAQOUEMCOVI6VCCEAAAhCAAATKEMCMlKFFWQhAAAIQgAAEKieAGakcKRVCAAIQgAAEIFCGAGakDC3KQgACEIAABCBQOQHMSOVIqTBFAmtra+bAgQPmgx/8oHniiSeyLrz11lvmscceM++++27278985jPZ72zZS5cuZe8fPnzY3H777Sl2m5ghAAEIqCBQ2oysr6+bqakps337djM+Pt7qhP2T1TJR9/f3m0OHDpm+vj4jf9Fxbm4uKzc6OmpGRkZUdJwgIGAJiOn49re/bT796U+bv//97xvMyPPPP28OHjxotm3b1gL22muvmT/96U9m7969Rn4+d+6cOXr06IYy0IUABCAAgXACpcyIGI7jx4+bW2+91cif6LZmRH4WgzI2NmYGBwdbrS8sLJjZ2VkzOTmZ3U3mlQkPlZIQiEtAjMXFixc7mhE3CjEyTz31VDa2xYTzggAEIACB8gRKmRFbvZiM+fn5lhnx/23LSVZkeHjYDA0NZW/5/y4fLp+AQDwCeWbE3abJ247xPxMvOmqGAAQg0FwClZiRmZmZLFVtXzt27MiyIadPn77CjAwMDLBV09zxlHTP2hkLu5Xzne98x9xwww1ZP1dWVrLzIrKNQ1YkaekJHgIQqJlAZWZE+iHnQeyZkj179mTZEzczIqbFlqu53zQPgSsItDMjss0oxuP+++/PzIg9xCrnoDi8ymCCAAQgsDkClZsRCceajuXl5U1v08jdp5xJ4QWB2AR++9vfmt/85jfmwQcfvKIpObD6wx/+0Ozfvz/7nZwRuffee83HP/7x2GFRPwQgAIEkCMhDK91miSsxI0UHVcVE2AOsYkymp6ez7RsJmBcEtBDwH+GVuCQLIodZX3755SzM97///ea73/1ulhU5c+aMee655zaEz+O9WtQkDghAIEUCpcyI+/iu7ezExER2QLXoEV73fVs2RVDEDAEIQAACEIBAHAKlzEicEKgVAhCAAAQgAIFeJoAZ6WX16TsEIAABCEBAAQHMiAIRCAECEIAABCDQywQwI72sPn2HAAQgAAEIKCCAGVEgAiFAAAIQgAAEepkAZqSX1afvEIAABCAAAQUEMCMKRCCEKwnY7/6Q76Xxv+HU/u5LX/pS9pdz7behXrp0KauI7/xgREEAAhBIiwBmJC29eiJa+VIx+SK9bdu2mbvuumuDGbFfyy4gPvrRj2ZmRL7GXb4h1f4sfyfp6NGj2ed5QQACEICAfgKYEf0a9WyETz75pNm1a9cGMyJGxX2JAXFfkjV56qmnsq9r7/ZriXsWOB2HAAQgUBMBzEhN4Gm2MwHfjMjfKfr+979vvvGNb5jz589nFfhmpN0fu/NbnHjx852D6KLEsbt/1sWn+AgEIACB3iWAGeld7dX33Dcj7r9thsQ1I2JW5LzIwYMHg7IimBH1Q4AAIQCBHiGAGekRoVPspms+/EOqtj8PPPDAhkOso6OjVxx4Leo7ZiTFUUHMEIBAEwlgRpqoakP6lHdmxHbNzYxIRmR8fNx87WtfCzYiUg9mpCEDhW5AAALJE8CMJC9h8zogRuO5555rdezaa6/N/iq0eyDVNSN+eflgyOO9mJHmjR16BAEIpEkAM5KmbkRdAQHMSAUQqQICEIBABQQwIxVApIo0CWBG0tSNqCEAgeYRwIw0T1N6FEgAMxIIimIQgAAEIhPAjEQGTPV6CWBG9GpDZBCAQG8RwIz0lt701iGAGWE4QAACENBBADOiQweiqIEAZqQG6DQJAQhAIIcAZoRh0bMEMCM9Kz0dhwAElBEobUbW19ezP0K2ffv27Ium3NfS0pI5cuRI9pdWR0ZGsl/J90PMzc1lP8u3Y9r3lXEgnB4kgBnpQdHpMgQgoJJAKTMiZuP48ePm1ltvNaurqxvMiJiUEydOZJ287rrrMtMhfwZ+dnbWTE5OGvk6bzExY2NjZnBwUCUMguotApiR3tKb3kIAAnoJlDIjthtiMubn5zeYkZmZmQ29FDMiWZHh4WEzNDTUypK4/9aLhch6gQBmpBdUpo8QgEAKBCoxI5IlOXv2rNm3b5+5cOFC1u8iMzIwMMBWTQojo4YY//v0/0Rp9YV9N+bWixmJgptKIQABCJQmUIkZcTMgNkOSZ0bc35WOlA80ngBmpPES00EIQAACuQQ2bUbsgdbFxcUNDchh1eXlZbZpGHjBBDAjwagoCAEIQKBRBDZtRnwabvbDPcAqxmR6ejo7zNrX1xcMUf48vGwD8Wo+gcOvvhelkwfvuCq33qff3B+lvYdv+s9Bbl4QgAAEeomArO3uX1cv0/dSZsQ+uitPxtjXxMRE64CqvOdvxbiP9vplywRK2eYTIDPSfI3pIQQgAIE8AqXMCAghEJMAZiQmXeqGAAQgoJcAZkSvNj0XGWak5ySnwxCAAAQyApgRBoIaApgRNVIQCAQgAIEtJYAZ2VLcNNaOAGaE8QEBCECgNwlgRnpTd5W9xoyolIWgIAABCEQngBmJjpgGQglgRkJJUQ4CEIBAswhgRpqlZ9K9wYwkLV9lwT/55JPmb3/7mzl69KjZtm1bVu9rr71mDh48mP28c+fO1u+K3q8sGCqCAAS2hABmZEsw00gIAcxICKXmlpEvOBwfHzd33nmn+eMf/5iZDzEj8r1G3/ve98xXv/rV7N8HDhww8g3Pn/zkJ3Pfv/3225sLiZ5BoKEEMCMNFTbFbmFGUlSt+pjfeust8/zzz7fMiN+CZE4+8pGPmL179274VdH71UdIjRCAQNUEMCNVE6W+rglgRrpG16gPtjMjkiU5fPiwuf/++80NN9zQ6nfR+40CQ2cg0GACmJEGi5ta1zAjqSkWJ952ZuTMmTNZo35WpOj9OBFSKwQgUDUBzEjVRKmvawKYka7RNeqDRWZEDqueO3duw8FW6XjR+42CQmcg0HACmJGGC5xS9zAjKakVL9Y8MyKZD/kr4O4TNhJB0fvxoqNmCEAgBgHMSAyq1NkVAcxIV9iifyjvUVubkZiamjLf/e53s/MbYiIee+wx8+6777Zich/D7RSofZrmr3/9a6voAw88YHbv3p09ZeO+L/V+61vfyv7z3/cNS6d2+T0EIFA/AcxI/RoQwf8TwIzoGgpFj9pKlGJQ/vnPf2YB+4dJbS84x6FLT6KBgGYCmBHN6vRYbJgRnYIXneFo9wQLT7fo1JKoIKCVAGZEqzI9GBdmRKfo3ZgROVR68eJF88QTT+jsFFFBAAKqCGBGVMnR28FgRnTq340ZkW2cXbt2Gb4NVaemRAUBbQQwI9oU6eF4MCM6xS9rRjp9g6rOXhIVBCBQJwHMSJ30aXsDAcyIzgFR1ozwtew6dSQqCGgmgBnRrE6PxYYZ0SV40aO28u2nYjhefvnlVsD2EV45uDo5OZk9cut+XbuunhENBCCgjUBpM7K+vm7kuwW2b9+ePfsvL/ve4uJi9u+JiQkzNDSU/Xzq1CkzNzeX/Sx/aXNkZEQbA+JRQgAzokQIwoAABCCwxQRKmZGlpSVz/Phxc+utt5rV1dWWGZFvRrx8+XJmNOTn2dnZ7O7o0qVLrZ/ljklMzNjYmBkcHNzibtJcCgQwIymoRIwQgAAEqidQyozY5sVwzM/Pt8yIG5YYlunp6cyMnD171gwPD2/Ikrj/rr471JgyAcxIyuoROwQgAIHuCVRuRlyjIls0vhkZGBhgq6Z7vRr9ScxIo+Ut7NzEi5+P0vFjd/8sSr1UCgEIVE+gUjMiWzcnT540jzzyiOnr68vOi7hmZGZmJusB50aqF7IJNWJGmqBi+T5gRsoz4xMQaBqBysyIPcS6Z8+ewm0Z35w0DSb92RwBzMjm+KX6acxIqsoRNwSqI1CJGZGMyKFDh4w88mefopEQ3cOsy8vLrbMkkjUJfcnjhVI/r+YTOPzqe1E6efCOq3LrffrN/VHae/imE1HqbWql6NBUZelXrxGQtb2/v7+rbpcyI3I49ciRI0aejLEveYxXnqQ5d+7chgDs473uo73uI79dRcuHGk2AzEij5S3sHJmR3tSdXkPAJVDKjIAOAjEJYEZi0tVbN2ZErzZEBoGtIoAZ2SrStNORAGakI6JGFsCMNFJWOgWBUgQwI6VwUTgmAcxITLrhdaNDOCtKQgAC1RDAjFTDkVoqIMAiWAHECqpAhwogUgUEIFCKAGakFC4KxyTAIhiTbnjd6BDOipIQgEA1BDAj1XCklgoIsAhWALGCKtChAohUAQEIlCKAGSmFi8IxCbAIxqQbXjc6hLOiJAQgUA0BzEg1HKmlAgIsghVArKAKdKgAIlVAAAKlCGBGSuGicEwCLIIx6YbXjQ7hrCgJAQhUQwAzUg1HaqmAAItgBRArqAIdKoBIFRCAQCkCmJFSuCgckwCLYEy64XWjQzgrSkIAAtUQwIxUw5FaKiDAIlgBxAqqQIcKIFIFBCBQigBmpBQuCsckwCIYk2543egQzoqSEIBANQQwI9VwpJYKCLAIVgCxgirQoQKIVAEBCJQigBkphYvCMQmwCMakG143OoSzoiQEIFANAcxINRyppQICLIIVQKygCnSoACJVQAACpQhgRkrhonBMAiyCMemG140O4awoCQEIVEMAM1INR2qpgACLYAUQK6gCHSqASBUQgEApApiRUrgoHJMAi2BMuuF1o0M4K0pCAALVEMCMVMORWiogwCJYAcQKqkCHCiBSBQQgUIoAZqQULgrHJMAiGJNueN3oEM6KkhCAQDUESpuR9fV1MzU1ZbZv327Gx8dbUZw6dcrMzc1l/x4dHTUjIyPZz0XvVxM+tTSJAIugDjXRQYcORAGBXiJQyowsLS2Z48ePm1tvvdWsrq62zMjCwoKZnZ01k5OTZm1tLTMrY2NjWZm89wcHB3uJMX0NJMAiGAgqcjF0iAyY6iEAgSsIlDIj9tNiPubn51tmRLIfw8PDZmhoqJUNkX9Lmbz3bTn0gIBLgEVQx3hABx06EAUEeolANDMyMDBglpeXrzAj8r7dwukl0PS1MwEWwc6MtqIEOmwFZdqAAARcAlHMyMzMTNaGb0bs+5gRBmEeARZBHeMCHXTooCWKt956yzz22GPm3XffzUI6fPiwuf3227Ofn3zySfPyyy9f8b6W2IkjHQJRzIjdtmGbJp2BoCFSFkENKhiDDjp00BKFGI5du3ZlBkSMyfPPP28OHjxozp8/b/785z+bJ554Inv/qaeeys4L9vf3awmdOBIiUIkZcQ+wSjZkeno6O8wqB17tAVb3/b6+vmBEKysr2UFYXs0ncPjV96J08uAdV+XW+/Sb+6O09/BNJ6LUu1WVosNWkU6jnWeffdZ84hOfMB//+MfNn/70J/OrX/3KfPnLXzbu+/KU5cmTJ81nP/vZrByv3iQga3u3ZrSUGRFzceTIkeyJGfuamJjIDq66j/Da96RM0fu9KRW9bkeAO3Id4wMddOigJQq5IZSvcfjrX/9qdu7caY4ePWq2bdtmzpw508qMSKxuBkVL7MSRDoFSZiSdbhFpigRYBHWohg46dNAShWzBfPvb3zZf+tKXzHPPPZf9f+/evcY1KTZW9zyJlviJIw0CmJE0dOqJKFkEdciMDjp00BCFGA7Zcv/Wt75lbrjhhsyAiOGQMyNuOl6y5fL+/fffn5XjBYGyBDAjZYlRPhoBFsFoaEtVjA6lcDW6sG9Gig6qypaNnB20WziNhkLnohDAjETBSqXdEGAR7IZa9Z9Bh+qZplzja6+9lmVC/K0Y9333LEnKfSX2+ghgRupjT8seARZBHUMCHXToQBQQ6CUCmJFeUlt5X1kEdQiEDjp0KIqi6EvI5NzGgQMHzKVLl7KPcphUt45Et5EAZoQRoYYAi6AOKdBBhw5FURR9Cdmvf/3r7CP+l5PJY7i8IKCdAGZEu0I9FB+LoA6x0UGHDqFmRL5Y8hvf+MaG4nKe4+LFi9m3o/KCQAoEMCMpqNQjMbII6hAaHXToUBRF0ZeQuds01157bfaFk91+G6ZuAkTXRAKYkSaqmmifWAR1CIcOOnQoiqLoS8jc8vytGN0aEt2VBDAjjAo1BFgEdUiBDjp0yIuCLyHTqw2RbY4AZmRz/Ph0hQRYBCuEuYmq0GET8CJ/tN2XkL366qvmxhtvzL4BlcxIZCGovnICmJHKkVJhtwRYBLslV+3n0KFanlXXVvQlZEWP/FbdPvVBIAYBzEgMqtTZFQEWwa6wVf4hdKgcKRVCAAIdCGBGGCJqCLAI6pACHXToUEcUEy9+Pkqzx+7+WZR6qbQ5BDAjzdEy+Z6wCOqQEB106FBHFJiROqjTphDAjDAO1BBgEdQhBTro0KGOKDAjdVCnTcwIY0AVARZBHXKggw4d6ogCM1IHddrEjDAGVBFgEdQhBzro0KGOKDAjdVCnTcwIY0AVARZBHXKggw4d6ogCM1IHddrEjDAGVBFgEdQhBzro0KGOKDAjdVCnTcwIY0AVARZBHXKggw4d6ogCM1IHddqszIysr6+bqakps7i4mFG97bbbzPj4ePaz/OXIubm57OfR0VEzMjICeQjkEmAR1DEw0EGHDnVEgRmpgzptVmZGFhYWzPz8fGZAxJicOHHC3HPPPWZ1ddXMzs6ayclJI3/eWgzL2NiYGRwchD4EriDAIqhjUKCDDh0kCrTQowWRxCVQyfeM+Gbk9OnT5r777jNnz541w8PDZmhoqJUlcf8dt2vUnhoBJl4diqGDDh0wI3p0IJL4BCoxI+52zLZt28zjjz+eZT9ki8Y3IwMDA2zVxNc1yRZYBHXIhg46dMCM6NGBSOITqMSM2DMj1113nXn77bezqGVrRjIkrhmZmZnJfse5kfjCptgCi6AO1dBBhw6YET06EEl8ApWYEcmAuBkPmxGRcySb3aZZWVnJzp7waj6Bw6++F6WTB++4Krfep9/cH6W9h286EaXeraoUHbaKdOd20KIzI0roIdDX12f6+/u7CqhyM2KzJHv27MkCsgdYl5eXzfT0dJYxkYB5QcAnwB25jjGBDjp0IDOiRwciiU+gEjMimYtDhw4ZyWLIq+jR3omJidZh1vhdo4XUCLAI6lAMHXTogBnRowORxCdQiRmJHyYt9AIBFkEdKqODDh0wI3p0IJL4BDAj8RnTQiABFsFAUJGLoUNkwCWqR4sSsCiaNAHMSNLyNSt4Jl4deqKDDh3IjOjRgUjiE8CMxGdMC4EEWAQDQUUuhg6RAZeoHi1KwKJo0gQwI0nL16zgmXh16IkOOnQgM6JHByKJTwAzEp8xLQQSYBEMBBW5GDpEBlyierQoAYuiSRPAjCQtX7OCZ+LVoSc66NCBzIgeHYgkPgHMSHzGtBBIgEUwEFTkYugQGXCJ6tGiBCyKJk0AM5KI/BEiAAAdJklEQVS0fM0KnolXh57ooEMHMiN6dCCS+AQwI/EZ00IgARbBQFCRi6FDZMAlqkeLErAomjQBzEjS8jUreCZeHXqigw4dyIzo0YFI4hPAjMRnTAuBBFgEA0FFLoYOkQGXqB4tSsCiaNIEMCNJy9es4Jl4deiJDjp0IDOiRwciiU8AMxKfMS0EEmARDAQVuRg6RAZconq0KAGLokkTwIwkLV+zgmfi1aEnOujQgcyIHh2IJD4BzEh8xrQQSIBFMBBU5GLoEBlwierRogQsiiZNADOStHzNCp6JV4ee6KBDBzIjenQgkvgEMCPxGdNCIAEWwUBQkYuhQ2TAJapHixKwKJo0AcxI0vI1K3gmXh16ooMOHciM6NGBSOITwIzEZ0wLgQRYBANBRS6GDpEBl6geLUrAomjSBDAjScvXrOCZeHXoiQ46dCAzokcHIolPoDIzsrS0ZI4cOWLW1tZMf3+/OXTokOnr6zOnTp0yc3NzWU9GR0fNyMhI/F7RQpIEWAR1yIYOOnTAjOjRgUjiE6jEjKyurpqpqSkzNjZmBgcHW1EvLCyY2dlZMzk5mZmUvDLxu0gLqRBgEdShFDro0AEzokcHIolPoBIzIqZjfn7ejI+Pb4hYsiLDw8NmaGgoe9//d/zu0UJKBFgEdaiFDjp0wIzo0YFI4hOoxIzMzMyYc+fOtaLdsWNHlg05ffr0FWZkYGCArZr4uibZAougDtnQQYcOmBE9OhBJfAKVmREJVc6DrK+vZ9sxe/bsybIlbmZETIstF79rtJAaARZBHYqhgw4dMCN6dCCS+AQqNyMSsjUdy8vLm96mWVlZMXImhVfzCRx+9b0onTx4x1W59T795v4o7T1804ko9W5VpeiwVaQ7t4MWnRlRQg8BeWhFHmDp5lWJGSk6qComwh5gFWMyPT2dbd9IwLwg4BPgjlzHmEAHHTqQGdGjA5HEJ1CJGZEwix7hdd+fmJhoHWaN3zVaSI0Ai6AOxdBBhw6YET06EEl8ApWZkfih0kLTCbAI6lAYHXTogBnRowORxCeAGYnPmBYCCbAIBoKKXAwdIgMuUT1alIBF0aQJYEaSlq9ZwTPx6tATHXToQGZEjw5EEp8AZiQ+Y1oIJMAiGAgqcjF0iAy4RPVoUQIWRZMmgBlJWr5mBc/Eq0NPdNChA5kRPToQSXwCmJH4jGkhkACLYCCoyMXQITLgEtWjRQlYFE2aAGYkafmaFTwTrw490UGHDmRG9OhAJPEJYEbiM6aFQAIsgoGgIhdDh8iAS1SPFiVgUTRpApiRpOVrVvBMvDr0RAcdOpAZ0aMDkcQngBmJz5gWAgmwCAaCilwMHSIDLlE9WpSARdGkCWBGkpavWcEz8erQEx106EBmRI8ORBKfAGYkPmNaCCTAIhgIKnIxdIgMuET1aFECFkWTJoAZSVq+ZgXPxKtDT3TQoQOZET06EEl8ApiR+IxpIZAAi2AgqMjF0CEy4BLVo0UJWBRNmgBmJGn5mhU8E68OPdFBhw5kRvToQCTxCWBG4jOmhUACLIKBoCIXQ4fIgEtUjxYlYFE0aQKYkaTla1bwTLw69EQHHTqQGdGjA5HEJ4AZic+YFgIJsAgGgopcDB0iAy5RPVqUgEXRpAlgRpKWr1nBM/Hq0BMddOhAZkSPDkQSnwBmJD5jWggkwCIYCCpyMXSIDLhE9WhRAhZFkyaAGUlavmYFz8SrQ0900KEDmRE9OhBJfAKVmpGlpSVz5MgRc9ddd5mRkZEs+lOnTpm5ubns59HR0db78btGC6kRYBHUoRg66NABM6JHByKJT6AyM7K+vm5OnDiRRXzddddlpmNhYcHMzs6ayclJs7a2ZqampszY2JgZHByM3zNaSI4Ai6AOydBBhw6YET06EEl8ApWZkZmZmQ3RihmRrMjw8LAZGhpqZUncf8fvHi2kRIBFUIda6KBDB8yIHh2IJD6BSszI6uqqOXv2rNm3b5+5cOFCFnWRGRkYGGCrJr6uSbbAIqhDNnTQoQNmRI8ORBKfQCVmxM2A2AxJnhlxfxe/a7SQGgEWQR2KoYMOHTAjenQgkvgENm1G5KyInAVZXFzcEK0cVl1eXt70Ns3KyoqRzAuv5hM4/Op7UTp58I6rcut9+s39Udp7+Kb/nJ1K9YUOepRDCz1aEElnAn19faa/v79zwZwSmzYjfp1u9sM9wCrGZHp6OjvMKgHzgoBPgDtyHWMCHXToQGZEjw5EEp9AVDMi4buP9k5MTLQOs8bvGi2kRoBFUIdi6KBDB8yIHh2IJD6Bys1I/JBpoakEWAR1KIsOOnTAjOjRgUjiE8CMxGdMC4EEWAQDQUUuhg6RAZeoHi1KwKJo0gQwI0nL16zgmXh16IkOOnQgM6JHByKJTwAzEp8xLQQSYBEMBBW5GDpEBlyierQoAYuiSRPAjCQtX7OCZ+LVoSc66NCBzIgeHYgkPgHMSHzGtBBIgEUwEFTkYugQGXCJ6tGiBCyKJk0AM5K0fM0KnolXh57ooEMHMiN6dCCS+AQwI/EZ00IgARbBQFCRi6FDZMAlqkeLErAomjQBzEjS8jUreCZeHXqigw4dyIzo0YFI4hPAjMRnTAuBBFgEA0FFLoYOkQGXqB4tSsCiaNIEMCNJy9es4Jl4deiJDjp0IDOiRwciiU8AMxKfMS0EEmARDAQVuRg6RAZconq0KAGLokkTwIwkLV+zgmfi1aEnOujQgcyIHh2IJD4BzEh8xrQQSIBFMBBU5GLoEBlwierRogQsiiZNADOStHzNCp6JV4ee6KBDBzIjenQgkvgEMCPxGdNCIAEWwUBQkYuhQ2TAJapHixKwKJo0AcxI0vI1K3gmXh16ooMOHciM6NGBSOITwIzEZ0wLgQRYBANBRS6GDpEBl6geLUrAomjSBDAjScvXrOCZeHXoiQ46dCAzokcHIolPADMSnzEtBBJgEQwEFbkYOkQGXKJ6tCgBi6JJE8CMJC1fs4Jn4tWhJzro0IHMiB4diCQ+gUrMyPr6upmamjKLi4tZxBMTE2ZoaCj7+dSpU2Zubi77eXR01IyMjMTvFS0kSYBFUIds6KBDB8yIHh2IJD6BSszIwsKCuXz5cmY05OfZ2VkzOTlpLl261Pp5bW0tMyxjY2NmcHAwfs9oITkCLII6JEMHHTpgRvToQCTxCVRiRtwwl5aWzPT0dGZGzp49a4aHhzdkSdx/x+8eLaREgEVQh1rooEMHzIgeHYgkPoHKzYhkRubn5834+Hi2ReObkYGBAbZq4uuaZAssgjpkQwcdOmBG9OhAJPEJVGpGVldXzcmTJ80jjzxi+vr6rjAjMzMzWY84NxJf2BRbYBHUoRo66NABM6JHByKJT6AyM2IPse7Zs6dwW8bPlIR0b2VlxYjJ4dV8AodffS9KJw/ecVVuvU+/uT9Kew/fdCJKvVtVKTpsFenO7aBFZ0aU0ENAkhD9/f1dBVSJGRGzcOjQIbN3796WEZFo3MOsy8vLrbMkEjAvCPgEuCPXMSbQQYcOZEb06EAk8QlUYkZk++XcuXMborWP97qP9rqP/MbvGi2kRoBFUIdi6KBDB8yIHh2IJD6BSsxI/DBpoRcIsAjqUBkddOiAGdGjA5HEJ4AZic+YFgIJsAgGgopcDB0iAy5RPVqUgEXRpAlgRpKWr1nBM/Hq0BMddOhAZkSPDkQSnwBmJD5jWggkwCIYCCpyMXSIDLhE9WhRAhZFkyaAGUlavmYFz8SrQ0900KEDmRE9OhBJfAKYkfiMaSGQAItgIKjIxdAhMuAS1aNFCVgUTZoAZiRp+ZoVPBOvDj3RQYcOZEb06EAk8QlgRuIzpoVAAiyCgaAiF0OHyIBLVI8WJWBRNGkCmJGk5WtW8Ey8OvREBx06kBnRowORxCeAGYnPmBYCCbAIBoKKXAwdIgMuUT1alIBF0aQJYEaSlq9ZwTPx6tATHXToQGZEjw5EEp8AZiQ+Y1oIJMAiGAgqcjF0iAy4RPVoUQIWRZMmgBlJWr5mBc/Eq0NPdNChA5kRPToQSXwCmJH4jGkhkACLYCCoyMXQITLgEtWjRQlYFE2aAGYkafmaFTwTrw490UGHDmRG9OhAJPEJYEbiM6aFQAIsgoGgIhdDh8iAS1SPFiVgUTRpApiRpOVrVvBMvDr0RAcdOpAZ0aMDkcQngBmJz5gWAgmwCAaCilwMHSIDLlE9WpSARdGkCWBGkpavWcEz8erQEx106EBmRI8ORBKfAGYkPmNaCCTAIhgIKnIxdIgMuET1aFECFkWTJoAZSVq+ZgXPxKtDT3TQoQOZET06EEl8AtHNyKlTp8zc3FzWk9HRUTMyMhK/V7SQJAEWQR2yoYMOHTAjenQgkvgEopqRhYUFMzs7ayYnJ83a2pqZmpoyY2NjZnBwMH7PaCE5AiyCOiRDBx06YEb06EAk8QlENSOSFRkeHjZDQ0NZT/x/x+8eLaREgEVQh1rooEMHzIgeHYgkPoEtNyMDAwNs1cTXNckWWAR1yIYOOnTAjOjRgUjiE9hSMzIzM5P1iHMj8YVNsQUWQR2qoYMOHTAjenQgkvgEttSMsE0TX9CUW2AR1KEeOujQATOiRwciiU8gqhlxD7AuLy+b6enp7DBrX19fcM9WVlbM6upqcHkKQgACEIAABCCw9QRkbe/v7++q4ahmRCJyH+2dmJhoHWbtKlo+BAEIQAACEIBA4whENyONI0aHIAABCEAAAhColABmpFKcVAYBCEAAAhCAQFkCmJGyxCgPAQhAAAIQgEClBDAjleKkMghAAAIQgAAEyhLAjJQlRnkIQAACEIAABColgBmpFCeVQQACEIAABCBQlgBmpCwxykMAAhCAAAQgUCkBzEilOKkMAhCAAAQgAIGyBDAjZYlRvjIC8s26hw4dMvItu+5rdHR0w98vkm/yPXPmTFa2zLf3VhZoQEVLS0vmyJEj5qGHHkryi/3k70adO3duQ0/lmxRd5uvr62ZqasrcfPPNav++lPsli/44CpCx9iJNuSbs9bC2tpZ9I6fmazdPdDvWFxcXN/z6tttuM+Pj4633UrgmJFg7rq6//voN8dc+4J0AMCOa1OjhWOr6u0UymZw4ccLcc889ZnBwsCsFZCF/4403zDXXXGPuvPPOJM2I7bgsIufPnzf79+83V199dVc8uv3QZv+QpsT+yiuvmAcffNDIz938+YluY4/xubquCVm4Tp48aR555JGuzf+PfvQj87nPfS77/GZ1jcG2TJ11xl9V2zKW7Ms1U2U4xC6LGYlNmPqDCLgTr/2bRu+8847Zvn27uffee81PfvKTbIG8dOmSmZ2dNfI7yajIncrAwEB2V+/egRXdmbkZALkof/7znxt79yN17d6927zwwgtG7uj+9a9/ZXd0Fy9ebGUN/Dsjt3N1LR5BgAMLuWZEPiJGTV6vv/66kT/nMD8/b4aHh83OnTs3/G7btm1ZVkgyWKKLm5XIy1a4GYAdO3aYG2+8sbVoiY6PP/54VpfbtphFm0mT9qRMkYGU+iWLMzY21rXJDEQWrVgd18RXvvKVTAebrRQdP/ShD7WuObke5e+LnT592szNzWV975SBSv26cA2BvXnRck2I2ZOMbLsMlMyn9rqV/2NGol2yVNwEAv7E+8wzz7QWG3eBFDNif/eBD3wgW5xs6lHqEGMihkImy/vuuy+7M7MXo/z77NmzZt++fa27fj8z4m+3uHfbwrndxJr6pCv9882ILOiyANkJzPZRzIj7O5mwX3rppUwzedmshNR3+fLlbFvHZS2ZJFnkhoaGWsPXn/T9tp999lnzqU99KjMXnTI4nX6fwjVT1zXhZ0bk+nGvR/l3nqauMXRvBtoZ+BR06DQu67om5HrKm+f8bSRbRjTBjKQw4oixVgL+xOteNL4Zsb/zjYSdNHbt2nXFWRS5+3700UfN8ePHs37K3Z1sQ+SZEXebQibeY8eObWBTdCfYRDPib2G5E6/7O2v4ZCJ0FzM3q2QhSoZFXsLV/eOZeXegdvssbw+/6CxCFVtvtV4M/994XddEnhlxr8e880Xt/giqlJe/2q71jryT1u3GpXuDYrOFdszGvibyzhfJPGfnNonNjd2Np1Of6/g92zR1UKfNKwhUOfHKAct25x7c7Ic/gfh31GX2bDEj/0kBu4uZZKJkW8fNgLjiCzPZcpMJ9MKFC9mv/CyK3HGXOcdgM2RST8qvuq4J4e2eGfEXsbLjPPUsVdVmpKprIoSru0VqrwWtmSrMSMqzVYNir3LilW0aSfHv2bOncBG0qWYp697h+xd4mYOQZSdpjfLlnRlxD/eWzYxIfXLGx71bc/vtppoli1JkRuwdqGzDFZmMVJ5sCNW9rmtCMovtzIg909VO0xdffNHcfffdWfaRzMhGg17VNWHHe7t5zh1rZEZCrzzK9TSBKideWazcPWsBK1srkjHJO+xl0872AKufVXHT0nkHJ/20dYqPMtrBV7UZkTM77t2ZZSN3h/4BSKuZZSwHWF0j5Kel/Tu8MltqKVxsdV4TVjN7gNU/a5CnqfvYvXtNpHw9+FsdeVuAZQ16lddE3jxXZNYxIylc9cQIAQhAAAIQgEBtBNimqQ09DUMAAhCAAAQgIAQwI4wDCEAAAhCAAARqJYAZqRU/jUMAAhCAAAQggBlhDEAAAhCAAAQgUCsBzEit+GkcAhCAAAQgAAHMCGMAAhCAAAQgAIFaCWBGasVP4xCAAAQgAAEIYEYYAxCAAAQgAAEI1EoAM1IrfhqHAAQgAAEIQAAzwhiAAAQgAAEIQKBWApiRWvHTOAQgAAEIQAACmBHGAAQgAAEIQAACtRLAjNSKn8YhAAEIQAACEMCMMAYgAAEIQAACEKiVAGakVvw0DgEIQAACEIAAZoQxAAEIQAACEIBArQQwI7Xip3EIQAACEIAABDAjDR0DCwsL5tixY1nvRkdHzcjIiLqezszMmDfeeMNMTk6aq6++urL4lpaWzPnz583+/fvNhQsXCttYX183U1NT5uabb94Un1OnTpnh4WEzNDRUWR+oKG0C7hjsdmzbcTU4OGgOHTpk9u7dmzvG5Fo/c+ZMVqavr68rcHItyquOecKdB06fPp17LbXrI9dfV5Kr+xBmRJ0kmw9odXU1W2THxsaMTGQ/+tGPzOc+97muJ6pOEclEMT8/b8bHxzsV3ZLfd7sQdDshpz4Zyng5efKkeeSRR6KNkS0RfhONiDE9ceKEueeee7Jrpt0rZJx0OwbddrsZV91qGdKnTeAN/mg3fe7mM8EBUXDLCGBGtgx1NQ399+n/KazohX03Zr/zzYj9gG8a7EW8c+fObCKW1+uvv262bdtmHnrooexua2VlpZVZcbMtUubxxx/P2rIZGPveBz7wgewuTT5r35MJXtqT19zcXFbnhz70oZaJkd/J+/LasWPHFdkSm8VYXFw0/f39rbtAmUTPnTuXfe62227LDJG7EFy6dKnVhsTqxyWZE8lqXL58uVWPrf/s2bOtuzR/krfxStnt27ebPXv2ZHetefEUxW51kXiPHDli1tbWWn2T3+UxFA1mZ2fNO++8k/G1ffYHhcvTZsbyPnvfffe12pE6rC62DembZK6Ek8/Z5SmfFa2/+c1vmh//+MdGdHI16cSgmqsjv5aJFz+f+4tjd/8se9+NzY3ZHe92TLocRHu5Bqanp6/ob5EZyctY5rUj2RT/+rRGyR9ju3fvzjKBkjmRcSTjwtXSvVFwF25bj+h2/fXXm+uuuy7LjORdJ3L9tsu2umPLjhnJcthr2s3O+mPTnwcku/OLX/wiux7s53yeedeffM5eR9L/iYmJ7Jp0+5M3t8Qce9QdTgAzEs5KRckQMyKB2onGXazamRHJpMgkIou5fPall17KJlp5yWQrC5KbAnbrcn+2E7tdnO0kJZ+XyUkWUbstU5RRybvTkbJiGNw0slu3xCl9kHYlTrtN45oRqXdgYGBDHf7kLPXYNtzfuWZEJkZZrKUfy8vL2QQo5k3afeWVV8yDDz6YcbOfl5/92O1g8nm5i2MeQ+nPM888k2kjps/NgNk6XVbuHb/0Ie+zUo+bGZHP23KyCEl/8/olfbK88u6s/baLGMS+sDqZEcvczYxIn91x746doiyC21+p045Bu00jv5drQAygvZbatZNnRvKuR3ehlgXc1zLPjEj7tn9SpxjfO++8Mxv7zz77rPnUpz6VZYhs3ZJlfeGFFzbE7urmj5l2Y9BeO5aLOw9In+0cIdeWjfEf//jHhms67/pzt0n9rVoxPGyjxr7SNlc/ZmRz/Lb806FmxAYmF7eILJONXKB5E5PNjNg7L3dycBdhuYOSxc+/6/XLS0Zh37592TkQd4K2WQg7Kbifc7MD7l2N7Yf9/V133dUyC7IouJOMrc/eKcqZEWtGJB5/IXANg81qhJiRixcvbmjXNR02S2Tjljs7OZMihsWN3f5e+Lq85H3/PX9RL7rTtXW6d872PblLlFfeZ2XRabeAuXfEbr/sz7KAuQt0XgZNyhYxiH0RdWNGfPPrL27uOCnqr29G7Hiz16MYgnbt2PMT7vUpY8M3dd2YEYnFrcfqJ9eOe41LOTdT6MbumxF3bBWNQWnTNwa+GbHnr4rMncwjbh3uTUNehlXmALkubaYk9nij/u4IYEa641bbp8qaETsBSkbATYe6C3GoGZFF2E7CRZkRP50aYkbEKLh3pe32gGWS++Uvf5mZK3cbReJqZ0bkbjTvXEQ3mRG/XVuHmynIGyBu7O6dsb9otWMoi1EnM1LErygz1smMFGUC3EXYLljSb8tZzKt/DiOPQeyLqRsz4ve5yIz4Zt32V/qUZ0as2bSZCNfQyc9uO3lmRA58u0bI/0xoZsQfq7a/u3btant+yG552CyKjb9obPnZiKKspx3T7u+LzIh/yNW9GbD15G2TuVmXbg8Vxx6rvVw/ZiQx9UPMiJtWd7cB3O0Ld3uhGzMik5fUIds6ZbZp3KdO7OdcMyKmyW63FKVVbRpZJkabrhUZq96mcRckdxF1M0w2Y2O3afK2tNwh5qbA5f1utmk6mRF3+8qddLs1I/5Wgu2P3xe70FozYjWxB6nbfS7mZdiNGQndpnHNiNvfdmbEGgjZ+pLtkKLtoCq2adxF2d9StGZJDIy7TZO3nenq42/buTcC9hB7uzHYaZtG6rNnv4q2aVzTYbdJ5XP2/bz287bJYo476i5HADNSjlftpUPMiATppivdcyN5B79CzYjs27oHLW+55ZbsfIS9W5JJzZ4zseX8A6x5ZsSeU7EHJD/84Q+bL37xixv2ePMOhhb1s5sDrGJ8rLGQmGVylpc9RCoH3+QlT5y421Xy/jXXXJPtt/sHWG3f5W7WP/zpT+7+AVaXtcuwzB2oPTxosxZF23QStx0X/sFiG6fLP69fUs6OM1uXlJNzSGJGOjGIeWGFmBFp3z9n5fbZPfjojxPJlAlrt795ZqToYGhRO2UPsMq2pD34ag+JyxZa3jXvai7jQ65luVnxD7BaXd2Dzu54tLrlnf9y5yD30Hm7A6xicOV6+ulPf5pVbbdW3Gvamj7ZLnavP/sItBzglfYkEyxMig7Sxhxz1F2eAGakPLNaPxFqRmoNksYbT8B/FLbbR0q3AlSoGdmKWGgDAhDIJ4AZYWRAAAJdEfAPtmr9cr2uOseHIACBLSWAGdlS3DQGAQhAAAIQgIBPADPCmIAABCAAAQhAoFYCmJFa8dM4BCAAAQhAAAKYEcYABCAAAQhAAAK1EsCM1IqfxiEAAQhAAAIQwIwwBiAAAQhAAAIQqJUAZqRW/DQOAQhAAAIQgABmhDEAAQhAAAIQgECtBDAjteKncQhAAAIQgAAEMCOMAQhAAAIQgAAEaiWAGakVP41DAAIQgAAEIIAZYQxAAAIQgAAEIFArAcxIrfhpHAIQgAAEIAABzAhjAAIQgAAEIACBWglgRmrFT+MQgAAEIAABCLTMyO9///tX3ve+9+0CCQQgAAEIQAACENhKAv/+978v/h93aBExAk0y1AAAAABJRU5ErkJggg==">
          <a:extLst>
            <a:ext uri="{FF2B5EF4-FFF2-40B4-BE49-F238E27FC236}">
              <a16:creationId xmlns:a16="http://schemas.microsoft.com/office/drawing/2014/main" id="{00000000-0008-0000-1500-0000016C0100}"/>
            </a:ext>
          </a:extLst>
        </xdr:cNvPr>
        <xdr:cNvSpPr>
          <a:spLocks noChangeAspect="1" noChangeArrowheads="1"/>
        </xdr:cNvSpPr>
      </xdr:nvSpPr>
      <xdr:spPr bwMode="auto">
        <a:xfrm>
          <a:off x="7200900" y="11398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xdr:col>
      <xdr:colOff>114300</xdr:colOff>
      <xdr:row>1</xdr:row>
      <xdr:rowOff>0</xdr:rowOff>
    </xdr:from>
    <xdr:ext cx="942975" cy="923925"/>
    <xdr:pic>
      <xdr:nvPicPr>
        <xdr:cNvPr id="3" name="image1.jpg">
          <a:extLst>
            <a:ext uri="{FF2B5EF4-FFF2-40B4-BE49-F238E27FC236}">
              <a16:creationId xmlns:a16="http://schemas.microsoft.com/office/drawing/2014/main" id="{00000000-0008-0000-1500-000003000000}"/>
            </a:ext>
          </a:extLst>
        </xdr:cNvPr>
        <xdr:cNvPicPr preferRelativeResize="0"/>
      </xdr:nvPicPr>
      <xdr:blipFill>
        <a:blip xmlns:r="http://schemas.openxmlformats.org/officeDocument/2006/relationships" r:embed="rId1" cstate="print"/>
        <a:stretch>
          <a:fillRect/>
        </a:stretch>
      </xdr:blipFill>
      <xdr:spPr>
        <a:xfrm>
          <a:off x="361950" y="177800"/>
          <a:ext cx="942975" cy="923925"/>
        </a:xfrm>
        <a:prstGeom prst="rect">
          <a:avLst/>
        </a:prstGeom>
        <a:noFill/>
      </xdr:spPr>
    </xdr:pic>
    <xdr:clientData fLocksWithSheet="0"/>
  </xdr:oneCellAnchor>
  <xdr:twoCellAnchor>
    <xdr:from>
      <xdr:col>7</xdr:col>
      <xdr:colOff>533399</xdr:colOff>
      <xdr:row>45</xdr:row>
      <xdr:rowOff>114300</xdr:rowOff>
    </xdr:from>
    <xdr:to>
      <xdr:col>23</xdr:col>
      <xdr:colOff>200024</xdr:colOff>
      <xdr:row>51</xdr:row>
      <xdr:rowOff>57150</xdr:rowOff>
    </xdr:to>
    <xdr:graphicFrame macro="">
      <xdr:nvGraphicFramePr>
        <xdr:cNvPr id="4" name="Gráfico 3">
          <a:extLst>
            <a:ext uri="{FF2B5EF4-FFF2-40B4-BE49-F238E27FC236}">
              <a16:creationId xmlns:a16="http://schemas.microsoft.com/office/drawing/2014/main" id="{00000000-0008-0000-1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xdr:col>
      <xdr:colOff>114300</xdr:colOff>
      <xdr:row>1</xdr:row>
      <xdr:rowOff>0</xdr:rowOff>
    </xdr:from>
    <xdr:ext cx="942975" cy="923925"/>
    <xdr:pic>
      <xdr:nvPicPr>
        <xdr:cNvPr id="5"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361950" y="177800"/>
          <a:ext cx="942975" cy="923925"/>
        </a:xfrm>
        <a:prstGeom prst="rect">
          <a:avLst/>
        </a:prstGeom>
        <a:noFill/>
      </xdr:spPr>
    </xdr:pic>
    <xdr:clientData fLocksWithSheet="0"/>
  </xdr:oneCellAnchor>
  <xdr:twoCellAnchor>
    <xdr:from>
      <xdr:col>7</xdr:col>
      <xdr:colOff>533399</xdr:colOff>
      <xdr:row>45</xdr:row>
      <xdr:rowOff>114300</xdr:rowOff>
    </xdr:from>
    <xdr:to>
      <xdr:col>23</xdr:col>
      <xdr:colOff>200024</xdr:colOff>
      <xdr:row>51</xdr:row>
      <xdr:rowOff>57150</xdr:rowOff>
    </xdr:to>
    <xdr:graphicFrame macro="">
      <xdr:nvGraphicFramePr>
        <xdr:cNvPr id="6" name="Gráfico 5">
          <a:extLst>
            <a:ext uri="{FF2B5EF4-FFF2-40B4-BE49-F238E27FC236}">
              <a16:creationId xmlns:a16="http://schemas.microsoft.com/office/drawing/2014/main" id="{62B8578C-E378-4EB6-8ACC-D1DED05489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xdr:col>
      <xdr:colOff>114300</xdr:colOff>
      <xdr:row>1</xdr:row>
      <xdr:rowOff>0</xdr:rowOff>
    </xdr:from>
    <xdr:ext cx="942975" cy="923925"/>
    <xdr:pic>
      <xdr:nvPicPr>
        <xdr:cNvPr id="7"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361950" y="177800"/>
          <a:ext cx="942975" cy="923925"/>
        </a:xfrm>
        <a:prstGeom prst="rect">
          <a:avLst/>
        </a:prstGeom>
        <a:noFill/>
      </xdr:spPr>
    </xdr:pic>
    <xdr:clientData fLocksWithSheet="0"/>
  </xdr:oneCellAnchor>
  <xdr:twoCellAnchor>
    <xdr:from>
      <xdr:col>7</xdr:col>
      <xdr:colOff>533399</xdr:colOff>
      <xdr:row>45</xdr:row>
      <xdr:rowOff>114300</xdr:rowOff>
    </xdr:from>
    <xdr:to>
      <xdr:col>23</xdr:col>
      <xdr:colOff>200024</xdr:colOff>
      <xdr:row>51</xdr:row>
      <xdr:rowOff>57150</xdr:rowOff>
    </xdr:to>
    <xdr:graphicFrame macro="">
      <xdr:nvGraphicFramePr>
        <xdr:cNvPr id="8" name="Gráfico 7">
          <a:extLst>
            <a:ext uri="{FF2B5EF4-FFF2-40B4-BE49-F238E27FC236}">
              <a16:creationId xmlns:a16="http://schemas.microsoft.com/office/drawing/2014/main" id="{62B8578C-E378-4EB6-8ACC-D1DED05489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130175</xdr:colOff>
      <xdr:row>3</xdr:row>
      <xdr:rowOff>177582</xdr:rowOff>
    </xdr:to>
    <xdr:pic>
      <xdr:nvPicPr>
        <xdr:cNvPr id="2" name="Imagen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650" y="200024"/>
          <a:ext cx="987425" cy="928938"/>
        </a:xfrm>
        <a:prstGeom prst="rect">
          <a:avLst/>
        </a:prstGeom>
      </xdr:spPr>
    </xdr:pic>
    <xdr:clientData/>
  </xdr:twoCellAnchor>
  <xdr:twoCellAnchor>
    <xdr:from>
      <xdr:col>3</xdr:col>
      <xdr:colOff>22410</xdr:colOff>
      <xdr:row>54</xdr:row>
      <xdr:rowOff>8966</xdr:rowOff>
    </xdr:from>
    <xdr:to>
      <xdr:col>8</xdr:col>
      <xdr:colOff>918882</xdr:colOff>
      <xdr:row>55</xdr:row>
      <xdr:rowOff>930090</xdr:rowOff>
    </xdr:to>
    <xdr:graphicFrame macro="">
      <xdr:nvGraphicFramePr>
        <xdr:cNvPr id="3" name="Gráfico 2">
          <a:extLst>
            <a:ext uri="{FF2B5EF4-FFF2-40B4-BE49-F238E27FC236}">
              <a16:creationId xmlns:a16="http://schemas.microsoft.com/office/drawing/2014/main" id="{00000000-0008-0000-1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155202</xdr:colOff>
      <xdr:row>52</xdr:row>
      <xdr:rowOff>142876</xdr:rowOff>
    </xdr:from>
    <xdr:to>
      <xdr:col>8</xdr:col>
      <xdr:colOff>326652</xdr:colOff>
      <xdr:row>54</xdr:row>
      <xdr:rowOff>11206</xdr:rowOff>
    </xdr:to>
    <xdr:sp macro="" textlink="">
      <xdr:nvSpPr>
        <xdr:cNvPr id="4" name="CuadroTexto 3">
          <a:extLst>
            <a:ext uri="{FF2B5EF4-FFF2-40B4-BE49-F238E27FC236}">
              <a16:creationId xmlns:a16="http://schemas.microsoft.com/office/drawing/2014/main" id="{00000000-0008-0000-1600-000004000000}"/>
            </a:ext>
          </a:extLst>
        </xdr:cNvPr>
        <xdr:cNvSpPr txBox="1"/>
      </xdr:nvSpPr>
      <xdr:spPr>
        <a:xfrm>
          <a:off x="1374402" y="22329776"/>
          <a:ext cx="1466850" cy="4398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a:t>PRIMER TRIMESTRE</a:t>
          </a:r>
        </a:p>
      </xdr:txBody>
    </xdr:sp>
    <xdr:clientData/>
  </xdr:twoCellAnchor>
  <xdr:twoCellAnchor editAs="oneCell">
    <xdr:from>
      <xdr:col>1</xdr:col>
      <xdr:colOff>114300</xdr:colOff>
      <xdr:row>1</xdr:row>
      <xdr:rowOff>9524</xdr:rowOff>
    </xdr:from>
    <xdr:to>
      <xdr:col>6</xdr:col>
      <xdr:colOff>142875</xdr:colOff>
      <xdr:row>3</xdr:row>
      <xdr:rowOff>176462</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650" y="200024"/>
          <a:ext cx="987425" cy="928938"/>
        </a:xfrm>
        <a:prstGeom prst="rect">
          <a:avLst/>
        </a:prstGeom>
      </xdr:spPr>
    </xdr:pic>
    <xdr:clientData/>
  </xdr:twoCellAnchor>
  <xdr:twoCellAnchor>
    <xdr:from>
      <xdr:col>6</xdr:col>
      <xdr:colOff>155202</xdr:colOff>
      <xdr:row>52</xdr:row>
      <xdr:rowOff>142876</xdr:rowOff>
    </xdr:from>
    <xdr:to>
      <xdr:col>8</xdr:col>
      <xdr:colOff>326652</xdr:colOff>
      <xdr:row>54</xdr:row>
      <xdr:rowOff>11206</xdr:rowOff>
    </xdr:to>
    <xdr:sp macro="" textlink="">
      <xdr:nvSpPr>
        <xdr:cNvPr id="6" name="CuadroTexto 5">
          <a:extLst>
            <a:ext uri="{FF2B5EF4-FFF2-40B4-BE49-F238E27FC236}">
              <a16:creationId xmlns:a16="http://schemas.microsoft.com/office/drawing/2014/main" id="{00000000-0008-0000-0000-000002000000}"/>
            </a:ext>
          </a:extLst>
        </xdr:cNvPr>
        <xdr:cNvSpPr txBox="1"/>
      </xdr:nvSpPr>
      <xdr:spPr>
        <a:xfrm>
          <a:off x="1374402" y="22329776"/>
          <a:ext cx="1466850" cy="4398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a:t>PRIMER TRIMESTRE</a:t>
          </a:r>
        </a:p>
      </xdr:txBody>
    </xdr:sp>
    <xdr:clientData/>
  </xdr:twoCellAnchor>
  <xdr:twoCellAnchor>
    <xdr:from>
      <xdr:col>9</xdr:col>
      <xdr:colOff>737909</xdr:colOff>
      <xdr:row>52</xdr:row>
      <xdr:rowOff>134338</xdr:rowOff>
    </xdr:from>
    <xdr:to>
      <xdr:col>14</xdr:col>
      <xdr:colOff>183644</xdr:colOff>
      <xdr:row>54</xdr:row>
      <xdr:rowOff>2668</xdr:rowOff>
    </xdr:to>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4268509" y="22321238"/>
          <a:ext cx="1465035" cy="4398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a:t>SEGUNDO TRIMESTRE</a:t>
          </a:r>
        </a:p>
      </xdr:txBody>
    </xdr:sp>
    <xdr:clientData/>
  </xdr:twoCellAnchor>
  <xdr:twoCellAnchor>
    <xdr:from>
      <xdr:col>3</xdr:col>
      <xdr:colOff>72572</xdr:colOff>
      <xdr:row>53</xdr:row>
      <xdr:rowOff>281214</xdr:rowOff>
    </xdr:from>
    <xdr:to>
      <xdr:col>8</xdr:col>
      <xdr:colOff>928699</xdr:colOff>
      <xdr:row>55</xdr:row>
      <xdr:rowOff>808957</xdr:rowOff>
    </xdr:to>
    <xdr:graphicFrame macro="">
      <xdr:nvGraphicFramePr>
        <xdr:cNvPr id="8" name="Gráfico 7">
          <a:extLst>
            <a:ext uri="{FF2B5EF4-FFF2-40B4-BE49-F238E27FC236}">
              <a16:creationId xmlns:a16="http://schemas.microsoft.com/office/drawing/2014/main" id="{00000000-0008-0000-0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54429</xdr:colOff>
      <xdr:row>53</xdr:row>
      <xdr:rowOff>281215</xdr:rowOff>
    </xdr:from>
    <xdr:to>
      <xdr:col>17</xdr:col>
      <xdr:colOff>75984</xdr:colOff>
      <xdr:row>55</xdr:row>
      <xdr:rowOff>808958</xdr:rowOff>
    </xdr:to>
    <xdr:graphicFrame macro="">
      <xdr:nvGraphicFramePr>
        <xdr:cNvPr id="9" name="Gráfico 8">
          <a:extLst>
            <a:ext uri="{FF2B5EF4-FFF2-40B4-BE49-F238E27FC236}">
              <a16:creationId xmlns:a16="http://schemas.microsoft.com/office/drawing/2014/main"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114300</xdr:colOff>
      <xdr:row>1</xdr:row>
      <xdr:rowOff>9524</xdr:rowOff>
    </xdr:from>
    <xdr:to>
      <xdr:col>6</xdr:col>
      <xdr:colOff>142875</xdr:colOff>
      <xdr:row>3</xdr:row>
      <xdr:rowOff>176462</xdr:rowOff>
    </xdr:to>
    <xdr:pic>
      <xdr:nvPicPr>
        <xdr:cNvPr id="10" name="Imagen 9">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650" y="200024"/>
          <a:ext cx="987425" cy="928938"/>
        </a:xfrm>
        <a:prstGeom prst="rect">
          <a:avLst/>
        </a:prstGeom>
      </xdr:spPr>
    </xdr:pic>
    <xdr:clientData/>
  </xdr:twoCellAnchor>
  <xdr:twoCellAnchor>
    <xdr:from>
      <xdr:col>6</xdr:col>
      <xdr:colOff>155202</xdr:colOff>
      <xdr:row>52</xdr:row>
      <xdr:rowOff>142876</xdr:rowOff>
    </xdr:from>
    <xdr:to>
      <xdr:col>8</xdr:col>
      <xdr:colOff>326652</xdr:colOff>
      <xdr:row>54</xdr:row>
      <xdr:rowOff>11206</xdr:rowOff>
    </xdr:to>
    <xdr:sp macro="" textlink="">
      <xdr:nvSpPr>
        <xdr:cNvPr id="11" name="CuadroTexto 10"/>
        <xdr:cNvSpPr txBox="1"/>
      </xdr:nvSpPr>
      <xdr:spPr>
        <a:xfrm>
          <a:off x="1374402" y="22329776"/>
          <a:ext cx="1466850" cy="4398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a:t>PRIMER TRIMESTRE</a:t>
          </a:r>
        </a:p>
      </xdr:txBody>
    </xdr:sp>
    <xdr:clientData/>
  </xdr:twoCellAnchor>
  <xdr:twoCellAnchor>
    <xdr:from>
      <xdr:col>9</xdr:col>
      <xdr:colOff>737909</xdr:colOff>
      <xdr:row>52</xdr:row>
      <xdr:rowOff>134338</xdr:rowOff>
    </xdr:from>
    <xdr:to>
      <xdr:col>14</xdr:col>
      <xdr:colOff>183644</xdr:colOff>
      <xdr:row>54</xdr:row>
      <xdr:rowOff>2668</xdr:rowOff>
    </xdr:to>
    <xdr:sp macro="" textlink="">
      <xdr:nvSpPr>
        <xdr:cNvPr id="12" name="CuadroTexto 11"/>
        <xdr:cNvSpPr txBox="1"/>
      </xdr:nvSpPr>
      <xdr:spPr>
        <a:xfrm>
          <a:off x="4268509" y="22321238"/>
          <a:ext cx="1465035" cy="4398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a:t>SEGUNDO TRIMESTRE</a:t>
          </a:r>
        </a:p>
      </xdr:txBody>
    </xdr:sp>
    <xdr:clientData/>
  </xdr:twoCellAnchor>
  <xdr:twoCellAnchor>
    <xdr:from>
      <xdr:col>3</xdr:col>
      <xdr:colOff>72572</xdr:colOff>
      <xdr:row>53</xdr:row>
      <xdr:rowOff>281214</xdr:rowOff>
    </xdr:from>
    <xdr:to>
      <xdr:col>8</xdr:col>
      <xdr:colOff>928699</xdr:colOff>
      <xdr:row>55</xdr:row>
      <xdr:rowOff>808957</xdr:rowOff>
    </xdr:to>
    <xdr:graphicFrame macro="">
      <xdr:nvGraphicFramePr>
        <xdr:cNvPr id="13" name="Gráfico 12">
          <a:extLst>
            <a:ext uri="{FF2B5EF4-FFF2-40B4-BE49-F238E27FC236}">
              <a16:creationId xmlns:a16="http://schemas.microsoft.com/office/drawing/2014/main" id="{C1903D01-93DF-4636-97F1-900DD7DB25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54429</xdr:colOff>
      <xdr:row>53</xdr:row>
      <xdr:rowOff>281215</xdr:rowOff>
    </xdr:from>
    <xdr:to>
      <xdr:col>17</xdr:col>
      <xdr:colOff>75984</xdr:colOff>
      <xdr:row>55</xdr:row>
      <xdr:rowOff>808958</xdr:rowOff>
    </xdr:to>
    <xdr:graphicFrame macro="">
      <xdr:nvGraphicFramePr>
        <xdr:cNvPr id="14" name="Gráfico 13">
          <a:extLst>
            <a:ext uri="{FF2B5EF4-FFF2-40B4-BE49-F238E27FC236}">
              <a16:creationId xmlns:a16="http://schemas.microsoft.com/office/drawing/2014/main" id="{C1903D01-93DF-4636-97F1-900DD7DB25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63500</xdr:colOff>
      <xdr:row>53</xdr:row>
      <xdr:rowOff>281215</xdr:rowOff>
    </xdr:from>
    <xdr:to>
      <xdr:col>25</xdr:col>
      <xdr:colOff>212055</xdr:colOff>
      <xdr:row>55</xdr:row>
      <xdr:rowOff>808958</xdr:rowOff>
    </xdr:to>
    <xdr:graphicFrame macro="">
      <xdr:nvGraphicFramePr>
        <xdr:cNvPr id="15" name="Gráfico 14">
          <a:extLst>
            <a:ext uri="{FF2B5EF4-FFF2-40B4-BE49-F238E27FC236}">
              <a16:creationId xmlns:a16="http://schemas.microsoft.com/office/drawing/2014/main" id="{C1903D01-93DF-4636-97F1-900DD7DB25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191809</xdr:colOff>
      <xdr:row>52</xdr:row>
      <xdr:rowOff>123453</xdr:rowOff>
    </xdr:from>
    <xdr:to>
      <xdr:col>23</xdr:col>
      <xdr:colOff>281616</xdr:colOff>
      <xdr:row>53</xdr:row>
      <xdr:rowOff>282069</xdr:rowOff>
    </xdr:to>
    <xdr:sp macro="" textlink="">
      <xdr:nvSpPr>
        <xdr:cNvPr id="16" name="CuadroTexto 15"/>
        <xdr:cNvSpPr txBox="1"/>
      </xdr:nvSpPr>
      <xdr:spPr>
        <a:xfrm>
          <a:off x="6910109" y="22310353"/>
          <a:ext cx="1467757" cy="4443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a:t>TERCER TRIMESTRE</a:t>
          </a: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44824</xdr:colOff>
      <xdr:row>3</xdr:row>
      <xdr:rowOff>177582</xdr:rowOff>
    </xdr:to>
    <xdr:pic>
      <xdr:nvPicPr>
        <xdr:cNvPr id="2" name="Imagen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5771" y="203759"/>
          <a:ext cx="901700" cy="930058"/>
        </a:xfrm>
        <a:prstGeom prst="rect">
          <a:avLst/>
        </a:prstGeom>
      </xdr:spPr>
    </xdr:pic>
    <xdr:clientData/>
  </xdr:twoCellAnchor>
  <xdr:twoCellAnchor>
    <xdr:from>
      <xdr:col>9</xdr:col>
      <xdr:colOff>833437</xdr:colOff>
      <xdr:row>25</xdr:row>
      <xdr:rowOff>297656</xdr:rowOff>
    </xdr:from>
    <xdr:to>
      <xdr:col>20</xdr:col>
      <xdr:colOff>11905</xdr:colOff>
      <xdr:row>25</xdr:row>
      <xdr:rowOff>297656</xdr:rowOff>
    </xdr:to>
    <xdr:cxnSp macro="">
      <xdr:nvCxnSpPr>
        <xdr:cNvPr id="3" name="Conector recto 2">
          <a:extLst>
            <a:ext uri="{FF2B5EF4-FFF2-40B4-BE49-F238E27FC236}">
              <a16:creationId xmlns:a16="http://schemas.microsoft.com/office/drawing/2014/main" id="{00000000-0008-0000-1700-000003000000}"/>
            </a:ext>
          </a:extLst>
        </xdr:cNvPr>
        <xdr:cNvCxnSpPr/>
      </xdr:nvCxnSpPr>
      <xdr:spPr>
        <a:xfrm>
          <a:off x="4618037" y="8616156"/>
          <a:ext cx="3318668"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218279</xdr:colOff>
      <xdr:row>46</xdr:row>
      <xdr:rowOff>69057</xdr:rowOff>
    </xdr:from>
    <xdr:to>
      <xdr:col>21</xdr:col>
      <xdr:colOff>186529</xdr:colOff>
      <xdr:row>58</xdr:row>
      <xdr:rowOff>158750</xdr:rowOff>
    </xdr:to>
    <xdr:graphicFrame macro="">
      <xdr:nvGraphicFramePr>
        <xdr:cNvPr id="4" name="Gráfico 3">
          <a:extLst>
            <a:ext uri="{FF2B5EF4-FFF2-40B4-BE49-F238E27FC236}">
              <a16:creationId xmlns:a16="http://schemas.microsoft.com/office/drawing/2014/main" id="{00000000-0008-0000-1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114300</xdr:colOff>
      <xdr:row>1</xdr:row>
      <xdr:rowOff>9524</xdr:rowOff>
    </xdr:from>
    <xdr:to>
      <xdr:col>6</xdr:col>
      <xdr:colOff>142875</xdr:colOff>
      <xdr:row>3</xdr:row>
      <xdr:rowOff>176462</xdr:rowOff>
    </xdr:to>
    <xdr:pic>
      <xdr:nvPicPr>
        <xdr:cNvPr id="5" name="Imagen 4">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650" y="200024"/>
          <a:ext cx="987425" cy="928938"/>
        </a:xfrm>
        <a:prstGeom prst="rect">
          <a:avLst/>
        </a:prstGeom>
      </xdr:spPr>
    </xdr:pic>
    <xdr:clientData/>
  </xdr:twoCellAnchor>
  <xdr:twoCellAnchor>
    <xdr:from>
      <xdr:col>9</xdr:col>
      <xdr:colOff>833437</xdr:colOff>
      <xdr:row>25</xdr:row>
      <xdr:rowOff>297656</xdr:rowOff>
    </xdr:from>
    <xdr:to>
      <xdr:col>20</xdr:col>
      <xdr:colOff>11905</xdr:colOff>
      <xdr:row>25</xdr:row>
      <xdr:rowOff>297656</xdr:rowOff>
    </xdr:to>
    <xdr:cxnSp macro="">
      <xdr:nvCxnSpPr>
        <xdr:cNvPr id="6" name="Conector recto 5">
          <a:extLst>
            <a:ext uri="{FF2B5EF4-FFF2-40B4-BE49-F238E27FC236}">
              <a16:creationId xmlns:a16="http://schemas.microsoft.com/office/drawing/2014/main" id="{1A8CB3BE-65F3-4B6F-9033-715C8B47FFB7}"/>
            </a:ext>
          </a:extLst>
        </xdr:cNvPr>
        <xdr:cNvCxnSpPr/>
      </xdr:nvCxnSpPr>
      <xdr:spPr>
        <a:xfrm>
          <a:off x="4618037" y="8616156"/>
          <a:ext cx="3318668"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218279</xdr:colOff>
      <xdr:row>46</xdr:row>
      <xdr:rowOff>69057</xdr:rowOff>
    </xdr:from>
    <xdr:to>
      <xdr:col>21</xdr:col>
      <xdr:colOff>186529</xdr:colOff>
      <xdr:row>58</xdr:row>
      <xdr:rowOff>158750</xdr:rowOff>
    </xdr:to>
    <xdr:graphicFrame macro="">
      <xdr:nvGraphicFramePr>
        <xdr:cNvPr id="7" name="Gráfico 6">
          <a:extLst>
            <a:ext uri="{FF2B5EF4-FFF2-40B4-BE49-F238E27FC236}">
              <a16:creationId xmlns:a16="http://schemas.microsoft.com/office/drawing/2014/main" id="{D30085AF-7457-9ABF-996F-86F57356AE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114300</xdr:colOff>
      <xdr:row>1</xdr:row>
      <xdr:rowOff>9524</xdr:rowOff>
    </xdr:from>
    <xdr:to>
      <xdr:col>6</xdr:col>
      <xdr:colOff>142875</xdr:colOff>
      <xdr:row>3</xdr:row>
      <xdr:rowOff>176462</xdr:rowOff>
    </xdr:to>
    <xdr:pic>
      <xdr:nvPicPr>
        <xdr:cNvPr id="8" name="Imagen 7">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650" y="200024"/>
          <a:ext cx="987425" cy="928938"/>
        </a:xfrm>
        <a:prstGeom prst="rect">
          <a:avLst/>
        </a:prstGeom>
      </xdr:spPr>
    </xdr:pic>
    <xdr:clientData/>
  </xdr:twoCellAnchor>
  <xdr:twoCellAnchor>
    <xdr:from>
      <xdr:col>9</xdr:col>
      <xdr:colOff>833437</xdr:colOff>
      <xdr:row>25</xdr:row>
      <xdr:rowOff>297656</xdr:rowOff>
    </xdr:from>
    <xdr:to>
      <xdr:col>20</xdr:col>
      <xdr:colOff>11905</xdr:colOff>
      <xdr:row>25</xdr:row>
      <xdr:rowOff>297656</xdr:rowOff>
    </xdr:to>
    <xdr:cxnSp macro="">
      <xdr:nvCxnSpPr>
        <xdr:cNvPr id="9" name="Conector recto 8">
          <a:extLst>
            <a:ext uri="{FF2B5EF4-FFF2-40B4-BE49-F238E27FC236}">
              <a16:creationId xmlns:a16="http://schemas.microsoft.com/office/drawing/2014/main" id="{1A8CB3BE-65F3-4B6F-9033-715C8B47FFB7}"/>
            </a:ext>
          </a:extLst>
        </xdr:cNvPr>
        <xdr:cNvCxnSpPr/>
      </xdr:nvCxnSpPr>
      <xdr:spPr>
        <a:xfrm>
          <a:off x="4618037" y="8616156"/>
          <a:ext cx="3318668"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218279</xdr:colOff>
      <xdr:row>46</xdr:row>
      <xdr:rowOff>69057</xdr:rowOff>
    </xdr:from>
    <xdr:to>
      <xdr:col>21</xdr:col>
      <xdr:colOff>186529</xdr:colOff>
      <xdr:row>58</xdr:row>
      <xdr:rowOff>158750</xdr:rowOff>
    </xdr:to>
    <xdr:graphicFrame macro="">
      <xdr:nvGraphicFramePr>
        <xdr:cNvPr id="10" name="Gráfico 9">
          <a:extLst>
            <a:ext uri="{FF2B5EF4-FFF2-40B4-BE49-F238E27FC236}">
              <a16:creationId xmlns:a16="http://schemas.microsoft.com/office/drawing/2014/main" id="{D30085AF-7457-9ABF-996F-86F57356AE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139700</xdr:colOff>
      <xdr:row>1</xdr:row>
      <xdr:rowOff>3174</xdr:rowOff>
    </xdr:from>
    <xdr:to>
      <xdr:col>6</xdr:col>
      <xdr:colOff>82550</xdr:colOff>
      <xdr:row>3</xdr:row>
      <xdr:rowOff>170112</xdr:rowOff>
    </xdr:to>
    <xdr:pic>
      <xdr:nvPicPr>
        <xdr:cNvPr id="2" name="Imagen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0050" y="193674"/>
          <a:ext cx="901700" cy="928938"/>
        </a:xfrm>
        <a:prstGeom prst="rect">
          <a:avLst/>
        </a:prstGeom>
      </xdr:spPr>
    </xdr:pic>
    <xdr:clientData/>
  </xdr:twoCellAnchor>
  <xdr:twoCellAnchor>
    <xdr:from>
      <xdr:col>3</xdr:col>
      <xdr:colOff>9526</xdr:colOff>
      <xdr:row>53</xdr:row>
      <xdr:rowOff>177053</xdr:rowOff>
    </xdr:from>
    <xdr:to>
      <xdr:col>8</xdr:col>
      <xdr:colOff>885825</xdr:colOff>
      <xdr:row>54</xdr:row>
      <xdr:rowOff>1182562</xdr:rowOff>
    </xdr:to>
    <xdr:graphicFrame macro="">
      <xdr:nvGraphicFramePr>
        <xdr:cNvPr id="3" name="Gráfico 2">
          <a:extLst>
            <a:ext uri="{FF2B5EF4-FFF2-40B4-BE49-F238E27FC236}">
              <a16:creationId xmlns:a16="http://schemas.microsoft.com/office/drawing/2014/main"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20731</xdr:colOff>
      <xdr:row>52</xdr:row>
      <xdr:rowOff>30815</xdr:rowOff>
    </xdr:from>
    <xdr:to>
      <xdr:col>8</xdr:col>
      <xdr:colOff>192181</xdr:colOff>
      <xdr:row>53</xdr:row>
      <xdr:rowOff>179293</xdr:rowOff>
    </xdr:to>
    <xdr:sp macro="" textlink="">
      <xdr:nvSpPr>
        <xdr:cNvPr id="4" name="CuadroTexto 3">
          <a:extLst>
            <a:ext uri="{FF2B5EF4-FFF2-40B4-BE49-F238E27FC236}">
              <a16:creationId xmlns:a16="http://schemas.microsoft.com/office/drawing/2014/main" id="{00000000-0008-0000-1800-000004000000}"/>
            </a:ext>
          </a:extLst>
        </xdr:cNvPr>
        <xdr:cNvSpPr txBox="1"/>
      </xdr:nvSpPr>
      <xdr:spPr>
        <a:xfrm>
          <a:off x="1239931" y="20331765"/>
          <a:ext cx="1466850" cy="4342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a:t>PRIMER TRIMESTRE</a:t>
          </a:r>
        </a:p>
      </xdr:txBody>
    </xdr:sp>
    <xdr:clientData/>
  </xdr:twoCellAnchor>
  <xdr:twoCellAnchor editAs="oneCell">
    <xdr:from>
      <xdr:col>1</xdr:col>
      <xdr:colOff>114300</xdr:colOff>
      <xdr:row>1</xdr:row>
      <xdr:rowOff>9524</xdr:rowOff>
    </xdr:from>
    <xdr:to>
      <xdr:col>6</xdr:col>
      <xdr:colOff>142875</xdr:colOff>
      <xdr:row>3</xdr:row>
      <xdr:rowOff>176462</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650" y="200024"/>
          <a:ext cx="987425" cy="928938"/>
        </a:xfrm>
        <a:prstGeom prst="rect">
          <a:avLst/>
        </a:prstGeom>
      </xdr:spPr>
    </xdr:pic>
    <xdr:clientData/>
  </xdr:twoCellAnchor>
  <xdr:twoCellAnchor>
    <xdr:from>
      <xdr:col>3</xdr:col>
      <xdr:colOff>9526</xdr:colOff>
      <xdr:row>53</xdr:row>
      <xdr:rowOff>177053</xdr:rowOff>
    </xdr:from>
    <xdr:to>
      <xdr:col>8</xdr:col>
      <xdr:colOff>885825</xdr:colOff>
      <xdr:row>54</xdr:row>
      <xdr:rowOff>1182562</xdr:rowOff>
    </xdr:to>
    <xdr:graphicFrame macro="">
      <xdr:nvGraphicFramePr>
        <xdr:cNvPr id="6" name="Gráfico 5">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20731</xdr:colOff>
      <xdr:row>52</xdr:row>
      <xdr:rowOff>30815</xdr:rowOff>
    </xdr:from>
    <xdr:to>
      <xdr:col>8</xdr:col>
      <xdr:colOff>192181</xdr:colOff>
      <xdr:row>53</xdr:row>
      <xdr:rowOff>179293</xdr:rowOff>
    </xdr:to>
    <xdr:sp macro="" textlink="">
      <xdr:nvSpPr>
        <xdr:cNvPr id="7" name="CuadroTexto 6">
          <a:extLst>
            <a:ext uri="{FF2B5EF4-FFF2-40B4-BE49-F238E27FC236}">
              <a16:creationId xmlns:a16="http://schemas.microsoft.com/office/drawing/2014/main" id="{00000000-0008-0000-0000-000002000000}"/>
            </a:ext>
          </a:extLst>
        </xdr:cNvPr>
        <xdr:cNvSpPr txBox="1"/>
      </xdr:nvSpPr>
      <xdr:spPr>
        <a:xfrm>
          <a:off x="1239931" y="21112815"/>
          <a:ext cx="1466850" cy="4342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a:t>PRIMER TRIMESTRE</a:t>
          </a:r>
        </a:p>
      </xdr:txBody>
    </xdr:sp>
    <xdr:clientData/>
  </xdr:twoCellAnchor>
  <xdr:twoCellAnchor>
    <xdr:from>
      <xdr:col>9</xdr:col>
      <xdr:colOff>63500</xdr:colOff>
      <xdr:row>53</xdr:row>
      <xdr:rowOff>190500</xdr:rowOff>
    </xdr:from>
    <xdr:to>
      <xdr:col>17</xdr:col>
      <xdr:colOff>105227</xdr:colOff>
      <xdr:row>54</xdr:row>
      <xdr:rowOff>1196009</xdr:rowOff>
    </xdr:to>
    <xdr:graphicFrame macro="">
      <xdr:nvGraphicFramePr>
        <xdr:cNvPr id="8" name="Gráfico 7">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821152</xdr:colOff>
      <xdr:row>52</xdr:row>
      <xdr:rowOff>43622</xdr:rowOff>
    </xdr:from>
    <xdr:to>
      <xdr:col>15</xdr:col>
      <xdr:colOff>76387</xdr:colOff>
      <xdr:row>53</xdr:row>
      <xdr:rowOff>192100</xdr:rowOff>
    </xdr:to>
    <xdr:sp macro="" textlink="">
      <xdr:nvSpPr>
        <xdr:cNvPr id="9" name="CuadroTexto 8">
          <a:extLst>
            <a:ext uri="{FF2B5EF4-FFF2-40B4-BE49-F238E27FC236}">
              <a16:creationId xmlns:a16="http://schemas.microsoft.com/office/drawing/2014/main" id="{00000000-0008-0000-0000-000007000000}"/>
            </a:ext>
          </a:extLst>
        </xdr:cNvPr>
        <xdr:cNvSpPr txBox="1"/>
      </xdr:nvSpPr>
      <xdr:spPr>
        <a:xfrm>
          <a:off x="4351752" y="21125622"/>
          <a:ext cx="1465035" cy="4342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a:t>SEGUNDO TRIMESTRE</a:t>
          </a:r>
        </a:p>
      </xdr:txBody>
    </xdr:sp>
    <xdr:clientData/>
  </xdr:twoCellAnchor>
  <xdr:twoCellAnchor editAs="oneCell">
    <xdr:from>
      <xdr:col>1</xdr:col>
      <xdr:colOff>114300</xdr:colOff>
      <xdr:row>1</xdr:row>
      <xdr:rowOff>9524</xdr:rowOff>
    </xdr:from>
    <xdr:to>
      <xdr:col>6</xdr:col>
      <xdr:colOff>142875</xdr:colOff>
      <xdr:row>3</xdr:row>
      <xdr:rowOff>176462</xdr:rowOff>
    </xdr:to>
    <xdr:pic>
      <xdr:nvPicPr>
        <xdr:cNvPr id="10" name="Imagen 9">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650" y="200024"/>
          <a:ext cx="987425" cy="928938"/>
        </a:xfrm>
        <a:prstGeom prst="rect">
          <a:avLst/>
        </a:prstGeom>
      </xdr:spPr>
    </xdr:pic>
    <xdr:clientData/>
  </xdr:twoCellAnchor>
  <xdr:twoCellAnchor>
    <xdr:from>
      <xdr:col>3</xdr:col>
      <xdr:colOff>9526</xdr:colOff>
      <xdr:row>53</xdr:row>
      <xdr:rowOff>177053</xdr:rowOff>
    </xdr:from>
    <xdr:to>
      <xdr:col>8</xdr:col>
      <xdr:colOff>885825</xdr:colOff>
      <xdr:row>54</xdr:row>
      <xdr:rowOff>1182562</xdr:rowOff>
    </xdr:to>
    <xdr:graphicFrame macro="">
      <xdr:nvGraphicFramePr>
        <xdr:cNvPr id="11" name="Gráfico 10">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20731</xdr:colOff>
      <xdr:row>52</xdr:row>
      <xdr:rowOff>30815</xdr:rowOff>
    </xdr:from>
    <xdr:to>
      <xdr:col>8</xdr:col>
      <xdr:colOff>192181</xdr:colOff>
      <xdr:row>53</xdr:row>
      <xdr:rowOff>179293</xdr:rowOff>
    </xdr:to>
    <xdr:sp macro="" textlink="">
      <xdr:nvSpPr>
        <xdr:cNvPr id="12" name="CuadroTexto 11">
          <a:extLst>
            <a:ext uri="{FF2B5EF4-FFF2-40B4-BE49-F238E27FC236}">
              <a16:creationId xmlns:a16="http://schemas.microsoft.com/office/drawing/2014/main" id="{00000000-0008-0000-0000-000002000000}"/>
            </a:ext>
          </a:extLst>
        </xdr:cNvPr>
        <xdr:cNvSpPr txBox="1"/>
      </xdr:nvSpPr>
      <xdr:spPr>
        <a:xfrm>
          <a:off x="1239931" y="21112815"/>
          <a:ext cx="1466850" cy="4342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a:t>PRIMER TRIMESTRE</a:t>
          </a:r>
        </a:p>
      </xdr:txBody>
    </xdr:sp>
    <xdr:clientData/>
  </xdr:twoCellAnchor>
  <xdr:twoCellAnchor>
    <xdr:from>
      <xdr:col>9</xdr:col>
      <xdr:colOff>63500</xdr:colOff>
      <xdr:row>53</xdr:row>
      <xdr:rowOff>190500</xdr:rowOff>
    </xdr:from>
    <xdr:to>
      <xdr:col>17</xdr:col>
      <xdr:colOff>105227</xdr:colOff>
      <xdr:row>54</xdr:row>
      <xdr:rowOff>1196009</xdr:rowOff>
    </xdr:to>
    <xdr:graphicFrame macro="">
      <xdr:nvGraphicFramePr>
        <xdr:cNvPr id="13" name="Gráfico 1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821152</xdr:colOff>
      <xdr:row>52</xdr:row>
      <xdr:rowOff>43622</xdr:rowOff>
    </xdr:from>
    <xdr:to>
      <xdr:col>15</xdr:col>
      <xdr:colOff>76387</xdr:colOff>
      <xdr:row>53</xdr:row>
      <xdr:rowOff>192100</xdr:rowOff>
    </xdr:to>
    <xdr:sp macro="" textlink="">
      <xdr:nvSpPr>
        <xdr:cNvPr id="14" name="CuadroTexto 13">
          <a:extLst>
            <a:ext uri="{FF2B5EF4-FFF2-40B4-BE49-F238E27FC236}">
              <a16:creationId xmlns:a16="http://schemas.microsoft.com/office/drawing/2014/main" id="{00000000-0008-0000-0000-000002000000}"/>
            </a:ext>
          </a:extLst>
        </xdr:cNvPr>
        <xdr:cNvSpPr txBox="1"/>
      </xdr:nvSpPr>
      <xdr:spPr>
        <a:xfrm>
          <a:off x="4351752" y="21125622"/>
          <a:ext cx="1465035" cy="4342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a:t>SEGUNDO TRIMESTRE</a:t>
          </a:r>
        </a:p>
      </xdr:txBody>
    </xdr:sp>
    <xdr:clientData/>
  </xdr:twoCellAnchor>
  <xdr:twoCellAnchor>
    <xdr:from>
      <xdr:col>18</xdr:col>
      <xdr:colOff>145143</xdr:colOff>
      <xdr:row>53</xdr:row>
      <xdr:rowOff>190500</xdr:rowOff>
    </xdr:from>
    <xdr:to>
      <xdr:col>26</xdr:col>
      <xdr:colOff>105227</xdr:colOff>
      <xdr:row>54</xdr:row>
      <xdr:rowOff>1196009</xdr:rowOff>
    </xdr:to>
    <xdr:graphicFrame macro="">
      <xdr:nvGraphicFramePr>
        <xdr:cNvPr id="15" name="Gráfico 14">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20</xdr:col>
      <xdr:colOff>66410</xdr:colOff>
      <xdr:row>52</xdr:row>
      <xdr:rowOff>41807</xdr:rowOff>
    </xdr:from>
    <xdr:to>
      <xdr:col>24</xdr:col>
      <xdr:colOff>319502</xdr:colOff>
      <xdr:row>53</xdr:row>
      <xdr:rowOff>190285</xdr:rowOff>
    </xdr:to>
    <xdr:sp macro="" textlink="">
      <xdr:nvSpPr>
        <xdr:cNvPr id="16" name="CuadroTexto 15">
          <a:extLst>
            <a:ext uri="{FF2B5EF4-FFF2-40B4-BE49-F238E27FC236}">
              <a16:creationId xmlns:a16="http://schemas.microsoft.com/office/drawing/2014/main" id="{00000000-0008-0000-0000-000002000000}"/>
            </a:ext>
          </a:extLst>
        </xdr:cNvPr>
        <xdr:cNvSpPr txBox="1"/>
      </xdr:nvSpPr>
      <xdr:spPr>
        <a:xfrm>
          <a:off x="7305410" y="21123807"/>
          <a:ext cx="1459592" cy="4342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a:t>TERCER TRIMESTRE</a:t>
          </a: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120650</xdr:colOff>
      <xdr:row>3</xdr:row>
      <xdr:rowOff>176462</xdr:rowOff>
    </xdr:to>
    <xdr:pic>
      <xdr:nvPicPr>
        <xdr:cNvPr id="2" name="Imagen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650" y="200024"/>
          <a:ext cx="965200" cy="928938"/>
        </a:xfrm>
        <a:prstGeom prst="rect">
          <a:avLst/>
        </a:prstGeom>
      </xdr:spPr>
    </xdr:pic>
    <xdr:clientData/>
  </xdr:twoCellAnchor>
  <xdr:twoCellAnchor>
    <xdr:from>
      <xdr:col>2</xdr:col>
      <xdr:colOff>152402</xdr:colOff>
      <xdr:row>54</xdr:row>
      <xdr:rowOff>190500</xdr:rowOff>
    </xdr:from>
    <xdr:to>
      <xdr:col>8</xdr:col>
      <xdr:colOff>818029</xdr:colOff>
      <xdr:row>55</xdr:row>
      <xdr:rowOff>1008529</xdr:rowOff>
    </xdr:to>
    <xdr:graphicFrame macro="">
      <xdr:nvGraphicFramePr>
        <xdr:cNvPr id="3" name="Gráfico 2">
          <a:extLst>
            <a:ext uri="{FF2B5EF4-FFF2-40B4-BE49-F238E27FC236}">
              <a16:creationId xmlns:a16="http://schemas.microsoft.com/office/drawing/2014/main" id="{00000000-0008-0000-1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114300</xdr:colOff>
      <xdr:row>1</xdr:row>
      <xdr:rowOff>9524</xdr:rowOff>
    </xdr:from>
    <xdr:to>
      <xdr:col>6</xdr:col>
      <xdr:colOff>142875</xdr:colOff>
      <xdr:row>3</xdr:row>
      <xdr:rowOff>176462</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650" y="200024"/>
          <a:ext cx="987425" cy="928938"/>
        </a:xfrm>
        <a:prstGeom prst="rect">
          <a:avLst/>
        </a:prstGeom>
      </xdr:spPr>
    </xdr:pic>
    <xdr:clientData/>
  </xdr:twoCellAnchor>
  <xdr:twoCellAnchor>
    <xdr:from>
      <xdr:col>5</xdr:col>
      <xdr:colOff>129588</xdr:colOff>
      <xdr:row>68</xdr:row>
      <xdr:rowOff>13874</xdr:rowOff>
    </xdr:from>
    <xdr:to>
      <xdr:col>8</xdr:col>
      <xdr:colOff>110538</xdr:colOff>
      <xdr:row>70</xdr:row>
      <xdr:rowOff>109391</xdr:rowOff>
    </xdr:to>
    <xdr:sp macro="" textlink="">
      <xdr:nvSpPr>
        <xdr:cNvPr id="9" name="CuadroTexto 8">
          <a:extLst>
            <a:ext uri="{FF2B5EF4-FFF2-40B4-BE49-F238E27FC236}">
              <a16:creationId xmlns:a16="http://schemas.microsoft.com/office/drawing/2014/main" id="{00000000-0008-0000-0000-000007000000}"/>
            </a:ext>
          </a:extLst>
        </xdr:cNvPr>
        <xdr:cNvSpPr txBox="1"/>
      </xdr:nvSpPr>
      <xdr:spPr>
        <a:xfrm>
          <a:off x="1158288" y="23108824"/>
          <a:ext cx="1466850" cy="4638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CO" sz="1100"/>
        </a:p>
        <a:p>
          <a:pPr algn="ctr"/>
          <a:r>
            <a:rPr lang="es-CO" sz="1100"/>
            <a:t>PRIMER TRIMESTRE</a:t>
          </a:r>
        </a:p>
        <a:p>
          <a:pPr algn="ctr"/>
          <a:endParaRPr lang="es-CO" sz="1100"/>
        </a:p>
      </xdr:txBody>
    </xdr:sp>
    <xdr:clientData/>
  </xdr:twoCellAnchor>
  <xdr:twoCellAnchor>
    <xdr:from>
      <xdr:col>6</xdr:col>
      <xdr:colOff>91488</xdr:colOff>
      <xdr:row>68</xdr:row>
      <xdr:rowOff>166274</xdr:rowOff>
    </xdr:from>
    <xdr:to>
      <xdr:col>8</xdr:col>
      <xdr:colOff>262938</xdr:colOff>
      <xdr:row>71</xdr:row>
      <xdr:rowOff>80362</xdr:rowOff>
    </xdr:to>
    <xdr:sp macro="" textlink="">
      <xdr:nvSpPr>
        <xdr:cNvPr id="10" name="CuadroTexto 9">
          <a:extLst>
            <a:ext uri="{FF2B5EF4-FFF2-40B4-BE49-F238E27FC236}">
              <a16:creationId xmlns:a16="http://schemas.microsoft.com/office/drawing/2014/main" id="{00000000-0008-0000-0000-000008000000}"/>
            </a:ext>
          </a:extLst>
        </xdr:cNvPr>
        <xdr:cNvSpPr txBox="1"/>
      </xdr:nvSpPr>
      <xdr:spPr>
        <a:xfrm>
          <a:off x="1310688" y="23261224"/>
          <a:ext cx="1466850" cy="46653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CO" sz="1100"/>
        </a:p>
        <a:p>
          <a:pPr algn="ctr"/>
          <a:r>
            <a:rPr lang="es-CO" sz="1100"/>
            <a:t>PRIMER TRIMESTRE</a:t>
          </a:r>
        </a:p>
        <a:p>
          <a:pPr algn="ctr"/>
          <a:endParaRPr lang="es-CO" sz="1100"/>
        </a:p>
      </xdr:txBody>
    </xdr:sp>
    <xdr:clientData/>
  </xdr:twoCellAnchor>
  <xdr:twoCellAnchor>
    <xdr:from>
      <xdr:col>26</xdr:col>
      <xdr:colOff>1550306</xdr:colOff>
      <xdr:row>53</xdr:row>
      <xdr:rowOff>10887</xdr:rowOff>
    </xdr:from>
    <xdr:to>
      <xdr:col>26</xdr:col>
      <xdr:colOff>3009898</xdr:colOff>
      <xdr:row>54</xdr:row>
      <xdr:rowOff>178975</xdr:rowOff>
    </xdr:to>
    <xdr:sp macro="" textlink="">
      <xdr:nvSpPr>
        <xdr:cNvPr id="11" name="CuadroTexto 10">
          <a:extLst>
            <a:ext uri="{FF2B5EF4-FFF2-40B4-BE49-F238E27FC236}">
              <a16:creationId xmlns:a16="http://schemas.microsoft.com/office/drawing/2014/main" id="{00000000-0008-0000-0000-000009000000}"/>
            </a:ext>
          </a:extLst>
        </xdr:cNvPr>
        <xdr:cNvSpPr txBox="1"/>
      </xdr:nvSpPr>
      <xdr:spPr>
        <a:xfrm>
          <a:off x="10814956" y="18463987"/>
          <a:ext cx="1459592" cy="45383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a:t>TERCER TRIMESTRE</a:t>
          </a:r>
        </a:p>
        <a:p>
          <a:pPr algn="ctr"/>
          <a:endParaRPr lang="es-CO" sz="1100"/>
        </a:p>
      </xdr:txBody>
    </xdr:sp>
    <xdr:clientData/>
  </xdr:twoCellAnchor>
  <xdr:twoCellAnchor editAs="oneCell">
    <xdr:from>
      <xdr:col>1</xdr:col>
      <xdr:colOff>114300</xdr:colOff>
      <xdr:row>1</xdr:row>
      <xdr:rowOff>9524</xdr:rowOff>
    </xdr:from>
    <xdr:to>
      <xdr:col>6</xdr:col>
      <xdr:colOff>142875</xdr:colOff>
      <xdr:row>3</xdr:row>
      <xdr:rowOff>176462</xdr:rowOff>
    </xdr:to>
    <xdr:pic>
      <xdr:nvPicPr>
        <xdr:cNvPr id="12" name="Imagen 1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650" y="200024"/>
          <a:ext cx="987425" cy="928938"/>
        </a:xfrm>
        <a:prstGeom prst="rect">
          <a:avLst/>
        </a:prstGeom>
      </xdr:spPr>
    </xdr:pic>
    <xdr:clientData/>
  </xdr:twoCellAnchor>
  <xdr:twoCellAnchor>
    <xdr:from>
      <xdr:col>2</xdr:col>
      <xdr:colOff>152402</xdr:colOff>
      <xdr:row>54</xdr:row>
      <xdr:rowOff>190500</xdr:rowOff>
    </xdr:from>
    <xdr:to>
      <xdr:col>8</xdr:col>
      <xdr:colOff>818029</xdr:colOff>
      <xdr:row>55</xdr:row>
      <xdr:rowOff>1008529</xdr:rowOff>
    </xdr:to>
    <xdr:graphicFrame macro="">
      <xdr:nvGraphicFramePr>
        <xdr:cNvPr id="13" name="Gráfico 12">
          <a:extLst>
            <a:ext uri="{FF2B5EF4-FFF2-40B4-BE49-F238E27FC236}">
              <a16:creationId xmlns:a16="http://schemas.microsoft.com/office/drawing/2014/main" id="{C1903D01-93DF-4636-97F1-900DD7DB25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9525</xdr:colOff>
      <xdr:row>53</xdr:row>
      <xdr:rowOff>11206</xdr:rowOff>
    </xdr:from>
    <xdr:to>
      <xdr:col>8</xdr:col>
      <xdr:colOff>180975</xdr:colOff>
      <xdr:row>54</xdr:row>
      <xdr:rowOff>179294</xdr:rowOff>
    </xdr:to>
    <xdr:sp macro="" textlink="">
      <xdr:nvSpPr>
        <xdr:cNvPr id="14" name="CuadroTexto 13"/>
        <xdr:cNvSpPr txBox="1"/>
      </xdr:nvSpPr>
      <xdr:spPr>
        <a:xfrm>
          <a:off x="1228725" y="18464306"/>
          <a:ext cx="1466850" cy="45383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CO" sz="1100"/>
        </a:p>
        <a:p>
          <a:pPr algn="ctr"/>
          <a:r>
            <a:rPr lang="es-CO" sz="1100"/>
            <a:t>PRIMER TRIMESTRE</a:t>
          </a:r>
        </a:p>
        <a:p>
          <a:pPr algn="ctr"/>
          <a:endParaRPr lang="es-CO" sz="1100"/>
        </a:p>
      </xdr:txBody>
    </xdr:sp>
    <xdr:clientData/>
  </xdr:twoCellAnchor>
  <xdr:twoCellAnchor>
    <xdr:from>
      <xdr:col>12</xdr:col>
      <xdr:colOff>146051</xdr:colOff>
      <xdr:row>54</xdr:row>
      <xdr:rowOff>232228</xdr:rowOff>
    </xdr:from>
    <xdr:to>
      <xdr:col>22</xdr:col>
      <xdr:colOff>288256</xdr:colOff>
      <xdr:row>55</xdr:row>
      <xdr:rowOff>1050257</xdr:rowOff>
    </xdr:to>
    <xdr:graphicFrame macro="">
      <xdr:nvGraphicFramePr>
        <xdr:cNvPr id="15" name="Gráfico 14">
          <a:extLst>
            <a:ext uri="{FF2B5EF4-FFF2-40B4-BE49-F238E27FC236}">
              <a16:creationId xmlns:a16="http://schemas.microsoft.com/office/drawing/2014/main" id="{C1903D01-93DF-4636-97F1-900DD7DB25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26</xdr:col>
      <xdr:colOff>231322</xdr:colOff>
      <xdr:row>54</xdr:row>
      <xdr:rowOff>181428</xdr:rowOff>
    </xdr:from>
    <xdr:to>
      <xdr:col>26</xdr:col>
      <xdr:colOff>2945277</xdr:colOff>
      <xdr:row>55</xdr:row>
      <xdr:rowOff>999457</xdr:rowOff>
    </xdr:to>
    <xdr:graphicFrame macro="">
      <xdr:nvGraphicFramePr>
        <xdr:cNvPr id="17" name="Gráfico 16">
          <a:extLst>
            <a:ext uri="{FF2B5EF4-FFF2-40B4-BE49-F238E27FC236}">
              <a16:creationId xmlns:a16="http://schemas.microsoft.com/office/drawing/2014/main" id="{C1903D01-93DF-4636-97F1-900DD7DB25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197756</xdr:colOff>
      <xdr:row>53</xdr:row>
      <xdr:rowOff>42637</xdr:rowOff>
    </xdr:from>
    <xdr:to>
      <xdr:col>20</xdr:col>
      <xdr:colOff>158748</xdr:colOff>
      <xdr:row>54</xdr:row>
      <xdr:rowOff>210725</xdr:rowOff>
    </xdr:to>
    <xdr:sp macro="" textlink="">
      <xdr:nvSpPr>
        <xdr:cNvPr id="18" name="CuadroTexto 17">
          <a:extLst>
            <a:ext uri="{FF2B5EF4-FFF2-40B4-BE49-F238E27FC236}">
              <a16:creationId xmlns:a16="http://schemas.microsoft.com/office/drawing/2014/main" id="{00000000-0008-0000-0000-000009000000}"/>
            </a:ext>
          </a:extLst>
        </xdr:cNvPr>
        <xdr:cNvSpPr txBox="1"/>
      </xdr:nvSpPr>
      <xdr:spPr>
        <a:xfrm>
          <a:off x="5938156" y="18495737"/>
          <a:ext cx="1459592" cy="45383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CO" sz="1100"/>
        </a:p>
        <a:p>
          <a:pPr algn="ctr"/>
          <a:r>
            <a:rPr lang="es-CO" sz="1100"/>
            <a:t>SEGUNDO TRIMESTRE</a:t>
          </a:r>
        </a:p>
        <a:p>
          <a:pPr algn="ctr"/>
          <a:endParaRPr lang="es-CO" sz="1100"/>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101600</xdr:colOff>
      <xdr:row>1</xdr:row>
      <xdr:rowOff>12700</xdr:rowOff>
    </xdr:from>
    <xdr:to>
      <xdr:col>6</xdr:col>
      <xdr:colOff>6350</xdr:colOff>
      <xdr:row>3</xdr:row>
      <xdr:rowOff>177800</xdr:rowOff>
    </xdr:to>
    <xdr:pic>
      <xdr:nvPicPr>
        <xdr:cNvPr id="2" name="Imagen 4">
          <a:extLst>
            <a:ext uri="{FF2B5EF4-FFF2-40B4-BE49-F238E27FC236}">
              <a16:creationId xmlns:a16="http://schemas.microsoft.com/office/drawing/2014/main" id="{00000000-0008-0000-0000-00004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9250" y="203200"/>
          <a:ext cx="819150" cy="92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81643</xdr:colOff>
      <xdr:row>51</xdr:row>
      <xdr:rowOff>204108</xdr:rowOff>
    </xdr:from>
    <xdr:to>
      <xdr:col>26</xdr:col>
      <xdr:colOff>244929</xdr:colOff>
      <xdr:row>60</xdr:row>
      <xdr:rowOff>299358</xdr:rowOff>
    </xdr:to>
    <xdr:graphicFrame macro="">
      <xdr:nvGraphicFramePr>
        <xdr:cNvPr id="3" name="Gráfico 2">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8</xdr:col>
      <xdr:colOff>154780</xdr:colOff>
      <xdr:row>22</xdr:row>
      <xdr:rowOff>214312</xdr:rowOff>
    </xdr:from>
    <xdr:ext cx="6524627" cy="511969"/>
    <mc:AlternateContent xmlns:mc="http://schemas.openxmlformats.org/markup-compatibility/2006">
      <mc:Choice xmlns:a14="http://schemas.microsoft.com/office/drawing/2010/main" Requires="a14">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2637630" y="7250112"/>
              <a:ext cx="6524627" cy="5119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s-BZ" sz="1400" b="0" i="1">
                            <a:solidFill>
                              <a:schemeClr val="tx1"/>
                            </a:solidFill>
                            <a:effectLst/>
                            <a:latin typeface="Cambria Math" panose="02040503050406030204" pitchFamily="18" charset="0"/>
                            <a:ea typeface="+mn-ea"/>
                            <a:cs typeface="+mn-cs"/>
                          </a:rPr>
                        </m:ctrlPr>
                      </m:fPr>
                      <m:num>
                        <m:nary>
                          <m:naryPr>
                            <m:chr m:val="∑"/>
                            <m:subHide m:val="on"/>
                            <m:supHide m:val="on"/>
                            <m:ctrlPr>
                              <a:rPr lang="es-BZ" sz="1400" b="0" i="1">
                                <a:solidFill>
                                  <a:schemeClr val="tx1"/>
                                </a:solidFill>
                                <a:effectLst/>
                                <a:latin typeface="Cambria Math" panose="02040503050406030204" pitchFamily="18" charset="0"/>
                                <a:ea typeface="+mn-ea"/>
                                <a:cs typeface="+mn-cs"/>
                              </a:rPr>
                            </m:ctrlPr>
                          </m:naryPr>
                          <m:sub/>
                          <m:sup/>
                          <m:e>
                            <m:r>
                              <m:rPr>
                                <m:nor/>
                              </m:rPr>
                              <a:rPr lang="es-ES" sz="1400" b="0" i="0">
                                <a:solidFill>
                                  <a:schemeClr val="tx1"/>
                                </a:solidFill>
                                <a:effectLst/>
                                <a:latin typeface="Cambria Math" panose="02040503050406030204" pitchFamily="18" charset="0"/>
                                <a:ea typeface="+mn-ea"/>
                                <a:cs typeface="+mn-cs"/>
                              </a:rPr>
                              <m:t>(</m:t>
                            </m:r>
                            <m:r>
                              <m:rPr>
                                <m:nor/>
                              </m:rPr>
                              <a:rPr lang="es-CO" sz="1400"/>
                              <m:t>fase</m:t>
                            </m:r>
                            <m:r>
                              <m:rPr>
                                <m:nor/>
                              </m:rPr>
                              <a:rPr lang="es-CO" sz="1400"/>
                              <m:t> </m:t>
                            </m:r>
                            <m:r>
                              <m:rPr>
                                <m:nor/>
                              </m:rPr>
                              <a:rPr lang="es-ES" sz="1400" b="0" i="0"/>
                              <m:t>1∗</m:t>
                            </m:r>
                            <m:r>
                              <m:rPr>
                                <m:nor/>
                              </m:rPr>
                              <a:rPr lang="es-CO" sz="1400"/>
                              <m:t>(</m:t>
                            </m:r>
                            <m:r>
                              <m:rPr>
                                <m:nor/>
                              </m:rPr>
                              <a:rPr lang="es-CO" sz="1400"/>
                              <m:t>Cantidad</m:t>
                            </m:r>
                            <m:r>
                              <m:rPr>
                                <m:nor/>
                              </m:rPr>
                              <a:rPr lang="es-CO" sz="1400"/>
                              <m:t>) +</m:t>
                            </m:r>
                            <m:r>
                              <m:rPr>
                                <m:nor/>
                              </m:rPr>
                              <a:rPr lang="es-ES" sz="1400" b="0" i="0"/>
                              <m:t> </m:t>
                            </m:r>
                            <m:r>
                              <m:rPr>
                                <m:nor/>
                              </m:rPr>
                              <a:rPr lang="es-CO" sz="1400"/>
                              <m:t>fase</m:t>
                            </m:r>
                            <m:r>
                              <m:rPr>
                                <m:nor/>
                              </m:rPr>
                              <a:rPr lang="es-CO" sz="1400"/>
                              <m:t> </m:t>
                            </m:r>
                            <m:r>
                              <m:rPr>
                                <m:nor/>
                              </m:rPr>
                              <a:rPr lang="es-ES" sz="1400" i="1"/>
                              <m:t>2</m:t>
                            </m:r>
                            <m:r>
                              <m:rPr>
                                <m:nor/>
                              </m:rPr>
                              <a:rPr lang="es-ES" sz="1400" b="0" i="0"/>
                              <m:t>∗</m:t>
                            </m:r>
                            <m:r>
                              <m:rPr>
                                <m:nor/>
                              </m:rPr>
                              <a:rPr lang="es-CO" sz="1400"/>
                              <m:t>(</m:t>
                            </m:r>
                            <m:r>
                              <m:rPr>
                                <m:nor/>
                              </m:rPr>
                              <a:rPr lang="es-CO" sz="1400"/>
                              <m:t>cantidad</m:t>
                            </m:r>
                            <m:r>
                              <m:rPr>
                                <m:nor/>
                              </m:rPr>
                              <a:rPr lang="es-CO" sz="1400"/>
                              <m:t>)</m:t>
                            </m:r>
                            <m:r>
                              <m:rPr>
                                <m:nor/>
                              </m:rPr>
                              <a:rPr lang="es-ES" sz="1400" b="0" i="0"/>
                              <m:t> </m:t>
                            </m:r>
                            <m:r>
                              <m:rPr>
                                <m:nor/>
                              </m:rPr>
                              <a:rPr lang="es-CO" sz="1400"/>
                              <m:t>+ </m:t>
                            </m:r>
                            <m:r>
                              <m:rPr>
                                <m:nor/>
                              </m:rPr>
                              <a:rPr lang="es-ES" sz="1400" b="0" i="0"/>
                              <m:t>fase</m:t>
                            </m:r>
                            <m:r>
                              <m:rPr>
                                <m:nor/>
                              </m:rPr>
                              <a:rPr lang="es-ES" sz="1400" b="0" i="0"/>
                              <m:t> 3∗(</m:t>
                            </m:r>
                            <m:r>
                              <m:rPr>
                                <m:nor/>
                              </m:rPr>
                              <a:rPr lang="es-ES" sz="1400" b="0" i="0"/>
                              <m:t>cantidad</m:t>
                            </m:r>
                            <m:r>
                              <m:rPr>
                                <m:nor/>
                              </m:rPr>
                              <a:rPr lang="es-ES" sz="1400" b="0" i="0"/>
                              <m:t>) + </m:t>
                            </m:r>
                            <m:r>
                              <m:rPr>
                                <m:nor/>
                              </m:rPr>
                              <a:rPr lang="es-CO" sz="1400"/>
                              <m:t>fase</m:t>
                            </m:r>
                            <m:r>
                              <m:rPr>
                                <m:nor/>
                              </m:rPr>
                              <a:rPr lang="es-ES" sz="1400" b="0" i="0"/>
                              <m:t> 4</m:t>
                            </m:r>
                            <m:r>
                              <m:rPr>
                                <m:nor/>
                              </m:rPr>
                              <a:rPr lang="es-CO" sz="1400"/>
                              <m:t>∗ (</m:t>
                            </m:r>
                            <m:r>
                              <m:rPr>
                                <m:nor/>
                              </m:rPr>
                              <a:rPr lang="es-CO" sz="1400"/>
                              <m:t>cantidad</m:t>
                            </m:r>
                            <m:r>
                              <m:rPr>
                                <m:nor/>
                              </m:rPr>
                              <a:rPr lang="es-CO" sz="1400"/>
                              <m:t>)</m:t>
                            </m:r>
                            <m:r>
                              <m:rPr>
                                <m:nor/>
                              </m:rPr>
                              <a:rPr lang="es-ES" sz="1400" b="0" i="0"/>
                              <m:t>)</m:t>
                            </m:r>
                          </m:e>
                        </m:nary>
                      </m:num>
                      <m:den>
                        <m:r>
                          <a:rPr lang="es-ES" sz="1400" b="0" i="1">
                            <a:solidFill>
                              <a:schemeClr val="tx1"/>
                            </a:solidFill>
                            <a:effectLst/>
                            <a:latin typeface="Cambria Math" panose="02040503050406030204" pitchFamily="18" charset="0"/>
                            <a:ea typeface="+mn-ea"/>
                            <a:cs typeface="+mn-cs"/>
                          </a:rPr>
                          <m:t>𝑃𝑢𝑛𝑡𝑜𝑠</m:t>
                        </m:r>
                        <m:r>
                          <a:rPr lang="es-ES" sz="1400" b="0" i="1">
                            <a:solidFill>
                              <a:schemeClr val="tx1"/>
                            </a:solidFill>
                            <a:effectLst/>
                            <a:latin typeface="Cambria Math" panose="02040503050406030204" pitchFamily="18" charset="0"/>
                            <a:ea typeface="+mn-ea"/>
                            <a:cs typeface="+mn-cs"/>
                          </a:rPr>
                          <m:t> </m:t>
                        </m:r>
                        <m:r>
                          <a:rPr lang="es-ES" sz="1400" b="0" i="1">
                            <a:solidFill>
                              <a:schemeClr val="tx1"/>
                            </a:solidFill>
                            <a:effectLst/>
                            <a:latin typeface="Cambria Math" panose="02040503050406030204" pitchFamily="18" charset="0"/>
                            <a:ea typeface="+mn-ea"/>
                            <a:cs typeface="+mn-cs"/>
                          </a:rPr>
                          <m:t>𝑑𝑒</m:t>
                        </m:r>
                        <m:r>
                          <a:rPr lang="es-ES" sz="1400" b="0" i="1">
                            <a:solidFill>
                              <a:schemeClr val="tx1"/>
                            </a:solidFill>
                            <a:effectLst/>
                            <a:latin typeface="Cambria Math" panose="02040503050406030204" pitchFamily="18" charset="0"/>
                            <a:ea typeface="+mn-ea"/>
                            <a:cs typeface="+mn-cs"/>
                          </a:rPr>
                          <m:t> </m:t>
                        </m:r>
                        <m:r>
                          <a:rPr lang="es-ES" sz="1400" b="0" i="1">
                            <a:solidFill>
                              <a:schemeClr val="tx1"/>
                            </a:solidFill>
                            <a:effectLst/>
                            <a:latin typeface="Cambria Math" panose="02040503050406030204" pitchFamily="18" charset="0"/>
                            <a:ea typeface="+mn-ea"/>
                            <a:cs typeface="+mn-cs"/>
                          </a:rPr>
                          <m:t>𝑎𝑣𝑎𝑛𝑐𝑒</m:t>
                        </m:r>
                        <m:r>
                          <a:rPr lang="es-ES" sz="1400" b="0" i="1">
                            <a:solidFill>
                              <a:schemeClr val="tx1"/>
                            </a:solidFill>
                            <a:effectLst/>
                            <a:latin typeface="Cambria Math" panose="02040503050406030204" pitchFamily="18" charset="0"/>
                            <a:ea typeface="+mn-ea"/>
                            <a:cs typeface="+mn-cs"/>
                          </a:rPr>
                          <m:t> </m:t>
                        </m:r>
                        <m:r>
                          <a:rPr lang="es-ES" sz="1400" b="0" i="1">
                            <a:solidFill>
                              <a:schemeClr val="tx1"/>
                            </a:solidFill>
                            <a:effectLst/>
                            <a:latin typeface="Cambria Math" panose="02040503050406030204" pitchFamily="18" charset="0"/>
                            <a:ea typeface="+mn-ea"/>
                            <a:cs typeface="+mn-cs"/>
                          </a:rPr>
                          <m:t>𝑝𝑙𝑎𝑛𝑒𝑎𝑑𝑜𝑠</m:t>
                        </m:r>
                        <m:r>
                          <a:rPr lang="es-ES" sz="1400" b="0" i="1">
                            <a:solidFill>
                              <a:schemeClr val="tx1"/>
                            </a:solidFill>
                            <a:effectLst/>
                            <a:latin typeface="Cambria Math" panose="02040503050406030204" pitchFamily="18" charset="0"/>
                            <a:ea typeface="+mn-ea"/>
                            <a:cs typeface="+mn-cs"/>
                          </a:rPr>
                          <m:t> </m:t>
                        </m:r>
                        <m:r>
                          <a:rPr lang="es-ES" sz="1400" b="0" i="1">
                            <a:solidFill>
                              <a:schemeClr val="tx1"/>
                            </a:solidFill>
                            <a:effectLst/>
                            <a:latin typeface="Cambria Math" panose="02040503050406030204" pitchFamily="18" charset="0"/>
                            <a:ea typeface="+mn-ea"/>
                            <a:cs typeface="+mn-cs"/>
                          </a:rPr>
                          <m:t>𝑝𝑎𝑟𝑎</m:t>
                        </m:r>
                        <m:r>
                          <a:rPr lang="es-ES" sz="1400" b="0" i="1">
                            <a:solidFill>
                              <a:schemeClr val="tx1"/>
                            </a:solidFill>
                            <a:effectLst/>
                            <a:latin typeface="Cambria Math" panose="02040503050406030204" pitchFamily="18" charset="0"/>
                            <a:ea typeface="+mn-ea"/>
                            <a:cs typeface="+mn-cs"/>
                          </a:rPr>
                          <m:t> </m:t>
                        </m:r>
                        <m:r>
                          <a:rPr lang="es-ES" sz="1400" b="0" i="1">
                            <a:solidFill>
                              <a:schemeClr val="tx1"/>
                            </a:solidFill>
                            <a:effectLst/>
                            <a:latin typeface="Cambria Math" panose="02040503050406030204" pitchFamily="18" charset="0"/>
                            <a:ea typeface="+mn-ea"/>
                            <a:cs typeface="+mn-cs"/>
                          </a:rPr>
                          <m:t>𝑒𝑙</m:t>
                        </m:r>
                        <m:r>
                          <a:rPr lang="es-ES" sz="1400" b="0" i="1">
                            <a:solidFill>
                              <a:schemeClr val="tx1"/>
                            </a:solidFill>
                            <a:effectLst/>
                            <a:latin typeface="Cambria Math" panose="02040503050406030204" pitchFamily="18" charset="0"/>
                            <a:ea typeface="+mn-ea"/>
                            <a:cs typeface="+mn-cs"/>
                          </a:rPr>
                          <m:t> </m:t>
                        </m:r>
                        <m:r>
                          <a:rPr lang="es-ES" sz="1400" b="0" i="1">
                            <a:solidFill>
                              <a:schemeClr val="tx1"/>
                            </a:solidFill>
                            <a:effectLst/>
                            <a:latin typeface="Cambria Math" panose="02040503050406030204" pitchFamily="18" charset="0"/>
                            <a:ea typeface="+mn-ea"/>
                            <a:cs typeface="+mn-cs"/>
                          </a:rPr>
                          <m:t>𝑡𝑟𝑖𝑚𝑒𝑠𝑡𝑟𝑒</m:t>
                        </m:r>
                      </m:den>
                    </m:f>
                    <m:r>
                      <a:rPr lang="es-CO" sz="1400" b="0" i="1">
                        <a:solidFill>
                          <a:schemeClr val="tx1"/>
                        </a:solidFill>
                        <a:effectLst/>
                        <a:latin typeface="Cambria Math" panose="02040503050406030204" pitchFamily="18" charset="0"/>
                        <a:ea typeface="+mn-ea"/>
                        <a:cs typeface="+mn-cs"/>
                      </a:rPr>
                      <m:t>∗100%</m:t>
                    </m:r>
                  </m:oMath>
                </m:oMathPara>
              </a14:m>
              <a:endParaRPr lang="es-CO" sz="1400">
                <a:latin typeface="Arial" panose="020B0604020202020204" pitchFamily="34" charset="0"/>
                <a:cs typeface="Arial" panose="020B0604020202020204" pitchFamily="34" charset="0"/>
              </a:endParaRPr>
            </a:p>
          </xdr:txBody>
        </xdr:sp>
      </mc:Choice>
      <mc:Fallback>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2637630" y="7250112"/>
              <a:ext cx="6524627" cy="5119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BZ" sz="1400" b="0" i="0">
                  <a:solidFill>
                    <a:schemeClr val="tx1"/>
                  </a:solidFill>
                  <a:effectLst/>
                  <a:latin typeface="Cambria Math" panose="02040503050406030204" pitchFamily="18" charset="0"/>
                  <a:ea typeface="+mn-ea"/>
                  <a:cs typeface="+mn-cs"/>
                </a:rPr>
                <a:t>(∑</a:t>
              </a:r>
              <a:r>
                <a:rPr lang="es-ES" sz="1400" b="0" i="0">
                  <a:solidFill>
                    <a:schemeClr val="tx1"/>
                  </a:solidFill>
                  <a:effectLst/>
                  <a:latin typeface="Cambria Math" panose="02040503050406030204" pitchFamily="18" charset="0"/>
                  <a:ea typeface="+mn-ea"/>
                  <a:cs typeface="+mn-cs"/>
                </a:rPr>
                <a:t>▒"(</a:t>
              </a:r>
              <a:r>
                <a:rPr lang="es-CO" sz="1400" i="0"/>
                <a:t>fase </a:t>
              </a:r>
              <a:r>
                <a:rPr lang="es-ES" sz="1400" b="0" i="0"/>
                <a:t>1∗</a:t>
              </a:r>
              <a:r>
                <a:rPr lang="es-CO" sz="1400" i="0"/>
                <a:t>(Cantidad) +</a:t>
              </a:r>
              <a:r>
                <a:rPr lang="es-ES" sz="1400" b="0" i="0"/>
                <a:t> </a:t>
              </a:r>
              <a:r>
                <a:rPr lang="es-CO" sz="1400" i="0"/>
                <a:t>fase </a:t>
              </a:r>
              <a:r>
                <a:rPr lang="es-ES" sz="1400" i="0"/>
                <a:t>2</a:t>
              </a:r>
              <a:r>
                <a:rPr lang="es-ES" sz="1400" b="0" i="0"/>
                <a:t>∗</a:t>
              </a:r>
              <a:r>
                <a:rPr lang="es-CO" sz="1400" i="0"/>
                <a:t>(cantidad)</a:t>
              </a:r>
              <a:r>
                <a:rPr lang="es-ES" sz="1400" b="0" i="0"/>
                <a:t> </a:t>
              </a:r>
              <a:r>
                <a:rPr lang="es-CO" sz="1400" i="0"/>
                <a:t>+ </a:t>
              </a:r>
              <a:r>
                <a:rPr lang="es-ES" sz="1400" b="0" i="0"/>
                <a:t>fase 3∗(cantidad) + </a:t>
              </a:r>
              <a:r>
                <a:rPr lang="es-CO" sz="1400" i="0"/>
                <a:t>fase</a:t>
              </a:r>
              <a:r>
                <a:rPr lang="es-ES" sz="1400" b="0" i="0"/>
                <a:t> 4</a:t>
              </a:r>
              <a:r>
                <a:rPr lang="es-CO" sz="1400" i="0"/>
                <a:t>∗ (cantidad)</a:t>
              </a:r>
              <a:r>
                <a:rPr lang="es-ES" sz="1400" b="0" i="0"/>
                <a:t>)</a:t>
              </a:r>
              <a:r>
                <a:rPr lang="es-ES" sz="1400" b="0" i="0">
                  <a:latin typeface="Cambria Math" panose="02040503050406030204" pitchFamily="18" charset="0"/>
                </a:rPr>
                <a:t>" </a:t>
              </a:r>
              <a:r>
                <a:rPr lang="es-BZ" sz="1400" b="0" i="0">
                  <a:solidFill>
                    <a:schemeClr val="tx1"/>
                  </a:solidFill>
                  <a:effectLst/>
                  <a:latin typeface="Cambria Math" panose="02040503050406030204" pitchFamily="18" charset="0"/>
                  <a:ea typeface="+mn-ea"/>
                  <a:cs typeface="+mn-cs"/>
                </a:rPr>
                <a:t>)/(</a:t>
              </a:r>
              <a:r>
                <a:rPr lang="es-ES" sz="1400" b="0" i="0">
                  <a:solidFill>
                    <a:schemeClr val="tx1"/>
                  </a:solidFill>
                  <a:effectLst/>
                  <a:latin typeface="Cambria Math" panose="02040503050406030204" pitchFamily="18" charset="0"/>
                  <a:ea typeface="+mn-ea"/>
                  <a:cs typeface="+mn-cs"/>
                </a:rPr>
                <a:t>𝑃𝑢𝑛𝑡𝑜𝑠 𝑑𝑒 𝑎𝑣𝑎𝑛𝑐𝑒 𝑝𝑙𝑎𝑛𝑒𝑎𝑑𝑜𝑠 𝑝𝑎𝑟𝑎 𝑒𝑙 𝑡𝑟𝑖𝑚𝑒𝑠𝑡𝑟𝑒</a:t>
              </a:r>
              <a:r>
                <a:rPr lang="es-BZ" sz="1400" b="0" i="0">
                  <a:solidFill>
                    <a:schemeClr val="tx1"/>
                  </a:solidFill>
                  <a:effectLst/>
                  <a:latin typeface="Cambria Math" panose="02040503050406030204" pitchFamily="18" charset="0"/>
                  <a:ea typeface="+mn-ea"/>
                  <a:cs typeface="+mn-cs"/>
                </a:rPr>
                <a:t>)</a:t>
              </a:r>
              <a:r>
                <a:rPr lang="es-CO" sz="1400" b="0" i="0">
                  <a:solidFill>
                    <a:schemeClr val="tx1"/>
                  </a:solidFill>
                  <a:effectLst/>
                  <a:latin typeface="Cambria Math" panose="02040503050406030204" pitchFamily="18" charset="0"/>
                  <a:ea typeface="+mn-ea"/>
                  <a:cs typeface="+mn-cs"/>
                </a:rPr>
                <a:t>∗100%</a:t>
              </a:r>
              <a:endParaRPr lang="es-CO" sz="1400">
                <a:latin typeface="Arial" panose="020B0604020202020204" pitchFamily="34" charset="0"/>
                <a:cs typeface="Arial" panose="020B0604020202020204" pitchFamily="34" charset="0"/>
              </a:endParaRPr>
            </a:p>
          </xdr:txBody>
        </xdr:sp>
      </mc:Fallback>
    </mc:AlternateContent>
    <xdr:clientData/>
  </xdr:oneCellAnchor>
  <xdr:twoCellAnchor editAs="oneCell">
    <xdr:from>
      <xdr:col>10</xdr:col>
      <xdr:colOff>108857</xdr:colOff>
      <xdr:row>36</xdr:row>
      <xdr:rowOff>1265465</xdr:rowOff>
    </xdr:from>
    <xdr:to>
      <xdr:col>25</xdr:col>
      <xdr:colOff>311150</xdr:colOff>
      <xdr:row>36</xdr:row>
      <xdr:rowOff>3951205</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stretch>
          <a:fillRect/>
        </a:stretch>
      </xdr:blipFill>
      <xdr:spPr>
        <a:xfrm>
          <a:off x="4826907" y="13730515"/>
          <a:ext cx="4247243" cy="2685740"/>
        </a:xfrm>
        <a:prstGeom prst="rect">
          <a:avLst/>
        </a:prstGeom>
      </xdr:spPr>
    </xdr:pic>
    <xdr:clientData/>
  </xdr:twoCellAnchor>
  <xdr:twoCellAnchor editAs="oneCell">
    <xdr:from>
      <xdr:col>11</xdr:col>
      <xdr:colOff>84150</xdr:colOff>
      <xdr:row>37</xdr:row>
      <xdr:rowOff>2134988</xdr:rowOff>
    </xdr:from>
    <xdr:to>
      <xdr:col>25</xdr:col>
      <xdr:colOff>292100</xdr:colOff>
      <xdr:row>37</xdr:row>
      <xdr:rowOff>4497542</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4"/>
        <a:srcRect l="400"/>
        <a:stretch/>
      </xdr:blipFill>
      <xdr:spPr>
        <a:xfrm>
          <a:off x="5043500" y="18581488"/>
          <a:ext cx="4011600" cy="2362554"/>
        </a:xfrm>
        <a:prstGeom prst="rect">
          <a:avLst/>
        </a:prstGeom>
      </xdr:spPr>
    </xdr:pic>
    <xdr:clientData/>
  </xdr:twoCellAnchor>
  <xdr:twoCellAnchor editAs="oneCell">
    <xdr:from>
      <xdr:col>11</xdr:col>
      <xdr:colOff>97064</xdr:colOff>
      <xdr:row>38</xdr:row>
      <xdr:rowOff>1563915</xdr:rowOff>
    </xdr:from>
    <xdr:to>
      <xdr:col>25</xdr:col>
      <xdr:colOff>450850</xdr:colOff>
      <xdr:row>38</xdr:row>
      <xdr:rowOff>3565712</xdr:rowOff>
    </xdr:to>
    <xdr:pic>
      <xdr:nvPicPr>
        <xdr:cNvPr id="7" name="Imagen 6">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5"/>
        <a:srcRect l="13199"/>
        <a:stretch>
          <a:fillRect/>
        </a:stretch>
      </xdr:blipFill>
      <xdr:spPr>
        <a:xfrm>
          <a:off x="5056414" y="22607815"/>
          <a:ext cx="4157436" cy="2001797"/>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41</xdr:row>
      <xdr:rowOff>0</xdr:rowOff>
    </xdr:from>
    <xdr:to>
      <xdr:col>1</xdr:col>
      <xdr:colOff>3175</xdr:colOff>
      <xdr:row>42</xdr:row>
      <xdr:rowOff>168729</xdr:rowOff>
    </xdr:to>
    <xdr:sp macro="" textlink="">
      <xdr:nvSpPr>
        <xdr:cNvPr id="98305" name="AutoShape 1" descr="data:image/png;base64,iVBORw0KGgoAAAANSUhEUgAAAckAAADQCAYAAABskZqWAAAAAXNSR0IArs4c6QAAIABJREFUeF7snQdUVcfahp9TaYKIBQRULNgLiljAXkCxYu89RmPvJdHYEk2xRY2xNxQRsWJHUcGKvXcRVDpK5/R/7XNEsSTRtP/m3j1r3bW8ZM7MN898M+/0LTEYDAbEIBIQCYgERAIiAZHAewQkokiKXiESEAmIBEQCIoEPExBFUvQMkYBIQCQgEhAJ/AoBUSRF1xAJiAREAiIBkYAokqIPiAREAiIBkYBI4NMIiDPJT+MlxhYJiAREAiKB/yECokj+D1W2WFSRgEhAJCAS+DQCokh+Gi8xtkhAJCASEAn8DxEQRfJ/qLLFoooERAIiAZHApxEQRfLTeImxRQIiAZGASOB/iIAokv9DlS0WVSQgEhAJiAQ+jYAokp/GS4wtEhAJiAREAv9DBP6USOo1qWSmZ5GVqUKj0SP5HwInFlUkIBIQCYgE/rMJCA+TSyRgYaHEytoMMytbQPFJRv8hkcxJe0x4yB6O7wwi5tEzoh8lkp6uRiJYIwaRgEhAJCASEAn8BxAQPt8hk0FRJ1uKlypEhZqetOnThWIVmwny+VEWfqJI6nlyaRNrv1/C4T3XyMrWI5NKkcmkokB+FG4xkkhAJCASEAn80wR0Oj3C/yQYKOVagM/Gt6dZr6+QW5b4XVM+SSRjLixk1rCZRJ7PQC6TI5V9nBL/rhViBJGASEAkIBIQCfzNBISZpVajw8ZGx/CJ9eg0bgMSc5ffzPUjRdJAWpQ/c4aM4PChLJRK2d9cFDF5kYBIQCQgEhAJ/D0EtFqwtdUwe35zPHsGIFEIe5UfDh8nkvpn7JrbmG9mRgEy40aoGEQCIgGRgEhAJPBvJaBWG3CvYWBR4Gysy0z8cyKZdP0rxnSfx41bchQKUSH/rU7xH2e3QY9ao0b3jmFymQKFsNv+gWDQqcnR6ZFLlSjkUgx6vXEDXiL9BL/UacnRaRFOvuUGuUSOXCH/yK38v5+kTqNCbTBgJjdD+m7ZDAa0GhWaV2ZIkKCUK9+P9yfNFNgakLxON9cmpcwMmUxiYi+R/O55BINBj7DMJZVKjRYZtBpy9DrkMiUKmelvYhAJ/NMEBJ8EHV9+XYL2k8NA5vxBE35/JmlI4+r2VgzsfgqpzOyfLoeY338rAZ0GVVFXes+Yg0dRK8zNlUiMTqsiYtZXBERcAbnyLdHSaTU4VOvFiK98Ob1sKnvCYrC0tkYh1ZKdlfNxp9V0GgwVvBn/1VAcbcxQyiWkx97n6KoVHIu4jV4p+38XSq1WQ40On9G1gwcrp3/Nw0fxyOW5gwYdGq0F7h0G0rl3C2wtIObMTlYt3khymu4vFEoDMqUlZgo92Zk5aLRQudXn9OlVlS1zpnHpRjL5bKyR6NXkqNTCMOXXR+JyMyzM5WRnZqLTaLCr15ExIztw7ruZhFy8j1Qu/2/1crFc/+EEctTQzlfNrC2BSPJ3+oMimXWGZWN8Wb0qC4VCHPX9h9f5v8c8jYqssnVYcOY03qpHRISdI0MqQ4qa8wu/Y8e5GyBVIBPEQa8znkzTGnRU6reWgHX9CRrTmLmrb/P1nlCUl5YwfvxKLBTmSCUGdFodBmGYKBFmQbK3hUOTg6HhF+wOW0aB6LNE3tLg1rQ++dLuMKtlA3ZEJiOXSo1dvpCGVDigJuVX0zQItgkzKmN2UqRyGRKDAZ3uAzbo9ej0wt9BIpUiFWbLBh06rTAbNl3oEv6m0ajou3wPY4c0YJCHBxcuPEKpFO52GVCrZTQZ/TNzFvZF+uwaF+/lULNxLUKneTN1zhFkErnRBqlEgkGnRSccgRdE6AP5CBNUvdFOU/ZCeSVSGTKZHrW6DKP8N1Dd8AvD+68jRWtFxym7mP2tF1/51ODYg4IsCFzJmV/Gs3LNAfIpzDHotej1psRM6UjRqFV0WRhEx2qpDGj1OWnZWqoPmceG5ZM40LkZU7cfRfKqngXmep0WIQmjza/q3YTmFdt/j4eLlv4LCOh0ULJEDgs39KZYvY1/VCT3Mq1zW/buN0ep/BeUWjTx30FAEEnXWvxw5iy198zBr/80hB1vc8BKaUexUg7oM16QEJsAlgVxKGqHKisLy/ylqejhzIOwPeQU8WDVmSPEBE5n6tT1qF4kkpohpaCTI5bmgrhqeBkbS6Za/0YoBZGsP5jg0BWkrWlPr6H7qT1gIyvWdGPXVFd+XK3BLp8EnUGGXKkgOzWepIRs7JycsLIQOm4tqfGxZOTojP+W2xSicEFbo5Bqc9J5kZBMjhbsHJ2wMlcYbUiNe0Zajh6phQ32RQoh6L4mK40XySlIFIUp7GBlEiltDimxCaTlZNNnSTDjh3kxoGY9Ll16bBRJg0aFpEpbNhwNplTSEcZ26MvJ+zKGrdlCwRMTmRv0mGIOBUiPjSNNpcayiCMFzOFFTCxas0J58lGREhdHjlaObeEimJkJy6ZK5DIJ6rREElNSMCvQi5WRmyh4bxqjhm0gKUFPkcqVKVsyP5GHQnBoMZxfNnxH0LRBbNwQQsbLNJR2TtgYD/UZUKcnk5iUgVm+QswNv0RNs0j6+43lZVIiimJuuFV25smJMJKwRKHLJOl5AhpkWBd0wCa/gsQnMWgV1hRxsEMQc11WKgmxyRiEQci/w8NFK/8FBIQBooW5ijUBXri2Cv+DIpkdzGifToSFm2MmiuS/oNr/JSa+EsnvT0TQJPE8wdsOkCpTc3npCi6rXZkRdoCWzo8Z26gjhQZvZNqI8qxe6E+DAaNxyZfM+i86UKBTMJ1bOrwqcALzvUtzo8BEZv48leIFhc46mwur5jBt3EISjHd6JZBXJNf50X9EKC2m7GT2jEZs6N8Ivc8Gere2Qyu3xtw8iyWtPDkra8XsVbMpZS80ADXX/H9g6tCZpDlUZ/jyVXRqVhVhjUX9/AxjfFuR5T6a6XPGUrJoPtBlcGXbfGaN/Ikyo9YwbUJ7rM0g49ZBxnj4klR1Jv5npiHIpD4rgcMLxjJ95mY6LQhm4vC3RVKt1uI16HuWrBrNjuGtmbNsP1KJFKfy5VFGR5Py2bccXTiANZ51WXDmFr67rjC/gZQphaty030aW859TT5jPokcXjSCaV9fZPTGo7RvY4PMwhZhXJF8fS+Tuk+k9JzdTGlf9hXbVEKHnKbGEh/yZT1gVv/++H53CE9XITUgNZSBLfwoMfYq0zuXMv7pxd2jfNNhGOatljDn++avnfLm1qGYeS+nhFUSwb0Hoh6wmN41Uxjj2Yh9zx2ZHxpBi0InGOg7gyYz19KnuwdCTaqeXWfZkIFsDrmEzDirFoNI4M8TEERSr1MRsLMGZdte+IMimRPMqOadCIswx1wUyT9fK2IKJgKvRHJe6Al8C+SQmJCMVvKCgKZ+bHgcQ/GmA1ga9DMWcQ+xLl2W66u+YPSXgXh28GfBWm82DCnJrqs1WX58D3F75/LNHH/SrEvzw44dlIs9xPSvl+HSaRZDe1YlYFB1vltz17Rk+Uokt+1bgZM+luRUsC/mQPzZTYxo/R1tl++lTycndn47jK2B4cTrnfnu0EHcMyOYOfV7Crb4itGDahMwypfHlb9h6qCyhHwzjt0XdLTydmV34C0m7PHHMWY/a5YGUsSrD716N2b7yC+x6T4Jb5ebLJi5gUIlixE0fQ6JyoLUbtEEm8KOtBwxFa+i9+hQthG1pm5g8qgGeWaSMlRqM3xHBTF3kSdf+zUleNdFLJVK9FotOr0WuzFLOLygH2s9PU0iufOyUSS/cnLngMwOz5ZNyF+oKC1GTKWe0206lBlNu0U76dtZw9pRk7gjb87sJYO4uqgtkxdZ89PxTRSKmseXkwJ4+lBKm+lrGD6iGJObNyDRuSNL135DyLwxbAsIIe5xNObF6+Ph7oR95aYMnNSXB790YeT0C8wJPY27xVVG9p9O4tOHVBv4PbOm9WWbb32CZZ6s2fsjkdM6sfJGBVbvnMmR0S04lL8/y2d2Jfz7EfhfNWP0/PmUTN3GZ826cfO5OQpxG1PsSf4iAmq1isBd7pRrFymK5F/EVEzmryCQu9x6+gx1D82nZ88JRCNFqVAgl0CWWkWTWXtYPK0N2bf3MaRBR84lqajutZqAiD5sHFqEX3YVYeuju0StGUy/Eato0H00a7csZEu/Fnyz4RCFSw1j54OlPF7fn4EDNmCmNHstkkEHV2B1Zzu79lwjM+k5p3dt5+bTgny1O5wu7ifxq9mTe3F6qrcdwPrda9g/siPTluzAyqEfwQ/XkXH1Z2JdhlD9xi/08h5mXCoWTulWGb2EzQuHI9Pp3uw5GmRcmj+ZoEhLRv4yAWn0GQ5sWs+25dso128O42d8QfEilqY9QXU000u7Yz7uZ6aObphHJOUIR9YbDlnIouVD2NTLh/mbQ42nWnXCSV2D/rVIrqldhwXnb9Ii+AqLGsmZbF+H1IHTmTLzC4rbW5ny0TxieqnPKPNjAJ2r7aK71xAevOjKjvitKC/64eebwC+3T+Jw63O6dVrDS0M+Ok7cxZzvqjCpYW2uSz0JOurPms9bsnT1Iewc6jBi+c90bFsdc4nBeCo26sh3tPeZzOyIKBrmO4VPrV5kqA3UGTyblSu+ZJdfA6bvj2LOyQu0LBlFeHwZGlhfoa9HM9oHPaZzuVg6u3hxVZ2PAd+fYOp4a8Y3bMDh8CTMxbvaf0UrFNMQVoBEkRT94D+SwOs9yTPU2f8D3XtPMgqNMEEQltfMbGoybe8OWtd1wqB6yuo+PViy8xTVGq3DP6wnG4faszrEkS0PbhC7aSS9P1tC6VZDCAhZzo2Zgxg1aw3FW/zIxn3juLSgJcPHHcZM2FTPu9y6tj29huxGCyhlUnS60kzefZKOVbbRtf4oHj2DYs17su6gP08Xj2b4hMXY1p+Jf+h07u6dwtOKX9Eq4xAjfHtzJkFCqZKFsG0xjNXLJnD9x5F8s3QXMvsyONpkc+/qXbIsHClZ2I5aX8xm2IBarPzqJyoOGEe1jB2MHjCJOpOD+KyjEzOdqqCcuJwpo+rTt0Y9rl6JerUnmYNl/Z5sOuSP+blljOw9mVvPtNQb/AVON3dwyG0MJ376DH8fT+YdfUjvQ1eYXO0lk92+pM3ZA1R7sZ3R/SdQa1IggzsVZaZTX0ouCKCz2176NPqMhyk9CXzmj+ycH53bvOSXu8dwfDieLr4LSMSa7lN2M/PbSkxqVIc7ygYEHF5P8MjWzFiyjzrjVrL5x884OLUb60NsmBexEknkQto2G8vcs9E0tImkTY2OPM+Bhl98y/Jlk9nVoQkzdx6nUt/FrFk/EgsMHJ/VjhFf72XInhsMa6hksnsddsfYMmlLGP1aJDCyQWNOXNRgphR3Jv8j2/W/0ChRJP+FlfY/YXLe0605Dzl59AwZMuF0aw7nlq+mwMAfGdm3Iv5T51Cyzwy8nB4y2rMxCQUXs+V4LwJGFmRhYBFWXLtNVcVDwg8cInibP80m7qSdh4RzYecp4u5NSUUU01s1Ye/peBTCGt2r060hYctI9+9J7/5b0ErMkUi0qNSl+OrgeTq7baVDzSFEPZOhta3I1zsO0LG+JReOnSJ/5aa42sQxo01rshvPYu60jiTcOM31Rzm4VbNm4fh5NJu1hialdJzefxSpsxv2SUF09p1FD//j9KiSzYP0ItTzKsuqrxZQuutwGjg85mjYAyo3a4OTnYYVDUvzrNUiZk3syMJW7mzYfx2lIPDCvVJDfrovD2LSoIa8uHuWK1Eqavs05GnAJEb9lM3GiJ8wjzrP1Yc6PLzrYvbyGlPLjcM7fC/17B5w9Ng9KjVti3PBLH5p2A2bkQF0d99N17p9eZDch10pG5Cd6UJb71vMO3+W5lXTCN8TytFpi8FvITPmVuerZtU5nObG1vDtOMZe5MThUE7nuDBlZFeeH9vFE0MpGjWtSvqV7XSq0Zkue28yqJULF0NCOBk0hdv5BrFy2RT2dm7KjO3HkNq78U14JN72kYys3ZKjd9Ko2Hkua7ZOQvvgFDfiLPBsUIOH22cyou8MktXmiNcr/yd6iX+kkKJI/iOYxUw+mYDxnmRZ+s765tU9STPj48OQQeTWUzh5N0B7YxffzViJo+cAhn3ZkfiDP7PvpAufz27OyZX92bZfS53eY+nR1ZN8ZtnsntODiPsNGDR7CGWL2aBNj+fYqkXs3n8JFK9ORerUGCr6MGX2MLLDfmDJz+HoUCKRCPcP7en05Vzqupzmh8krSEhRItFrsXFuSJ+vv6BiyQLoM5M5seEngoMjwNKRliPH0rxJNcxkEpJvh7Hqm0VkFPSiz4TBuDoXAG0WN0LWsHzZIer0G0fHLg2xlOl5en4/K2etoGDLQfQf1Ib8lhIS7z9E5lCUGxvHcTixLhMmdOXx3kX8sjoMmfzVYRW9Bq2lA80HjqaVT3UsFBJUqbGc27qB7cHn8Bw/iw5NKiHTqUhJVZFP+5yN/SaQ0WYQgwa1zZNPEa6uX0ZW6X7UKx3Joi+XEpveiInrxyK9+wPfzTlF+XZD6TeoFfktJISP+ZK7Lm3pNag0m2ZMIeJaOm1HfkWb5lUx0zxn2TcrKdd6AA1rl8SQncSzOBV28njjXmdSlS4MHdubogUsuLVzGPvvuzFseHfOz/2KoLPX0aCgbr/xeNnFsGLhRrJlStBaU6fnCDr1qoeVzEDizXDWfruER4mZyOXiVbRPbm/iD36VgCiSonP85xL4lRd3hPmkAdNrL2YKM+PpM7XegAw5cpkelfDijsQMhQK06jcvzyikwj1JDRqdjlc3D42/USjfeUlHryVHq0WCHDNl3hMgBuO9Pi1SzBWCcJrQ6XXvpilDoVQgMejRaNTG5VohCNGVcjPj1RCN/o0NUmSYKRVo1Tlvv5KjUGLQqFG/evvHeDdTWHKWKpGjJUevR4bi/beS9YKga17nK+Qt3I9UKmSv7H9jj5CeUmkOatUH8jFdaRFImCvMXs2mhdIoMFPKyH1hR0hNLlcg1WlQG4SlaTPjNRahc8ktu1IqNx4eyn09KbcsZkLeWjVq4+s9wlK6ErlUh+qdF3cENjphT1qZ+4CEHq1anYcXKORmphPKYhAJ/IUERJH8C2GKSYkERAIiAZHAfxcBUST/u+pTLI1IQCQgEhAJ/IUERJH8C2GKSYkERAIiAZHAfxcBUST/u+pTLI1IQCQgEhAJ/IUE/gKR3MaIxl05dhbMxUNlf2HViEmJBEQCIgGRwP83AbUegnZUpbzf1Q+a8vufyso8TuKlqWTnSMWPLf9/16aYv0hAJCASEAn8pQSEF6gcXMqidF33B0XyLzVHTEwkIBIQCYgERAL/HgK/P5PUPDO9SqkQvrbw7jfk/z0FFS0VCYgERAIiAZHABwlk3weLqn9wJpm0HoM0Dey6AsLX38UgEhAJiAREAiKB/xYCBiRRk8Fl6x8UyWR/DNJ0KNBRFMn/Fp8QyyESEAmIBEQCrwgYkDyZDiU2iCIp+oRIQCQgEhAJiATeJiCKpOgRIgGRgEhAJCAS+BUCokiKriESEAmIBEQCIgFRJEUfEAmIBEQCIgGRwKcREGeSn8brN2JLEL7pp8Xw6tNGf1nCn5CQBNmrjzIJduQNEkz/7d2/fzhx4TNRGD9HlftRqV+LJ6QpBN0nlFqwJfcTVB/mZbJV+DSU7lXc37flEzD9ZlSTbcLzUYJtv13+vyrPN+lIkbzO++NSz2X1aXXwcWl/bKzf9zvBP972yA+lbWIvxPyrrpPl+prmV3P/WF9/297cdP9oexfqWfDxX7frY9n/2Xgmf8v1949JLbcv+bg6/ZgU/7Pj/AMiKbxYYAoSpBLBMT6lQ/3n8QkuYGqoHxskSPQabl2IRF2kMm4u+f+xztXk4KZv8Qn/zo57SOj1VLzqu2FnLnymWPjqohRdRjLnrj7GuUJVitspfqN0Qul1PLl2m1i9LTXdiiF/lf67NIR0X8bc5+IzHZ4e5bCQ/T4zI1tdNhdOnOHGM6jTvBblHazz8BJi6Il7cI97KeZ41XLh+c2rRBuK4FXZ8W/mKuRt4PmtqxyLjMa+Sk2a1nBC+ivl/1jv+Nh4Ak/1izjO3oylvFsViuST/Y4XmljFP7jPg0Q57nXLYP4P2prX71Kf3ObEQy1NGlQmnzzXDyRINOmcP3sfu7LlKGNv9ZvlEcof/+A6d1MtqV2jDGaSP9dPCOlpM1O4cOkuRSvXokQB02e73wSBn4b7l2/zwswej4oORp5547zpu0AiyR3A6DHosjl/7DzmFWpQzdnmPb/M2y4/1G50mXEcORlF5brVcbY1e9XffHyPk5umKR8DeoNeMBBpnv7gY/xO+EVWcgzhZ2Op3sydImZC//w2g/cHBznciLiFoXhJqhS3+5vb5MeU4u+O8zeKpFAB98MP8MuuG+i0eiQKS6rV98SvZQ3yK00NySRIQsjTsN4q85uO903cN/Hz/u1DKXzs30wpCvbouRt+ljsqW1o1q2L8uK0gM28+5fq+EAjlNOSksnreQmRNPmdAA0ejo+WG35OOdxn8XplySy/kmxJ1gwPnMmjbtQ7WyIkJ38GMbc8YO60/lYqYvxJJBTlRF5i9OoJWgwbh6WL+qrR5ub8exgDZ7F7sz/38VRjZzxPlB2afJhvl3D7gzy/XrZk5pjW2CqHM79bnu01Mxu3DO/h53wMKuZShS1cfKjhaveZlqgMNxwMCCEsoydejvDi4fAmXbBvzVffqGIyfAH6/Nn67hnLL9lu1KOQrJ/3ZVeb/sB9N/kLUae1NG48SeR7JyOuzb/vl+3722377fscp2KbgxfVjzAm6x8AR/ahYWBDJ3yIqlFrLyS2BhD0rzNgJLbF+awb2YRt+3R8/rjUKsWJvX+L4HQl+fu6YI+X2vk18d1TDzBk9KWGTa7cM0u4xY9YhPPt1xbty4Tzt4m0rcv3pjP/PhKSXZeqQ5lhJ1B8s/ftWfqiTFGIpyIi6yoIVITT+YgL1iwnx8vqABInhBRvnbyXNpQHDO1XOM4AXfp/DgZUBHL6dhE5nwNrBmWa+jajnVgxJTgw/jl1B/g79Gdqs9DsPqRh4cuECF2MV+LYR+Aifns77MWg5GQ9PM+m7cDqOH0Tj4lpC9kVS2qsJFR2UH+gJf63GZGjS4wndfYRjF56iNbejZdeWNK7ujJDKm/DrfavQhp9dCeXbZZfo9+0Y3JRP2b7nAfU7NsDZUv6q/3iHGQksGx9AAb+29PAqbWyT74cP1dLH+9e7PdPH1fnfJZZ/q0hKuLF/Kwt2J+HXtyH5kmPYu/8y1XsNoLeXs9GxNGo1OgMozJSmxUCtBp1xUCSMjoSvppsZR/I6vQ6dFmRy4evweqQKBUqZHL1WhVqnR6ZQoJAKKRiMX4pXC6IslaGQy4yzV4NBjUqtQyKVY6YQKl+HRqM3fslcqzUmjJlciUH3kq0/bOZZ0eoM6e6BpUKCXvjKu2CMRPgyukKQxLdcMFck18xbjLzZYPrVs0etUhvHY4INZgphGfZDozNhZCqU5xUDY9p61GrTkqhUJkcpN9mq1Qq2y4y2CN+jN1cqwKDjwr7tBERaMGVqS2zlppnI9ac5VKpUknwKGRg0qNUSsqMv8/2m87QZOIBazjLUWmE5S4JcqUAuMY2whaag0WjQG3LYtyyQJ4WqMax3nfdE0jgz1arR6mTcPRzI+nu2fD2qFfnlBrQaFVo9yJVK5JJ35+MCyxdsnudPYqm6jOxRBwVqVCrTkpOJlRJQERawlfDkUnw1vC4Hf1nKVbsmTOlSzchRr1Mb61cqF3zgVZ3rtag1AiMpcrmcdz9QbzDo0bzH9e2lVINewq39W1gWqWD6xE4UtZKg1ahf172ZUmkUpZwcLXLBX40LDgbUGg1SmRKFTIJGozb6b275dXrtK78FjVqHVCFHIXv7SwBG/9FrUGtkvLx5gh/2RDFoeG/KF1KCQUVOHr99249yRXIbJ+OKMHqsDxbaHDSCAYJEvGpTQteh02nQ5LYJheytLtskHSZfyVFrX9eD0PlpBaYyk98ZJK/qR5/Nsa1bOfrMiYkjm2Alh6zEp9xOMFCtUgnMjWB0qFR6SH/I3O/CqN+/C43K5kcjNOI8tuUOlAW/0enlnA9czZGc8kwa3Awr1Hn6BzNM0iv4qImxVCa07/e/qmCcXRm0Rr/PiL7B0vVHaDp0LF7OMgx6FSqN/lXbEvgms2FBIFmlGjLUr+I7IpnN9u9/4WSOE12alyf+1mUORibSfkg/WlSy5v6Ne5gXL4NLQSt0OtUrvnIUUjX7ftnCNX0phn3eEGs56HUm39Trdeh1INFlcONOIiUrlEMRc5bZ6y/R/rO+eBQ3N/qvMFhXqdUYkGLyu7f7j9w+Z8eajRx+IKdV67qYJ90l7J6BoRN64CjNQmtqVK9/L/Rzxr7VOPeTvP575otE7j5MxbV6WdKuh/Lt2hhGft2FUrYWyCRCP2ma0Zvam7AcHs+y8YEU6tiGrnVLvSeSub6kUmuFSkKhkL2a4WpRqbSvbTL2/8a6ENqZFolMgVIuQS2UW5LbT5umKFpjfyP080oUUtMK2T8X/m6RPLCVpQd1zFn8OYWyHzJ/1ioUXj0Z2boYV44cIWj/VZLVUsp51KVP19pEHz/I1kMP0MlySM9WUKNZE3q0rc3LW8dZve4GFvYqnsSb0Xd0X1y199jof4w7z7MoWNKVLr1b4WqeTMDqPUTeT8a2XHVGj2yPdXoUO/0PcPpuIkrbovh29sW7hhlrv99Fil7Ps5hYsHGk66AOFIw7z6I1Z9DKpUgLFGX4mD7oL+5i6a57yM0tqdakMT1a1ySf4s2eyWuR/G4ximZD6OtlwaZvVxD+JAeL/IVo0bUN3u6mZbs3QQLabM4fPsbe0OvEZxpwa+ZNj+bObP5uNddeSLAp4kyHPu3wLC1n99oAriWbkR4TTbqsAK16tae5Qzxffr+P1BzBgeXUb+1Dypn93FWUY+JIPxwlSezaGsLxy/HIzeRozPLz2biBOMSfZsGyE6TJFLhUrUnqR++sAAAgAElEQVTfXo1xzGfgVkQ4W3acI1krRa42ULZRc4Z080CRZyYpNID4Oxfw33qc+/EazOVaFK61mDG0Cc8unWLr9jPEZhpwruJGr65NKfF6aVcYtas5tHYNgacTkUqklG/YipE9SrBh5koiE/RYFbCnba92NK5UgOMBWzj5nkjWIOXRZTZtOcLNJxnkL+ZClz7tqGyXRfDanZy6GY9F8fIMG9mF0vnfNCTBZnX6I5bOCOBOpoH8DsXp1LsNtUvbvl4qEurwwflQliwPJ0suxbp4WcaO7cbTA/6sPfQYhUU+arb0pnN9B7bOX4ukQXcGNi5Fyv3zLNt4Ht+hvbCOOsem4HPEZRgo6ebBoN5N0ESdYeWa61g4qHgSq6TXiN54lc6Xp5HLyIp/SNCWg5y/+xKlmQStjROjx/akqO4ZOzfv59SdRJT5i9Kycwu83YsZl8PfzI2FmaQgkvaMH+vDk7A9LA+4QI7CnLK169G/myfypHtsWLOf609SKeJWl9GDW1BQmXcpU0ZOchQ7Ag5z5mYcsvyF8e7UFt/KZmxZu52oDHNSnkSjsrCn04AOVJfd4cuFoaj1MqQWljRr2YBHxw/yvIAbX45oTSFJCiHbDxB6JgqUcnI01vQe14OicedZsv4sOQozXGvVo1+XuhS0kBF16TRbtp0kOl2KuSQHu5pNmdjLkzsnD7BtzxVeaOS41qpFzy710d45y+otJ3n2UkflVu34on21V6s9uS1Liio1jpAtewm7Kvi9Er3SjN7jR1NBe4ct/oe48igNq6LOtO3Whgbl5WyaH0DGr4hk8Pe/cCF/beZ+3hR0iWxfto5r+mJUtM7k1MWnNOw/gBYlMti4ei9Xo15SqGo9OtWQsmHdCTIlUqRWdvQd0Y3kkGCu5ChIi42ngEsF7LSPuR5nS+/+zXi415+j9zVI9VC+gTfDelXl/I597D55h0wsqdGkCb1aV8NK+bZPx14/zpzFZ2k1ehC+lR3A8IILZ2KoWKcU4evWEHQuGTMra+q3bkmHpq5c2RtMYNhT0GWSobegtk9zujS0Y9W8QJ5K7fmsXx32bQjm5nMVMvRU79SHAVVVzFu4g+dpBgq6lKFn33ZUdsxg2YStFOrwIZGUkJH0jH2BB4i4HofB0o4Og7rToJiB/UF7OHL+KQbz/DRs34p2jRzY/VMQz3QGnjx4ipljKdxLWhJ55jrqfM507teOeuXseHr9PBu3nCQqRUUR10p07+VNJQfLf1Ao/2aRvHloG/O3P6Z0eSfMNFnEpcroPrIXznGnmLvxJp7enjhZaQgPOY5N49a4q+8QdDqLdj3qIYm+zrYD92gxtD9VuMX3809QrmVzGrmVpETBHJb/sB1lJXc8StsSdeE019TFaVFRS/C+J/j2aUVZB1uKFbVg55KV3JKWwbtWSV5EXefotUwGTWjL6fkbiHasSKdGZbl+MIRIKvDlwCrsXraTBNtS+DarQpkyzigy47l+K47MxCh2HY+hwxd9aFj27Q5WWG5d891i5E2FmaQTcQ9v8iA2m2fXLnIhwYKRk/pQzOLNJr3Qcd8/HsLCwNs09GuOq42K6GQ5zVvUIPneDaKTVdyNOMVjC2HpqSH7V64gIrkoPTpU5+m5k5x4pGDMBD/u7t/BoVtKunTzwNnegbgze1h+Rsu0Me25fyCA3XeVdOxYD7O422yPeEr3EYNxL5TF9WuPSct6wZGdkZTt1JVmjsksXngI5waNqV/enOPbwtBVqM+wnrXyzCRlGJIe8uP8QLKc3PBrUJp7J49wXu/K0GYFWbvqOGUa16OMnYELRyJQlfBiRH8vLCW5h4UkJD6+yqqfQ5GVdaNjy1q4Olvz7N5tHifk8DjyLDfVDkwe58f17ZsIS3ozk7xm14zJnZ1YPXMV963L06N5OW6EHuCCqhTdPZVs8r9K4z5tqexkg3OJosb90bxBmAE+vnGPZy+zuRF+mliriowb4YNNHtuyXqRwaNMWwpIL0KtLI6pVKIY2JYabd5NIj33ArlOJDBzXEy7vZ8dtayZPbMPN7esIiS/JqNa2zJ+/j2L1G+NVSsqeLUexbdAa35KpLFpwDNcWzWhcvTglSzthKc+1TQo5Lwj4eQPnU4vQub0HqnuR7L6pYdgX7bkRsI7L+lL41Bb89gZHr6XSf/xnVCuSu7f29kxyzNiWKFNjuX77GWlp8ezfdY1GX/Si0P0TbDyeQvve3pS0t6WYcyEUktwBmxSJIZ3tP23iUo4DPl6u5MTeYm94KsPGteD01iDuU4YuLctx62goVzIdGDesCae3BXE+oRCd/arjWKQQD0KDWH8zHz981Y77+4LZEJFK685NcNQ8YeOO+7Qd3pP6jgau3YgmPd1kW93P+uFTOJnvF+zAspIXPjUduLg/hKcOdehaBVZuukCtlvVxNM/k5IGzFKhTH+sHkVxR2dOljQdFixbCqXA+48zo9aBBp+Lg2nXsf2SBXwcvFAl32HP8ER2HduPm1q08z+9KIzdnku5EcuS+BV9O8SZsbbBxufVDM0lBJCOtazJzSCPMJBrO7dhG0BUVHTvUImztNpx7fEbVxAh+CU3Ar3sLSjvbUcRKw+5VO7hvcKBtK3dKlbLlyOJVHEstRNcOdSlVrCjSqFN8u+UBPUb0pHjSeZbsuktd72ZUL++MLiqcBf738Onhg5PmKVu2XaLR4IG0d7d/faBJ6D+u7NnIspMyZs7thqPCREHYm5RJpLx4HsWtR6mkR91k940cxk7oQcqJYAIvSejcpQ6qB1fZfuwRbQb3pEjSBTYEPaH/rL4Yrh5l9Z542vaoh2spF0oWlnL72kOS0rK4ejSMxFLNmdnHhWUTNr8nksbJgjqDoCWrOJPuQJf2NcmMjsGmXDkMt46zMSKd9l2booi5zPbweHqO7Ex0wEbOy1zp7uPCycADPJSXoI9fVS6HHOS5fS1Gd3Rl3Q9ryHGtR5taBTmx4yAJhdyZMNwbG8k/dejp7xbJg9tYsPMZNarZcePKM7x69qJXw+IcWrmawDPPMLcQliJBlZ2NvUcDfBxSOfkgP+MntsOCWFZNW0eOR1NalnjJmnUPGDR/EKVlCmLP7mb22jPopUqkUgk6jQqDuTN9h9bj6o7DvLRzpUUzD0rbJDL/6yBiJcIyiASDTkOGwZJuw9rxfOthbP3a0blWOZ6fDmDa9nS++aE9kUu3EuXgzoiudYA0Lh8JY/fhq8Slq1CrzGk7vDvt3Uu8XmZ4aybZfAi9q0rZs+MQxyOjyM7RIClYjBHj+lGpcN7OLYNtP6znhmUlJg9riSUaI4fspEcEbzvK+ZtxqFQqzEq6MX14c45tWs9TJx/G+tUg5cZh5m2KpPuYYVjfDWF1uDkzvmqDsNOYcCGE6TvjGdGnHgfXbKJQO2FmWxJtzFlmro6gzaBBFEu9xKbtp3kcl4VGraF6Oz+q6W6x45oV02Z0pgAZ7F2yiQe2Vd5abhX27J6cOsDCPQ8ZOP4LqhQ2496hDay9Y4O340v8D9zDzFxYGjKgyc4mX+mqTJzYg6JKYdlICMIyXyLLp29BXsebz3yroX7xiJ3bQzl95Sk5ajVyx3JMntCZJ/sCOJb4RiSvF/ZmbK0cJnx/HN+hffCu6Ezyg6N88/0l2o325lHIQaIVJWje3B33is4ohWH56yAjM+6hMZ/ztxONXG1KV2XMmK44mecduJhzMWg5m6OLMntsO6wMaUQeOMqeYzdIzBSW663oOqEfzYokMHdxBD69WnJx6y5cu3fH8dEJVh9/yfCvhlDKCi5s+4WN0Q4MqmfJ1q2PGPDjIMoYD/S+OV0s8EyLvsGPC3bgPnAU7aoUIf3WYeYEP6ZrhxqELAsmRp/Hb/XmdB72GW3dcg9L5BVJe8aObU7s2TC27LnA85QcY93W7TOA9sUzWbv+EJLilWne2I3KpQsZtwxMQYEu7jqzftjB83Rh4ifFYNCRlW2gy+ddiD0disStHQObluP5mR38EBLN8An9eXkyiL2PnZk+qrlxheTx8UC+PaZj7hdeBK7Ygr5aG0a0d4Osm8yaeYh6fTtRSnUH/+3neJYs2KbFs18faqtvsu5YCsOnDcLFQsq5gKUcznSlhuwhwRFPMTcT+gcDqswcHN3r0dbDnD27r+DiUZtGXpUp7fDmMJDx4FNmNPMnbaB4r8/oWac0OTEXmL/6MDXq1yFiz34SVQrkMtPydpbKhiEzO/N4x35SS9T/HZFsjJlExaltAey8oWDUhBbsn/MTyjaD6VjsBSvXH8bgUJ7mTdxxc7Xl6JrNXNKVYdzgJkhJZvPsFbys3pphrYVHsnUYnp5nzPzTdBzeH0+zB3y96iydvhiMm72W3Qt+5pxZFaYNa4UFLwn4fiH3nVoyvadpTz53efzank0sOSlj1tyuFH0lkoJ4GjQvCd8Tyr6IO6RmaciRF2bYhC5oLx3i8LPiTBvhg1QXxZIZm1HWaUG7KhksmnuW7t8NxyUughkrohk3tyfOSgkpMXfZuTWUS49SjFsxBSo2ZNbYaqyZuIWCfm/PJIW8sxJuMGfKTmqOGEIHN+Fshg5Uyaz6bilJru2Y0r0W5Nzn+1nbKdqoIVw4ic6zHf0aubBnwUKuFq7HtN5NuBL8E5uiCtGnvg0b116i2+yReBS25OGx7Sw7msCQ8QMpW+C3Dhj9lYuxf7NI3jiwlSUHtcxa3JXbGzax46E1U75sz+1N69kTk48+PZtQxEJHZkYOFoUK8vTEQUIf2TFhoh8WuocsmbYZmZcPPs4prN0Qw5AFPRDOW8adC+HrzXdp360VVYpbk5OdiU6SD5cyRZFnpXLt9Ak27I2mWeeqXNhyEsfWvrSo6oguJ4sc5Dg6yfCfvp3CHdvSpU4ZYk5tZ9aODGbOa8P5JSaRHN2jAfqYk4z78TgNOrbD3f4FK346SfU+nelU2+UDIvkTFr6DcU8+xS8nXtJrYGu4E4F/RCIDxgygqr1pI1w4bi0hk+AF67gsd2XSyDZYo0WnySR88xZCnuZnYJ+GxJ4MYdcjS6aNbEmY/wZiHJszrkM1Eq8d48ctF+k2aggWt0NYG2HG19P9ELqL2HN7mLk7kRF9vDi4xh/blgMY2KQcupgzzFh9hla9WnJp9Ta0tRrRwaMQe1cFkuPWnJrcIfiyGVNmdsNels2enzbwsEDVD4rkop336Tn2c2o62nD34FrW3rXF1/ElW8/m0H9wcxytpKSn52Bhkx8nRzvkktwOWYZEG8eymVuR12rO520qERm4kS03pfTv7036xSMEXtUwfkI3og8EviWS1wp5M6GelklzQ2k6oBctqxXj6cW9fPvLfYbMH0wVcw13zp9izbbrNOjXlbY1nF6NugUhUXN4lT+hibYM7OPFkyMHOPzUjFHjhdl9roAbd8o4t3UFW2McmDnWD/njE0xcfA7fnu2plC+OZUvPUP+L7rSpas+hdf6ce5qOztqFUSPaknh0OyuOJTNkyhDK5tdybO0vhKSXon9dMwK3xjB4fk+KS97dy5aT9uQ6Py7YSdU+Q+nkXoz0WweZvT2K7p1rsPenXdi3bk3Larl+K6WokyP5LXL34d6IZESCI0M+L8Xy8Vso2q4NzcvKCVwShKV3T77wqYA6I4HLYaFsPJJA7wk9qVMs90SmHEPCTb6etxdHz0b4Cn6tySZLLcPJXkbAqiDk1dsxqLkrMad2s/DAU4aN60NSWBD7opyYPrYlcnQ8OBrAdycMfDvUk22rNqMu35IxXWoZRXL2rCPUbF+Ta1uPUrBlS3zKK9m2ZBv5fLvjqb3FuqMJfP7lYMrZKDi3ZQmHs8tSU3qfkMfWfNG3AfmVetIy1OSzLUjxogXISHrO0V0hhEVZM+bLTpSwMJ0SMC6rZzzmx0kbcejcjwGNKqCKieSHVUfwaFibY/tOUq2FL/UrFkajykSls6S4i4IdS4J+e7nVtjZzBzdDl/aYlfPXkuTcmHH9XFk79WcsWg9kYMOSaDOTuBQehv/eKHp82ZOMg/u4oC7FhCHeyEhk8+zV5NT1ZWCz8sbeW/vkHOMWnaPT8H7Ult/j69Xn6PTF57gXlXBw6TLCdGWZPqodVrpYVs1ZSlJFP6Z0rvKWSMZeO8G3S8/iO3IgLSsXBTJJfJ5GWtxlFm26i1+/tpTMvsv8LXfpOaoLXDvM4ZjiTB/ZAknWXebPDiS/sNpR7gWLf4ikx7xhOD8PZ9aKJ4z7vi/FlSp2LPmZC/pKDOlYiUshOzn5wpVvptRg3cQACnZoS9c6Jd+yKTv5Ft9ODqbK4IF08XAxvuetzXrBpsUreebsw1e9vSDlGrPm7sHVtzm6M8fQ1m1Dv8bF2TV/CdcLezK1TyOuBv3M5pjC9G9kx8ZVZ/H7egR1Hcy5uncLG89lM3xSf0pa/7nTzx8vo3+zSF7ft4VF+1RMWzYQp9THLJi9EXmtdnQon8ZPy8Mp7VWL0vkNxLww0KFXU6JCgtlyPAWPxhUxPLtPxK00uo0diEtqJEvXPGXYT30oIZGie/mYhXM386JIeepVLEzssyQqNfWmZsEsTp69S2ZWMsf23aPegLZILh8l7KkVTeu7kvP8OeZVPWnnYcbi0f7Yd2lPN09XosO38fX2dOb80JFrazZzIEqCl1d1yhV4yfrtV6hU1x17bRz7Qu9Tt09P+jUp+/qO0+vTrXMXkFOrJ166K2w4mUSDJlVJuXmZ009gyIQB1C4hyJhphiM06Men9vH9xmumY+BWWlI0cpQvYrgUL6dR3VI8PHuOazn2zBrXmoiAjUQ7+TCxkxsJV0P5btMFeowbhu3DwyzceJ8a3m6Ur1SN0unnmBoUy5dj/bi9J4C9N3XUa1wVZXIUJ+9m0HNQS86tDCK7XFXciuo5vv8clnVbM6A6LFp2iAKVq1O1uJwrYVexcm/CiF61Xy+3CjMfdeIdfpgXRJpdSTyrOPH02nke5qvGSB97Vi/fi01lD6o4K4iKzqJlDx9cbHIHBq9mktpYfppmmkl+0a4K4ZvWsv2mlkYNyxN76QKRSfmYMrW7UXR237dj6tRWnFn5E2HamswdXoPt81dzNsOORjUcuRVxjvQSnkzsVY0bkTd4mZVG+P5rVOjcib5NyxkP2QgHHyRks/fnTRyPNaexZwnunz7LHa0Dkyb3pVR+oXs1ibggkmc2/8yWmKLMmdARyb0jTFp6kdqNapI/M5p9YVE0HdKX7nXLkHw3nJnz9lNr4Of0qleCnNgrfPfjHpSlKlGpkIZjJ+7h3qUbXrZPWLEmiqGL++IifVckZRiyk9iweD2RyfloUK88mpg7nH6uYPTIjtwJ2kDoc2uaNCiLOvY5ysp1aF/rzQqG6Wy4lpObt7L/kTVDBldm49fbsPaqRVnLdA7vv0ix1j0ZXt+WiAv3yUpP4Mj+R7Sa0J8WFYu8GUQYsti9bAOHnyppVr8CmpQE5MWr0aGeLUvnrUdRswOf+5QlOnwnP+6LYcTkAWRE7GTNgQRqNa9G5apuFIg6xMwjWuZ/1Y5buwPZGJFCnQY1KKiL5/DpJFp39+ByYBgWHjUpb5XB4QMXcPLtydBaOubN24HMpSLuZQtx/9xp0kvXp5ebjOVrwihRuw5l7LRExcvo1KcZ8ujbnLmdSFrcQ8Ivqhg2bwCV8puuNBkP7Giz2btqNftuSajfpAqy5BhO30ww7gXf2baRK2p7mni4kBofR6FqDfGpbs7Geet4WsSDsQPqYf763qLANpvt3y3naKodPnVMV5EuxSkYPH4AtezTWDRpGVbthzCgmpRjZ++TlZHE8YM3aTL+M+wuHSHgQhp16rtRvUZxLm/YRmbtVnzuU8EkklFnGTX/DF1GDaCe1WOmfL+PQmWr4FatPMWk0SzfeIHK9WoY/S70Uio9x/Sn0VtbPDJ02ckELFnHyadmNGhUGfO051yIhubVrdl57CGeDdyRxt/l0PkX9BzXk3wPThIYkYFX/bJkRd/j7L0sek8YTOmsC8z78QK9fxhJyeTzfD0njLLNalK+lBOJZ/YTqSpBM7fCXA4LJ9asCjNmNmDbxDVoG7ZiWJvKwkWb1zcVDJoMdv68ltCnVjSp74oqNhab6rUp9uIqa/Y/waNhNdRRt7n0XMmwie24vHQ9OQ39GNS0BDu+X8TVwl5M79+EK4FLWP+oCNMGebDj543EWJShdhlLzp+IJL+HLyN61TKeGv5nju/8zSL54NQhAk9r6DfGFye5jIdnjhEYkYxfX28Uj6+y48gN48GT4m4e9Parzs2QnfgfekJ+B0uQ5cOrRSOauJck8fYZduxPotPYljgYZyZSkqNusWv3aR4lZGNt70LH3t44ZDxi/aZjPM+S4Frdg05ta2KeFcve4DAuP0xBYV2AZn6t8ConIXDRQeyaNqR5lWLEXw1l5bEsBn/hg3nsbTZuDed5tiWtu3mjjL7IvojHmDu4UMw8DV3xmvRqXl444/m6e5UYVETs3MOlTGd6tirNseCDXHmShUv54qhSsqjesglergXfvg+oz+HK8VPsD79Lpk5GpfqNaFbRjH1BoTxMAdeKjqTEa2jV2ZPoU8eJK1iLXk1ceXE/kk0Hb9O0a2fKWiSwY8thLkdlUNmnDW0cYll6JIG+fXwpLElkX9BRLj1OxcLKHKmVLX7dW2MZfZ6tIVfJNitIhRJmxGqL8nkPD56cC2fn4VtkyZVYSuS4eNShk3dF40zhza4PxN6+RvCes8RlSbC2kGLmUoXPO9cm6fo5gvZfIiXLgH2ZKnTu5oWD8a5mbpAi0SWzbeVhZJVq0aFBOVRJDwnaGsqdeC2lKzqTkZBNg87eFIq/RuCJBNr3bY3u5nF2X1bTY1BbCmVHsTMojGtP0ihSugKdujWiYGY0mzYc4vELPSUqu9HRrw6FLfLuVElJf3aPwMDjPE6VUbGCPQnJOnw7eVPO3nRNxiSScm4cCuZQfCEG92hAPkk64XsOc/Tic/I5laSoPAVZWS+6NyyLXpXAoZArVPCuj4twfFG4X3nzCsF7zxGXJaVCXU86Nq9K6sPzbA9JoOMYX4q+I5KmPCVkxEexe/txbsflYGmlRJbfnh69fLEnjpCg41x6mIxc8Nv2LalXPq8Pme7GPrt8ioDjsbTu4YPh/ll2HLkLNvaUtpeQZlWWdpUMbN4WTrJKToU6nrT3qZLnLqNpwKZ5+Zz9u49x4X4KMks7GrX3oVE5Odv9DyAv34j2tYU2coLNEQl06N2OoponBGw+xu04NXX9/Kgru83Ks2qG9W+ODS8I3RlqFDOFlTkSbPDt3hTLZ1cIPnQbvY09ZewlvFCWZkgXN55cOc/OfRd5oVFgZW7ArlIt+vhW43HkCfYeucVLNZSoUpMenWvy7GQoW0Nvo1PY4NmiKc1qFTceMnkTJKhT49gXfJTLj1Ixt7JAYWlBq149KK1/xM7gE9yMScfM1p5WXVtQo7gll0L2cyzWir69G1P41d1iU82oCNu8ixP3UxAOgxcpWYbmPrUp72SLQZXItuU7sWrcgcY2z1gdEE5itpwytWrRqWV1ZIn38d8SxqMXMpp2aor+ylmyK9SlfW1hdgW62Bss2HKDpp19qeGk5FTIAQ6djyK/azUG9mjA89Nh7D5xhxy5DXV9GtPMvRiy1/vIptIaL6m8TODo3mPGg4p64SCemzvtGpbi8oHDnLiZRMFSpcmflYKDVz3yR58l4OhzChU0w6Cwpn6rpjSsVpwXjy+wZesdfIYJ/Uk6odsPcvJ6AoWr16NHDTOCgsN5nmNG2TIOZKaqadm3FbH7tnM+pwQDe9Yh31t+LUWd+px9wSa/VdoUwrtzK2oXk3H6QCihkTFIrAvj3b4ZtctasH/FTnTuDWlb04Hj/oE8KFCV/q1qcj80iJCnNnzeuzGGuLts23aCx8kailWpTse2td5q3x8/I/yjMf9GkcydMZlMM3W0plcmhH+ZhO7t+0NqIrYGcviRHZOntsPSuP4uxBNO8+XGzdth574uI6Rvimc6MJz7CoxxK/tVHnmPiufaknsR/9Uo1HgwXsgrN91cO4W/573n9OGXJkwvd5iuVpjszQ25tr1bSYKteRm8OUzx9m+Fv/+arbmvZZgYm/LOLUfe/5bLKDetvOUR1vbzMsjN/dfKmZe7EPdDv/+9Muf9zfusTHWQWyaTz5gOructk6l+3/jVmzK+e0T87d/l9Ze36yTXP00z/nd9ycT1zW1JwZbf9scP+e37XvAuz7w+/67fvj92fuPvH6rbd/3xw/XyPh9TOU1pv1u/ue0x17Y/6nd52+Hb/vh+//AhJkJ539+X+rW6ftOu3/aTt+v8Q/7wrm3Gy12v2OTt1974laneTRf9TX3Qm/ZrykFY4cj1p7z9gBD33b7xw+U09a8fauO5v8+1R4ij4niAP6GxJZk5tjkyY99qSvdtH83r87l9Z97y59bDmzb5vj+/a1PuaezcNp3bZwjtOa9/5W3n7/77zf3rXH98N9+/7///zSL58YYLlaPn5okTXIzNR8dutbH6D3+Z5+PLJsYUCYgERAL/XwSEvlXHteNhXE4pQo8ObsJxrX9oqfL/q8x/Zb7/MSJpKtQ/9Q7lH3uv8ePBv5khfroz5s5I/9kLs79Wtl97SzTvSPr3dwZ+a7T+oZz/DD/TDNC0BPprb9XmtedTbft4L/jzMfOOtP98an9vCv9M2/00v3vTp5hmw38m/H/WxZ9rD7l9q9Amcmev//SbxH+GfO5vc+v+n9qLzM33P0wk/wqUv5+GgcSYp6TLbCntKJzye7Mn9WbZ9vdT+fUYEtQZL3kWm0NRV3vj1YyPDgY9Sc+fk620o1hh4bm2P9ewPzrf1xHfXgbSqdJ59DAFh7LFsBae0Hk1lBFegnn6IAFzR3sKWQmv5PyWnRIyUxKIy5RR0rkg0tenXX/duqyXycSn6HEqVeSdJ7Z+r0Smwywx9x4RmynBpUwJClubrhnlDemJcSSqLSjlVIC0hKekaK0o7ljgnQcffpWEUckAACAASURBVC+vD/333KWz3x4cfVynpyPhSTzafLY4Fvz/8IVPK3/Wi2TiXxhwLlUY4SjNXx+Ed3/VPHkQjYVTCYrkM10P+e2gI/FpAiozG5wL5/uI+B+uU2GwFR8Tj9bCFqdCH66Lj6vTP0JF8n/snQV0Fcfbh5/rN0aIA8Hdg3txd6e4u7fQQimUQou0aLHi7i7BihPcrXggxIj7Ta5/Z+8lTYDQP/AVQmDvOT2nWXZHnndmfjuzM++LLjacR8/1FMifFYX0f9X5TXlI0ESFEhQnJU8OV2Rv0Q/fp7Qf5hkJJr0Gf98IMufJiqMy9dLth8kxJdUvTCStO+DiWD9rEX/bVGHC0OqohG95ZiN3fXy4GZOJxo3L4iB99xlgMlQhjyeXj7JySxj9fvua7G/tdFqKRBfHpoXLiCzcgkENBb+I/1U0hLdpSFKMcSFcvBlAvtJl8bCVEHrPh0nTT9Ju4khq5Er2BSvDkPSUOd/toeSQjtQv6Pav5RR4XNm5hu0huZjQvybqf3VcLYiMmesH97DnsowhP7bA+R12sQl5+Z4/xp9rTxJvl42ew3tR3jPZodk/Es+pdcs4YSrNhG6VObFqLmflFRjVRXDB9/85oCx4UYrj0tlHuJcoTG4nmzRnL0IZkyICOH8vmrLli+Hwwo/xyxYSXlaiWDVxE9Lq9ehm2U39sd+g36bNCPdYP5Vc897D3utKho5rhtMHKKswk9NGP2bKdyvJ020APapl/x/9Q4rEFMnqWdswFK1J78aF3jO4gnB0KYylM7ajLl+frnUEV2wv90vBpvEhvlx5kkTZ8sWxl/13thJWRR4c3cyUbbFM+L0bee1T7xh/WxtZV+lu7FnHJv+sjB9YB9v/xxj39rn+N3cKZY99fpNZE31oNqU7ZZ3T7lv/TW6vpvKBRTIlJJI1skbKx+LkUEnCdWHqn7xhJnkzQFrXhMIL96X+cJ6SrnVjx9uka+DhlSsEybJTvVS2F0u8CVw4egmH4uUo6iEYIPmjuHUQSC7jv8+Xkj9Yy3hyyZulm8MZPKMTni9t5En+CJ9WSlIk2hhWz11MvFc7BjfIm2ojTvImlbcJXZXC0Mok9Uak5A0ZqTklc1UQdGEf8w4HM+i7AeRQ6TDEB3PihC9Fa5cjm63w5i6kLQfDI6YM2UH5b7tQr4BHqlaVssRpzdfK5PLWP9kaXoBJA2q8MbqD9U3cuvnpmvc2dl1VMGJ8S5z+2cggZGNtF2nbQXBWEMPaGSt5nq0Gwzt6WfzHSl+pv5DGkRWL8JFXYmK3Svy1eAYX7KvxfeeKlm81KRsZkjcpCPkmM3xz/sIREn3oNcb9eo5OP3SnlIfgOksI9ZV6Y46QvpzHRzYy76qaX0a1xl6a7Mg7+e04efNGBIvHbsC2fiO61hJEUrieelNa8oaZ1M/928td8nLVv/WZ5I09/97SX25TVptf2Lmd/XfsGPljMzK/QSRTnktelUirP6f0c2t7SO6DZjDFc+7IRRxLlqdoFmFGl3qTXLJtkmfzwrNhLJu6EYlXPXo3FhimSut/hoJLTkdo90EsmLyFTFUb07W20C9fTkdwynBz13I2PXNj3LDW2KF5cU/qvmcN9/byGJV601OyXayjT+oNeAnPH3LsVgK1aglRVtLqu0LayeG3hKzT6ocyru9czIbA3Pw8qA42lhnpy+Ptm6xu7Zsvb7x5eaNkctnTGl9e3Tz2b304mWzq/Kylig68wm8/naXt7z0p84YX0AwnkkITu3VsP3/9HQfxcSTJ7alcryY1vDy4sf8Q18KNlhBOUWShZ7+6KAIfsG3XeYLiTOQpXY7WDUoRdvkvdlwOQ6rREG9WUqbGV9SrmAeFUcOl4yc4evEZJjtnajepRcUCTlz/6wBnguQ4xgYRrM5Bd+FsVeBtdnlfJiDKQMHKVfFyCGPPySfkLW094hDr/zd79l7AP8ZM7uIladKoHDZh99h2+G8kMhO+vmG4F/KibasKOAs+kdO0hBRDfCiHdp3gul8cErOGOI0HI6Z0xD74Abt3+vAoXEv2ol60bFYOF9WrbtKFRK0iueaPJSR4tWNg/eyc3r6Vo7djUNg5Ur1RLaoUy/LGJUGBd9iTe+zdf4GAKD05S1Wkcy1P9m7ez41nCTi4ZqNBq9qU8LTh8v4j3I02Eh8WTLjWhhrNG1Axm441s9dxOcyIi2tWqtQojubpQwLiVDTq3IQizmZunj7D4TO+GFQQejeepj/0oLLMnz83niVOJyVLoWK0aVYRFxs5scGP2LfnDI/DTZAQgjZPVcb3+SpNkbScShMc4O/04UFYIqaEWEz2hfhmTDOMvjfZsecCAXEmCpQpT7MGJSxOo1+2w4st+2u2sf38U6S2jlRs0pTOtZzYvnA3t8OTsHXJSsOWtSjhacfRlYvwkVXkp26VOLJkJhfsqvJ95yqY4wI4uu8Elx9G4ZAtN03b1CK3rYaju49w4V4EDp75+LpzHbKoX/3CJawCRLF99VYOXgzH1SMT+SvXpFuj4jy76sPeI38TL7GhfL06VMqiZdWiDdyOUpLF2Z26XRpRRBrE+k3niDXLye1VhhaNypFZEc6SHzZiU68hXWsVIj7kMXt3neRBiBaPgsVp06oiTvoIDmw/wjW/ONzyFKNT56o4pnHUxDIYGjRcOnqcYxcDMDm4UKdZbcrntcNn5wGeGdWE+z4jUelCg1Z1KJM7xe3iy81dOMaTyLVTPhw5+xidypEajetSpagrV3Ztw/uOLSPGpS2SFv+4Z/5iz7VwJBoNGqE/16pO3Qq5UZiSuH32LIdOPkCjsKdawzrUKOHKtcMHOBeiwCE6mMjM7mQz6vGPiKNC8+ZUL5gJ/9vX2HPoKuFJcopXrUzT6oVQSU08vXWFfYdukGCC8KBYSjRpSdc62bl56jSHzjxCr3Liq0Y1+KqY+xuWYK2z48fXLuF95BaJZgmhQXGUb92GDtWycOP4CQ6e88Vk40Kt5rUprApl6bwd+GqVuLl50qhDQyrls+HiwaMcvRqALJMH9ZrXomweOQdXHyVMqSAmKBBlntJUzK7j9qNETNHP8NPYUfWrIoTfvMbdcAmVGtenhmcCazaeRGOTly49KhNw7CQ3w/RowoMJTVJTtVEdapTMTpLfNZZtPkt0kgSPgsVo07wSbrYK4p4/xHvPWR6GGSAxjMTslZjYrwbBN8+x8/BN4kxqvKpXpWHl/Cgkr69cCaIe9eAyG4SjN1oDMQl68gn9sH4pHJICWL36ME/CtDgK/aV1TQq46vFeeZRIGwVR/kHYFihDObdYDvx1D4PKlhLVqtK4an6LV6y0xlLrrNyPfbtPcv95Eu75i9GudRWU0TeYPv4sbX7r8XmJ5Ol1S1hz1UzNinmJC3zM1cdGBvzUg4T9m1l6KoSylYqTv7gXtQuaWDBzE1GZ81Eyu4xL5+9TtEk7ypou88fBMKpXLowx8hnnb8TQaUwvsj4+xZzdDylVoTjS0MfcCLNhxLcdCP5rHYuPRVKuUkmKFiuKV9YY5s3ahzp/MfI5mYnQZ6JOeRe2rtmHuWB9xnTJzsKfVxLiVJDSuZRcO3ObHI070Lu4hvG/78Yud1GKeMCFc48o2rQVPRtZz0e+OnCY9THsWLCGk4EqKpbLRcyTBzyNy8bw0RXY9cd2NG75yeeu4umNWxgKVmVEx0qoZK++9aeIZLxXWwbVz8PTGxe5cD8WXegTLoWqGDKiCwWdXxdqy3KE301mzt6NNHcRCrtK8I+3p3f3r3h25Sr3gxKIenKPB9KCTBpVjwvLlrHxRiJVqhRB++w+N+KcGT6oAY/37uDgQw1FvbwoWyoXUfeFM2yB9PhtMG53jzNr420KVSiGmzSasz6htBzbnTpZ9Bw4dpv4xCTuXryOS/3ODK6sZO70NQQoPSlXyA2/m9eJzVWN8X3TEkkp+oQQ1s5ay22dKxWLexD4911i7IsxsEduVs3ej32BImTLJOHepZs4VWvCgKbFUjn6tr7VC98ibx46wrr9V5BnzU+9RjWp5eXCjRPnuR+WSOjj+wRJ8zF2VGMur17AqZdEshrjOpVk35/L2O8roUq5XATdvEWMRylaF0ti0aaHVKpZDA/XbFSvXwLHV7znWF5w9PGc3r+fjQefUbhMfoqUKUthZQDzFh3FrVQZspjDuHg7ivodG6K9fJij/goqlChAuToVKGAbz4mTt4jT6bju8zfFv+5ExyqZWPLDWmwbNqFDGVuWzdlIjFM+CmRR43f7Dqa8lfjK0Y9Fh4KpXa0IzllyUa9mIVSvlc3K5sLOnWy/Gk+ZUnkg6hkXfE30HticBztXcuiZA9XL5yLk3m38ycfYH1rhrnh1ELMKx40Du1l/OgKvsvlQxj/n3M14un33NaZLh9lzw+ZfRFLGtZ2rmH88lupVCmEI9+P8rTi6julNtoAzLPH2p0TZAthoQzl/PYoOA9oQf34ny09EUb5SSYqXzIN9rD8b15+kwqBRtMrqz6Rpe3EoXJQ89omcvRhI/T5dqewQwIw/DuNQqBj5nfRcvviEUi3aU8nuLrNWXKdYVS9U0c+49MhE/zE9KJ0t5axscr8WBurgm6eZueQ0rkWLk8chiQuX/KncoT2Fk66w7lg4pcvkxRwXypW70TTrWJdnh/ZyKdqG0l5FqVKjJBHnvNlz00DZEjlJivDn+lMj/b9vwcU/VnE0WEqVioUoWqkMtk/OsnjrfUp8VQJz8GOu+2ooVqE4trF+3Ay0ZeiohtzZuY29D5z4dUY7fNevZc2lWCpVKYYx8AFXIuwZOborhW0iOHj8FnEaHfcuXcexVgeGVbdj/u+reSLNSoXCHjy7dZ2Y3FUZVM2O+Qu9yVS4FDmU0Vy4Fki9Xr1pVtY1jdiYCkKvHGTiyqsULVMCF6Hvn3tK2a870r1WFi4cuYR/VCLBd28T6laJnwYWZ834JZyJUlGlQgGKVq5AIWUkZy4+QZMUyfmLYbQe0ZXqqQIMpIynMvQxgayYv4Vox7wUyGrDs9t30OWuQNd6mVg48RStp3+GInlQ68WvvWtjinnArGmryFSvE8UCTrA/wpPvRjbHEQMPz+xj0WZfuk8chJezhJOrl3Mw3IN6ueI5GOjCL8Obo9QFsmTaYmLzVcc9+DL+ThUZ27sW0rhb/PzjHkp+3QInvxPsD8rF5G+aoELLqVXL2OrvxA+j2pPVxog2UYvKxszuRcu4qaxEt1IRTFn3xOLmqEQWGy5uW8n6Oy583yUbC1edo2nfflTKKcV73p+clxfh+/71Lctjqd+ALHEI/S4w/pdTNP62B/ULe/Lkwh5W7ommTsNMbF9zHqWbO47C7CokiDB1Aab83IFsdq8G1U0lkiXbMahBTnwvX2T/8duEhkcRkGBL3xFdqJz/9aDOQqe+uHUlK67ZMemn9rirIEmrs4S6uXP6NEcuPCUyMpJIQ1bG/N6eJ6vWc1ZakO97N8Ic5MPYn0/Q/Me+FA47z9wDQQz6rj+eCj3RAZeYPukUrX9sw8212wnPWZmRXauj1N9nyrBdVBjVhWoeRo7uEg4PhxP2PBzXCo3oVDCMObv96TuyJ15Z7bm0ZRHbIwvwc//Xl1sFgQ+6eZRfF/xNt4m9qJjVgWv7NrPvbzVVimvZsv0OTtncEfYHhQcEoPeswPTxzXGQvBo+SA6JIfzx2wpsq3WmT53cmHSxXPc5w5FzvkRERJKo8mDYuF4Ebl/ACUnKTPJiphqMqOXA9JnbKNysMx2/KkD0rf38uOwBLVoW4oz3dXLUqEGzGkVwz6R6w7dG63Lrj1Mv0GVcd0q4qjm+aj47gnMxfWxrbA1BLJ2+ioSCDWmW5QELLyqZ/G0ri9/ehDA/9nuf4e7TSMKCQslRty3ftc/J0nHrsG/ciMr2/syeewy5hweZbWXEhgQT7pCfvnWzsufAbUo3qEO9KoVwtnv9e5XA1xQbyILfV3ErSoWnRybQxuL7VEOjvm1R3D7Mk2z1GdWqLM+vH2T26iu0GTOcCh6vvozJIPE5i2au5VqQmWxZMyPTJ/DkcRg1hCAEMbfYd0PJ8B/eNJO0iuR6/+xMG9YUeZI/i6YtIalQTdyeX+bE/SSyZcuMwpjEU98QKnZoT57oyxwNz8PkEQ0sm4GMCc+YO34pnt0GUfDxX6y+Ad+OFdwLJrFz7h/csC1HJfkDjoRk48fvWpJZGsLSqZtQlf0KuztHuGFXjgn96iOP92XmL0uwq9ODAfUEL0apX3yFIOqJ7F2ykjMJBRn3TVMcJIEsmLwVp0oV0Zw7zsVQM54ejph1Gp76hVG19xCqxx9l7VM3fhzcGrX2PjPHruSR0Zasrg4YE+N4EhxPk0EdMR0+SHCBqoxsX8USs/KK93Z2XpTx/c8diDi3m3mbAxj0+2CyBJ5jyqzDNBzzPUWDvBmzMYafp7Xl0dr1nNTn4fv+TZGFnGPsT0ep/21XiwP5Y7uFVZAwIkLDcCzdkO7Fo5m93ZeeI3pRxjMT17YvZntoDmo7BbL7jh3jJ3XEVRLGmt9WE+hSjpG9Ba9DL39PFT4jCCI5be9zho/qQS57PQcXz+dAUnGm9a/EzWPHOX7Vn8iISJJsCjJ+Sh32jl9DfJmaDGtV0eKaLtz3DnsOXObZ82ieB8VQrVdvulTNkUaYLSlPLx1n9qITyDw8cLKVExcaTKhdXoZ1Kcbu+RdoMbX75zeTPKwvzeSeNSApgPlTF0PltpR6fpYz5vwM61kDGwzcPrKb5fsjGDp9AHkVJq5sW8WmR3bUz5PE0TAPJg1pjNIczbrf5+OXuTSu4TfQ5G/AyPblwPCY6aM3kbNVUzwCz3A8sQSTewnOyTV4z1vGKUM+S1QMe158+zHFsH3RSu7aVKF9gQB+2xvJhHHdyemo5PbB9Sw5JWdkr9ysXHuR5n37UC67lL8WL+GksSDfD2iAQxoiGXX7L76fd49Bv/SmlFsmnlzaz6pdYVSsasPhA08oX68ybmrrtyaJvStVK+TH5p/dosnvUSkimVimI53zBDFxrg9FqpUjhySEXSef035wZ2oWfj0auPCOf2LFAraE5mfumKb/7C587LObOdueULN+OcxhDzlxXsfwPzoRsGojl1RFGN6tJtLQK0wYf4T6P/SmUMh55h9+zsDRfcmhMhD+9AIzpp6lzajGnFm7B9uKTenXxAsM95k6fDcVh7Ug/tR+zoQ6U6d8Nu5fvEC4SwWa5gph44UkvhnTk+w2cHnbYraF53+jSPr57GTy5ijGzehBHpWM6/u3431bSrEccRy/Ekf1WmVwsIQnM6NwzsZX5XL/E18w5e1fhjk2iLmz1mBTuQP9G+Tl7rE9LN33lEr1yyLxf8C5x4n0/X4AYXsWcFxaiZ+6VrQst17KXJPBlVRM/WMPVbv0oWmpbCQKvlunXaDbhB4UMIdz5JAP5x5p6dC/IxVypzjWTslfTmLQFSb8dokuP3TDy92GA4tmcVhfhtnD6gPhrJ+xkkC3KjTJ5ceKyyp+Fr5JmsPZMG0pf6vyUb24O7dOHkdTpBHju+SziGSmJg3xktxnweq/qdCkCh6WQPZmcHCmavlCFhdjfx06y9VgGd2HdqSEu9VNW+py6cN8mTljDbocZalU0AUkJkwmBfmK5eT6jvUE5W3G8KZFCbl9irkrz9F81AgqZX1VJOUQ85RZv28g1rkwVYXwTMKLilFCLq/CxF06xv7bNoz4oanlxffVpTRBrAWR3BiUkymDGyIXNtX8voBg57I4h13jqSwPNUpns8SSNZsgR6E8BJzcyxnK8nP3cpbqaGOeMW/iCnJ274/n7YPs8ndk7PcdcZYm8dfSeRzRFKSc5C43VJX5pX8N4DnLp21GXqYCkktHCMpXnzFfVwZtIAunLEBX9mtGNC/wikgKqwJxbPzjTx441+annlWBQBb9uo1MZYoRcvIscZ6FqFxI+BZvsnxlzFHUC/3FrWwNysK4Ia2xTbjOz6M3oypdljK5nKz3SRXkL+HJ2T93Y6xSm571BBd1Bq5472TPFRWjJ7Tk+dl9LNkayIDf+uMaeIUZcw5Q59vRFAr0ZvzWuBciuYGz5Gd4rzooI64z4cfD1BraCu25g5wMykzditl5dOkCQY5laVUgkvU+sQwf25tctlJu7FrK1iBPqtj4ciQ4F1N+aI6aaLbNWcXfyiJ8O6gOdq9sXksWyeneIQz/phs57aWcWbeALSG5+LpgHJtORVG3bklin9zi0gM7vpvVkIM/bkRRtwFdBf+50Q/5Y/ImKF4ar6xyfLx9yNm6F31qpXaxmPwtUsK9U/tYsP4+5ZtWIcuLti7N5EoBDw3Lpp2n9W/dKZ35M9m4IwzcPhuWsf2ZG/1alyX84VU27blHq9F9UZ7axRlzAYb3romwvSHS9zIz5x4ib/0mVPM0WNxh2VVoTDX7B6y+aKJXh6oYgu+ybtNlavbrhtvD42y9baZzx5ok3j3HxtMR9P+2I7FntnFYU4pf+whvMBIendzFzI0PqNehEcU9pDx6Fkvlr4pzcvUKbigq8k1zO36dvIe89RtQI5+MXav2oS/dmBFVJExdcZaWfftQPoeUw4uWcNJUiDED0xJJIR7fQ37/aT3G4tXoUDs//ldOc+yWmm49c7N23l8UrN+Y2iVcCHjkR9ZylcmbKt5hylLDi407c/4kskgbOrjdY+K2ALr1bIqd/yUW7fSl3fDu1Cv2+m5SYQDyO7ef6atvUr1dU8p4Snj0JA5J2C32PHBgRJ/q+PscYtOpRL6Z042Q9Ru5oCzCyO61kIRcZvz4IzQc14eiYReZsvFvGrZpQrG87qiSHjD711O0mtydyJ1b2flYQefONXEzBbB26XXqDmyI777thOaoTZeqzuxdvYVA52oMaqRi9qwjFKhXlzols3D1wC5uqMow8Q0zyWi/a0z9dTeu1evRokIWbh09yq3YnLRrqGLpkktUa9eM8rnVPHkcQuEqFclik5anFatIzpm5GpsqHRnQIDsnN25g720Z3fvWJOjkIXZf1zDohwFEev/Jfo0XUwfV5OiSGZyUVuLnrgVZPmMVzxyK0KFhQW55H8AnxoMxwxohiY4lKdqfFWuOkq9JJ3rXy/PaBiJhRSHx+TV+mnCYUu0bUL5gdnSPfFi404/mPZrgEvuItZsvU6NfX8rFnuLnfVH06lqHHM5GtszchE3NJjQtrmLzn9uIK9qQSb0KsXTsKqjdiPZFdMz8bQ+etRvSqLQ7Aff88KhSkbyqRPz944gPfcTKDaco32UAHSq+umQmDPoxbFm4mvNxWen+dTXU8QEEGj2pXdaFLbPnEZi/OSObFeP5rZMWkWwxemQaIimE1Upg7+J1HAmyp3unWjjow3gWn4k6lfNycddmdl2XM3x8WzzS2N0ptNHru9ew7LqSvh0qow38m3Wbr1J3YFccbh9lx10JXTvXtcSjfBxpQ71quTm8cimnzeWZ3Kv8PyL5x0/Lyd51OPVk15i07Bq12jamsE0YK9eepnibDhRPvMYS7wAaft2UIs5xbFt/ipy1m1NUc4blp/V06VoLid9VVu3zpf23/alTMNnZe8prhbA8fW7bJlafjKLp140p4BDFpvVnKdykMY4PjnAgwImenatjGxdKoDETtcoX5cauJSy+aKJbh1rkzq7m+Ir1XDXlpWf7ShAaQISdJ18Vd2DFhNWYq9ahV4OilmVwQSR3X1Yy+qdWhJzdx+ItAQz4bQBugZf5fc4B6o76ziKSP26JY9L0tjxaswEfcz5G9qmLIvya5QW3Zr9GBB7cTkCWGnSr6cH+1Vt46lCRoc0dmDPzELlr1aF+6WzcOLSb6yovuhbXs3jjbWp3bEZOkz/rNpyhZPsudKkpuM17deeugtCrh/l1ywOatW6ApyKMzWuO4PpVIwrEXuJAUFaGdy5nWYY/dM+OsTOacmTiBuS1G9CtdlFigy7xy7hDlO/XhjI2oSxZeJA8bXswoH7+NGaScqKfXmPmLG+y1mpIkzLuBN57ikfVKmSJv8XkccdpMrkvX2X7jOJJnt20kpXHg5GZDZhUmajSqD4dGxfm3Iq1XJIVYHD36i/cz+m5eeIE67efJzxRQu4y5enTpSHRZzYze9dDy7KhQWpL6Vq16NqqvKWTb123lxPXnyOxcaJ++6a0+Co3PutXckLvxcQeFSxv02ZdLCd27Gf3qQfEJZnJVaEa33SrZImqcVNajh/6VODBqUOs3XmZ4DgjuUuUpXuPhnhE32LKqos0793DMpM8snQFPqYCfNu33mszScv3MLMZ30snWbnpHEFxRmxsFWTKXJCRPzfn+dEjlvBFIXF6HHMWpO+A1hTN8vp3EEs6piQOrFqHT3QOhncriffKbZy9F0nmXLlwSIghX9OWdP7q9Wjgwjcxszae097e7PrrPrF6M9lLVqFro6zsXXuQW0GJeObOiUQTQ43e3VCc2sVFRSGGdqmBJPQKk34+Tp1vu1LNJYGVC6x5FqvfmI41bFk89ThNfhpISYk/61Z6c+lhFHJ7FbJEezp83x73oGss3XSBGOzI6+lIktmRvqNa8vzwfjYcuEGsXo6tyoxLmVqM6VE1jY07EiRGPTdP/sXaHdeI0oONUo5bnjKM/KYGd3Z5s/XIHaI0RlwLezGkf1NyOr58rMP6VVIQyWDmz12HTaW29KmXj6inN1ixzJu/n+vJmTcLSYkmGndpj/Ozoyw7nsjI8V2IP7GJxT5Gvh3XCYfgW6xac5g7AfE4ZM3D172aU0QVyKzp2/HTSPEsVpqe3eqRz0WZxpKrFJM+ir3LtrL/oj+KwpX5dWBVruzby44Tj9DJ7ChXpxadW1dAFnyXBYt2WfIp27IdFdV+bNh9FY3cgTzZbYmT5mLM6LqcWbScU7r8jBtWE7/TJ1i3/QIh8XocsuWi55Cu5Iy9xJSZh4g0yslTtjw9O9XFM1Nqf7nJA7+M+KAHbFx3gMsPIjHK1FRv1YouDXOxa96fBOVtwtAm1pnkgrUXvpXXDQAAIABJREFUaTJyKBWFOL6vbVKTkRT6hE3rvC2+WU0SNRUaN6ZnyzIEnzvI/J2PaDe0G+VzvP6mbzmCsHc9C/b5IsOIQWZH2Tq16dKyLMpYa38+dfM5BpSUqdeAvu29OL1mJT6U4aduyTNJfxb+soqs7QfwdTl7fHbuZ8eRW8QYFRSrVoMe7ariqA9j98bdHL7oj0SlQipRU7VNG9pWtGPvql38ddUfbJ2o2qwR7esUeiWsWgovXXQQuzfs5ejVIKQqJRKJDXU6tadRESObl+/j3L0QzHI15Zs2p3fTUsQ/vcqiRfu4+1xPza5f06qEjI3L9nHFNxKJyo4a7drTpZYLayZtwCxs6qpXxCKSVw/sZt9VJSPHtSD0/H6Wbw+iz699cA26wuz5h6k94hsKBh5g4o44JvzSmscbNnPWnJehPWqjiLjOpIlHqTm0HTkibrN0/VmizLbkyeFEksGePqNbE37sIBv2Cf1Kjp3KjFOpmvzQuQwXvHez5dA9kqRqStesQafWlXFSpvXyqSDs2hGmLPdBa5SgNUDespXo3bkG8uCb/LnsMI+jTOTO44k+SUuLgS25u2Qn0hp16VKzMEZdJH+t386es37IMruT3dEIOSszulv5V/YVJO8t0Fs+Ea3fdt7S1u2z5qTH4K6UtA1mzq8bcKrbgZ7181qefd8To++2C/YDHgERZpKn1y5mv6YoY7pUsGzHt7FVW3Zn6pK0GCQy1Cr5C6+o1vNxiZpEDCZQ2tigkim4sXslqx+5MqZvLWxlWBx1W4dHKWajloREPUjl2NkKjpRN6LRJ6M1ybNXWbdLWrcsGNAlajGZQqlWo5FK0SUkYEO5TWPJNSkxEbxTyVaOSyTAZdSRqDSjVauRS0CcloUeGjeX+tH5WT4xCXEyd0WyJcSmUUW2rspQ3MTERg9GMTKHE5kWMvDcZyqDTodWbsLGzFTJGozUgVyqRmgyWJRv1Gw/SClvAU+qqUKlQK2TotIlo9WYUSiVmow6pQoXEoLfwt5TFZECj0aOwUaGUyTDoEknUGZErlCgVEpI0OhS2apRSGSZ9EglaIxKZIGy8uC7YTeApRaWQYdAbUNrYIpcY0WiSLNytOBT/2OX1uqeyv+V+CUik2NgI7eVFOiYsHN5cf2EZ0kRSohYUQt2tjhGS669UKTAZjEgVSkvZEhP1KG1tkJsNlnaksrVBKZX+U3+ZQoWt8IzQFpL0mMygUKtRCzEX39g9hZilOjRCu5QpsLNRITHrSdBoMSHD1s7mn2VifVIiSQYTCpUatUKCJiERk0SGUiFFrzehtlVj1ieRqAPbF+3e2k5T2pHJYG2nwuqrtc+kRK9/lbHQF4yGJBKTDJhfsJVJzWgTkzDLBK5yTEY9SUl6S1pCu0+7pUsxGbRokvQWG6ls1NZYrSaBow6h3QlxKV/PX8a1HStZ55eVsb2ro7b0Z4GH1X9ocn8WyqZSqxGauaU/C/1U9eLYg9lkaWtSlRqVXBg7jGgSkiwHbdS2NigsnVMoi44EjQ6kwuwXZEK7UchTXU8ZM/7t2INgS6FOQjqCyS3tTyF/qf5qGxUyqdDSJGiTEtEZzBYGwn3GF/1XIpVhuU9iRqsR2qfC0leEn9DfdQZhbFRiMujRak2o7FRIjQZLu1PY2CAz6dBozdjaqTBqtRjMUtRC7FZL303un7xlPxTGPZVlrEhISMKE1GKHN52+/Oeb5J5A+vRrS05HKUrLeGD1RyuMpUKdlSpr+QXWJq0uVR0lYBL6gA6JXGFxhqA3SSxj75taWMqYnGrMNFvzMkr+bRx5N/l7u7s/sEie27KaY7pijO1SyRJSxeqo2roXUfi9GjzoZQGScefARjY/c2dMvzrYWrYnpzxhTSPlbNHbpmt13Pxy/sl/p5Tp5TvSLm/aQ33qqy/X1lrW/+UeK3VeqctlTfdtn065O600kh22p2WN1FyTT2y9areUOqam+fLVFCu/ev1NTfNNtX35+tsReLWdvGqVtCi/TOP1tvAuFkht69dbl3UoT26/yed+X+bybu303cv2sk1T/E6l1TNfF7zX+96benXys8JM8ua+DWwP9mRsH6tTiffpz1Zur5b35b7x8tjwqiVfHjP+baB813RSLJ26LaU1Rr3ePlM/8Xq/TKl12mPX+/TDtNvl67ZWEHb9CHMPh9FvQFtyZkp21m69883jy5vG6ndpqy/f+7bj8NuJ39ve9QFFUiiCyWi0Hp+VveG19H+UU3jeaJageNNr7dvWU7xPJCASSHcCYn9OdxO8VwHMJhMGkxm5TIawyPNl/T6wSFrfM/7Xu///epd7u+fT0wHxl9VoxNqKBN6XwP93PHjffMXn/r8EvlzLfXCR/P+a5u2eF4Q4LCCARLUbOVzfyaX422Ug3iUSEAmIBEQCXyCBDyySL/spFPgKDqSFDRXJ/geF81TJ/kVTByC2Xhd+1hlist/A5PtT+y8UDpEHsHj+JrI26E7zks6AcOA/dT7C94+PtRvqC2xHYpVFAiIBkcBnSeADiqQwPQ+5f5OLwWbcDTH4aeRUrV0ZT2kkp07eIDDWSI7CRanqlZNI//tcvBIMKh1xQoijkiWoUNDqOFvw6elz9i6RSVLylfKiXAE3Am7f4EG4HrlZQ2i0HA9lKHv+ukPmfMUoVTgftep5oU4I4czpGwTEGMheqCiVS+VELgrlZ9mMxUqJBEQCIoEPQ+ADi+Qt7w1M2/aYnJ6uuOUqTKf2xTmycgcP4xTYqqTERcRTulVTSvCQuQsv4Fw4C9K4WCKSlLQd1JNqbhH8OWsTj3QOOCv1hMXIaDOsE5lvHGL+vge4CunmLUZhmR8Hzj9D6eBErvwl6dalCPsX7+BBnLB9XEJcZALFGjXm6xr5P+L5mg9jMjFVkYBIQCQgEvhYBD6wSN7ev4k/ThgYO74zeRxU+J7cxW8brpPPqxjZHOU8uX6N585edK2sYs+BSAZP7062xGcsnr6e2Lxf0SBXEPN3hfHNjz0p7JTAut+X8sS9Kg2d/dlwMYlB33WlgKMK4p4wa/Ym8rXsS4uSrvie2sXv66+R90U+T29cw09dnOlC6CXF/z5I8bHwi/mIBEQCIgGRwKdM4AOLpDCTXHLXg9mj6iNHx5ktW9hwIpBc+T0tYVlkcjl2nvko4xLBjgNxDJnWEQ807F2wmhuyglR0fML2xy7MHtsCG5mek+vXcuR5FmrljePsMweGDm+Go+AXMeops//YSt4WvWlVypFzWzex7rg/OfNnR/kiH5VHHou3E3uLz9S32zH7KZtOLJtIQCQgEhAJfGgCH0Uk3Zn5bT2UEilPfbyZueU+bQZ2p3ohO549fIZzoUKEnfVm6fYwek36GveoRyyauxO7is1okiuQ6ase0evbLhSxi2DxjI1IKzWjlvQ+3n72DBshRBwwW0RyxsyNuNRoR6evchN8+TBzttyl1YDu1Chsj/9DPxzyFcRZbkCbpMMsk//j8eJDIxbTFwmIBEQCIoGMSuADi+SNPWtYeMeDeWMaopSAWRfJ7lW7OHzF3+JeS+Weh2GjO6J8dIrZC8+QZCO4PjPhmq8w3fu0prBdLDtWbeHw9VCLezPnnEXpN6QJUYd2sPtZJr4ZLUSuNwrhAdi5ciO7zwbgkD0Pg4a3w3ffNrwvWvNRuuVi4IiuFM8Uypyp69AVrsXwTpVQveLxPqOaUSy3SEAkIBIQCXwIAh9QJIXixoc/JyBBSaFcLhanAoL/SJMunqdPQ0jQmbDL7Eyu7C48PnuQFduCadavBpnNEtxyZMPdXnAiLcGUFMtTv1A0Rhke2bNZ4vnFhAQRrpWTM6ebxeeg4PtRGxPB08AITAobcufNia0pDt8n1nxsMzuTM7sLcmMifk+CMdk5kyuro+Ax8kNQFdMUCYgERAIigc+CwAcWSesZR+H7n/XMo/CzOh1PPhNpDcty77Q3K3fFMWpmV9wsoVqEM41WAUu5X/jLet2abvLfyekK14R0hecEP7Gv5pPsI1O4T/j/lDJ9FrYUKyESEAmIBEQC/zGBDyySb1vapPgYwqOMeORw5k2+4d82LfE+kYBIQCQgEhAJ/DcEPhGRtM4WhV2nolec/8awYioiAZGASEAk8P8n8ImI5P+/ImIKIgGRgEhAJCAS+K8JfESRTInN9sXFWvmvrSam984EhO/U/zuW5zsnKz4gEhAJfOYEPoJIWiVRSqRGy82AOKI0OkuUd1EqP/O29YlUT5BHG4WM/O52FHS3s5RKdCXxiRhHLIZI4JMn8IFFUhBCQRB33wjl8J0oMqsdcFApX3x//OTpiAX8HAhIQGcwEhofRw5nKX2/yo6r5XiRePznczCvWAeRwIcl8MFFUsJPex9yJ9DI2HolcXewQSGTfoHRrT+sGcXU/52AEFU9UWdg/50ADt71ZWXPYng4qEShFBuOSEAk8D8IfECRFHasXveP4Y+jIQypXhw3exXCYCX+RALpQUAqkVhe0DZe9sUsi2FUvTyiSKaHIcQ8RQIZisAHFEmBw9T9Tynk5knVvO4k6q2OA8SfSCC9CAjL/8KL2twT1/m2QTZyu9iKQplexhDzFQlkCAIfSCSFwUhrNDFs42OGVS+FnUqO2SzOIjNEm/jMC6mUSVl14RHl8pppUNRD9Lz0mdtbrJ5I4P9H4AOKpDBz7Lf2EVObVURvFF3A/f8MJT79XxEQdrpuuPyEnG6JtC2THbPFDaL4EwmIBEQCaRH40CK55hFTm4siKTa+T4eAKJKfji3EkogEPn0Coki+o40kyOVSzCYjBqMZqVSKTCbFaPgw7vQkEilSmQRTqvQlkhcnTM0vXL3LpGA2YXyLTVFSmQyp2fTPBiprWoLDeAmmL2Q5XBTJd2zy4u0igS+agCiS72B+CTKpCb9bF1m38yTH7sfglM2Tvl1bU7tkNmQmIbLIf/gTBMygISwsDgc3d2zkEmQmDduWL+FkUlF+HdYIB7OOyMhwdApHPBzU/yp0QnIJMeHEmG3JltkOqUxKxP3zjFt4nPr9+9OuiBO6L2BZXBTJ/7CNikmJBD57AqJIvrWJ5QoZj87sY9jMv3AuWYHWVfLx7MoJjgRn5o9fB1Iwk3VWptUZrBEuZXJUcglanR4TMtRKmcXLkDBjMxgM1pmfRIpKIcNoNGGZ5UnAaDBYvuGq5GaO7lzNch8DU6cPIa/KiMmQwIYFf3BYU5Q5Y1tjuOPDmAWHKde7HyMrehKj0YJUjlIhRWIGo8mE3mBAIpOjC7nH5F82Im/RiVlNi5GgNxF59zTDZ/5F/cGD6VkmCyaT8Z/yW8qmlGN6UR6JVIZCIbO4ojcajegNGfNbniiSb93kxRtFAiIBYaXNbwLkWp0mC4n5f21JjViHWRoHTm2ApH8SEcTAsnHnc/kmKZEh1Txi9PA/eZK7KovHtCS7nZLESF/2et+netvaRPve40mMigql8mAnkxDm/5CrT/WUKVcQR0M4p28EojVKsLVXU6JIAVztFBgTo7nwIITs7g6EB4TwPFFCgUJ5KJDVmfiAu/wyZzlHA5wZ0qsBRbI54y5J5LZ/JGrnbFQv68Rfyzbz8877VGnfmJYlPClZLD+mMD+uPIzCIAVXN1dKFM6FvSwJnz17+WHeabI1b0CfinnJlyMzfk+DiNCYKFWmKNLgpzzQ21O1WA5UUilSQywXrvqi9siBV353tBEB3LwbTKReYglqXSiH60vLwBmlN4kimVEsJZZTJPApEBBF8q2sIFMoCbm0lzbTT9Dnm6H0qZYTrVYI7CxBr9eSSW1iwZxZrLzlwpZFg8ljI+XY+hn0XhrJyrVjqSC/z5DR27hrlGIj05GzWDnGD2xHfsNNmoxeh0FhD/EawhK0ZHbLxvc/DCLH0330nOODxqxEYpZRqWYVakoDmbz7BjlK1mP15JJMGrKck1F6lDIJmXLkZs6kgdjc2M/IheeIU8otS7SV6jflx7bZmTp6CVsexaBUyrF1duPbzmXZuNab68+lTJj+PcWe7qH7ikAWLhxFjZwO+J33pvvUY3T7fiRtckTx6+xN+PgmYpSAXWZn2nduR48aBYRp5X+7zPxWFnn/m0SRfH924pMigS+PgCiSb2VzuVLKvYOb6b7+AeMnDKNlPkeSDNZjLRKpFDUaFi+cx7o7LqyZ04/cNlJObp7LwJVRLFoygpq5MxH08A4X7oXx5NEtlh16xvAfhzOgWBzNhixFXaQaM4a2QPX8GsN/WI6+Sns2jajMipnTWHnHheVzBpJPDTJjPPNmzWD/8+JsWdKRsP076T37LC1+HMLI8lnRmWUoSOLh7b+56RfFtQtnOf5QwZ/LxuAZ6EPvkdvIPbQ/sxsWwiiTEnL1GEMmHKDFr2PpkSuagd/Mw7ZON+Z0K8byKdPYHl2Y9VNac2DuNH67YcP8n/tT3k3P2tkL+POpI0um9MPLRYne+J9+jX0rm7zvTaJIvi858TmRwJdIQBTJt7K6TCHH7+R2Oi66yshxw+hYwh3tCw9CwrdHtTmeP98gkkuWD8fV9zQ/rjpNlFZhOZf3PExL31GD+aaCjqaDl1OqaSd+6lQRYoKYMH4St+R12DSzMZtnTGHpbVfWLBC+SZqQGOKZN+M39gUXZ8vSTkQd2En3mWdoNXEEo8tnQ6uNZ9/G9Sw+8gSdRIlOm4RWouK3WRPxSjhH9yFbyD18IPObFEELhF0/xsAfvGk26XsGVnRi//LFTL8g49f+XsycsoOaw0cwqAKM6TqD0LrtWdKnqiWiy9OzG2n9y3V+mjaMViU90OkyzvdJUSTfqsmLN4kERAIWAqJIvl1DkCnQB5yj64j15Gz2NTP7VEdmNILJSFhoMA4uTqxbNJe1fzuzYd4Q8tlJOb5hFn1XxLB8blv2LVrODWUZlvzShSzhZ6gxeAutBg7m2wpai0iWaPw1EztXguhAJkz4hTvKOmya0ZiNv//K8r/d2fDnMPIqTZiSYvhjZopIRuzfQY+ZZ2n3yzeMqZSTkIfHaTNgIxV79GBytyrc9V7L4AU3mLjwF0rEnKH70K3k+3YIi5oWIdFkIvjKUQaNE0TyO3qXy0Zi0CX6jt1BrMqIwaUYS37sgqcskAn9ZvCwSks2DKqDQirh70OraDv3LlOnDadJEVd0GcjloCiSb9fkxbtEAiIBUSTfoQ1IUEqT2LFkMZMPP6dz97Y0LJGNiAcX+fPwU775riexf61nzK4Qho7oSpnMMaxZuQPvB5lZOrs5uxau4K6yFJMG1CTAx5sf112nzZAhTKwhodmQN4jkrKbs+eN3ph3XMX50N0pmsyeXq5rFs6azN7g4m5d0IeG0N50neVO6Qzv61SyCTexNeo3ZQcV2HelTLQs7165j1bUkpv02jlrq+3Qfugx5rWaMa14KV3cXJI/PMvCHfVaRLOOGGQN7lv7Bt1sCGPLDEIbXKQCGJHatnMfPRzWMG9GZIjbRLFm8kXv2JVkyrjM57My8WHl+B57pd6sokunHXsxZJJDxCIgzybe2mXAEwqwJY9f2PWw4cpuH4QYyuznRtHE9+rSsiirsb36bt5k9NyNx88xGDgcNVx/b8+eSgTg/8GHisqPcCTdSuERe7GOCMRapw7Lu2Wk3fGUaM8narJ3dBu3Ns0yeu4PD96PJXa4Cqyd0YfuCX9gdWJwNCzrjGBPI8qWrWX74KdG27kyb0AXbG0eZvvM2kWY15UpkJ+zZcyq368aYJrnYtWYlc3bcJcCgZvjYIXRy8aPv6L3/iKReIiPqng8/rb3J8O/6k9/OhEkiQx8dwIZ1W9l4zJdQnYSipUsysEcLvirgijEjKeSLAMyiW7q3bvbijSKBL5yAKJLv1AAEoZSjJyoqlnidGYVKiUtmB6SCtxopaOPjiIzXoVSrsZEZiUow4ezsiK3CRGxULHE6Mw4OtsgMWuKNclwcFIRHJaC0scXRTmVZvo2OjkEvUePqZItcYiYhNpZojQGZSoVrJlsS4mLQGJW4Otsik0gxaxMIixZ2ncpwcsqEjVRPRGQCOqRkdlCj1SRiVtji6KBGakiy5Kc1SXB0dEAtMRARrcHW0RF7pdTieweTgTidHge1+h82Qr2lxkRLukkmCZkc7clko8SQAZ0PiDPJd2ry4s0igS+cgCiS794AJBKE2ITCf8IxUpPZRLJHN2Gnq+zFdYtDAcE5gFHwxCOxuJeTWty/CbtiBUdwZgSNkclepPPCrZzgVECSys2c4PouOS/BOYDwt+A9R0hX+Flc10mT07PmJRPuEeJbmM0Irucs5bQ4L0j1byYTphf3Cm72UrzaSZBKsd6f6iekY8nb4hDB9Nq/vzvI9HlCFMn04S7mKhLImAREkcyYdhNL/d4ERJF8b3TigyKBL5CAKJJfoNG/7CqLIvll21+svUjg3QiIIvluvMS7MzwBUSQzvAnFCogEPiIBUSQ/Imwxq0+BgCiSn4IVxDKIBDIKgY8gklNeDbqcvB/kRVhEC6rUe0SSr7/ttdTPp5VmeuaTnnkLXD4nlv9RfWzkMjZceUIut0Talslu8YAk/kQCIgGRQNoEPpBICpnpDEYWHYukT7XiGEwpA1GqmMH/lCn5mkXvXojj216zjJ0pcYhfSzN1LOG3TTOt+94nn/TM+3Nj+V/VRyWXcfzBcxxtY6ma30nYAyyODiIBkYBI4A0EPpBICpql0RkYtukpf3auiV5w4Sb+RAKfAAEbpZyVZx5gr46mXVlxJvkJmEQsgkjgEybwEURykSiSn3AD+PKKZquUs+LMAxxEkfzyjC/WWCTwzgREkXxnZOIDGZuAKJIZ235i6UUCH5eAKJIfl7eYW7oTEEUy3U0gFkAkkIEIiCKZgYwlFvW/ICCK5H9BUUxDJPClEBBF8kuxtFjPFwREkRSbgkhAJPD2BESRfHtW4p2fBQFRJD8LM4qVEAl8JAKiSH4k0GI2nwoBUSQ/FUuI5RAJZAQCokhmBCuJZfwPCYgi+R/CFJMSCXz2BESR/OxNLFbwZQKiSIotQiQgEnh7AqJIvj0r8c7PgoAokp+FGcVKiAQ+EgFRJD8SaDGbT4WAKJKfiiXEcogEMgIBUSTT1UoSucISAsVsMLxcDokUiVyWEsXDaML8qv9bqRyJPFWYEYMBsynZO7wUiUJmTdNkwmxI9p0rQaKUW7zIm/Wv5JmuJD5e5qJIfjzWYk4igYxPQBTJdLKhFIlSRuLZtegSC+BYs0KKCMoUmDThJJzcgO7OBSSZSqKs2Rm7gtmRGPWW8griqgu8RfyRdZhCQ5DkbIBtnebYuKgxmyWYE0OJ2zcfnW8IihojyFSpKBKzESRGEnb9jE5ZG8fGtZGmis6STiA+eraiSH505GKGIoEMTEAUyY9vPGEGKDOTeHYFEfNHIa+9jCx92mLW60Eiw5wUTOS87mhOH8csdQRjPJJMpbAfuhanagXALEV3fz8RM/uhDwgDmQ0YNcgK98Hp+xnYZ5URvagHMRceoXBTow+V4Pj9ThyLuqC/uYKQ6YuxH7kFx7I54QucTYoi+fGbvJijSCDjEhBF8uPaTiLFFO9P7PapxO9fjylJj7r9Fjy6t7Asf0rkZuJ3fkfk8uUo60/AsX5dTH5HiV42BlPu/rhPnI9KGUz45KYk3E7AvvdM7PNmQXNiOnH79qHsugOPZvkIHdUJSYNFuDZyIWxMWySV5+HaKh8RPzfDkHME7n07IX0xK/24ANI/N1Ek098GYglEAhmHgCiSH9FW1u+B8TsHErnxGMpCRdHdPISq1UarSBrNmOOfEDaxGtrYYrhOPoidpwyzIYbI35oQdzkR56nHUBn3Ejq+B5KKv5Pl25EIny4NwT6EfN8co2t/PH7sRfQPHTBVmYZLA1ciJnRB1ngttspNRO58hsuUddg6SSz5fYk/USS/RKuLdRYJvC8BUSTfl9x7PCexzBQ1145iVBVEbTjP8596oWy1CY/uLTGbwBj4FyFDG2Mu9A2uk6ajlhlAYSJ2WW+iN53B7pdDqKNWEDFzPsp+O3FvVxeJwQQmf0KH10QbUwGXxWswbu9D9EEfpDYKzDYlydRjIJpVY5G3WoxrvVJf5DJrssFEkXyPpis+IhL4YgmIIvnxTf9iV6rh2iqCfxqAsrVVJDGD/t4mno/qjrTsbNwmD0KpM4DSTOyqvkSvO4Dt2H2owpcTucQb21HeuDQqiURnAlkQYUNqkBSZh8xz9uOQOZb4oxsxRklQVGuNzrsfmvAquI//AcWLDbFmYbn1C5xMiiL58Zu8mKNIIOMSEEUyfWwnV2C8vorgiSkiaTaD0XcPIcPaQanJuE7+DpVREEkTsSv6EL3+CLYT9qOOXE3k/A2oh+3BtUVFq0hKAggbVpOkiMJk/mM7mdxUIJMi6KH20p+ELNyJ/YBfMJ+fTdLNh8hrjsapbVvksuSjIemDIT1yFUUyPaiLeYoEMioBUSTTx3JpiaSw3BpymtDhtTDm6I3b5MWoVUaQaolZ1InofQ9xnH4UZfifhE+fgqLrFjw6tUQinI3U3CPkm7rozM1wnTMfWzWYhZ2yiX6ETWwFpSeiiFtLwpVI1OWKoD19Epsem3GuWwT0X5ZQiiKZPk1ezFUkkDEJiCKZPnZLSySFjTuaACKmVEPz1A2nCUdwLJoZY9Q9wiY0IEnjhfvUXcijtxI6vivm3CNwn/gbahvQXF5G+K/DkFSbQZahg5BKDBZnAvFbRxB1XIvrr+OIG9sM01cz8OhcncjR9dDm6o/HoE5IDdazl1/KTxTJL8XSYj1FAv8FAVEk/wuK755GWiIpHAFRQMLucUQsnoO0cGtsSpTE5HeYxPPnUH29GdfuLZDpwwj/tSkJl3xR1eiFyk1B0oXV6CKccRznjWOpbEiQYnh2hNDJ36Hssh7XWlkIG1ENnVsXnDpUI3bqQKg+E/duDZAI5zO/oJ8okl+QscWqigT+3wREkfx/I3yvBASRvLqMoB/6omy/jSy92/zjTABdCNGrvyXuiDemmFgkdjmxJFkWAAAgAElEQVRR1h6JU8/BqO0kgrsdDH7HiFj8PdqbNzDrJeDhhd3XM3BqXB2pyQSGcCJ/b06SrCPu3w1HITeTeHImEYt/xxSvQ1K4LS4j/sDWQ5Hiyu69KpLxHhJFMuPZTCyxSCD9CIgimT7sJRLMsQFoH9xCmqUMyuweFn+qlp9UDqZEtA+vY4qNRmKXG3mBwigUpn8ETXBLZ4wJRvf4DggTQfdiKHNnRWbUY5ZIMWuj0d4/h9SzOipXuxfPGdH5XsEYmYAsXyWUrrZgNKVP/dMxV1Ek0xG+mLVIIMMREEUy/UyW7KA8LeflqR2cC9opOC9PFtHkEqd2cG56xUm68Lzg4NxoxPyPEEqQKORWp+kvXU8/BOmRsyiS6UFdzFMkkFEJfGCRHLzhCUu61kL/agSLjMpLLHeGJyCI5DKf+zioo+lQLgdmvqzdvRnegGIFRAIflcAHEkmhDlqDkTmHwxhVvwz6VMt6kuTD7KkOsidfE55LnjC97TXhmX9LM/UE7G3TTOu+98nnTXkbX/CQyaT/mPvf6v0+eX9uLP+r+qgVMg7cDsRGFUmtQq6Y+fKWnD/qGCNmJhLI0AQ+kEgKOqjRG/hpdxC/t6n6JTp2+ddmYRI21wifH6UpIpmh21EGKrzQNndc80MhD6dZyaziTDID2U4sqkjg4xP4gCKZoDMwfPNTlnWt/fHr9YnnKIpk+hpo3fnHFpHsUC67KJLpawoxd5HAJ07gA4vkyC1+LOlS6xOH8PGLJ4iksBFHJpN9/MzFHFl/wSqS7cuKIik2B5GASODfCIgimS7tQxTJdMH+T6aiSKYvfzF3kUDGISCKZLrYSlxuTRfsokimL3Yxd5FABiQgimS6GE0UyXTBLopk+mIXcxcJZEACokimi9HE5dZ0wS6KZPpiF3MXCWRAAl+YSEY8OsuCBcu4H+tIm96DaVElP+mxdeZzEEmTPgrvFQvZdPQupZt0p1+numRKjuj8iXcF8ZvkJ24gsXgigU+GwJckkvrnTO0/mIfOpShiG86JBwZ+mjuHCh6Kj26OjL/cauLEqrH8cTiKSqXycN3nDOX6/Mo3zb0+Osv3yVAUyfehJj4jEvgSCXxJIqkNZNKIiXgNmUmLIiGM6b+IlpOmUSmr8qNbPsOLpNafn4aOx2voLFqXcObW9mnMvunJ4p+78vFfOd7dfKJIvjsz8QmRwJdJ4EsSScD/9ErGLD1NFgc7PL/qxrCvyyNPB8tndJE0PD/3f+2dBZgV1fvHPzNzcy8snYuEhCwhS3eKNKIoIRIiqbD/RRrpkA4DKVEQAQEDBZFeJKS7W7phqdt3Zv7P7JKKPxFYlsue4eF54N6Zc973856Z7z3viaFl5x+IGjOCgmlkTq2eSY8ZFxg7vgPJbm07mABYH7pKIZIPjUqcKAgkcgKJSCR13xW+GdGXDTfTkcJzghhLfrr2bEO20ITpSQbzZgKB8+tp2XkOkaOGUzitiZOrZtBj2jk+/7ITKYRIJvKHinBfEHieCCQikXTun0eLUX8wetIwMkoBxke9i1S9H22r5XjqEQ32iTu68yBdWg6j+sdjeeVFO/vnf8boLan5ol8jkW596q1JVCgICALxRyARiaTn2HLejhpHpUatyRd6hW8m/kjlzp/QuEym+OP7DyUHe7rVeCn0lI8aEq2/QvMqWZk/dSo5G33MB9XDnzrLR6lQpFsfhZq4RhBIjAQSkUgaD/Y1Mz9j2FdzuaCGUrVJJB82qUUK29PPDwa9SAJXj25kxMBBLN57lYqNoujV9k2SWYPjJhIiGRxxElYKAglPIDGJ5C3aAZ8XFRmrJeHmYQZ7uvVOw9UCePwaNuvTH9d9nJtHiOTj0BPXCgKJiUAiFMlnIbzPjUg+CzAfwQYhko8ATVwiCCRKAkIkEyTsz0O6NUHAPaFKhUg+IZCiGEHguScgRDJBQixEMkGw36lUiGTC8he1CwLBQ0CIZILESohkgmAXIpmw2EXtgkAQEhAimSBBE2OSCYJdiGTCYhe1CwJBSCCeRbLLDycY16hCEIKJX5NVVY2tQFES4h0k8etbMJT+3cajmE2XeKtQGDpxsRCHICAICAJ/JxBPImlU5A2oTPz9CpEVI9B0PUHoS1LcGkhjC7hn6RAimXDRUGSJFQfOYzZfomyOlOhoCWeMqFkQEASecQLxJJKGNDl9AaJmH2Nyk0oJCEHF5fJgtoZgVp7+pgH/5LgYk0zAJgFMX38ktifZoEgm0ZNM2FCI2gWBZ5xAPIvkh3OOM6lxxXiDEHA7iYnxkDpjKv4mgd6rzP6iFyO+O0jXCdOoXzh9vNnxXwtOCJG8dvYAqzcfjOtZx/5JSYlKxUnreLhNFc4d2s7WA8fx+UxkL1iC/NlS/Ve3n5nzxezWZyYUwhBB4BknEOQieWb9DEYscjGgTyuSyvezvrjpezp+vp53WjejYIHcpEv67OwKkxAiuXvBSN7q9i1pUyVHQkXV8jHqu9EUzxTyL41UY+sv4xk+eR5nr97AkrYAXfoNoEr+NP+hcftYt3gOSQq+Q/60Cd+jFyL5H0InThUEEjWBoBZJN0s/7c+MI6FEdo6icGbHnVD6Lh5k/OghrDmXljYfNKVS0byc27OOlZsPYg/Lw6uVi2K6fJTVuy9TpnxRbMD1k9vYesZBheI5ObhhMRsOXuKFfKWpUDAbgeunWfnHcXLmTcG2jbvJXa4WL6W1P3LTSYjZrbvmD2PgxrTMHNg87h2axjit5mTrjpMkS+qJ9cuetQjVSodz73Qi97HlvN9hHJX+bxCNKryEIst3eu36zfMsWxbNeW8SSr1ShRdTWzi6ZxO6NRn7tm4gkDKcapWLcvNQNO27fEyG4vUoX7ocdcplZcPijaTMnZWTO9aTJHd5snKK39fvxZw+N5UrFSc0Hl/0KUTykZuuuFAQSGQEglgkPSdXM+aXc1TMdIk/tMJ0qlvsTvBu7vuNdzsO5vhllZL13mdQ68pM7B/JyiMqJs1MsXpRdKqdhp7dPue13qMp9wLMHdaN0+HvUVpeRd9x8/DrCrpio17H4TR66QIt3h5IkvzpuHzBSqcxn1IqkyGtj3YkhEjuWfQJ7w78mcwZUmFPkYHOQ8cSkfwsPaO6s+O8E8V5gyseM60/nkCTknffjLJ5Rj+m/pmbMb0a3vcaLM19kvF9+vDLznMoaDjCijNg9Efs+uw9pm8PYPFf58J1ibe7jqSi4w+adZmINUlyclX5gEk9StPntTYcy5gG/7mb1Hn/Ay6vHMeSPV5MukxErbZ0b/Uq8bX3vBDJR2u34ipBIPERCFqR1Fk7fQw7klfj/fIag4evpHnvdmS4J6O6e+4IZhwLZ8iHtUB1sXfnBnbvOcL+jSvYLhdm2icd2TyxF38kq0/X6jK9+82lVcf6TOo/mNzvDaV5qQwc+GUkA6NhQIcKDGjcj0qjvqBpiSyP3U4SRCR/G027ybupUzECuyM51es3JYvtHD0/jCJljUF0qp6DuUPascT+GuM7VLvlo8ovg7qzMWsDPm5c5D6/jy6bRK9ZJxj6ySAyW6/weY8PuVEqkqz7JrA/U1MGNCvHhqndGH84B1/3b8Dg7u3J03w8dfM4QDtNn9ofoDXoSP+m5VE0N/t3bWTXrsMc2LKSzb7cfDnmI9LEU4ZciORjN2FRgCCQSAgEq0gGLjG0ZX1+OiKTOqnOhWsOek+YQp38dyeT7PhxGN8dC2dop9fwnNnJwP6DORAD6s0LWPK8zqQR/4f5eDTDpmyjdKFUbI3Jyf9VVej+0Te0+mw8+ZOCemoVkcOX0KZVDT7v8wOdpo4gPNnjr21MiDFJI906aHMGZvdverdx+87St3s3CrUaT51wB9u+H8L00+GM6vD6nXPWT+3NzIuFGNPljfvSsBumDWLc6Zf5psdrseeun9KTBTdKkNW3AqlYJO+Vy8ap1ZP4aKmPr3o1YehH7cnbfBx18xpgT9Lz7QEU6TmYNwqkwXd+H4P7D2TXRQ3ddRE5ezUmjOxCaiGSieRBJNwUBJ5VAkEqkjG7fqb7yNUUr1IIi65z+fAOYtJWovcH1e88yO8Vyd3zhtF1vsSsiV1Rd86mx5RTDB7diZSyhxmju/L9FhedRo2nbIqTdG3Xh2yNBtCmYhbWTxvIhF2pGBRZnH4dZtJxygjypXi42aD/K+QJJZID1qVk6qAWxI2mSsiBc7EiWeC9L6ibLylbfxjCjNN5GBVV5475Nw79StsPv6F6pwE0LH93TPL471/Tfep++o0eTE7TaQb26EFore6k3fkVzmL/R+uK2Tm5ehK9lvr5qncT+ndsReraQ4isnBVZP03Pt/tTqMfHvFkwHQcWjSZqtpOZX/bGfPAnuow7yIAx3Un7+KgfGAbRk3xWH0jCLkHgWSMQjCKpuZkxsAMHc71P/7cjYonqFzcR1XMWrYYOJ3/KuJ7ettkD+fbPvIzuXpfLB5fTPWog+91msmTJQIzPzkfDRlE6cxJOrJzCp6tMDOrdBDsaW+aOYcD4+cS4NczJMtK69yheDztCsxbf8dF3n/Fyysd/cidEuvX+2a0BVD2CL6ZE8ePnfcj33iTqvxzK5ln9mXoqH2M7v3lPS1X5/dvhjJ6+jKs33TjC8tO2S09qvywzrm8fflh/CE2VyfhyLYaNiGTZsEg8ZbvSrnJOTvz+BV0Wepg6rCNrxvWk31eLSJarHKPGdmZaix5E9B5Bg8LpiTm6ih6RfdnjVMicJSNXPWa6DBlDhRdD4+WOESIZL1hFoYLAc0ggKEXSxfbNW0iWvRjZUlnjgqJ72LV1JylzFiLs1rTImBN7Oe4MJSLcmISicWLXenaecPJSRATa+b1IYYXJlS4JuK9w3mcjXbLbSyE0ju1Yx+4TMWR4qQiFc6Un4LzAps0nCS9ZkOSWv6w1eYRmkRAiaayTXLPlIHrs3FRjnWQqSpXPz9nDu0mWrQgvJDdz5cQejrmSUSj33Yk7twBzYt8mdh0+j7FbUPJs+SlXIDu4L7J23Uau+JNSqGQpMoaaOLJrE3racHKkS4LrwmF2nA1QpEBuzJ4rrFuzjmvm1BQvlp+TW3aRPG8BMqcwJkDpnNqzge3HrpOzQEHki3tR0xckdwYhko/QvMQlgoAg8MQIxLNIdvz+OBPfib/NBJ4Yh6dekG7oAtzaNu+pV5/IKzT2blWUi9QvLHbcSeRNQbgvCPwLgXgUSZc/QLMphxn6RkkRhr8QMMtSrEYGtGdrT9nEEqgftxwjc2onDYu8ILalSyxBF34KAo9EIB5F0nj895l3mGtOPzx+hvKR3HsmL9J00iePS+2eu+oCOeF3oHkmOcWjUbpfo02lLOTLGCo2OI9HzqJoQSD4CcSTSN4GI923aCD4cT05D273IIVAPjmm/7UkLXZkVhyCgCAgCPwzgXgWSYFeEBAEBAFBQBAIXgJCJIM3dsJyQUAQEAQEgXgmIEQyngGL4gUBQUAQEASCl4AQyeCNXQJbfns09d5RvQd99rhmxq3qjDvu/fejlnuvjU+ivNt2PKisuLpi1/qI0c9HDZi4ThBIUAJCJBMUf9BWroPHLaFYdSzKXRFTA+DxQ4g9TtCexKFpIMlx5fkDYP4fr9D6N5E2vvcFwGSKm3CtqrfKfkxjb9ummO76bXx2ab+ZTycpNO/v5cWkwT9N6N/4Pol4izIEgWeLgBDJZyseQWBN7IMyoND1dTvrcviJ/sQb9wotVaZH/RDWZQuwdKQn9rPHmTsqIbHzFxvj12gMHO7l6OQQon6B6bPdZHf8XXB0v8zZUxKps6k8aF90w+7rhyy81chCk0luagRMNJqqMPZjNzmTP56AeQ6aqdXYSstP3bxdUo3rO2oSo9omYX0GH9P7erHKj8cj4ZuGhDtGJiagkTHN40Q24T0RFggCD09AiOTDsxJn3iFgCM5vQxy8NwEW7nJRMFTj5mEbJSIsNP3BRddq6l8kMi7deG/68X+lIW+fvXy4gw6LVFZEezg/206nXyQmTHaTNcQo7f5lNOsmhDB8vs53C1zY7r4W+p4krYTvtIXG75qp/4mb/Hus5B4pc2C1k1zW+1Oit+u/W8ODvr+dAAbtlJl671l4Z7CHukUM3+O+27dTJnW4Shrzvd7en0B+kNz8PTl795O7DOPqeFiu97O/l979HP/5fwpDK9pR23ro2SAQ6+H9df+7PQ+y/e5Vd3kKCRYPm2eHgBDJZycWQWSJ8bBzHrRQtIqVtz51M6BOgHVfhFBnqsSaaCe5kkoc2WJi+SawpYfq1QOksepc3m9i1WaJbHl1tqyTyFlBpWwe7T7xJSCzaqHC/osSF9Zb+PlUgNmTfGxYYCKQRqPuGwGs1xUWLZQ564NK1VXSqzKR9W0sPKTTqbePItVVilokZm6QKZ5NZ9MmiZzFdDgqseciVHnLjz/aTt6hChM6+wi4dIqW1Siay+gFSmxeZOJ6WpVKhTRUp8zC+QrpSqgUy6rF9qLXLZfZfgTC8um8Wkxlw2IT+y9C+ToBwtPEnbN2qcKes5D9ZZ0KRQLIusSq5SaUVDox+yVO+6ByTZXsqY31mvccHplfFyt4reA9DnpaqF4zQCpL3FnuywqLF8ic9UKpqhoFMgdwXzKxdIXMCy/p7FsrkzSfSo0y6p09PIxe+dmDCotXSNgy61StoJLCroGqsHqRwq4TkC1Co0pJ9dbKZomLRxSWr5C4aoLKNTT0/SbeqWTBUd9Pveoqder6CXPA5T9NLFom4bTDqzVUsqXUuLTPxOqtEtnyxMU5V0WVsuEa106YmL9Y4qYZXqmlkjO18YNC5tBGE9FbICy/TqVSAexi85Egeho876YKkXzeIxxv/kmaTO/aIawIC7BqvJ+PaoewL8LHT4N9RH9to9dYhSvXdRSbRKbCKuMnegjMsFOupULyvDouv86w6W4aF70rEvoNhSFRdsYvlFAVHVNAJk0xH9/01Ghc2saZ3H7WrfExp72dz5eDYpaoGuWjb0WIKGPhhh+Sp9RpPNXLh4qJLFXN5AjX8Hh0hnwVYGcfMyPWyHy96QZlzlh5qYmZ7Gl1rt2QsIbodP/STbtXoFslBwdLuZk7yIf7pJWKRWyUGe9ieDXo0cLGnLUSLreONQt8842bBV1DGLUAxq510a6YzsgoO5/8JONTdcxWiQb9PIx6V6VZdQe/7YcUss7lqxJZSqvMnO4m/Fa6N7anddFEybIh7HHppPLr3PBLhFcL8O1kN2HnzLR8x8rSw6DqEiEZND6d5qasZKFEaQuuMA3lJrw7xkufev7Y/rTx9/JeK03rWNhyU8eSSqLPVDct8uuMirIzfS3ccOo4kkpUbO5jZKSPHfPstO1h4sJVHXdAolZfPzXPyjQboqAn0UmSS2P+QjeZDll4p4WF/VeMdLVEmnwq02Z5sP1io1wrhZR5dZwBndFzPJR0mmjd1czx8zoBWSJlOp3BX7rJ8qeFmi3NXFd1UmSFr350UTLDX344xFsrFgULAv9GQIjkvxES3/8DAePhu226ncoDZX6c4qdHMyutfnTSOI1ClcI2LudTqV82gPeCibETTUR+76aJ00TlFiZ6LHHzftm7KbvbibaN00Oo2Vpm9Go3TQpr/NLXQb+1AZYt9bCzq4P2v2nM/d3PoEp2TpTzM2dgAKdTJ1smle87ORgcrbFim5vkwP7f7ITXNTHmVzcdKsfVFbPdyqsFLXyw5SZlj9nI9bHC1mVOCtplBjSzM+6oyp71Pj6rE8LBYh6+6+PDfcpKjXJWyn3hoc45MyV7ysxa6OaNAjp/HpIJzRwg5ICFTHWsDPnRRa0LFoo1VOg018OHFVV+7hfCW3Ng3woPQ1uEsCm1n9VTvOjbrGSuaKbXLDddqwfupi4vmihVw054Jw9fNQxweKmNUtVMDFjhxrHASqfZsGSLiwiHQvsKdrYW8DPrA51a1ayUG+zh0+a+2N7gvWnTs2tslH/FwtszPUSW11DtKhcW26jQwESFFn4iwnSOrzczdS/8NtfH5IZWLr/m5+ehXsyXFY77NF4Kk2mZ0k7yEW5GtvCDX6FjTQfzrQHW/OQh+WUz1fNaydbPy4fJFGq0NdFzqZs2pQOxPdZOr4Uw+ZhGu4YB7AGZ70ebCWvloVthheqRCt8s8/BKOlDSBEhuCfbxW/HYeH4ICJF8fmL5lD0xRNJzxsKbla2oL+icRmPFIhf+P2yUK2vGn1MjNkOoQJIQnRYDvVS8YqFRZ5kZx53ktd3/IDTKmznQQat5Gqc2uUiBzNIRIXRbqrJkiYedXRy0X6Azb6uTJEetDB1iZutRqNrGT+fGfuZ1DmHI7xrRW2+J5HxDaGS2b3JRIFmcZFzZZqVKoVsi+aeNXKNkdi9ykTdUY+1YB2/3hiXnvcyqG8KBEh5m9vLhPWulRhkr5cb5yDrFzBhvgDVz3SS5Z0HKze1WstS1MuwnF3mWWnl3DCw47iKnWefMajthVY3Us4fpPe2cKe5lUQ8vnLUSltNKq3Fu+jW9RyQvmChZ206hPh6+qOkDt4XXU9ooPtnD+V9sLHf42DXFE9tH/KmPg+bbdNb01GjTzESPBTepneMBAqNKrPvZxpjJChcVjd6DvVz+1UaDQRIvZdNRfWCy6dhf1OnTFgbUMBG50UnzokYq/NbIo2aiRWo7KUe6GfGeH+2KiapVHNhae5jf2guYGFQ1hOiCfkbkkGnZR2LGn07yWCFwxUK9/FbWKjopbDpGktWRBEq96WN0R5VFE62MnytjelGj3wAvRV8QPcmnfDuL6v6RgBBJ0Tgeg4CkS4xr5aDdVxLtxnkY+76P64dsVC5i5eVhbia39YNTYV+MTngmjZ1fhtC0l8S3fzrJH/J3kVzxhYPaURKTt7pp+LLO3D4hDFgX15PccUsk529yYrloIfQFlY2j7VQZJ/HHJjcXh9ro8qtO9B4XmRSd/fNDCO8ms22Ni4iUDxBJoyc5UGHLcieF7DK93rEz/bLK7pVePnndwa/p/Kye6OHMKhtV6ph5Z5aHSgfNVBku89NSN9Vyaxw9qJA0QwDHnxZeuKcnWaqJQs9fPbQqrjHrIztN5sP+5R4GtQjhdHEvS3p54bSVjLmttBnvpm/j+0WyVE07ebt6+LJegH3zbZR6w8SI391Y51vp9issW+sij2yizSs29hbyM72NTsMG5liRfC3n37nqTpkDFyRyvyDzYSUbv2cOMLSSRL2uMlPXuKmbW+XKUTP+jH5S37BQM58VU1sfc/p7sVw1sTdG5+WsEu8mtyP38fJ1J++dnuQSR4BVP3qwnLTExf1jD+0tCs16yHx71Ek+O+hehTavhLAjR4AlUz0kQ2LvYYk8OVScVxTOO+EFq8Kr4VaSt/Ly01Avslhb+hh3prj0yREQIvnkWCaykm6vmTuxyE6p9gqTFjupkd3oeSj8ONRG53EKTo+OySxRrr2PWT287JwQQv0uEnMuOHnZ/ndggfNmoprbmL0OzA4duypjDvexLtrD1g4OWs/TWLbLy5LeDvpPN3okEtkqqvww3Y1vqY2ajU2ck3WajPYQlc5EzjYKW7e5KJgiTiRjtlopW9hK1OYblDthpWBLMxmT61x3SoSm0ek5wU3z0ip/TAnhrS4KAYtOmqQShw5KdJ/nol8pibaNbCzcZay31HGEwaS5Lio4TYS+YmP4T04iS+h83CKEiUslvAGwWHUaDvIyorFK/cpJOF/Gw8r+cSKZPLON9l+7GNQsLh0ce1wy8cqrdrZf0rH5jTlAEkVq+flqvIfQIxaaNrOy7kic744wjc+muSmlWqhQ00z/FTd4PeffuXpPmWnawEb0YR3FJPFmFy8j31Xp09LOzNUSfl3HmlSi7wwXLUtoRH9po91gE1dcOrIiUSLSx9wefr6MstN1sow5VGPGH25ynrDQsK2ZEzE6mjEmWVBlxnce5Nk23uwm8cN5J/mNd2oDO3+10bKDmWM3dCRJIluZAAt+cONfZ6NeQzMHPYZt0GGihy61Ak9k44hEdksKd+OFgBDJeMH6vBeq63DtmoRuaKJLZs16mYiKAZLcmiliViT2rDWxchtYkkGZSirZ02pcOWBi5RYo3yBASmPg7C+HpIDvssKShTLn/JA5PbjQqFZF5fImE+tO6Lz6hor/uIklyyXcDqhcXSVrirhZkpujTWw6CHkrqLycVOL7dRKv1wqQyhpXkfeywqKfZcJf95PmpsLGozLaNTh+Lc7GiBc1An6QVJmN0QrbTkGu3DrXTkmEFVMpanx/XSF6mcyRc5A1QqdSsQByjMysZQqFKwQIT6ch+RRWG7Nbz8BLhTTKFVeRfRK/LzXhSatSLUKL5fbdDwq5SwcomD1OxI13cCfzKZR7zU7q2n4qhWjYwnSqvRogVAJdAddZE4sXSlzSoERllYJZVa6fN7E0Wiaiqp/MoQ9ofarEno0mVu+EtDmN2a0BkphA98isXKiw7xykzaFToYxKSpuG2SRzeIuJ6A2gO6BCFZUXU2v4rissnSdzygs16vnJmgrO7Tdm1kr4k0LFaiovptA4v9fEqm1QoX6AFEacJTCZ4cweE4tXSbhlKFxOo1B2Fc0bx3rHCcheSKNKGZVkIYaQPu93kfAvOAg8tkjORJdjIEU9Y4QqOHwWVj4WgdixSK9Er54WYq5KsQ9AmxV8Hri7mAPMFh3LrR0FvB6JgAayCWwWHY9Luu/cew2SZbDa9LgdcYzddpDweEC26FgVCY8bJJOO1QqSDrfLNsqw2OJ2APJ7jd4RhFh0XB6J2++2Nnbusdl1Am4JVQKrWY+1X5HA55Nid+O5LVZGD9CsECuaht0Br4Tv1g49VquOSTa+k/D6YvWZEJuOzyPhN2yW4nqQcdfHnWPIoM2mI6kSbn+ccDhC9Fhbb9drMukM76hRrYmNYoPcvLhL5vBRKZb3bR9kBYz6DT7+WzbH+mXT8bslAv+wyNCIh9UMmhoXP6M8w06DteGLZuyW5Ltbj9msYzF2ZbiH8X/9XL4AAAKySURBVO16DF5ul4Sqg/KAWPxTnE1mHeutnR5u+/1XVunTa3Tq4ifE/ngbPDxWIxcXCwJ3CASQjg+ALFMfyETSdaPP8D+OawvQ/fsg9TvGLSvAJiIC4od+PAX7komqb9vI38nLyGqJ954SGwrEU/sSxf4HAsYv4fNI56ZBpk8fUSQ9e9FjpkGGD/5DxeJUQUAQ+EcCOviMlK8JzGJRvWgogkACErDAzdVIrpOQtuMjiqTuh1MfoqdvAuYw7k+4JaBvompBIIgJiI3Egzh4wvTniIAFzn2ClKQWJCnziCJpXHZtHrjXo6ePFCnX56h5CFcEAUFAEEi8BEzgPYx0fhZkGg5ykscQSc0Fp7uip64N9ghjDmHi5So8FwQEAUFAEAhyAsZUcgnp7GhIUg1Cq/yjP/8+cef2pd6jcKYbesZIsOY23tonUq9B3kyE+YKAICAIJD4CcS+slc59ClIaSNf5fyJ4eJE0inFth0vj0JMWhORVQXIYLx4UYpn4WpnwWBAQBASBICJgzAK4taDXcwDp0hywhkOqViDfWmT9D978N5E0CvGdhivfgO8wuqMAhOQBc1owVok/1it4g4i3MFUQEAQEAUEgeAioztj30kk3NoDqgdA6kKzqQ9n/30XydrG+E3BzFbh3QeCi6E0+FG5xkiAgCAgCgsBTJ2BkPa1ZwVEaQgqAbGRBH+54dJF8uPLFWYKAICAICAKCQNASECIZtKEThgsCgoAgIAjENwEhkvFNWJQvCAgCgoAgELQEhEgGbeiE4YKAICAICALxTUCIZHwTFuULAoKAICAIBC0BIZJBGzphuCAgCAgCgkB8ExAiGd+ERfmCgCAgCAgCQUtAiGTQhk4YLggIAoKAIBDfBIRIxjdhUb4gIAgIAoJA0BIQIhm0oROGCwKCgCAgCMQ3gf8HMwweI6HCH0kAAAAASUVORK5CYII=">
          <a:extLst>
            <a:ext uri="{FF2B5EF4-FFF2-40B4-BE49-F238E27FC236}">
              <a16:creationId xmlns:a16="http://schemas.microsoft.com/office/drawing/2014/main" id="{00000000-0008-0000-1B00-000001800100}"/>
            </a:ext>
          </a:extLst>
        </xdr:cNvPr>
        <xdr:cNvSpPr>
          <a:spLocks noChangeAspect="1" noChangeArrowheads="1"/>
        </xdr:cNvSpPr>
      </xdr:nvSpPr>
      <xdr:spPr bwMode="auto">
        <a:xfrm>
          <a:off x="8001000" y="840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114300</xdr:colOff>
      <xdr:row>1</xdr:row>
      <xdr:rowOff>9524</xdr:rowOff>
    </xdr:from>
    <xdr:to>
      <xdr:col>3</xdr:col>
      <xdr:colOff>130175</xdr:colOff>
      <xdr:row>3</xdr:row>
      <xdr:rowOff>179183</xdr:rowOff>
    </xdr:to>
    <xdr:pic>
      <xdr:nvPicPr>
        <xdr:cNvPr id="3" name="Imagen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650" y="200024"/>
          <a:ext cx="987425" cy="928938"/>
        </a:xfrm>
        <a:prstGeom prst="rect">
          <a:avLst/>
        </a:prstGeom>
      </xdr:spPr>
    </xdr:pic>
    <xdr:clientData/>
  </xdr:twoCellAnchor>
  <xdr:twoCellAnchor editAs="oneCell">
    <xdr:from>
      <xdr:col>8</xdr:col>
      <xdr:colOff>117929</xdr:colOff>
      <xdr:row>44</xdr:row>
      <xdr:rowOff>91199</xdr:rowOff>
    </xdr:from>
    <xdr:to>
      <xdr:col>21</xdr:col>
      <xdr:colOff>163286</xdr:colOff>
      <xdr:row>50</xdr:row>
      <xdr:rowOff>1072252</xdr:rowOff>
    </xdr:to>
    <xdr:pic>
      <xdr:nvPicPr>
        <xdr:cNvPr id="4" name="Picture 1">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2"/>
        <a:stretch>
          <a:fillRect/>
        </a:stretch>
      </xdr:blipFill>
      <xdr:spPr>
        <a:xfrm>
          <a:off x="2639786" y="11784270"/>
          <a:ext cx="4916714" cy="2069625"/>
        </a:xfrm>
        <a:prstGeom prst="rect">
          <a:avLst/>
        </a:prstGeom>
      </xdr:spPr>
    </xdr:pic>
    <xdr:clientData/>
  </xdr:twoCellAnchor>
  <xdr:twoCellAnchor editAs="oneCell">
    <xdr:from>
      <xdr:col>1</xdr:col>
      <xdr:colOff>114300</xdr:colOff>
      <xdr:row>1</xdr:row>
      <xdr:rowOff>9524</xdr:rowOff>
    </xdr:from>
    <xdr:to>
      <xdr:col>6</xdr:col>
      <xdr:colOff>142875</xdr:colOff>
      <xdr:row>3</xdr:row>
      <xdr:rowOff>176462</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650" y="200024"/>
          <a:ext cx="987425" cy="928938"/>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101600</xdr:colOff>
      <xdr:row>1</xdr:row>
      <xdr:rowOff>12700</xdr:rowOff>
    </xdr:from>
    <xdr:to>
      <xdr:col>3</xdr:col>
      <xdr:colOff>127000</xdr:colOff>
      <xdr:row>3</xdr:row>
      <xdr:rowOff>177800</xdr:rowOff>
    </xdr:to>
    <xdr:pic>
      <xdr:nvPicPr>
        <xdr:cNvPr id="2" name="Imagen 4">
          <a:extLst>
            <a:ext uri="{FF2B5EF4-FFF2-40B4-BE49-F238E27FC236}">
              <a16:creationId xmlns:a16="http://schemas.microsoft.com/office/drawing/2014/main" id="{00000000-0008-0000-0000-00004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5600" y="203200"/>
          <a:ext cx="958850" cy="92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143435</xdr:colOff>
      <xdr:row>52</xdr:row>
      <xdr:rowOff>4855</xdr:rowOff>
    </xdr:from>
    <xdr:to>
      <xdr:col>24</xdr:col>
      <xdr:colOff>179294</xdr:colOff>
      <xdr:row>60</xdr:row>
      <xdr:rowOff>25400</xdr:rowOff>
    </xdr:to>
    <xdr:graphicFrame macro="">
      <xdr:nvGraphicFramePr>
        <xdr:cNvPr id="3" name="Gráfico 2">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101600</xdr:colOff>
      <xdr:row>1</xdr:row>
      <xdr:rowOff>12700</xdr:rowOff>
    </xdr:from>
    <xdr:to>
      <xdr:col>3</xdr:col>
      <xdr:colOff>120650</xdr:colOff>
      <xdr:row>3</xdr:row>
      <xdr:rowOff>177800</xdr:rowOff>
    </xdr:to>
    <xdr:pic>
      <xdr:nvPicPr>
        <xdr:cNvPr id="2" name="Imagen 4">
          <a:extLst>
            <a:ext uri="{FF2B5EF4-FFF2-40B4-BE49-F238E27FC236}">
              <a16:creationId xmlns:a16="http://schemas.microsoft.com/office/drawing/2014/main" id="{00000000-0008-0000-0000-00004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9250" y="203200"/>
          <a:ext cx="933450" cy="92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847725</xdr:colOff>
      <xdr:row>43</xdr:row>
      <xdr:rowOff>66675</xdr:rowOff>
    </xdr:from>
    <xdr:to>
      <xdr:col>20</xdr:col>
      <xdr:colOff>190500</xdr:colOff>
      <xdr:row>52</xdr:row>
      <xdr:rowOff>95250</xdr:rowOff>
    </xdr:to>
    <xdr:graphicFrame macro="">
      <xdr:nvGraphicFramePr>
        <xdr:cNvPr id="3" name="Gráfico 2">
          <a:extLst>
            <a:ext uri="{FF2B5EF4-FFF2-40B4-BE49-F238E27FC236}">
              <a16:creationId xmlns:a16="http://schemas.microsoft.com/office/drawing/2014/main" id="{AE4CE81B-62F4-C10D-7CA3-35B9B270E5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101600</xdr:colOff>
      <xdr:row>1</xdr:row>
      <xdr:rowOff>12700</xdr:rowOff>
    </xdr:from>
    <xdr:to>
      <xdr:col>6</xdr:col>
      <xdr:colOff>88900</xdr:colOff>
      <xdr:row>3</xdr:row>
      <xdr:rowOff>177800</xdr:rowOff>
    </xdr:to>
    <xdr:pic>
      <xdr:nvPicPr>
        <xdr:cNvPr id="2" name="Imagen 4">
          <a:extLst>
            <a:ext uri="{FF2B5EF4-FFF2-40B4-BE49-F238E27FC236}">
              <a16:creationId xmlns:a16="http://schemas.microsoft.com/office/drawing/2014/main" id="{00000000-0008-0000-0000-00004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5600" y="203200"/>
          <a:ext cx="920750" cy="92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143435</xdr:colOff>
      <xdr:row>52</xdr:row>
      <xdr:rowOff>4855</xdr:rowOff>
    </xdr:from>
    <xdr:to>
      <xdr:col>24</xdr:col>
      <xdr:colOff>179294</xdr:colOff>
      <xdr:row>60</xdr:row>
      <xdr:rowOff>25400</xdr:rowOff>
    </xdr:to>
    <xdr:graphicFrame macro="">
      <xdr:nvGraphicFramePr>
        <xdr:cNvPr id="3" name="Gráfico 2">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oneCellAnchor>
    <xdr:from>
      <xdr:col>1</xdr:col>
      <xdr:colOff>114300</xdr:colOff>
      <xdr:row>2</xdr:row>
      <xdr:rowOff>9524</xdr:rowOff>
    </xdr:from>
    <xdr:ext cx="1022350" cy="825501"/>
    <xdr:pic>
      <xdr:nvPicPr>
        <xdr:cNvPr id="2" name="Imagen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650" y="384174"/>
          <a:ext cx="1022350" cy="825501"/>
        </a:xfrm>
        <a:prstGeom prst="rect">
          <a:avLst/>
        </a:prstGeom>
      </xdr:spPr>
    </xdr:pic>
    <xdr:clientData/>
  </xdr:oneCellAnchor>
  <xdr:twoCellAnchor>
    <xdr:from>
      <xdr:col>2</xdr:col>
      <xdr:colOff>101203</xdr:colOff>
      <xdr:row>43</xdr:row>
      <xdr:rowOff>59531</xdr:rowOff>
    </xdr:from>
    <xdr:to>
      <xdr:col>26</xdr:col>
      <xdr:colOff>202406</xdr:colOff>
      <xdr:row>55</xdr:row>
      <xdr:rowOff>130969</xdr:rowOff>
    </xdr:to>
    <xdr:graphicFrame macro="">
      <xdr:nvGraphicFramePr>
        <xdr:cNvPr id="4" name="Gráfico 3">
          <a:extLst>
            <a:ext uri="{FF2B5EF4-FFF2-40B4-BE49-F238E27FC236}">
              <a16:creationId xmlns:a16="http://schemas.microsoft.com/office/drawing/2014/main" id="{822399EC-0CBA-1588-6BDE-45DA847AA5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114300</xdr:colOff>
      <xdr:row>1</xdr:row>
      <xdr:rowOff>9525</xdr:rowOff>
    </xdr:from>
    <xdr:to>
      <xdr:col>6</xdr:col>
      <xdr:colOff>158750</xdr:colOff>
      <xdr:row>3</xdr:row>
      <xdr:rowOff>85726</xdr:rowOff>
    </xdr:to>
    <xdr:pic>
      <xdr:nvPicPr>
        <xdr:cNvPr id="3" name="Imagen 2">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0" y="200025"/>
          <a:ext cx="984250" cy="844551"/>
        </a:xfrm>
        <a:prstGeom prst="rect">
          <a:avLst/>
        </a:prstGeom>
      </xdr:spPr>
    </xdr:pic>
    <xdr:clientData/>
  </xdr:twoCellAnchor>
  <xdr:twoCellAnchor>
    <xdr:from>
      <xdr:col>2</xdr:col>
      <xdr:colOff>53578</xdr:colOff>
      <xdr:row>43</xdr:row>
      <xdr:rowOff>51196</xdr:rowOff>
    </xdr:from>
    <xdr:to>
      <xdr:col>26</xdr:col>
      <xdr:colOff>190499</xdr:colOff>
      <xdr:row>55</xdr:row>
      <xdr:rowOff>107156</xdr:rowOff>
    </xdr:to>
    <xdr:graphicFrame macro="">
      <xdr:nvGraphicFramePr>
        <xdr:cNvPr id="4" name="Gráfico 3">
          <a:extLst>
            <a:ext uri="{FF2B5EF4-FFF2-40B4-BE49-F238E27FC236}">
              <a16:creationId xmlns:a16="http://schemas.microsoft.com/office/drawing/2014/main" id="{00000000-0008-0000-2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114300</xdr:colOff>
      <xdr:row>1</xdr:row>
      <xdr:rowOff>9525</xdr:rowOff>
    </xdr:from>
    <xdr:to>
      <xdr:col>6</xdr:col>
      <xdr:colOff>114300</xdr:colOff>
      <xdr:row>3</xdr:row>
      <xdr:rowOff>85726</xdr:rowOff>
    </xdr:to>
    <xdr:pic>
      <xdr:nvPicPr>
        <xdr:cNvPr id="5" name="Imagen 4">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650" y="200025"/>
          <a:ext cx="952500" cy="844551"/>
        </a:xfrm>
        <a:prstGeom prst="rect">
          <a:avLst/>
        </a:prstGeom>
      </xdr:spPr>
    </xdr:pic>
    <xdr:clientData/>
  </xdr:twoCellAnchor>
  <xdr:twoCellAnchor>
    <xdr:from>
      <xdr:col>2</xdr:col>
      <xdr:colOff>53578</xdr:colOff>
      <xdr:row>43</xdr:row>
      <xdr:rowOff>51196</xdr:rowOff>
    </xdr:from>
    <xdr:to>
      <xdr:col>26</xdr:col>
      <xdr:colOff>190499</xdr:colOff>
      <xdr:row>55</xdr:row>
      <xdr:rowOff>107156</xdr:rowOff>
    </xdr:to>
    <xdr:graphicFrame macro="">
      <xdr:nvGraphicFramePr>
        <xdr:cNvPr id="6" name="Gráfico 5">
          <a:extLst>
            <a:ext uri="{FF2B5EF4-FFF2-40B4-BE49-F238E27FC236}">
              <a16:creationId xmlns:a16="http://schemas.microsoft.com/office/drawing/2014/main" id="{D5E8208F-7BC1-BA4D-378E-21BA3D52B7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130175</xdr:colOff>
      <xdr:row>3</xdr:row>
      <xdr:rowOff>104774</xdr:rowOff>
    </xdr:to>
    <xdr:pic>
      <xdr:nvPicPr>
        <xdr:cNvPr id="2" name="Imagen 1">
          <a:extLst>
            <a:ext uri="{FF2B5EF4-FFF2-40B4-BE49-F238E27FC236}">
              <a16:creationId xmlns:a16="http://schemas.microsoft.com/office/drawing/2014/main" id="{3EDDFCA5-8273-469E-BE23-4536410F27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650" y="200024"/>
          <a:ext cx="1044575" cy="857250"/>
        </a:xfrm>
        <a:prstGeom prst="rect">
          <a:avLst/>
        </a:prstGeom>
      </xdr:spPr>
    </xdr:pic>
    <xdr:clientData/>
  </xdr:twoCellAnchor>
  <xdr:twoCellAnchor>
    <xdr:from>
      <xdr:col>2</xdr:col>
      <xdr:colOff>65484</xdr:colOff>
      <xdr:row>42</xdr:row>
      <xdr:rowOff>27382</xdr:rowOff>
    </xdr:from>
    <xdr:to>
      <xdr:col>26</xdr:col>
      <xdr:colOff>166686</xdr:colOff>
      <xdr:row>54</xdr:row>
      <xdr:rowOff>130966</xdr:rowOff>
    </xdr:to>
    <xdr:graphicFrame macro="">
      <xdr:nvGraphicFramePr>
        <xdr:cNvPr id="3" name="Gráfico 2">
          <a:extLst>
            <a:ext uri="{FF2B5EF4-FFF2-40B4-BE49-F238E27FC236}">
              <a16:creationId xmlns:a16="http://schemas.microsoft.com/office/drawing/2014/main" id="{7477BBC4-79D1-D4D8-0455-A6AA4DE8C7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oneCellAnchor>
    <xdr:from>
      <xdr:col>1</xdr:col>
      <xdr:colOff>114300</xdr:colOff>
      <xdr:row>2</xdr:row>
      <xdr:rowOff>9524</xdr:rowOff>
    </xdr:from>
    <xdr:ext cx="1022350" cy="825501"/>
    <xdr:pic>
      <xdr:nvPicPr>
        <xdr:cNvPr id="2" name="Imagen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650" y="384174"/>
          <a:ext cx="1022350" cy="825501"/>
        </a:xfrm>
        <a:prstGeom prst="rect">
          <a:avLst/>
        </a:prstGeom>
      </xdr:spPr>
    </xdr:pic>
    <xdr:clientData/>
  </xdr:oneCellAnchor>
  <xdr:twoCellAnchor>
    <xdr:from>
      <xdr:col>2</xdr:col>
      <xdr:colOff>65484</xdr:colOff>
      <xdr:row>43</xdr:row>
      <xdr:rowOff>59531</xdr:rowOff>
    </xdr:from>
    <xdr:to>
      <xdr:col>26</xdr:col>
      <xdr:colOff>166687</xdr:colOff>
      <xdr:row>55</xdr:row>
      <xdr:rowOff>130969</xdr:rowOff>
    </xdr:to>
    <xdr:graphicFrame macro="">
      <xdr:nvGraphicFramePr>
        <xdr:cNvPr id="4" name="Gráfico 3">
          <a:extLst>
            <a:ext uri="{FF2B5EF4-FFF2-40B4-BE49-F238E27FC236}">
              <a16:creationId xmlns:a16="http://schemas.microsoft.com/office/drawing/2014/main" id="{822399EC-0CBA-1588-6BDE-45DA847AA5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114300</xdr:colOff>
      <xdr:row>1</xdr:row>
      <xdr:rowOff>9525</xdr:rowOff>
    </xdr:from>
    <xdr:to>
      <xdr:col>7</xdr:col>
      <xdr:colOff>12700</xdr:colOff>
      <xdr:row>3</xdr:row>
      <xdr:rowOff>92076</xdr:rowOff>
    </xdr:to>
    <xdr:pic>
      <xdr:nvPicPr>
        <xdr:cNvPr id="2" name="Imagen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8300" y="200025"/>
          <a:ext cx="1149350" cy="844551"/>
        </a:xfrm>
        <a:prstGeom prst="rect">
          <a:avLst/>
        </a:prstGeom>
      </xdr:spPr>
    </xdr:pic>
    <xdr:clientData/>
  </xdr:twoCellAnchor>
  <xdr:twoCellAnchor>
    <xdr:from>
      <xdr:col>2</xdr:col>
      <xdr:colOff>53578</xdr:colOff>
      <xdr:row>43</xdr:row>
      <xdr:rowOff>51196</xdr:rowOff>
    </xdr:from>
    <xdr:to>
      <xdr:col>26</xdr:col>
      <xdr:colOff>190499</xdr:colOff>
      <xdr:row>55</xdr:row>
      <xdr:rowOff>107156</xdr:rowOff>
    </xdr:to>
    <xdr:graphicFrame macro="">
      <xdr:nvGraphicFramePr>
        <xdr:cNvPr id="3" name="Gráfico 2">
          <a:extLst>
            <a:ext uri="{FF2B5EF4-FFF2-40B4-BE49-F238E27FC236}">
              <a16:creationId xmlns:a16="http://schemas.microsoft.com/office/drawing/2014/main" id="{00000000-0008-0000-2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114300</xdr:colOff>
      <xdr:row>1</xdr:row>
      <xdr:rowOff>9525</xdr:rowOff>
    </xdr:from>
    <xdr:to>
      <xdr:col>6</xdr:col>
      <xdr:colOff>158750</xdr:colOff>
      <xdr:row>3</xdr:row>
      <xdr:rowOff>92076</xdr:rowOff>
    </xdr:to>
    <xdr:pic>
      <xdr:nvPicPr>
        <xdr:cNvPr id="4" name="Imagen 3">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650" y="200025"/>
          <a:ext cx="952500" cy="844551"/>
        </a:xfrm>
        <a:prstGeom prst="rect">
          <a:avLst/>
        </a:prstGeom>
      </xdr:spPr>
    </xdr:pic>
    <xdr:clientData/>
  </xdr:twoCellAnchor>
  <xdr:twoCellAnchor>
    <xdr:from>
      <xdr:col>2</xdr:col>
      <xdr:colOff>53578</xdr:colOff>
      <xdr:row>43</xdr:row>
      <xdr:rowOff>51196</xdr:rowOff>
    </xdr:from>
    <xdr:to>
      <xdr:col>26</xdr:col>
      <xdr:colOff>190499</xdr:colOff>
      <xdr:row>55</xdr:row>
      <xdr:rowOff>107156</xdr:rowOff>
    </xdr:to>
    <xdr:graphicFrame macro="">
      <xdr:nvGraphicFramePr>
        <xdr:cNvPr id="5" name="Gráfico 4">
          <a:extLst>
            <a:ext uri="{FF2B5EF4-FFF2-40B4-BE49-F238E27FC236}">
              <a16:creationId xmlns:a16="http://schemas.microsoft.com/office/drawing/2014/main" id="{D5E8208F-7BC1-BA4D-378E-21BA3D52B7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101600</xdr:colOff>
      <xdr:row>1</xdr:row>
      <xdr:rowOff>12700</xdr:rowOff>
    </xdr:from>
    <xdr:to>
      <xdr:col>6</xdr:col>
      <xdr:colOff>127000</xdr:colOff>
      <xdr:row>3</xdr:row>
      <xdr:rowOff>177800</xdr:rowOff>
    </xdr:to>
    <xdr:pic>
      <xdr:nvPicPr>
        <xdr:cNvPr id="6" name="Imagen 4">
          <a:extLst>
            <a:ext uri="{FF2B5EF4-FFF2-40B4-BE49-F238E27FC236}">
              <a16:creationId xmlns:a16="http://schemas.microsoft.com/office/drawing/2014/main" id="{00000000-0008-0000-0000-00004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9250" y="203200"/>
          <a:ext cx="933450" cy="92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847725</xdr:colOff>
      <xdr:row>43</xdr:row>
      <xdr:rowOff>66675</xdr:rowOff>
    </xdr:from>
    <xdr:to>
      <xdr:col>20</xdr:col>
      <xdr:colOff>190500</xdr:colOff>
      <xdr:row>52</xdr:row>
      <xdr:rowOff>95250</xdr:rowOff>
    </xdr:to>
    <xdr:graphicFrame macro="">
      <xdr:nvGraphicFramePr>
        <xdr:cNvPr id="7" name="Gráfico 6">
          <a:extLst>
            <a:ext uri="{FF2B5EF4-FFF2-40B4-BE49-F238E27FC236}">
              <a16:creationId xmlns:a16="http://schemas.microsoft.com/office/drawing/2014/main" id="{AE4CE81B-62F4-C10D-7CA3-35B9B270E5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132715</xdr:colOff>
      <xdr:row>3</xdr:row>
      <xdr:rowOff>166121</xdr:rowOff>
    </xdr:to>
    <xdr:pic>
      <xdr:nvPicPr>
        <xdr:cNvPr id="2" name="Imagen 1">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650" y="200024"/>
          <a:ext cx="983615" cy="921318"/>
        </a:xfrm>
        <a:prstGeom prst="rect">
          <a:avLst/>
        </a:prstGeom>
      </xdr:spPr>
    </xdr:pic>
    <xdr:clientData/>
  </xdr:twoCellAnchor>
  <xdr:twoCellAnchor>
    <xdr:from>
      <xdr:col>6</xdr:col>
      <xdr:colOff>233796</xdr:colOff>
      <xdr:row>40</xdr:row>
      <xdr:rowOff>173182</xdr:rowOff>
    </xdr:from>
    <xdr:to>
      <xdr:col>23</xdr:col>
      <xdr:colOff>320386</xdr:colOff>
      <xdr:row>42</xdr:row>
      <xdr:rowOff>8659</xdr:rowOff>
    </xdr:to>
    <xdr:graphicFrame macro="">
      <xdr:nvGraphicFramePr>
        <xdr:cNvPr id="3" name="Gráfico 2">
          <a:extLst>
            <a:ext uri="{FF2B5EF4-FFF2-40B4-BE49-F238E27FC236}">
              <a16:creationId xmlns:a16="http://schemas.microsoft.com/office/drawing/2014/main" id="{00000000-0008-0000-0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5</xdr:col>
      <xdr:colOff>9525</xdr:colOff>
      <xdr:row>3</xdr:row>
      <xdr:rowOff>177520</xdr:rowOff>
    </xdr:to>
    <xdr:pic>
      <xdr:nvPicPr>
        <xdr:cNvPr id="4" name="Imagen 3">
          <a:extLst>
            <a:ext uri="{FF2B5EF4-FFF2-40B4-BE49-F238E27FC236}">
              <a16:creationId xmlns:a16="http://schemas.microsoft.com/office/drawing/2014/main" id="{00000000-0008-0000-27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650" y="200024"/>
          <a:ext cx="987425" cy="936346"/>
        </a:xfrm>
        <a:prstGeom prst="rect">
          <a:avLst/>
        </a:prstGeom>
      </xdr:spPr>
    </xdr:pic>
    <xdr:clientData/>
  </xdr:twoCellAnchor>
  <xdr:twoCellAnchor>
    <xdr:from>
      <xdr:col>3</xdr:col>
      <xdr:colOff>47626</xdr:colOff>
      <xdr:row>42</xdr:row>
      <xdr:rowOff>19050</xdr:rowOff>
    </xdr:from>
    <xdr:to>
      <xdr:col>26</xdr:col>
      <xdr:colOff>161925</xdr:colOff>
      <xdr:row>54</xdr:row>
      <xdr:rowOff>76200</xdr:rowOff>
    </xdr:to>
    <xdr:graphicFrame macro="">
      <xdr:nvGraphicFramePr>
        <xdr:cNvPr id="5" name="Gráfico 4">
          <a:extLst>
            <a:ext uri="{FF2B5EF4-FFF2-40B4-BE49-F238E27FC236}">
              <a16:creationId xmlns:a16="http://schemas.microsoft.com/office/drawing/2014/main" id="{00000000-0008-0000-2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114300</xdr:colOff>
      <xdr:row>1</xdr:row>
      <xdr:rowOff>9524</xdr:rowOff>
    </xdr:from>
    <xdr:to>
      <xdr:col>5</xdr:col>
      <xdr:colOff>9525</xdr:colOff>
      <xdr:row>3</xdr:row>
      <xdr:rowOff>177520</xdr:rowOff>
    </xdr:to>
    <xdr:pic>
      <xdr:nvPicPr>
        <xdr:cNvPr id="6" name="Imagen 5">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650" y="200024"/>
          <a:ext cx="987425" cy="936346"/>
        </a:xfrm>
        <a:prstGeom prst="rect">
          <a:avLst/>
        </a:prstGeom>
      </xdr:spPr>
    </xdr:pic>
    <xdr:clientData/>
  </xdr:twoCellAnchor>
  <xdr:twoCellAnchor>
    <xdr:from>
      <xdr:col>3</xdr:col>
      <xdr:colOff>47626</xdr:colOff>
      <xdr:row>42</xdr:row>
      <xdr:rowOff>19050</xdr:rowOff>
    </xdr:from>
    <xdr:to>
      <xdr:col>26</xdr:col>
      <xdr:colOff>161925</xdr:colOff>
      <xdr:row>54</xdr:row>
      <xdr:rowOff>76200</xdr:rowOff>
    </xdr:to>
    <xdr:graphicFrame macro="">
      <xdr:nvGraphicFramePr>
        <xdr:cNvPr id="7" name="Gráfico 6">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101600</xdr:colOff>
      <xdr:row>1</xdr:row>
      <xdr:rowOff>12700</xdr:rowOff>
    </xdr:from>
    <xdr:to>
      <xdr:col>3</xdr:col>
      <xdr:colOff>139700</xdr:colOff>
      <xdr:row>3</xdr:row>
      <xdr:rowOff>177800</xdr:rowOff>
    </xdr:to>
    <xdr:pic>
      <xdr:nvPicPr>
        <xdr:cNvPr id="2" name="Imagen 4">
          <a:extLst>
            <a:ext uri="{FF2B5EF4-FFF2-40B4-BE49-F238E27FC236}">
              <a16:creationId xmlns:a16="http://schemas.microsoft.com/office/drawing/2014/main" id="{00000000-0008-0000-0000-00004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1950" y="203200"/>
          <a:ext cx="977900" cy="92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35858</xdr:colOff>
      <xdr:row>52</xdr:row>
      <xdr:rowOff>8964</xdr:rowOff>
    </xdr:from>
    <xdr:to>
      <xdr:col>26</xdr:col>
      <xdr:colOff>62753</xdr:colOff>
      <xdr:row>60</xdr:row>
      <xdr:rowOff>663389</xdr:rowOff>
    </xdr:to>
    <xdr:graphicFrame macro="">
      <xdr:nvGraphicFramePr>
        <xdr:cNvPr id="3" name="Gráfico 2">
          <a:extLst>
            <a:ext uri="{FF2B5EF4-FFF2-40B4-BE49-F238E27FC236}">
              <a16:creationId xmlns:a16="http://schemas.microsoft.com/office/drawing/2014/main" id="{AD1C5FD8-BCD7-9B53-222D-1E6CD9765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101600</xdr:colOff>
      <xdr:row>1</xdr:row>
      <xdr:rowOff>12700</xdr:rowOff>
    </xdr:from>
    <xdr:to>
      <xdr:col>3</xdr:col>
      <xdr:colOff>139700</xdr:colOff>
      <xdr:row>3</xdr:row>
      <xdr:rowOff>177800</xdr:rowOff>
    </xdr:to>
    <xdr:pic>
      <xdr:nvPicPr>
        <xdr:cNvPr id="2" name="Imagen 4">
          <a:extLst>
            <a:ext uri="{FF2B5EF4-FFF2-40B4-BE49-F238E27FC236}">
              <a16:creationId xmlns:a16="http://schemas.microsoft.com/office/drawing/2014/main" id="{00000000-0008-0000-0000-00004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1950" y="203200"/>
          <a:ext cx="977900" cy="92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53788</xdr:colOff>
      <xdr:row>51</xdr:row>
      <xdr:rowOff>89646</xdr:rowOff>
    </xdr:from>
    <xdr:to>
      <xdr:col>27</xdr:col>
      <xdr:colOff>0</xdr:colOff>
      <xdr:row>60</xdr:row>
      <xdr:rowOff>779930</xdr:rowOff>
    </xdr:to>
    <xdr:graphicFrame macro="">
      <xdr:nvGraphicFramePr>
        <xdr:cNvPr id="3" name="Gráfico 2">
          <a:extLst>
            <a:ext uri="{FF2B5EF4-FFF2-40B4-BE49-F238E27FC236}">
              <a16:creationId xmlns:a16="http://schemas.microsoft.com/office/drawing/2014/main" id="{6A3974E0-5651-9179-58CF-5FBA4EF4B0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101600</xdr:colOff>
      <xdr:row>1</xdr:row>
      <xdr:rowOff>12700</xdr:rowOff>
    </xdr:from>
    <xdr:to>
      <xdr:col>3</xdr:col>
      <xdr:colOff>120650</xdr:colOff>
      <xdr:row>3</xdr:row>
      <xdr:rowOff>177800</xdr:rowOff>
    </xdr:to>
    <xdr:pic>
      <xdr:nvPicPr>
        <xdr:cNvPr id="2" name="Imagen 4">
          <a:extLst>
            <a:ext uri="{FF2B5EF4-FFF2-40B4-BE49-F238E27FC236}">
              <a16:creationId xmlns:a16="http://schemas.microsoft.com/office/drawing/2014/main" id="{00000000-0008-0000-0000-00004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9250" y="203200"/>
          <a:ext cx="933450" cy="92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1171576</xdr:colOff>
      <xdr:row>43</xdr:row>
      <xdr:rowOff>104775</xdr:rowOff>
    </xdr:from>
    <xdr:to>
      <xdr:col>21</xdr:col>
      <xdr:colOff>219075</xdr:colOff>
      <xdr:row>52</xdr:row>
      <xdr:rowOff>219074</xdr:rowOff>
    </xdr:to>
    <xdr:graphicFrame macro="">
      <xdr:nvGraphicFramePr>
        <xdr:cNvPr id="3" name="Gráfico 2">
          <a:extLst>
            <a:ext uri="{FF2B5EF4-FFF2-40B4-BE49-F238E27FC236}">
              <a16:creationId xmlns:a16="http://schemas.microsoft.com/office/drawing/2014/main" id="{A6954E27-6332-79BB-16FC-DB5A903702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101600</xdr:colOff>
      <xdr:row>1</xdr:row>
      <xdr:rowOff>12700</xdr:rowOff>
    </xdr:from>
    <xdr:to>
      <xdr:col>3</xdr:col>
      <xdr:colOff>139700</xdr:colOff>
      <xdr:row>3</xdr:row>
      <xdr:rowOff>177800</xdr:rowOff>
    </xdr:to>
    <xdr:pic>
      <xdr:nvPicPr>
        <xdr:cNvPr id="2" name="Imagen 4">
          <a:extLst>
            <a:ext uri="{FF2B5EF4-FFF2-40B4-BE49-F238E27FC236}">
              <a16:creationId xmlns:a16="http://schemas.microsoft.com/office/drawing/2014/main" id="{00000000-0008-0000-0000-00004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1950" y="203200"/>
          <a:ext cx="977900" cy="92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53788</xdr:colOff>
      <xdr:row>51</xdr:row>
      <xdr:rowOff>17929</xdr:rowOff>
    </xdr:from>
    <xdr:to>
      <xdr:col>27</xdr:col>
      <xdr:colOff>80682</xdr:colOff>
      <xdr:row>60</xdr:row>
      <xdr:rowOff>690282</xdr:rowOff>
    </xdr:to>
    <xdr:graphicFrame macro="">
      <xdr:nvGraphicFramePr>
        <xdr:cNvPr id="3" name="Gráfico 2">
          <a:extLst>
            <a:ext uri="{FF2B5EF4-FFF2-40B4-BE49-F238E27FC236}">
              <a16:creationId xmlns:a16="http://schemas.microsoft.com/office/drawing/2014/main" id="{265CB82D-B7DD-AF5D-C009-E6704F0571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101600</xdr:colOff>
      <xdr:row>1</xdr:row>
      <xdr:rowOff>12700</xdr:rowOff>
    </xdr:from>
    <xdr:to>
      <xdr:col>3</xdr:col>
      <xdr:colOff>120650</xdr:colOff>
      <xdr:row>3</xdr:row>
      <xdr:rowOff>177800</xdr:rowOff>
    </xdr:to>
    <xdr:pic>
      <xdr:nvPicPr>
        <xdr:cNvPr id="2" name="Imagen 4">
          <a:extLst>
            <a:ext uri="{FF2B5EF4-FFF2-40B4-BE49-F238E27FC236}">
              <a16:creationId xmlns:a16="http://schemas.microsoft.com/office/drawing/2014/main" id="{00000000-0008-0000-0000-00004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9250" y="203200"/>
          <a:ext cx="933450" cy="92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654050</xdr:colOff>
      <xdr:row>51</xdr:row>
      <xdr:rowOff>184149</xdr:rowOff>
    </xdr:from>
    <xdr:to>
      <xdr:col>19</xdr:col>
      <xdr:colOff>149224</xdr:colOff>
      <xdr:row>60</xdr:row>
      <xdr:rowOff>25400</xdr:rowOff>
    </xdr:to>
    <xdr:graphicFrame macro="">
      <xdr:nvGraphicFramePr>
        <xdr:cNvPr id="3" name="Gráfico 2">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130175</xdr:colOff>
      <xdr:row>3</xdr:row>
      <xdr:rowOff>176462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650" y="200024"/>
          <a:ext cx="987425" cy="928938"/>
        </a:xfrm>
        <a:prstGeom prst="rect">
          <a:avLst/>
        </a:prstGeom>
      </xdr:spPr>
    </xdr:pic>
    <xdr:clientData/>
  </xdr:twoCellAnchor>
  <xdr:twoCellAnchor>
    <xdr:from>
      <xdr:col>7</xdr:col>
      <xdr:colOff>935935</xdr:colOff>
      <xdr:row>42</xdr:row>
      <xdr:rowOff>86140</xdr:rowOff>
    </xdr:from>
    <xdr:to>
      <xdr:col>21</xdr:col>
      <xdr:colOff>173935</xdr:colOff>
      <xdr:row>53</xdr:row>
      <xdr:rowOff>124239</xdr:rowOff>
    </xdr:to>
    <xdr:graphicFrame macro="">
      <xdr:nvGraphicFramePr>
        <xdr:cNvPr id="3" name="Gráfico 2">
          <a:extLst>
            <a:ext uri="{FF2B5EF4-FFF2-40B4-BE49-F238E27FC236}">
              <a16:creationId xmlns:a16="http://schemas.microsoft.com/office/drawing/2014/main" id="{B6B9DFB4-56F1-4224-8D64-D6C0E72A80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130175</xdr:colOff>
      <xdr:row>3</xdr:row>
      <xdr:rowOff>176462</xdr:rowOff>
    </xdr:to>
    <xdr:pic>
      <xdr:nvPicPr>
        <xdr:cNvPr id="2" name="Imagen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650" y="200024"/>
          <a:ext cx="987425" cy="928938"/>
        </a:xfrm>
        <a:prstGeom prst="rect">
          <a:avLst/>
        </a:prstGeom>
      </xdr:spPr>
    </xdr:pic>
    <xdr:clientData/>
  </xdr:twoCellAnchor>
  <xdr:twoCellAnchor>
    <xdr:from>
      <xdr:col>7</xdr:col>
      <xdr:colOff>49696</xdr:colOff>
      <xdr:row>44</xdr:row>
      <xdr:rowOff>24848</xdr:rowOff>
    </xdr:from>
    <xdr:to>
      <xdr:col>23</xdr:col>
      <xdr:colOff>157369</xdr:colOff>
      <xdr:row>55</xdr:row>
      <xdr:rowOff>85725</xdr:rowOff>
    </xdr:to>
    <xdr:graphicFrame macro="">
      <xdr:nvGraphicFramePr>
        <xdr:cNvPr id="3" name="Gráfico 2">
          <a:extLst>
            <a:ext uri="{FF2B5EF4-FFF2-40B4-BE49-F238E27FC236}">
              <a16:creationId xmlns:a16="http://schemas.microsoft.com/office/drawing/2014/main" id="{00000000-0008-0000-2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114300</xdr:colOff>
      <xdr:row>1</xdr:row>
      <xdr:rowOff>9524</xdr:rowOff>
    </xdr:from>
    <xdr:to>
      <xdr:col>6</xdr:col>
      <xdr:colOff>142875</xdr:colOff>
      <xdr:row>3</xdr:row>
      <xdr:rowOff>176462</xdr:rowOff>
    </xdr:to>
    <xdr:pic>
      <xdr:nvPicPr>
        <xdr:cNvPr id="4" name="Imagen 3">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650" y="200024"/>
          <a:ext cx="987425" cy="928938"/>
        </a:xfrm>
        <a:prstGeom prst="rect">
          <a:avLst/>
        </a:prstGeom>
      </xdr:spPr>
    </xdr:pic>
    <xdr:clientData/>
  </xdr:twoCellAnchor>
  <xdr:twoCellAnchor>
    <xdr:from>
      <xdr:col>7</xdr:col>
      <xdr:colOff>49696</xdr:colOff>
      <xdr:row>44</xdr:row>
      <xdr:rowOff>24848</xdr:rowOff>
    </xdr:from>
    <xdr:to>
      <xdr:col>23</xdr:col>
      <xdr:colOff>157369</xdr:colOff>
      <xdr:row>55</xdr:row>
      <xdr:rowOff>85725</xdr:rowOff>
    </xdr:to>
    <xdr:graphicFrame macro="">
      <xdr:nvGraphicFramePr>
        <xdr:cNvPr id="5" name="Gráfico 4">
          <a:extLst>
            <a:ext uri="{FF2B5EF4-FFF2-40B4-BE49-F238E27FC236}">
              <a16:creationId xmlns:a16="http://schemas.microsoft.com/office/drawing/2014/main" id="{07491139-5420-4F3A-B9DF-DECEBAE125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114300</xdr:colOff>
      <xdr:row>1</xdr:row>
      <xdr:rowOff>9524</xdr:rowOff>
    </xdr:from>
    <xdr:to>
      <xdr:col>6</xdr:col>
      <xdr:colOff>142875</xdr:colOff>
      <xdr:row>3</xdr:row>
      <xdr:rowOff>176462</xdr:rowOff>
    </xdr:to>
    <xdr:pic>
      <xdr:nvPicPr>
        <xdr:cNvPr id="6" name="Imagen 5">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650" y="200024"/>
          <a:ext cx="987425" cy="928938"/>
        </a:xfrm>
        <a:prstGeom prst="rect">
          <a:avLst/>
        </a:prstGeom>
      </xdr:spPr>
    </xdr:pic>
    <xdr:clientData/>
  </xdr:twoCellAnchor>
  <xdr:twoCellAnchor>
    <xdr:from>
      <xdr:col>7</xdr:col>
      <xdr:colOff>49696</xdr:colOff>
      <xdr:row>44</xdr:row>
      <xdr:rowOff>24848</xdr:rowOff>
    </xdr:from>
    <xdr:to>
      <xdr:col>23</xdr:col>
      <xdr:colOff>157369</xdr:colOff>
      <xdr:row>55</xdr:row>
      <xdr:rowOff>85725</xdr:rowOff>
    </xdr:to>
    <xdr:graphicFrame macro="">
      <xdr:nvGraphicFramePr>
        <xdr:cNvPr id="7" name="Gráfico 6">
          <a:extLst>
            <a:ext uri="{FF2B5EF4-FFF2-40B4-BE49-F238E27FC236}">
              <a16:creationId xmlns:a16="http://schemas.microsoft.com/office/drawing/2014/main" id="{07491139-5420-4F3A-B9DF-DECEBAE125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4.xml><?xml version="1.0" encoding="utf-8"?>
<xdr:wsDr xmlns:xdr="http://schemas.openxmlformats.org/drawingml/2006/spreadsheetDrawing" xmlns:a="http://schemas.openxmlformats.org/drawingml/2006/main">
  <xdr:oneCellAnchor>
    <xdr:from>
      <xdr:col>1</xdr:col>
      <xdr:colOff>114300</xdr:colOff>
      <xdr:row>1</xdr:row>
      <xdr:rowOff>9524</xdr:rowOff>
    </xdr:from>
    <xdr:ext cx="947945" cy="937221"/>
    <xdr:pic>
      <xdr:nvPicPr>
        <xdr:cNvPr id="2" name="Imagen 1">
          <a:extLst>
            <a:ext uri="{FF2B5EF4-FFF2-40B4-BE49-F238E27FC236}">
              <a16:creationId xmlns:a16="http://schemas.microsoft.com/office/drawing/2014/main" id="{1A9B1D66-AAD1-400F-BECE-783A478F23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650" y="200024"/>
          <a:ext cx="947945" cy="937221"/>
        </a:xfrm>
        <a:prstGeom prst="rect">
          <a:avLst/>
        </a:prstGeom>
      </xdr:spPr>
    </xdr:pic>
    <xdr:clientData/>
  </xdr:oneCellAnchor>
  <xdr:twoCellAnchor>
    <xdr:from>
      <xdr:col>7</xdr:col>
      <xdr:colOff>49696</xdr:colOff>
      <xdr:row>44</xdr:row>
      <xdr:rowOff>24848</xdr:rowOff>
    </xdr:from>
    <xdr:to>
      <xdr:col>23</xdr:col>
      <xdr:colOff>157369</xdr:colOff>
      <xdr:row>55</xdr:row>
      <xdr:rowOff>85725</xdr:rowOff>
    </xdr:to>
    <xdr:graphicFrame macro="">
      <xdr:nvGraphicFramePr>
        <xdr:cNvPr id="3" name="Gráfico 2">
          <a:extLst>
            <a:ext uri="{FF2B5EF4-FFF2-40B4-BE49-F238E27FC236}">
              <a16:creationId xmlns:a16="http://schemas.microsoft.com/office/drawing/2014/main" id="{E83B8BAF-F37D-4BA0-8D72-24B3DD28FD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130175</xdr:colOff>
      <xdr:row>3</xdr:row>
      <xdr:rowOff>176462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650" y="200024"/>
          <a:ext cx="987425" cy="928938"/>
        </a:xfrm>
        <a:prstGeom prst="rect">
          <a:avLst/>
        </a:prstGeom>
      </xdr:spPr>
    </xdr:pic>
    <xdr:clientData/>
  </xdr:twoCellAnchor>
  <xdr:twoCellAnchor>
    <xdr:from>
      <xdr:col>8</xdr:col>
      <xdr:colOff>118242</xdr:colOff>
      <xdr:row>42</xdr:row>
      <xdr:rowOff>44011</xdr:rowOff>
    </xdr:from>
    <xdr:to>
      <xdr:col>21</xdr:col>
      <xdr:colOff>105104</xdr:colOff>
      <xdr:row>54</xdr:row>
      <xdr:rowOff>72259</xdr:rowOff>
    </xdr:to>
    <xdr:graphicFrame macro="">
      <xdr:nvGraphicFramePr>
        <xdr:cNvPr id="3" name="Gráfico 2">
          <a:extLst>
            <a:ext uri="{FF2B5EF4-FFF2-40B4-BE49-F238E27FC236}">
              <a16:creationId xmlns:a16="http://schemas.microsoft.com/office/drawing/2014/main" id="{84367E7B-A8DC-440D-9E8D-013708041D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171450</xdr:colOff>
      <xdr:row>0</xdr:row>
      <xdr:rowOff>190499</xdr:rowOff>
    </xdr:from>
    <xdr:to>
      <xdr:col>6</xdr:col>
      <xdr:colOff>200025</xdr:colOff>
      <xdr:row>3</xdr:row>
      <xdr:rowOff>151062</xdr:rowOff>
    </xdr:to>
    <xdr:pic>
      <xdr:nvPicPr>
        <xdr:cNvPr id="9" name="Imagen 8">
          <a:extLst>
            <a:ext uri="{FF2B5EF4-FFF2-40B4-BE49-F238E27FC236}">
              <a16:creationId xmlns:a16="http://schemas.microsoft.com/office/drawing/2014/main" id="{00000000-0008-0000-30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1800" y="190499"/>
          <a:ext cx="987425" cy="919413"/>
        </a:xfrm>
        <a:prstGeom prst="rect">
          <a:avLst/>
        </a:prstGeom>
      </xdr:spPr>
    </xdr:pic>
    <xdr:clientData/>
  </xdr:twoCellAnchor>
  <xdr:twoCellAnchor>
    <xdr:from>
      <xdr:col>5</xdr:col>
      <xdr:colOff>6351</xdr:colOff>
      <xdr:row>44</xdr:row>
      <xdr:rowOff>138112</xdr:rowOff>
    </xdr:from>
    <xdr:to>
      <xdr:col>25</xdr:col>
      <xdr:colOff>120650</xdr:colOff>
      <xdr:row>56</xdr:row>
      <xdr:rowOff>0</xdr:rowOff>
    </xdr:to>
    <xdr:graphicFrame macro="">
      <xdr:nvGraphicFramePr>
        <xdr:cNvPr id="10" name="Gráfico 9">
          <a:extLst>
            <a:ext uri="{FF2B5EF4-FFF2-40B4-BE49-F238E27FC236}">
              <a16:creationId xmlns:a16="http://schemas.microsoft.com/office/drawing/2014/main" id="{00000000-0008-0000-3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171450</xdr:colOff>
      <xdr:row>0</xdr:row>
      <xdr:rowOff>190499</xdr:rowOff>
    </xdr:from>
    <xdr:to>
      <xdr:col>6</xdr:col>
      <xdr:colOff>200025</xdr:colOff>
      <xdr:row>3</xdr:row>
      <xdr:rowOff>157412</xdr:rowOff>
    </xdr:to>
    <xdr:pic>
      <xdr:nvPicPr>
        <xdr:cNvPr id="4" name="Imagen 3">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1800" y="190499"/>
          <a:ext cx="987425" cy="919413"/>
        </a:xfrm>
        <a:prstGeom prst="rect">
          <a:avLst/>
        </a:prstGeom>
      </xdr:spPr>
    </xdr:pic>
    <xdr:clientData/>
  </xdr:twoCellAnchor>
  <xdr:twoCellAnchor>
    <xdr:from>
      <xdr:col>5</xdr:col>
      <xdr:colOff>19051</xdr:colOff>
      <xdr:row>44</xdr:row>
      <xdr:rowOff>176212</xdr:rowOff>
    </xdr:from>
    <xdr:to>
      <xdr:col>25</xdr:col>
      <xdr:colOff>133350</xdr:colOff>
      <xdr:row>56</xdr:row>
      <xdr:rowOff>38100</xdr:rowOff>
    </xdr:to>
    <xdr:graphicFrame macro="">
      <xdr:nvGraphicFramePr>
        <xdr:cNvPr id="5" name="Gráfico 4">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57150</xdr:colOff>
      <xdr:row>1</xdr:row>
      <xdr:rowOff>9524</xdr:rowOff>
    </xdr:from>
    <xdr:to>
      <xdr:col>6</xdr:col>
      <xdr:colOff>85725</xdr:colOff>
      <xdr:row>3</xdr:row>
      <xdr:rowOff>166937</xdr:rowOff>
    </xdr:to>
    <xdr:pic>
      <xdr:nvPicPr>
        <xdr:cNvPr id="6" name="Imagen 5">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00" y="200024"/>
          <a:ext cx="987425" cy="919413"/>
        </a:xfrm>
        <a:prstGeom prst="rect">
          <a:avLst/>
        </a:prstGeom>
      </xdr:spPr>
    </xdr:pic>
    <xdr:clientData/>
  </xdr:twoCellAnchor>
  <xdr:twoCellAnchor editAs="oneCell">
    <xdr:from>
      <xdr:col>1</xdr:col>
      <xdr:colOff>171450</xdr:colOff>
      <xdr:row>0</xdr:row>
      <xdr:rowOff>190499</xdr:rowOff>
    </xdr:from>
    <xdr:to>
      <xdr:col>6</xdr:col>
      <xdr:colOff>200025</xdr:colOff>
      <xdr:row>3</xdr:row>
      <xdr:rowOff>157412</xdr:rowOff>
    </xdr:to>
    <xdr:pic>
      <xdr:nvPicPr>
        <xdr:cNvPr id="7" name="Imagen 6">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1800" y="190499"/>
          <a:ext cx="987425" cy="919413"/>
        </a:xfrm>
        <a:prstGeom prst="rect">
          <a:avLst/>
        </a:prstGeom>
      </xdr:spPr>
    </xdr:pic>
    <xdr:clientData/>
  </xdr:twoCellAnchor>
  <xdr:twoCellAnchor>
    <xdr:from>
      <xdr:col>5</xdr:col>
      <xdr:colOff>19051</xdr:colOff>
      <xdr:row>44</xdr:row>
      <xdr:rowOff>176212</xdr:rowOff>
    </xdr:from>
    <xdr:to>
      <xdr:col>25</xdr:col>
      <xdr:colOff>133350</xdr:colOff>
      <xdr:row>56</xdr:row>
      <xdr:rowOff>38100</xdr:rowOff>
    </xdr:to>
    <xdr:graphicFrame macro="">
      <xdr:nvGraphicFramePr>
        <xdr:cNvPr id="8" name="Gráfico 7">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57150</xdr:colOff>
      <xdr:row>1</xdr:row>
      <xdr:rowOff>9524</xdr:rowOff>
    </xdr:from>
    <xdr:to>
      <xdr:col>6</xdr:col>
      <xdr:colOff>85725</xdr:colOff>
      <xdr:row>3</xdr:row>
      <xdr:rowOff>166937</xdr:rowOff>
    </xdr:to>
    <xdr:pic>
      <xdr:nvPicPr>
        <xdr:cNvPr id="11" name="Imagen 10">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00" y="200024"/>
          <a:ext cx="987425" cy="919413"/>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117928</xdr:colOff>
      <xdr:row>3</xdr:row>
      <xdr:rowOff>175101</xdr:rowOff>
    </xdr:to>
    <xdr:pic>
      <xdr:nvPicPr>
        <xdr:cNvPr id="3" name="Imagen 2">
          <a:extLst>
            <a:ext uri="{FF2B5EF4-FFF2-40B4-BE49-F238E27FC236}">
              <a16:creationId xmlns:a16="http://schemas.microsoft.com/office/drawing/2014/main" id="{00000000-0008-0000-3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0371" y="127453"/>
          <a:ext cx="1001486" cy="936648"/>
        </a:xfrm>
        <a:prstGeom prst="rect">
          <a:avLst/>
        </a:prstGeom>
      </xdr:spPr>
    </xdr:pic>
    <xdr:clientData/>
  </xdr:twoCellAnchor>
  <xdr:twoCellAnchor>
    <xdr:from>
      <xdr:col>3</xdr:col>
      <xdr:colOff>0</xdr:colOff>
      <xdr:row>43</xdr:row>
      <xdr:rowOff>154781</xdr:rowOff>
    </xdr:from>
    <xdr:to>
      <xdr:col>26</xdr:col>
      <xdr:colOff>250031</xdr:colOff>
      <xdr:row>43</xdr:row>
      <xdr:rowOff>1940718</xdr:rowOff>
    </xdr:to>
    <xdr:graphicFrame macro="">
      <xdr:nvGraphicFramePr>
        <xdr:cNvPr id="4" name="Gráfico 3">
          <a:extLst>
            <a:ext uri="{FF2B5EF4-FFF2-40B4-BE49-F238E27FC236}">
              <a16:creationId xmlns:a16="http://schemas.microsoft.com/office/drawing/2014/main" id="{00000000-0008-0000-3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44</xdr:row>
      <xdr:rowOff>154781</xdr:rowOff>
    </xdr:from>
    <xdr:to>
      <xdr:col>26</xdr:col>
      <xdr:colOff>250031</xdr:colOff>
      <xdr:row>44</xdr:row>
      <xdr:rowOff>1940718</xdr:rowOff>
    </xdr:to>
    <xdr:graphicFrame macro="">
      <xdr:nvGraphicFramePr>
        <xdr:cNvPr id="5" name="Gráfico 4">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118</xdr:row>
      <xdr:rowOff>294820</xdr:rowOff>
    </xdr:from>
    <xdr:to>
      <xdr:col>8</xdr:col>
      <xdr:colOff>1022350</xdr:colOff>
      <xdr:row>119</xdr:row>
      <xdr:rowOff>117926</xdr:rowOff>
    </xdr:to>
    <xdr:pic>
      <xdr:nvPicPr>
        <xdr:cNvPr id="2" name="Imagen 1">
          <a:extLst>
            <a:ext uri="{FF2B5EF4-FFF2-40B4-BE49-F238E27FC236}">
              <a16:creationId xmlns:a16="http://schemas.microsoft.com/office/drawing/2014/main" id="{00000000-0008-0000-3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67071" y="28398106"/>
          <a:ext cx="8515350" cy="20846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150586</xdr:colOff>
      <xdr:row>1</xdr:row>
      <xdr:rowOff>27667</xdr:rowOff>
    </xdr:from>
    <xdr:to>
      <xdr:col>6</xdr:col>
      <xdr:colOff>127000</xdr:colOff>
      <xdr:row>3</xdr:row>
      <xdr:rowOff>194605</xdr:rowOff>
    </xdr:to>
    <xdr:pic>
      <xdr:nvPicPr>
        <xdr:cNvPr id="5" name="Imagen 4">
          <a:extLst>
            <a:ext uri="{FF2B5EF4-FFF2-40B4-BE49-F238E27FC236}">
              <a16:creationId xmlns:a16="http://schemas.microsoft.com/office/drawing/2014/main" id="{00000000-0008-0000-32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6657" y="145596"/>
          <a:ext cx="974272" cy="938009"/>
        </a:xfrm>
        <a:prstGeom prst="rect">
          <a:avLst/>
        </a:prstGeom>
      </xdr:spPr>
    </xdr:pic>
    <xdr:clientData/>
  </xdr:twoCellAnchor>
  <xdr:twoCellAnchor>
    <xdr:from>
      <xdr:col>4</xdr:col>
      <xdr:colOff>6348</xdr:colOff>
      <xdr:row>42</xdr:row>
      <xdr:rowOff>2117</xdr:rowOff>
    </xdr:from>
    <xdr:to>
      <xdr:col>26</xdr:col>
      <xdr:colOff>933449</xdr:colOff>
      <xdr:row>42</xdr:row>
      <xdr:rowOff>2057136</xdr:rowOff>
    </xdr:to>
    <xdr:graphicFrame macro="">
      <xdr:nvGraphicFramePr>
        <xdr:cNvPr id="6" name="Gráfico 5">
          <a:extLst>
            <a:ext uri="{FF2B5EF4-FFF2-40B4-BE49-F238E27FC236}">
              <a16:creationId xmlns:a16="http://schemas.microsoft.com/office/drawing/2014/main" id="{00000000-0008-0000-3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114300</xdr:colOff>
      <xdr:row>1</xdr:row>
      <xdr:rowOff>9524</xdr:rowOff>
    </xdr:from>
    <xdr:to>
      <xdr:col>3</xdr:col>
      <xdr:colOff>123824</xdr:colOff>
      <xdr:row>3</xdr:row>
      <xdr:rowOff>176462</xdr:rowOff>
    </xdr:to>
    <xdr:pic>
      <xdr:nvPicPr>
        <xdr:cNvPr id="7" name="Imagen 6">
          <a:extLst>
            <a:ext uri="{FF2B5EF4-FFF2-40B4-BE49-F238E27FC236}">
              <a16:creationId xmlns:a16="http://schemas.microsoft.com/office/drawing/2014/main" id="{00000000-0008-0000-32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54000" y="123824"/>
          <a:ext cx="403224" cy="935288"/>
        </a:xfrm>
        <a:prstGeom prst="rect">
          <a:avLst/>
        </a:prstGeom>
      </xdr:spPr>
    </xdr:pic>
    <xdr:clientData/>
  </xdr:twoCellAnchor>
  <xdr:twoCellAnchor>
    <xdr:from>
      <xdr:col>4</xdr:col>
      <xdr:colOff>6348</xdr:colOff>
      <xdr:row>42</xdr:row>
      <xdr:rowOff>2117</xdr:rowOff>
    </xdr:from>
    <xdr:to>
      <xdr:col>26</xdr:col>
      <xdr:colOff>933449</xdr:colOff>
      <xdr:row>42</xdr:row>
      <xdr:rowOff>2057136</xdr:rowOff>
    </xdr:to>
    <xdr:graphicFrame macro="">
      <xdr:nvGraphicFramePr>
        <xdr:cNvPr id="8" name="Gráfico 7">
          <a:extLst>
            <a:ext uri="{FF2B5EF4-FFF2-40B4-BE49-F238E27FC236}">
              <a16:creationId xmlns:a16="http://schemas.microsoft.com/office/drawing/2014/main" id="{00000000-0008-0000-3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6348</xdr:colOff>
      <xdr:row>42</xdr:row>
      <xdr:rowOff>2117</xdr:rowOff>
    </xdr:from>
    <xdr:to>
      <xdr:col>26</xdr:col>
      <xdr:colOff>933449</xdr:colOff>
      <xdr:row>42</xdr:row>
      <xdr:rowOff>2057136</xdr:rowOff>
    </xdr:to>
    <xdr:graphicFrame macro="">
      <xdr:nvGraphicFramePr>
        <xdr:cNvPr id="9" name="Gráfico 8">
          <a:extLst>
            <a:ext uri="{FF2B5EF4-FFF2-40B4-BE49-F238E27FC236}">
              <a16:creationId xmlns:a16="http://schemas.microsoft.com/office/drawing/2014/main" id="{00000000-0008-0000-3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9.xml><?xml version="1.0" encoding="utf-8"?>
<c:userShapes xmlns:c="http://schemas.openxmlformats.org/drawingml/2006/chart">
  <cdr:relSizeAnchor xmlns:cdr="http://schemas.openxmlformats.org/drawingml/2006/chartDrawing">
    <cdr:from>
      <cdr:x>0.20433</cdr:x>
      <cdr:y>0.74508</cdr:y>
    </cdr:from>
    <cdr:to>
      <cdr:x>0.31192</cdr:x>
      <cdr:y>0.85644</cdr:y>
    </cdr:to>
    <cdr:sp macro="" textlink="">
      <cdr:nvSpPr>
        <cdr:cNvPr id="3" name="CuadroTexto 2">
          <a:extLst xmlns:a="http://schemas.openxmlformats.org/drawingml/2006/main">
            <a:ext uri="{FF2B5EF4-FFF2-40B4-BE49-F238E27FC236}">
              <a16:creationId xmlns:a16="http://schemas.microsoft.com/office/drawing/2014/main" id="{F11E6A00-E6B5-9D44-A0DB-C69885CC2BBC}"/>
            </a:ext>
          </a:extLst>
        </cdr:cNvPr>
        <cdr:cNvSpPr txBox="1"/>
      </cdr:nvSpPr>
      <cdr:spPr>
        <a:xfrm xmlns:a="http://schemas.openxmlformats.org/drawingml/2006/main">
          <a:off x="1736726" y="1531144"/>
          <a:ext cx="914400" cy="22886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O" sz="1100"/>
            <a:t>85%</a:t>
          </a:r>
        </a:p>
      </cdr:txBody>
    </cdr:sp>
  </cdr:relSizeAnchor>
  <cdr:relSizeAnchor xmlns:cdr="http://schemas.openxmlformats.org/drawingml/2006/chartDrawing">
    <cdr:from>
      <cdr:x>0.55578</cdr:x>
      <cdr:y>0.28943</cdr:y>
    </cdr:from>
    <cdr:to>
      <cdr:x>0.60858</cdr:x>
      <cdr:y>0.50264</cdr:y>
    </cdr:to>
    <cdr:sp macro="" textlink="">
      <cdr:nvSpPr>
        <cdr:cNvPr id="4" name="CuadroTexto 3"/>
        <cdr:cNvSpPr txBox="1"/>
      </cdr:nvSpPr>
      <cdr:spPr>
        <a:xfrm xmlns:a="http://schemas.openxmlformats.org/drawingml/2006/main">
          <a:off x="5346702" y="594783"/>
          <a:ext cx="508000" cy="4381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0.57096</cdr:x>
      <cdr:y>0.44393</cdr:y>
    </cdr:from>
    <cdr:to>
      <cdr:x>0.66601</cdr:x>
      <cdr:y>0.88889</cdr:y>
    </cdr:to>
    <cdr:sp macro="" textlink="">
      <cdr:nvSpPr>
        <cdr:cNvPr id="5" name="CuadroTexto 4"/>
        <cdr:cNvSpPr txBox="1"/>
      </cdr:nvSpPr>
      <cdr:spPr>
        <a:xfrm xmlns:a="http://schemas.openxmlformats.org/drawingml/2006/main">
          <a:off x="5492752" y="912283"/>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sz="900"/>
        </a:p>
      </cdr:txBody>
    </cdr:sp>
  </cdr:relSizeAnchor>
</c:userShapes>
</file>

<file path=xl/drawings/drawing5.xml><?xml version="1.0" encoding="utf-8"?>
<xdr:wsDr xmlns:xdr="http://schemas.openxmlformats.org/drawingml/2006/spreadsheetDrawing" xmlns:a="http://schemas.openxmlformats.org/drawingml/2006/main">
  <xdr:twoCellAnchor editAs="oneCell">
    <xdr:from>
      <xdr:col>1</xdr:col>
      <xdr:colOff>101600</xdr:colOff>
      <xdr:row>1</xdr:row>
      <xdr:rowOff>12700</xdr:rowOff>
    </xdr:from>
    <xdr:to>
      <xdr:col>3</xdr:col>
      <xdr:colOff>120650</xdr:colOff>
      <xdr:row>3</xdr:row>
      <xdr:rowOff>177800</xdr:rowOff>
    </xdr:to>
    <xdr:pic>
      <xdr:nvPicPr>
        <xdr:cNvPr id="2" name="Imagen 4">
          <a:extLst>
            <a:ext uri="{FF2B5EF4-FFF2-40B4-BE49-F238E27FC236}">
              <a16:creationId xmlns:a16="http://schemas.microsoft.com/office/drawing/2014/main" id="{00000000-0008-0000-0000-00004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9250" y="203200"/>
          <a:ext cx="933450" cy="92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1171576</xdr:colOff>
      <xdr:row>43</xdr:row>
      <xdr:rowOff>104775</xdr:rowOff>
    </xdr:from>
    <xdr:to>
      <xdr:col>21</xdr:col>
      <xdr:colOff>219075</xdr:colOff>
      <xdr:row>52</xdr:row>
      <xdr:rowOff>219074</xdr:rowOff>
    </xdr:to>
    <xdr:graphicFrame macro="">
      <xdr:nvGraphicFramePr>
        <xdr:cNvPr id="3" name="Gráfico 2">
          <a:extLst>
            <a:ext uri="{FF2B5EF4-FFF2-40B4-BE49-F238E27FC236}">
              <a16:creationId xmlns:a16="http://schemas.microsoft.com/office/drawing/2014/main" id="{A6954E27-6332-79BB-16FC-DB5A903702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c:userShapes xmlns:c="http://schemas.openxmlformats.org/drawingml/2006/chart">
  <cdr:relSizeAnchor xmlns:cdr="http://schemas.openxmlformats.org/drawingml/2006/chartDrawing">
    <cdr:from>
      <cdr:x>0.20433</cdr:x>
      <cdr:y>0.74508</cdr:y>
    </cdr:from>
    <cdr:to>
      <cdr:x>0.31192</cdr:x>
      <cdr:y>0.85644</cdr:y>
    </cdr:to>
    <cdr:sp macro="" textlink="">
      <cdr:nvSpPr>
        <cdr:cNvPr id="3" name="CuadroTexto 2">
          <a:extLst xmlns:a="http://schemas.openxmlformats.org/drawingml/2006/main">
            <a:ext uri="{FF2B5EF4-FFF2-40B4-BE49-F238E27FC236}">
              <a16:creationId xmlns:a16="http://schemas.microsoft.com/office/drawing/2014/main" id="{F11E6A00-E6B5-9D44-A0DB-C69885CC2BBC}"/>
            </a:ext>
          </a:extLst>
        </cdr:cNvPr>
        <cdr:cNvSpPr txBox="1"/>
      </cdr:nvSpPr>
      <cdr:spPr>
        <a:xfrm xmlns:a="http://schemas.openxmlformats.org/drawingml/2006/main">
          <a:off x="1736726" y="1531144"/>
          <a:ext cx="914400" cy="22886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O" sz="1100"/>
            <a:t>85%</a:t>
          </a:r>
        </a:p>
      </cdr:txBody>
    </cdr:sp>
  </cdr:relSizeAnchor>
  <cdr:relSizeAnchor xmlns:cdr="http://schemas.openxmlformats.org/drawingml/2006/chartDrawing">
    <cdr:from>
      <cdr:x>0.55578</cdr:x>
      <cdr:y>0.28943</cdr:y>
    </cdr:from>
    <cdr:to>
      <cdr:x>0.60858</cdr:x>
      <cdr:y>0.50264</cdr:y>
    </cdr:to>
    <cdr:sp macro="" textlink="">
      <cdr:nvSpPr>
        <cdr:cNvPr id="4" name="CuadroTexto 3"/>
        <cdr:cNvSpPr txBox="1"/>
      </cdr:nvSpPr>
      <cdr:spPr>
        <a:xfrm xmlns:a="http://schemas.openxmlformats.org/drawingml/2006/main">
          <a:off x="5346702" y="594783"/>
          <a:ext cx="508000" cy="4381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0.57096</cdr:x>
      <cdr:y>0.44393</cdr:y>
    </cdr:from>
    <cdr:to>
      <cdr:x>0.66601</cdr:x>
      <cdr:y>0.88889</cdr:y>
    </cdr:to>
    <cdr:sp macro="" textlink="">
      <cdr:nvSpPr>
        <cdr:cNvPr id="5" name="CuadroTexto 4"/>
        <cdr:cNvSpPr txBox="1"/>
      </cdr:nvSpPr>
      <cdr:spPr>
        <a:xfrm xmlns:a="http://schemas.openxmlformats.org/drawingml/2006/main">
          <a:off x="5492752" y="912283"/>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sz="900"/>
        </a:p>
      </cdr:txBody>
    </cdr:sp>
  </cdr:relSizeAnchor>
</c:userShapes>
</file>

<file path=xl/drawings/drawing51.xml><?xml version="1.0" encoding="utf-8"?>
<c:userShapes xmlns:c="http://schemas.openxmlformats.org/drawingml/2006/chart">
  <cdr:relSizeAnchor xmlns:cdr="http://schemas.openxmlformats.org/drawingml/2006/chartDrawing">
    <cdr:from>
      <cdr:x>0.55578</cdr:x>
      <cdr:y>0.28943</cdr:y>
    </cdr:from>
    <cdr:to>
      <cdr:x>0.60858</cdr:x>
      <cdr:y>0.50264</cdr:y>
    </cdr:to>
    <cdr:sp macro="" textlink="">
      <cdr:nvSpPr>
        <cdr:cNvPr id="4" name="CuadroTexto 3"/>
        <cdr:cNvSpPr txBox="1"/>
      </cdr:nvSpPr>
      <cdr:spPr>
        <a:xfrm xmlns:a="http://schemas.openxmlformats.org/drawingml/2006/main">
          <a:off x="5346702" y="594783"/>
          <a:ext cx="508000" cy="4381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0.57096</cdr:x>
      <cdr:y>0.44393</cdr:y>
    </cdr:from>
    <cdr:to>
      <cdr:x>0.66601</cdr:x>
      <cdr:y>0.88889</cdr:y>
    </cdr:to>
    <cdr:sp macro="" textlink="">
      <cdr:nvSpPr>
        <cdr:cNvPr id="5" name="CuadroTexto 4"/>
        <cdr:cNvSpPr txBox="1"/>
      </cdr:nvSpPr>
      <cdr:spPr>
        <a:xfrm xmlns:a="http://schemas.openxmlformats.org/drawingml/2006/main">
          <a:off x="5492752" y="912283"/>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sz="900"/>
        </a:p>
      </cdr:txBody>
    </cdr:sp>
  </cdr:relSizeAnchor>
</c:userShapes>
</file>

<file path=xl/drawings/drawing52.xml><?xml version="1.0" encoding="utf-8"?>
<xdr:wsDr xmlns:xdr="http://schemas.openxmlformats.org/drawingml/2006/spreadsheetDrawing" xmlns:a="http://schemas.openxmlformats.org/drawingml/2006/main">
  <xdr:twoCellAnchor editAs="oneCell">
    <xdr:from>
      <xdr:col>1</xdr:col>
      <xdr:colOff>101600</xdr:colOff>
      <xdr:row>1</xdr:row>
      <xdr:rowOff>12700</xdr:rowOff>
    </xdr:from>
    <xdr:to>
      <xdr:col>3</xdr:col>
      <xdr:colOff>120650</xdr:colOff>
      <xdr:row>3</xdr:row>
      <xdr:rowOff>177800</xdr:rowOff>
    </xdr:to>
    <xdr:pic>
      <xdr:nvPicPr>
        <xdr:cNvPr id="2" name="Imagen 4">
          <a:extLst>
            <a:ext uri="{FF2B5EF4-FFF2-40B4-BE49-F238E27FC236}">
              <a16:creationId xmlns:a16="http://schemas.microsoft.com/office/drawing/2014/main" id="{00000000-0008-0000-0000-00004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9250" y="203200"/>
          <a:ext cx="933450" cy="92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681317</xdr:colOff>
      <xdr:row>22</xdr:row>
      <xdr:rowOff>134470</xdr:rowOff>
    </xdr:from>
    <xdr:ext cx="5762625" cy="533400"/>
    <mc:AlternateContent xmlns:mc="http://schemas.openxmlformats.org/markup-compatibility/2006">
      <mc:Choice xmlns:a14="http://schemas.microsoft.com/office/drawing/2010/main" Requires="a14">
        <xdr:sp macro="" textlink="">
          <xdr:nvSpPr>
            <xdr:cNvPr id="3" name="CuadroTexto 2">
              <a:extLst>
                <a:ext uri="{FF2B5EF4-FFF2-40B4-BE49-F238E27FC236}">
                  <a16:creationId xmlns:a16="http://schemas.microsoft.com/office/drawing/2014/main" id="{D6050D8C-80CB-4010-AA6B-07C9A87BA3EB}"/>
                </a:ext>
                <a:ext uri="{147F2762-F138-4A5C-976F-8EAC2B608ADB}">
                  <a16:predDERef xmlns:a16="http://schemas.microsoft.com/office/drawing/2014/main" pred="{00000000-0008-0000-0100-000004000000}"/>
                </a:ext>
              </a:extLst>
            </xdr:cNvPr>
            <xdr:cNvSpPr txBox="1"/>
          </xdr:nvSpPr>
          <xdr:spPr>
            <a:xfrm>
              <a:off x="3157817" y="7043270"/>
              <a:ext cx="5762625"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d>
                    <m:dPr>
                      <m:ctrlPr>
                        <a:rPr lang="es-CO" sz="1800" i="1">
                          <a:latin typeface="Cambria Math" panose="02040503050406030204" pitchFamily="18" charset="0"/>
                        </a:rPr>
                      </m:ctrlPr>
                    </m:dPr>
                    <m:e>
                      <m:f>
                        <m:fPr>
                          <m:ctrlPr>
                            <a:rPr lang="es-CO" sz="1800" i="1">
                              <a:latin typeface="Cambria Math" panose="02040503050406030204" pitchFamily="18" charset="0"/>
                            </a:rPr>
                          </m:ctrlPr>
                        </m:fPr>
                        <m:num>
                          <m:r>
                            <a:rPr lang="es-CO" sz="1800" i="1">
                              <a:latin typeface="Cambria Math" panose="02040503050406030204" pitchFamily="18" charset="0"/>
                            </a:rPr>
                            <m:t>𝑁𝑢𝑚𝑒𝑟𝑜</m:t>
                          </m:r>
                          <m:r>
                            <a:rPr lang="es-CO" sz="1800" i="1">
                              <a:latin typeface="Cambria Math" panose="02040503050406030204" pitchFamily="18" charset="0"/>
                            </a:rPr>
                            <m:t> </m:t>
                          </m:r>
                          <m:r>
                            <a:rPr lang="es-CO" sz="1800" i="1">
                              <a:latin typeface="Cambria Math" panose="02040503050406030204" pitchFamily="18" charset="0"/>
                            </a:rPr>
                            <m:t>𝑡𝑜𝑡𝑎𝑙</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b="0" i="1">
                              <a:latin typeface="Cambria Math" panose="02040503050406030204" pitchFamily="18" charset="0"/>
                            </a:rPr>
                            <m:t>𝑖𝑛𝑓𝑜𝑟𝑚𝑒𝑠</m:t>
                          </m:r>
                          <m:r>
                            <a:rPr lang="es-CO" sz="1800" i="1">
                              <a:latin typeface="Cambria Math" panose="02040503050406030204" pitchFamily="18" charset="0"/>
                            </a:rPr>
                            <m:t> </m:t>
                          </m:r>
                          <m:r>
                            <a:rPr lang="es-CO" sz="1800" b="0" i="1">
                              <a:latin typeface="Cambria Math" panose="02040503050406030204" pitchFamily="18" charset="0"/>
                            </a:rPr>
                            <m:t>𝑣𝑒𝑟𝑖𝑓𝑖𝑐𝑎𝑑𝑜𝑠</m:t>
                          </m:r>
                        </m:num>
                        <m:den>
                          <m:r>
                            <a:rPr lang="es-CO" sz="1800" i="1">
                              <a:latin typeface="Cambria Math" panose="02040503050406030204" pitchFamily="18" charset="0"/>
                            </a:rPr>
                            <m:t>𝑁𝑢𝑚𝑒𝑟𝑜</m:t>
                          </m:r>
                          <m:r>
                            <a:rPr lang="es-CO" sz="1800" i="1">
                              <a:latin typeface="Cambria Math" panose="02040503050406030204" pitchFamily="18" charset="0"/>
                            </a:rPr>
                            <m:t> </m:t>
                          </m:r>
                          <m:r>
                            <a:rPr lang="es-CO" sz="1800" i="1">
                              <a:latin typeface="Cambria Math" panose="02040503050406030204" pitchFamily="18" charset="0"/>
                            </a:rPr>
                            <m:t>𝑡𝑜𝑡𝑎𝑙</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b="0" i="1">
                              <a:latin typeface="Cambria Math" panose="02040503050406030204" pitchFamily="18" charset="0"/>
                            </a:rPr>
                            <m:t>𝑖𝑛𝑓𝑜𝑟𝑚𝑒𝑠</m:t>
                          </m:r>
                          <m:r>
                            <a:rPr lang="es-CO" sz="1800" b="0" i="1">
                              <a:latin typeface="Cambria Math" panose="02040503050406030204" pitchFamily="18" charset="0"/>
                            </a:rPr>
                            <m:t> </m:t>
                          </m:r>
                          <m:r>
                            <a:rPr lang="es-CO" sz="1800" b="0" i="1">
                              <a:latin typeface="Cambria Math" panose="02040503050406030204" pitchFamily="18" charset="0"/>
                            </a:rPr>
                            <m:t>𝑎</m:t>
                          </m:r>
                          <m:r>
                            <a:rPr lang="es-CO" sz="1800" b="0" i="1">
                              <a:latin typeface="Cambria Math" panose="02040503050406030204" pitchFamily="18" charset="0"/>
                            </a:rPr>
                            <m:t> </m:t>
                          </m:r>
                          <m:r>
                            <a:rPr lang="es-CO" sz="1800" b="0" i="1">
                              <a:latin typeface="Cambria Math" panose="02040503050406030204" pitchFamily="18" charset="0"/>
                            </a:rPr>
                            <m:t>𝑣𝑒𝑟𝑖𝑓𝑖𝑐𝑎𝑟</m:t>
                          </m:r>
                        </m:den>
                      </m:f>
                    </m:e>
                  </m:d>
                </m:oMath>
              </a14:m>
              <a:r>
                <a:rPr lang="es-CO" sz="1800">
                  <a:latin typeface="+mn-lt"/>
                </a:rPr>
                <a:t>*100%</a:t>
              </a:r>
            </a:p>
          </xdr:txBody>
        </xdr:sp>
      </mc:Choice>
      <mc:Fallback>
        <xdr:sp macro="" textlink="">
          <xdr:nvSpPr>
            <xdr:cNvPr id="3" name="CuadroTexto 2">
              <a:extLst>
                <a:ext uri="{FF2B5EF4-FFF2-40B4-BE49-F238E27FC236}">
                  <a16:creationId xmlns:a16="http://schemas.microsoft.com/office/drawing/2014/main" id="{D6050D8C-80CB-4010-AA6B-07C9A87BA3EB}"/>
                </a:ext>
                <a:ext uri="{147F2762-F138-4A5C-976F-8EAC2B608ADB}">
                  <a16:predDERef xmlns:a16="http://schemas.microsoft.com/office/drawing/2014/main" pred="{00000000-0008-0000-0100-000004000000}"/>
                </a:ext>
              </a:extLst>
            </xdr:cNvPr>
            <xdr:cNvSpPr txBox="1"/>
          </xdr:nvSpPr>
          <xdr:spPr>
            <a:xfrm>
              <a:off x="3157817" y="7043270"/>
              <a:ext cx="5762625"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O" sz="1800" i="0">
                  <a:latin typeface="Cambria Math" panose="02040503050406030204" pitchFamily="18" charset="0"/>
                </a:rPr>
                <a:t>((𝑁𝑢𝑚𝑒𝑟𝑜 𝑡𝑜𝑡𝑎𝑙 𝑑𝑒 </a:t>
              </a:r>
              <a:r>
                <a:rPr lang="es-CO" sz="1800" b="0" i="0">
                  <a:latin typeface="Cambria Math" panose="02040503050406030204" pitchFamily="18" charset="0"/>
                </a:rPr>
                <a:t>𝑖𝑛𝑓𝑜𝑟𝑚𝑒𝑠</a:t>
              </a:r>
              <a:r>
                <a:rPr lang="es-CO" sz="1800" i="0">
                  <a:latin typeface="Cambria Math" panose="02040503050406030204" pitchFamily="18" charset="0"/>
                </a:rPr>
                <a:t> </a:t>
              </a:r>
              <a:r>
                <a:rPr lang="es-CO" sz="1800" b="0" i="0">
                  <a:latin typeface="Cambria Math" panose="02040503050406030204" pitchFamily="18" charset="0"/>
                </a:rPr>
                <a:t>𝑣𝑒𝑟𝑖𝑓𝑖𝑐𝑎𝑑𝑜𝑠)/(</a:t>
              </a:r>
              <a:r>
                <a:rPr lang="es-CO" sz="1800" i="0">
                  <a:latin typeface="Cambria Math" panose="02040503050406030204" pitchFamily="18" charset="0"/>
                </a:rPr>
                <a:t>𝑁𝑢𝑚𝑒𝑟𝑜 𝑡𝑜𝑡𝑎𝑙 𝑑𝑒 </a:t>
              </a:r>
              <a:r>
                <a:rPr lang="es-CO" sz="1800" b="0" i="0">
                  <a:latin typeface="Cambria Math" panose="02040503050406030204" pitchFamily="18" charset="0"/>
                </a:rPr>
                <a:t>𝑖𝑛𝑓𝑜𝑟𝑚𝑒𝑠 𝑎 𝑣𝑒𝑟𝑖𝑓𝑖𝑐𝑎𝑟))</a:t>
              </a:r>
              <a:r>
                <a:rPr lang="es-CO" sz="1800">
                  <a:latin typeface="+mn-lt"/>
                </a:rPr>
                <a:t>*100%</a:t>
              </a:r>
            </a:p>
          </xdr:txBody>
        </xdr:sp>
      </mc:Fallback>
    </mc:AlternateContent>
    <xdr:clientData/>
  </xdr:oneCellAnchor>
  <xdr:twoCellAnchor editAs="oneCell">
    <xdr:from>
      <xdr:col>10</xdr:col>
      <xdr:colOff>33867</xdr:colOff>
      <xdr:row>36</xdr:row>
      <xdr:rowOff>575734</xdr:rowOff>
    </xdr:from>
    <xdr:to>
      <xdr:col>25</xdr:col>
      <xdr:colOff>406400</xdr:colOff>
      <xdr:row>36</xdr:row>
      <xdr:rowOff>3107266</xdr:rowOff>
    </xdr:to>
    <xdr:pic>
      <xdr:nvPicPr>
        <xdr:cNvPr id="4" name="Imagen 3">
          <a:extLst>
            <a:ext uri="{FF2B5EF4-FFF2-40B4-BE49-F238E27FC236}">
              <a16:creationId xmlns:a16="http://schemas.microsoft.com/office/drawing/2014/main" id="{87ABB88B-7806-4025-AAD9-FE442B2CF232}"/>
            </a:ext>
          </a:extLst>
        </xdr:cNvPr>
        <xdr:cNvPicPr>
          <a:picLocks noChangeAspect="1"/>
        </xdr:cNvPicPr>
      </xdr:nvPicPr>
      <xdr:blipFill>
        <a:blip xmlns:r="http://schemas.openxmlformats.org/officeDocument/2006/relationships" r:embed="rId2"/>
        <a:stretch>
          <a:fillRect/>
        </a:stretch>
      </xdr:blipFill>
      <xdr:spPr>
        <a:xfrm>
          <a:off x="5259917" y="12348634"/>
          <a:ext cx="4417483" cy="2531532"/>
        </a:xfrm>
        <a:prstGeom prst="rect">
          <a:avLst/>
        </a:prstGeom>
      </xdr:spPr>
    </xdr:pic>
    <xdr:clientData/>
  </xdr:twoCellAnchor>
  <xdr:twoCellAnchor editAs="oneCell">
    <xdr:from>
      <xdr:col>10</xdr:col>
      <xdr:colOff>50800</xdr:colOff>
      <xdr:row>37</xdr:row>
      <xdr:rowOff>651934</xdr:rowOff>
    </xdr:from>
    <xdr:to>
      <xdr:col>17</xdr:col>
      <xdr:colOff>234901</xdr:colOff>
      <xdr:row>37</xdr:row>
      <xdr:rowOff>3530600</xdr:rowOff>
    </xdr:to>
    <xdr:pic>
      <xdr:nvPicPr>
        <xdr:cNvPr id="5" name="Imagen 4">
          <a:extLst>
            <a:ext uri="{FF2B5EF4-FFF2-40B4-BE49-F238E27FC236}">
              <a16:creationId xmlns:a16="http://schemas.microsoft.com/office/drawing/2014/main" id="{3C338A10-BDF8-49F5-A2BB-4D3DB4B47E93}"/>
            </a:ext>
          </a:extLst>
        </xdr:cNvPr>
        <xdr:cNvPicPr>
          <a:picLocks noChangeAspect="1"/>
        </xdr:cNvPicPr>
      </xdr:nvPicPr>
      <xdr:blipFill>
        <a:blip xmlns:r="http://schemas.openxmlformats.org/officeDocument/2006/relationships" r:embed="rId3"/>
        <a:stretch>
          <a:fillRect/>
        </a:stretch>
      </xdr:blipFill>
      <xdr:spPr>
        <a:xfrm>
          <a:off x="5276850" y="16406284"/>
          <a:ext cx="4845001" cy="2878666"/>
        </a:xfrm>
        <a:prstGeom prst="rect">
          <a:avLst/>
        </a:prstGeom>
      </xdr:spPr>
    </xdr:pic>
    <xdr:clientData/>
  </xdr:twoCellAnchor>
  <xdr:twoCellAnchor editAs="oneCell">
    <xdr:from>
      <xdr:col>10</xdr:col>
      <xdr:colOff>16934</xdr:colOff>
      <xdr:row>38</xdr:row>
      <xdr:rowOff>560916</xdr:rowOff>
    </xdr:from>
    <xdr:to>
      <xdr:col>26</xdr:col>
      <xdr:colOff>215900</xdr:colOff>
      <xdr:row>38</xdr:row>
      <xdr:rowOff>3006235</xdr:rowOff>
    </xdr:to>
    <xdr:pic>
      <xdr:nvPicPr>
        <xdr:cNvPr id="6" name="Imagen 5">
          <a:extLst>
            <a:ext uri="{FF2B5EF4-FFF2-40B4-BE49-F238E27FC236}">
              <a16:creationId xmlns:a16="http://schemas.microsoft.com/office/drawing/2014/main" id="{ED93B077-CBD7-42C2-8CAA-F036E414D982}"/>
            </a:ext>
          </a:extLst>
        </xdr:cNvPr>
        <xdr:cNvPicPr>
          <a:picLocks noChangeAspect="1"/>
        </xdr:cNvPicPr>
      </xdr:nvPicPr>
      <xdr:blipFill>
        <a:blip xmlns:r="http://schemas.openxmlformats.org/officeDocument/2006/relationships" r:embed="rId4"/>
        <a:stretch>
          <a:fillRect/>
        </a:stretch>
      </xdr:blipFill>
      <xdr:spPr>
        <a:xfrm>
          <a:off x="5242984" y="20912666"/>
          <a:ext cx="4701116" cy="2445319"/>
        </a:xfrm>
        <a:prstGeom prst="rect">
          <a:avLst/>
        </a:prstGeom>
      </xdr:spPr>
    </xdr:pic>
    <xdr:clientData/>
  </xdr:twoCellAnchor>
  <xdr:twoCellAnchor>
    <xdr:from>
      <xdr:col>1</xdr:col>
      <xdr:colOff>67734</xdr:colOff>
      <xdr:row>51</xdr:row>
      <xdr:rowOff>33865</xdr:rowOff>
    </xdr:from>
    <xdr:to>
      <xdr:col>26</xdr:col>
      <xdr:colOff>248497</xdr:colOff>
      <xdr:row>60</xdr:row>
      <xdr:rowOff>160866</xdr:rowOff>
    </xdr:to>
    <xdr:graphicFrame macro="">
      <xdr:nvGraphicFramePr>
        <xdr:cNvPr id="7" name="Gráfico 6">
          <a:extLst>
            <a:ext uri="{FF2B5EF4-FFF2-40B4-BE49-F238E27FC236}">
              <a16:creationId xmlns:a16="http://schemas.microsoft.com/office/drawing/2014/main" id="{C1B5B6C9-39D1-4369-8625-6B9A8795AA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11</xdr:col>
      <xdr:colOff>31751</xdr:colOff>
      <xdr:row>39</xdr:row>
      <xdr:rowOff>889000</xdr:rowOff>
    </xdr:from>
    <xdr:to>
      <xdr:col>26</xdr:col>
      <xdr:colOff>69850</xdr:colOff>
      <xdr:row>39</xdr:row>
      <xdr:rowOff>2947078</xdr:rowOff>
    </xdr:to>
    <xdr:pic>
      <xdr:nvPicPr>
        <xdr:cNvPr id="8" name="Imagen 7">
          <a:extLst>
            <a:ext uri="{FF2B5EF4-FFF2-40B4-BE49-F238E27FC236}">
              <a16:creationId xmlns:a16="http://schemas.microsoft.com/office/drawing/2014/main" id="{289AD105-D699-D713-1E2A-5F077371D357}"/>
            </a:ext>
          </a:extLst>
        </xdr:cNvPr>
        <xdr:cNvPicPr>
          <a:picLocks noChangeAspect="1"/>
        </xdr:cNvPicPr>
      </xdr:nvPicPr>
      <xdr:blipFill>
        <a:blip xmlns:r="http://schemas.openxmlformats.org/officeDocument/2006/relationships" r:embed="rId6"/>
        <a:stretch>
          <a:fillRect/>
        </a:stretch>
      </xdr:blipFill>
      <xdr:spPr>
        <a:xfrm>
          <a:off x="5499101" y="25050750"/>
          <a:ext cx="4298949" cy="2058078"/>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oneCellAnchor>
    <xdr:from>
      <xdr:col>2</xdr:col>
      <xdr:colOff>120650</xdr:colOff>
      <xdr:row>1</xdr:row>
      <xdr:rowOff>66674</xdr:rowOff>
    </xdr:from>
    <xdr:ext cx="864745" cy="858023"/>
    <xdr:pic>
      <xdr:nvPicPr>
        <xdr:cNvPr id="2" name="Imagen 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69900" y="225424"/>
          <a:ext cx="864745" cy="858023"/>
        </a:xfrm>
        <a:prstGeom prst="rect">
          <a:avLst/>
        </a:prstGeom>
      </xdr:spPr>
    </xdr:pic>
    <xdr:clientData/>
  </xdr:oneCellAnchor>
  <xdr:oneCellAnchor>
    <xdr:from>
      <xdr:col>34</xdr:col>
      <xdr:colOff>0</xdr:colOff>
      <xdr:row>44</xdr:row>
      <xdr:rowOff>0</xdr:rowOff>
    </xdr:from>
    <xdr:ext cx="9525" cy="9525"/>
    <xdr:pic>
      <xdr:nvPicPr>
        <xdr:cNvPr id="3" name="Imagen 2">
          <a:extLst>
            <a:ext uri="{FF2B5EF4-FFF2-40B4-BE49-F238E27FC236}">
              <a16:creationId xmlns:a16="http://schemas.microsoft.com/office/drawing/2014/main" id="{00000000-0008-0000-34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55400" y="20853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34</xdr:col>
      <xdr:colOff>0</xdr:colOff>
      <xdr:row>49</xdr:row>
      <xdr:rowOff>0</xdr:rowOff>
    </xdr:from>
    <xdr:ext cx="9525" cy="9525"/>
    <xdr:pic>
      <xdr:nvPicPr>
        <xdr:cNvPr id="5" name="Imagen 4">
          <a:extLst>
            <a:ext uri="{FF2B5EF4-FFF2-40B4-BE49-F238E27FC236}">
              <a16:creationId xmlns:a16="http://schemas.microsoft.com/office/drawing/2014/main" id="{00000000-0008-0000-34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55400" y="24028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34</xdr:col>
      <xdr:colOff>0</xdr:colOff>
      <xdr:row>38</xdr:row>
      <xdr:rowOff>0</xdr:rowOff>
    </xdr:from>
    <xdr:ext cx="9525" cy="9525"/>
    <xdr:pic>
      <xdr:nvPicPr>
        <xdr:cNvPr id="6" name="Imagen 5">
          <a:extLst>
            <a:ext uri="{FF2B5EF4-FFF2-40B4-BE49-F238E27FC236}">
              <a16:creationId xmlns:a16="http://schemas.microsoft.com/office/drawing/2014/main" id="{00000000-0008-0000-34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55400" y="13233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2</xdr:col>
      <xdr:colOff>57150</xdr:colOff>
      <xdr:row>54</xdr:row>
      <xdr:rowOff>38100</xdr:rowOff>
    </xdr:from>
    <xdr:to>
      <xdr:col>26</xdr:col>
      <xdr:colOff>266700</xdr:colOff>
      <xdr:row>66</xdr:row>
      <xdr:rowOff>104775</xdr:rowOff>
    </xdr:to>
    <xdr:graphicFrame macro="">
      <xdr:nvGraphicFramePr>
        <xdr:cNvPr id="7" name="Gráfico 6">
          <a:extLst>
            <a:ext uri="{FF2B5EF4-FFF2-40B4-BE49-F238E27FC236}">
              <a16:creationId xmlns:a16="http://schemas.microsoft.com/office/drawing/2014/main" id="{00000000-0008-0000-3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14</xdr:col>
      <xdr:colOff>76200</xdr:colOff>
      <xdr:row>38</xdr:row>
      <xdr:rowOff>450850</xdr:rowOff>
    </xdr:from>
    <xdr:to>
      <xdr:col>18</xdr:col>
      <xdr:colOff>82550</xdr:colOff>
      <xdr:row>38</xdr:row>
      <xdr:rowOff>2506632</xdr:rowOff>
    </xdr:to>
    <xdr:pic>
      <xdr:nvPicPr>
        <xdr:cNvPr id="8" name="Imagen 7">
          <a:extLst>
            <a:ext uri="{FF2B5EF4-FFF2-40B4-BE49-F238E27FC236}">
              <a16:creationId xmlns:a16="http://schemas.microsoft.com/office/drawing/2014/main" id="{00000000-0008-0000-3400-000008000000}"/>
            </a:ext>
          </a:extLst>
        </xdr:cNvPr>
        <xdr:cNvPicPr>
          <a:picLocks noChangeAspect="1"/>
        </xdr:cNvPicPr>
      </xdr:nvPicPr>
      <xdr:blipFill>
        <a:blip xmlns:r="http://schemas.openxmlformats.org/officeDocument/2006/relationships" r:embed="rId4"/>
        <a:stretch>
          <a:fillRect/>
        </a:stretch>
      </xdr:blipFill>
      <xdr:spPr>
        <a:xfrm>
          <a:off x="5791200" y="13684250"/>
          <a:ext cx="2654300" cy="2055782"/>
        </a:xfrm>
        <a:prstGeom prst="rect">
          <a:avLst/>
        </a:prstGeom>
      </xdr:spPr>
    </xdr:pic>
    <xdr:clientData/>
  </xdr:twoCellAnchor>
  <xdr:twoCellAnchor editAs="oneCell">
    <xdr:from>
      <xdr:col>13</xdr:col>
      <xdr:colOff>209550</xdr:colOff>
      <xdr:row>37</xdr:row>
      <xdr:rowOff>438150</xdr:rowOff>
    </xdr:from>
    <xdr:to>
      <xdr:col>24</xdr:col>
      <xdr:colOff>304800</xdr:colOff>
      <xdr:row>37</xdr:row>
      <xdr:rowOff>2501899</xdr:rowOff>
    </xdr:to>
    <xdr:pic>
      <xdr:nvPicPr>
        <xdr:cNvPr id="9" name="Imagen 8">
          <a:extLst>
            <a:ext uri="{FF2B5EF4-FFF2-40B4-BE49-F238E27FC236}">
              <a16:creationId xmlns:a16="http://schemas.microsoft.com/office/drawing/2014/main" id="{00000000-0008-0000-3400-000009000000}"/>
            </a:ext>
          </a:extLst>
        </xdr:cNvPr>
        <xdr:cNvPicPr>
          <a:picLocks noChangeAspect="1"/>
        </xdr:cNvPicPr>
      </xdr:nvPicPr>
      <xdr:blipFill>
        <a:blip xmlns:r="http://schemas.openxmlformats.org/officeDocument/2006/relationships" r:embed="rId5"/>
        <a:stretch>
          <a:fillRect/>
        </a:stretch>
      </xdr:blipFill>
      <xdr:spPr>
        <a:xfrm>
          <a:off x="5683250" y="11131550"/>
          <a:ext cx="3162300" cy="2063749"/>
        </a:xfrm>
        <a:prstGeom prst="rect">
          <a:avLst/>
        </a:prstGeom>
      </xdr:spPr>
    </xdr:pic>
    <xdr:clientData/>
  </xdr:twoCellAnchor>
  <xdr:twoCellAnchor editAs="oneCell">
    <xdr:from>
      <xdr:col>14</xdr:col>
      <xdr:colOff>158750</xdr:colOff>
      <xdr:row>39</xdr:row>
      <xdr:rowOff>452372</xdr:rowOff>
    </xdr:from>
    <xdr:to>
      <xdr:col>24</xdr:col>
      <xdr:colOff>57149</xdr:colOff>
      <xdr:row>39</xdr:row>
      <xdr:rowOff>2495549</xdr:rowOff>
    </xdr:to>
    <xdr:pic>
      <xdr:nvPicPr>
        <xdr:cNvPr id="10" name="Imagen 9">
          <a:extLst>
            <a:ext uri="{FF2B5EF4-FFF2-40B4-BE49-F238E27FC236}">
              <a16:creationId xmlns:a16="http://schemas.microsoft.com/office/drawing/2014/main" id="{00000000-0008-0000-3400-00000A000000}"/>
            </a:ext>
          </a:extLst>
        </xdr:cNvPr>
        <xdr:cNvPicPr>
          <a:picLocks noChangeAspect="1"/>
        </xdr:cNvPicPr>
      </xdr:nvPicPr>
      <xdr:blipFill>
        <a:blip xmlns:r="http://schemas.openxmlformats.org/officeDocument/2006/relationships" r:embed="rId6"/>
        <a:stretch>
          <a:fillRect/>
        </a:stretch>
      </xdr:blipFill>
      <xdr:spPr>
        <a:xfrm>
          <a:off x="5873750" y="16225772"/>
          <a:ext cx="2755899" cy="2043177"/>
        </a:xfrm>
        <a:prstGeom prst="rect">
          <a:avLst/>
        </a:prstGeom>
      </xdr:spPr>
    </xdr:pic>
    <xdr:clientData/>
  </xdr:twoCellAnchor>
  <xdr:oneCellAnchor>
    <xdr:from>
      <xdr:col>2</xdr:col>
      <xdr:colOff>120650</xdr:colOff>
      <xdr:row>1</xdr:row>
      <xdr:rowOff>66674</xdr:rowOff>
    </xdr:from>
    <xdr:ext cx="864745" cy="858023"/>
    <xdr:pic>
      <xdr:nvPicPr>
        <xdr:cNvPr id="11" name="Imagen 10">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69900" y="225424"/>
          <a:ext cx="864745" cy="858023"/>
        </a:xfrm>
        <a:prstGeom prst="rect">
          <a:avLst/>
        </a:prstGeom>
      </xdr:spPr>
    </xdr:pic>
    <xdr:clientData/>
  </xdr:oneCellAnchor>
  <xdr:oneCellAnchor>
    <xdr:from>
      <xdr:col>34</xdr:col>
      <xdr:colOff>0</xdr:colOff>
      <xdr:row>44</xdr:row>
      <xdr:rowOff>0</xdr:rowOff>
    </xdr:from>
    <xdr:ext cx="9525" cy="9525"/>
    <xdr:pic>
      <xdr:nvPicPr>
        <xdr:cNvPr id="12" name="Imagen 1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55400" y="26568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34</xdr:col>
      <xdr:colOff>0</xdr:colOff>
      <xdr:row>49</xdr:row>
      <xdr:rowOff>0</xdr:rowOff>
    </xdr:from>
    <xdr:ext cx="9525" cy="9525"/>
    <xdr:pic>
      <xdr:nvPicPr>
        <xdr:cNvPr id="14" name="Imagen 13">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55400" y="29743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34</xdr:col>
      <xdr:colOff>0</xdr:colOff>
      <xdr:row>38</xdr:row>
      <xdr:rowOff>0</xdr:rowOff>
    </xdr:from>
    <xdr:ext cx="9525" cy="9525"/>
    <xdr:pic>
      <xdr:nvPicPr>
        <xdr:cNvPr id="15" name="Imagen 14">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55400" y="13233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2</xdr:col>
      <xdr:colOff>57150</xdr:colOff>
      <xdr:row>54</xdr:row>
      <xdr:rowOff>38100</xdr:rowOff>
    </xdr:from>
    <xdr:to>
      <xdr:col>26</xdr:col>
      <xdr:colOff>266700</xdr:colOff>
      <xdr:row>66</xdr:row>
      <xdr:rowOff>104775</xdr:rowOff>
    </xdr:to>
    <xdr:graphicFrame macro="">
      <xdr:nvGraphicFramePr>
        <xdr:cNvPr id="16" name="Gráfico 15">
          <a:extLst>
            <a:ext uri="{FF2B5EF4-FFF2-40B4-BE49-F238E27FC236}">
              <a16:creationId xmlns:a16="http://schemas.microsoft.com/office/drawing/2014/main" id="{556D8318-9310-4882-903B-63E70F6B2F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14</xdr:col>
      <xdr:colOff>76200</xdr:colOff>
      <xdr:row>38</xdr:row>
      <xdr:rowOff>656428</xdr:rowOff>
    </xdr:from>
    <xdr:to>
      <xdr:col>22</xdr:col>
      <xdr:colOff>317500</xdr:colOff>
      <xdr:row>38</xdr:row>
      <xdr:rowOff>2506632</xdr:rowOff>
    </xdr:to>
    <xdr:pic>
      <xdr:nvPicPr>
        <xdr:cNvPr id="17" name="Imagen 16">
          <a:extLst>
            <a:ext uri="{FF2B5EF4-FFF2-40B4-BE49-F238E27FC236}">
              <a16:creationId xmlns:a16="http://schemas.microsoft.com/office/drawing/2014/main" id="{6D3FCB53-553C-9C7B-9CEC-DB26D4278CEC}"/>
            </a:ext>
          </a:extLst>
        </xdr:cNvPr>
        <xdr:cNvPicPr>
          <a:picLocks noChangeAspect="1"/>
        </xdr:cNvPicPr>
      </xdr:nvPicPr>
      <xdr:blipFill>
        <a:blip xmlns:r="http://schemas.openxmlformats.org/officeDocument/2006/relationships" r:embed="rId4"/>
        <a:stretch>
          <a:fillRect/>
        </a:stretch>
      </xdr:blipFill>
      <xdr:spPr>
        <a:xfrm>
          <a:off x="5791200" y="13889828"/>
          <a:ext cx="2400300" cy="1850204"/>
        </a:xfrm>
        <a:prstGeom prst="rect">
          <a:avLst/>
        </a:prstGeom>
      </xdr:spPr>
    </xdr:pic>
    <xdr:clientData/>
  </xdr:twoCellAnchor>
  <xdr:twoCellAnchor editAs="oneCell">
    <xdr:from>
      <xdr:col>15</xdr:col>
      <xdr:colOff>28575</xdr:colOff>
      <xdr:row>40</xdr:row>
      <xdr:rowOff>609601</xdr:rowOff>
    </xdr:from>
    <xdr:to>
      <xdr:col>22</xdr:col>
      <xdr:colOff>73025</xdr:colOff>
      <xdr:row>40</xdr:row>
      <xdr:rowOff>2476799</xdr:rowOff>
    </xdr:to>
    <xdr:pic>
      <xdr:nvPicPr>
        <xdr:cNvPr id="20" name="Imagen 19">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8"/>
        <a:stretch>
          <a:fillRect/>
        </a:stretch>
      </xdr:blipFill>
      <xdr:spPr>
        <a:xfrm>
          <a:off x="5984875" y="18923001"/>
          <a:ext cx="2025650" cy="1867198"/>
        </a:xfrm>
        <a:prstGeom prst="rect">
          <a:avLst/>
        </a:prstGeom>
      </xdr:spPr>
    </xdr:pic>
    <xdr:clientData/>
  </xdr:twoCellAnchor>
  <xdr:twoCellAnchor editAs="oneCell">
    <xdr:from>
      <xdr:col>16</xdr:col>
      <xdr:colOff>76201</xdr:colOff>
      <xdr:row>41</xdr:row>
      <xdr:rowOff>628650</xdr:rowOff>
    </xdr:from>
    <xdr:to>
      <xdr:col>23</xdr:col>
      <xdr:colOff>78627</xdr:colOff>
      <xdr:row>41</xdr:row>
      <xdr:rowOff>2540000</xdr:rowOff>
    </xdr:to>
    <xdr:pic>
      <xdr:nvPicPr>
        <xdr:cNvPr id="21" name="Imagen 20">
          <a:extLst>
            <a:ext uri="{FF2B5EF4-FFF2-40B4-BE49-F238E27FC236}">
              <a16:creationId xmlns:a16="http://schemas.microsoft.com/office/drawing/2014/main" id="{00000000-0008-0000-0000-000008000000}"/>
            </a:ext>
          </a:extLst>
        </xdr:cNvPr>
        <xdr:cNvPicPr>
          <a:picLocks noChangeAspect="1"/>
        </xdr:cNvPicPr>
      </xdr:nvPicPr>
      <xdr:blipFill rotWithShape="1">
        <a:blip xmlns:r="http://schemas.openxmlformats.org/officeDocument/2006/relationships" r:embed="rId9"/>
        <a:srcRect t="1439"/>
        <a:stretch/>
      </xdr:blipFill>
      <xdr:spPr>
        <a:xfrm>
          <a:off x="6273801" y="21482050"/>
          <a:ext cx="2091576" cy="1911350"/>
        </a:xfrm>
        <a:prstGeom prst="rect">
          <a:avLst/>
        </a:prstGeom>
      </xdr:spPr>
    </xdr:pic>
    <xdr:clientData/>
  </xdr:twoCellAnchor>
  <xdr:twoCellAnchor editAs="oneCell">
    <xdr:from>
      <xdr:col>16</xdr:col>
      <xdr:colOff>47625</xdr:colOff>
      <xdr:row>42</xdr:row>
      <xdr:rowOff>600075</xdr:rowOff>
    </xdr:from>
    <xdr:to>
      <xdr:col>23</xdr:col>
      <xdr:colOff>47892</xdr:colOff>
      <xdr:row>42</xdr:row>
      <xdr:rowOff>2486025</xdr:rowOff>
    </xdr:to>
    <xdr:pic>
      <xdr:nvPicPr>
        <xdr:cNvPr id="22" name="Imagen 21">
          <a:extLst>
            <a:ext uri="{FF2B5EF4-FFF2-40B4-BE49-F238E27FC236}">
              <a16:creationId xmlns:a16="http://schemas.microsoft.com/office/drawing/2014/main" id="{00000000-0008-0000-0000-000009000000}"/>
            </a:ext>
          </a:extLst>
        </xdr:cNvPr>
        <xdr:cNvPicPr>
          <a:picLocks noChangeAspect="1"/>
        </xdr:cNvPicPr>
      </xdr:nvPicPr>
      <xdr:blipFill rotWithShape="1">
        <a:blip xmlns:r="http://schemas.openxmlformats.org/officeDocument/2006/relationships" r:embed="rId10"/>
        <a:srcRect l="1" r="452"/>
        <a:stretch/>
      </xdr:blipFill>
      <xdr:spPr>
        <a:xfrm>
          <a:off x="6245225" y="23993475"/>
          <a:ext cx="2089417" cy="1885950"/>
        </a:xfrm>
        <a:prstGeom prst="rect">
          <a:avLst/>
        </a:prstGeom>
      </xdr:spPr>
    </xdr:pic>
    <xdr:clientData/>
  </xdr:twoCellAnchor>
  <xdr:twoCellAnchor editAs="oneCell">
    <xdr:from>
      <xdr:col>1</xdr:col>
      <xdr:colOff>101600</xdr:colOff>
      <xdr:row>1</xdr:row>
      <xdr:rowOff>12700</xdr:rowOff>
    </xdr:from>
    <xdr:to>
      <xdr:col>6</xdr:col>
      <xdr:colOff>127000</xdr:colOff>
      <xdr:row>3</xdr:row>
      <xdr:rowOff>177800</xdr:rowOff>
    </xdr:to>
    <xdr:pic>
      <xdr:nvPicPr>
        <xdr:cNvPr id="23" name="Imagen 4">
          <a:extLst>
            <a:ext uri="{FF2B5EF4-FFF2-40B4-BE49-F238E27FC236}">
              <a16:creationId xmlns:a16="http://schemas.microsoft.com/office/drawing/2014/main" id="{00000000-0008-0000-0000-00004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9250" y="203200"/>
          <a:ext cx="933450" cy="92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414867</xdr:colOff>
      <xdr:row>22</xdr:row>
      <xdr:rowOff>76200</xdr:rowOff>
    </xdr:from>
    <xdr:ext cx="6917266" cy="702733"/>
    <mc:AlternateContent xmlns:mc="http://schemas.openxmlformats.org/markup-compatibility/2006">
      <mc:Choice xmlns:a14="http://schemas.microsoft.com/office/drawing/2010/main" Requires="a14">
        <xdr:sp macro="" textlink="">
          <xdr:nvSpPr>
            <xdr:cNvPr id="24" name="CuadroTexto 23">
              <a:extLst>
                <a:ext uri="{FF2B5EF4-FFF2-40B4-BE49-F238E27FC236}">
                  <a16:creationId xmlns:a16="http://schemas.microsoft.com/office/drawing/2014/main" id="{AC87B681-3B34-45AC-9453-7254D995D24C}"/>
                </a:ext>
              </a:extLst>
            </xdr:cNvPr>
            <xdr:cNvSpPr txBox="1"/>
          </xdr:nvSpPr>
          <xdr:spPr>
            <a:xfrm>
              <a:off x="2891367" y="6889750"/>
              <a:ext cx="6917266" cy="7027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d>
                    <m:dPr>
                      <m:ctrlPr>
                        <a:rPr lang="es-CO" sz="1800" i="1">
                          <a:latin typeface="Cambria Math" panose="02040503050406030204" pitchFamily="18" charset="0"/>
                        </a:rPr>
                      </m:ctrlPr>
                    </m:dPr>
                    <m:e>
                      <m:f>
                        <m:fPr>
                          <m:ctrlPr>
                            <a:rPr lang="es-CO" sz="1800" i="1">
                              <a:latin typeface="Cambria Math" panose="02040503050406030204" pitchFamily="18" charset="0"/>
                            </a:rPr>
                          </m:ctrlPr>
                        </m:fPr>
                        <m:num>
                          <m:r>
                            <a:rPr lang="es-CO" sz="1800" i="1">
                              <a:latin typeface="Cambria Math" panose="02040503050406030204" pitchFamily="18" charset="0"/>
                            </a:rPr>
                            <m:t>𝑁𝑢𝑚𝑒𝑟𝑜</m:t>
                          </m:r>
                          <m:r>
                            <a:rPr lang="es-CO" sz="1800" i="1">
                              <a:latin typeface="Cambria Math" panose="02040503050406030204" pitchFamily="18" charset="0"/>
                            </a:rPr>
                            <m:t> </m:t>
                          </m:r>
                          <m:r>
                            <a:rPr lang="es-CO" sz="1800" i="1">
                              <a:latin typeface="Cambria Math" panose="02040503050406030204" pitchFamily="18" charset="0"/>
                            </a:rPr>
                            <m:t>𝑡𝑜𝑡𝑎𝑙</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b="0" i="1">
                              <a:latin typeface="Cambria Math" panose="02040503050406030204" pitchFamily="18" charset="0"/>
                            </a:rPr>
                            <m:t>𝑣𝑖𝑠𝑖𝑡𝑎𝑠</m:t>
                          </m:r>
                          <m:r>
                            <a:rPr lang="es-CO" sz="1800" i="1">
                              <a:latin typeface="Cambria Math" panose="02040503050406030204" pitchFamily="18" charset="0"/>
                            </a:rPr>
                            <m:t> </m:t>
                          </m:r>
                          <m:r>
                            <a:rPr lang="es-CO" sz="1800" b="0" i="1">
                              <a:latin typeface="Cambria Math" panose="02040503050406030204" pitchFamily="18" charset="0"/>
                            </a:rPr>
                            <m:t>𝑟𝑒𝑎𝑙𝑖𝑧𝑎𝑑𝑎𝑠</m:t>
                          </m:r>
                        </m:num>
                        <m:den>
                          <m:eqArr>
                            <m:eqArrPr>
                              <m:ctrlPr>
                                <a:rPr lang="es-CO" sz="1800" i="1">
                                  <a:latin typeface="Cambria Math" panose="02040503050406030204" pitchFamily="18" charset="0"/>
                                </a:rPr>
                              </m:ctrlPr>
                            </m:eqArrPr>
                            <m:e>
                              <m:r>
                                <a:rPr lang="es-CO" sz="1800" i="1">
                                  <a:latin typeface="Cambria Math" panose="02040503050406030204" pitchFamily="18" charset="0"/>
                                </a:rPr>
                                <m:t>𝑁𝑢𝑚𝑒𝑟𝑜</m:t>
                              </m:r>
                              <m:r>
                                <a:rPr lang="es-CO" sz="1800" b="0" i="1">
                                  <a:latin typeface="Cambria Math" panose="02040503050406030204" pitchFamily="18" charset="0"/>
                                </a:rPr>
                                <m:t> </m:t>
                              </m:r>
                              <m:r>
                                <a:rPr lang="es-CO" sz="1800" b="0" i="1">
                                  <a:latin typeface="Cambria Math" panose="02040503050406030204" pitchFamily="18" charset="0"/>
                                </a:rPr>
                                <m:t>𝑡𝑜𝑡𝑎𝑙</m:t>
                              </m:r>
                              <m:r>
                                <a:rPr lang="es-CO" sz="1800" i="1">
                                  <a:latin typeface="Cambria Math" panose="02040503050406030204" pitchFamily="18" charset="0"/>
                                </a:rPr>
                                <m:t> </m:t>
                              </m:r>
                              <m:r>
                                <a:rPr lang="es-CO" sz="1800" b="0" i="1">
                                  <a:latin typeface="Cambria Math" panose="02040503050406030204" pitchFamily="18" charset="0"/>
                                </a:rPr>
                                <m:t>𝑑𝑒</m:t>
                              </m:r>
                              <m:r>
                                <a:rPr lang="es-CO" sz="1800" b="0" i="1">
                                  <a:latin typeface="Cambria Math" panose="02040503050406030204" pitchFamily="18" charset="0"/>
                                </a:rPr>
                                <m:t> </m:t>
                              </m:r>
                              <m:r>
                                <a:rPr lang="es-CO" sz="1800" b="0" i="1">
                                  <a:latin typeface="Cambria Math" panose="02040503050406030204" pitchFamily="18" charset="0"/>
                                </a:rPr>
                                <m:t>𝑣𝑖𝑠𝑖𝑡𝑎𝑠</m:t>
                              </m:r>
                              <m:r>
                                <a:rPr lang="es-CO" sz="1800" b="0" i="1">
                                  <a:latin typeface="Cambria Math" panose="02040503050406030204" pitchFamily="18" charset="0"/>
                                </a:rPr>
                                <m:t> </m:t>
                              </m:r>
                              <m:r>
                                <a:rPr lang="es-CO" sz="1800" b="0" i="1">
                                  <a:latin typeface="Cambria Math" panose="02040503050406030204" pitchFamily="18" charset="0"/>
                                </a:rPr>
                                <m:t>𝑝𝑟𝑜𝑔𝑟𝑎𝑚𝑎𝑑𝑎𝑠</m:t>
                              </m:r>
                              <m:r>
                                <a:rPr lang="es-CO" sz="1800" b="0" i="1">
                                  <a:latin typeface="Cambria Math" panose="02040503050406030204" pitchFamily="18" charset="0"/>
                                </a:rPr>
                                <m:t> </m:t>
                              </m:r>
                              <m:r>
                                <a:rPr lang="es-CO" sz="1800" b="0" i="1">
                                  <a:latin typeface="Cambria Math" panose="02040503050406030204" pitchFamily="18" charset="0"/>
                                </a:rPr>
                                <m:t>𝑑𝑒</m:t>
                              </m:r>
                              <m:r>
                                <a:rPr lang="es-CO" sz="1800" b="0" i="1">
                                  <a:latin typeface="Cambria Math" panose="02040503050406030204" pitchFamily="18" charset="0"/>
                                </a:rPr>
                                <m:t> </m:t>
                              </m:r>
                              <m:r>
                                <a:rPr lang="es-CO" sz="1800" b="0" i="1">
                                  <a:latin typeface="Cambria Math" panose="02040503050406030204" pitchFamily="18" charset="0"/>
                                </a:rPr>
                                <m:t>𝑎𝑐𝑢𝑒𝑟𝑑𝑜</m:t>
                              </m:r>
                              <m:r>
                                <a:rPr lang="es-CO" sz="1800" b="0" i="1">
                                  <a:latin typeface="Cambria Math" panose="02040503050406030204" pitchFamily="18" charset="0"/>
                                </a:rPr>
                                <m:t> </m:t>
                              </m:r>
                              <m:r>
                                <a:rPr lang="es-CO" sz="1800" b="0" i="1">
                                  <a:latin typeface="Cambria Math" panose="02040503050406030204" pitchFamily="18" charset="0"/>
                                </a:rPr>
                                <m:t>𝑎𝑙</m:t>
                              </m:r>
                              <m:r>
                                <a:rPr lang="es-CO" sz="1800" b="0" i="1">
                                  <a:latin typeface="Cambria Math" panose="02040503050406030204" pitchFamily="18" charset="0"/>
                                </a:rPr>
                                <m:t> </m:t>
                              </m:r>
                              <m:r>
                                <a:rPr lang="es-CO" sz="1800" b="0" i="1">
                                  <a:latin typeface="Cambria Math" panose="02040503050406030204" pitchFamily="18" charset="0"/>
                                </a:rPr>
                                <m:t>𝑡𝑖𝑝𝑜</m:t>
                              </m:r>
                              <m:r>
                                <a:rPr lang="es-CO" sz="1800" b="0" i="1">
                                  <a:latin typeface="Cambria Math" panose="02040503050406030204" pitchFamily="18" charset="0"/>
                                </a:rPr>
                                <m:t> </m:t>
                              </m:r>
                              <m:r>
                                <a:rPr lang="es-CO" sz="1800" b="0" i="1">
                                  <a:latin typeface="Cambria Math" panose="02040503050406030204" pitchFamily="18" charset="0"/>
                                </a:rPr>
                                <m:t>𝑑𝑒</m:t>
                              </m:r>
                            </m:e>
                            <m:e>
                              <m:r>
                                <a:rPr lang="es-CO" sz="1800" b="0" i="1">
                                  <a:latin typeface="Cambria Math" panose="02040503050406030204" pitchFamily="18" charset="0"/>
                                </a:rPr>
                                <m:t> </m:t>
                              </m:r>
                              <m:r>
                                <a:rPr lang="es-CO" sz="1800" b="0" i="1">
                                  <a:latin typeface="Cambria Math" panose="02040503050406030204" pitchFamily="18" charset="0"/>
                                </a:rPr>
                                <m:t>𝑖𝑛𝑡𝑒𝑟𝑣𝑒𝑛𝑠𝑖𝑜𝑛𝑒𝑠</m:t>
                              </m:r>
                              <m:r>
                                <a:rPr lang="es-CO" sz="1800" b="0" i="1">
                                  <a:latin typeface="Cambria Math" panose="02040503050406030204" pitchFamily="18" charset="0"/>
                                </a:rPr>
                                <m:t> </m:t>
                              </m:r>
                              <m:r>
                                <a:rPr lang="es-CO" sz="1800" b="0" i="1">
                                  <a:latin typeface="Cambria Math" panose="02040503050406030204" pitchFamily="18" charset="0"/>
                                </a:rPr>
                                <m:t>𝑒𝑗𝑒𝑐𝑢𝑡𝑎𝑑𝑎𝑠</m:t>
                              </m:r>
                            </m:e>
                          </m:eqArr>
                        </m:den>
                      </m:f>
                    </m:e>
                  </m:d>
                </m:oMath>
              </a14:m>
              <a:r>
                <a:rPr lang="es-CO" sz="1800">
                  <a:latin typeface="+mn-lt"/>
                </a:rPr>
                <a:t>*100%</a:t>
              </a:r>
            </a:p>
          </xdr:txBody>
        </xdr:sp>
      </mc:Choice>
      <mc:Fallback>
        <xdr:sp macro="" textlink="">
          <xdr:nvSpPr>
            <xdr:cNvPr id="24" name="CuadroTexto 23">
              <a:extLst>
                <a:ext uri="{FF2B5EF4-FFF2-40B4-BE49-F238E27FC236}">
                  <a16:creationId xmlns:a16="http://schemas.microsoft.com/office/drawing/2014/main" id="{AC87B681-3B34-45AC-9453-7254D995D24C}"/>
                </a:ext>
              </a:extLst>
            </xdr:cNvPr>
            <xdr:cNvSpPr txBox="1"/>
          </xdr:nvSpPr>
          <xdr:spPr>
            <a:xfrm>
              <a:off x="2891367" y="6889750"/>
              <a:ext cx="6917266" cy="7027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O" sz="1800" i="0">
                  <a:latin typeface="Cambria Math" panose="02040503050406030204" pitchFamily="18" charset="0"/>
                </a:rPr>
                <a:t>((𝑁𝑢𝑚𝑒𝑟𝑜 𝑡𝑜𝑡𝑎𝑙 𝑑𝑒 </a:t>
              </a:r>
              <a:r>
                <a:rPr lang="es-CO" sz="1800" b="0" i="0">
                  <a:latin typeface="Cambria Math" panose="02040503050406030204" pitchFamily="18" charset="0"/>
                </a:rPr>
                <a:t>𝑣𝑖𝑠𝑖𝑡𝑎𝑠</a:t>
              </a:r>
              <a:r>
                <a:rPr lang="es-CO" sz="1800" i="0">
                  <a:latin typeface="Cambria Math" panose="02040503050406030204" pitchFamily="18" charset="0"/>
                </a:rPr>
                <a:t> </a:t>
              </a:r>
              <a:r>
                <a:rPr lang="es-CO" sz="1800" b="0" i="0">
                  <a:latin typeface="Cambria Math" panose="02040503050406030204" pitchFamily="18" charset="0"/>
                </a:rPr>
                <a:t>𝑟𝑒𝑎𝑙𝑖𝑧𝑎𝑑𝑎𝑠)/█(</a:t>
              </a:r>
              <a:r>
                <a:rPr lang="es-CO" sz="1800" i="0">
                  <a:latin typeface="Cambria Math" panose="02040503050406030204" pitchFamily="18" charset="0"/>
                </a:rPr>
                <a:t>𝑁𝑢𝑚𝑒𝑟𝑜</a:t>
              </a:r>
              <a:r>
                <a:rPr lang="es-CO" sz="1800" b="0" i="0">
                  <a:latin typeface="Cambria Math" panose="02040503050406030204" pitchFamily="18" charset="0"/>
                </a:rPr>
                <a:t> 𝑡𝑜𝑡𝑎𝑙</a:t>
              </a:r>
              <a:r>
                <a:rPr lang="es-CO" sz="1800" i="0">
                  <a:latin typeface="Cambria Math" panose="02040503050406030204" pitchFamily="18" charset="0"/>
                </a:rPr>
                <a:t> </a:t>
              </a:r>
              <a:r>
                <a:rPr lang="es-CO" sz="1800" b="0" i="0">
                  <a:latin typeface="Cambria Math" panose="02040503050406030204" pitchFamily="18" charset="0"/>
                </a:rPr>
                <a:t>𝑑𝑒 𝑣𝑖𝑠𝑖𝑡𝑎𝑠 𝑝𝑟𝑜𝑔𝑟𝑎𝑚𝑎𝑑𝑎𝑠 𝑑𝑒 𝑎𝑐𝑢𝑒𝑟𝑑𝑜 𝑎𝑙 𝑡𝑖𝑝𝑜 𝑑𝑒@ 𝑖𝑛𝑡𝑒𝑟𝑣𝑒𝑛𝑠𝑖𝑜𝑛𝑒𝑠 𝑒𝑗𝑒𝑐𝑢𝑡𝑎𝑑𝑎𝑠))</a:t>
              </a:r>
              <a:r>
                <a:rPr lang="es-CO" sz="1800">
                  <a:latin typeface="+mn-lt"/>
                </a:rPr>
                <a:t>*100%</a:t>
              </a:r>
            </a:p>
          </xdr:txBody>
        </xdr:sp>
      </mc:Fallback>
    </mc:AlternateContent>
    <xdr:clientData/>
  </xdr:oneCellAnchor>
  <xdr:twoCellAnchor editAs="oneCell">
    <xdr:from>
      <xdr:col>15</xdr:col>
      <xdr:colOff>135467</xdr:colOff>
      <xdr:row>36</xdr:row>
      <xdr:rowOff>931335</xdr:rowOff>
    </xdr:from>
    <xdr:to>
      <xdr:col>24</xdr:col>
      <xdr:colOff>25401</xdr:colOff>
      <xdr:row>36</xdr:row>
      <xdr:rowOff>3080037</xdr:rowOff>
    </xdr:to>
    <xdr:pic>
      <xdr:nvPicPr>
        <xdr:cNvPr id="25" name="Imagen 24">
          <a:extLst>
            <a:ext uri="{FF2B5EF4-FFF2-40B4-BE49-F238E27FC236}">
              <a16:creationId xmlns:a16="http://schemas.microsoft.com/office/drawing/2014/main" id="{19652F49-1151-4ED2-B7CE-EA767B5E2DC3}"/>
            </a:ext>
          </a:extLst>
        </xdr:cNvPr>
        <xdr:cNvPicPr>
          <a:picLocks noChangeAspect="1"/>
        </xdr:cNvPicPr>
      </xdr:nvPicPr>
      <xdr:blipFill>
        <a:blip xmlns:r="http://schemas.openxmlformats.org/officeDocument/2006/relationships" r:embed="rId11"/>
        <a:stretch>
          <a:fillRect/>
        </a:stretch>
      </xdr:blipFill>
      <xdr:spPr>
        <a:xfrm>
          <a:off x="6377517" y="12805835"/>
          <a:ext cx="2569634" cy="2148702"/>
        </a:xfrm>
        <a:prstGeom prst="rect">
          <a:avLst/>
        </a:prstGeom>
      </xdr:spPr>
    </xdr:pic>
    <xdr:clientData/>
  </xdr:twoCellAnchor>
  <xdr:twoCellAnchor editAs="oneCell">
    <xdr:from>
      <xdr:col>16</xdr:col>
      <xdr:colOff>0</xdr:colOff>
      <xdr:row>37</xdr:row>
      <xdr:rowOff>999066</xdr:rowOff>
    </xdr:from>
    <xdr:to>
      <xdr:col>23</xdr:col>
      <xdr:colOff>38100</xdr:colOff>
      <xdr:row>37</xdr:row>
      <xdr:rowOff>2726479</xdr:rowOff>
    </xdr:to>
    <xdr:pic>
      <xdr:nvPicPr>
        <xdr:cNvPr id="26" name="Imagen 25">
          <a:extLst>
            <a:ext uri="{FF2B5EF4-FFF2-40B4-BE49-F238E27FC236}">
              <a16:creationId xmlns:a16="http://schemas.microsoft.com/office/drawing/2014/main" id="{4158B99B-2950-468A-AB43-374DB8F2333D}"/>
            </a:ext>
          </a:extLst>
        </xdr:cNvPr>
        <xdr:cNvPicPr>
          <a:picLocks noChangeAspect="1"/>
        </xdr:cNvPicPr>
      </xdr:nvPicPr>
      <xdr:blipFill>
        <a:blip xmlns:r="http://schemas.openxmlformats.org/officeDocument/2006/relationships" r:embed="rId12"/>
        <a:stretch>
          <a:fillRect/>
        </a:stretch>
      </xdr:blipFill>
      <xdr:spPr>
        <a:xfrm>
          <a:off x="6483350" y="15991416"/>
          <a:ext cx="2127250" cy="1727413"/>
        </a:xfrm>
        <a:prstGeom prst="rect">
          <a:avLst/>
        </a:prstGeom>
      </xdr:spPr>
    </xdr:pic>
    <xdr:clientData/>
  </xdr:twoCellAnchor>
  <xdr:twoCellAnchor editAs="oneCell">
    <xdr:from>
      <xdr:col>16</xdr:col>
      <xdr:colOff>143934</xdr:colOff>
      <xdr:row>38</xdr:row>
      <xdr:rowOff>990600</xdr:rowOff>
    </xdr:from>
    <xdr:to>
      <xdr:col>23</xdr:col>
      <xdr:colOff>182034</xdr:colOff>
      <xdr:row>38</xdr:row>
      <xdr:rowOff>2718013</xdr:rowOff>
    </xdr:to>
    <xdr:pic>
      <xdr:nvPicPr>
        <xdr:cNvPr id="27" name="Imagen 26">
          <a:extLst>
            <a:ext uri="{FF2B5EF4-FFF2-40B4-BE49-F238E27FC236}">
              <a16:creationId xmlns:a16="http://schemas.microsoft.com/office/drawing/2014/main" id="{CF305632-7DB2-41B2-A7ED-C60C7D78D0CF}"/>
            </a:ext>
          </a:extLst>
        </xdr:cNvPr>
        <xdr:cNvPicPr>
          <a:picLocks noChangeAspect="1"/>
        </xdr:cNvPicPr>
      </xdr:nvPicPr>
      <xdr:blipFill>
        <a:blip xmlns:r="http://schemas.openxmlformats.org/officeDocument/2006/relationships" r:embed="rId12"/>
        <a:stretch>
          <a:fillRect/>
        </a:stretch>
      </xdr:blipFill>
      <xdr:spPr>
        <a:xfrm>
          <a:off x="6627284" y="18770600"/>
          <a:ext cx="2127250" cy="1727413"/>
        </a:xfrm>
        <a:prstGeom prst="rect">
          <a:avLst/>
        </a:prstGeom>
      </xdr:spPr>
    </xdr:pic>
    <xdr:clientData/>
  </xdr:twoCellAnchor>
  <xdr:twoCellAnchor editAs="oneCell">
    <xdr:from>
      <xdr:col>14</xdr:col>
      <xdr:colOff>50801</xdr:colOff>
      <xdr:row>39</xdr:row>
      <xdr:rowOff>1032934</xdr:rowOff>
    </xdr:from>
    <xdr:to>
      <xdr:col>25</xdr:col>
      <xdr:colOff>131952</xdr:colOff>
      <xdr:row>39</xdr:row>
      <xdr:rowOff>2861734</xdr:rowOff>
    </xdr:to>
    <xdr:pic>
      <xdr:nvPicPr>
        <xdr:cNvPr id="28" name="Imagen 27">
          <a:extLst>
            <a:ext uri="{FF2B5EF4-FFF2-40B4-BE49-F238E27FC236}">
              <a16:creationId xmlns:a16="http://schemas.microsoft.com/office/drawing/2014/main" id="{AA737FFF-13ED-4169-A4D3-D928675A961D}"/>
            </a:ext>
          </a:extLst>
        </xdr:cNvPr>
        <xdr:cNvPicPr>
          <a:picLocks noChangeAspect="1"/>
        </xdr:cNvPicPr>
      </xdr:nvPicPr>
      <xdr:blipFill>
        <a:blip xmlns:r="http://schemas.openxmlformats.org/officeDocument/2006/relationships" r:embed="rId13"/>
        <a:stretch>
          <a:fillRect/>
        </a:stretch>
      </xdr:blipFill>
      <xdr:spPr>
        <a:xfrm>
          <a:off x="6115051" y="21676784"/>
          <a:ext cx="3287901" cy="1828800"/>
        </a:xfrm>
        <a:prstGeom prst="rect">
          <a:avLst/>
        </a:prstGeom>
      </xdr:spPr>
    </xdr:pic>
    <xdr:clientData/>
  </xdr:twoCellAnchor>
  <xdr:twoCellAnchor editAs="oneCell">
    <xdr:from>
      <xdr:col>14</xdr:col>
      <xdr:colOff>118533</xdr:colOff>
      <xdr:row>40</xdr:row>
      <xdr:rowOff>1032934</xdr:rowOff>
    </xdr:from>
    <xdr:to>
      <xdr:col>25</xdr:col>
      <xdr:colOff>84666</xdr:colOff>
      <xdr:row>40</xdr:row>
      <xdr:rowOff>2802524</xdr:rowOff>
    </xdr:to>
    <xdr:pic>
      <xdr:nvPicPr>
        <xdr:cNvPr id="29" name="Imagen 28">
          <a:extLst>
            <a:ext uri="{FF2B5EF4-FFF2-40B4-BE49-F238E27FC236}">
              <a16:creationId xmlns:a16="http://schemas.microsoft.com/office/drawing/2014/main" id="{1975D30F-600E-45FC-84F1-EB1EEC8EA03F}"/>
            </a:ext>
          </a:extLst>
        </xdr:cNvPr>
        <xdr:cNvPicPr>
          <a:picLocks noChangeAspect="1"/>
        </xdr:cNvPicPr>
      </xdr:nvPicPr>
      <xdr:blipFill>
        <a:blip xmlns:r="http://schemas.openxmlformats.org/officeDocument/2006/relationships" r:embed="rId14"/>
        <a:stretch>
          <a:fillRect/>
        </a:stretch>
      </xdr:blipFill>
      <xdr:spPr>
        <a:xfrm>
          <a:off x="6182783" y="24654934"/>
          <a:ext cx="3172883" cy="1769590"/>
        </a:xfrm>
        <a:prstGeom prst="rect">
          <a:avLst/>
        </a:prstGeom>
      </xdr:spPr>
    </xdr:pic>
    <xdr:clientData/>
  </xdr:twoCellAnchor>
  <xdr:twoCellAnchor editAs="oneCell">
    <xdr:from>
      <xdr:col>14</xdr:col>
      <xdr:colOff>42334</xdr:colOff>
      <xdr:row>41</xdr:row>
      <xdr:rowOff>999067</xdr:rowOff>
    </xdr:from>
    <xdr:to>
      <xdr:col>24</xdr:col>
      <xdr:colOff>183705</xdr:colOff>
      <xdr:row>41</xdr:row>
      <xdr:rowOff>2656648</xdr:rowOff>
    </xdr:to>
    <xdr:pic>
      <xdr:nvPicPr>
        <xdr:cNvPr id="30" name="Imagen 29">
          <a:extLst>
            <a:ext uri="{FF2B5EF4-FFF2-40B4-BE49-F238E27FC236}">
              <a16:creationId xmlns:a16="http://schemas.microsoft.com/office/drawing/2014/main" id="{EA172205-BCC3-44A9-A42F-24AB1445FBA1}"/>
            </a:ext>
          </a:extLst>
        </xdr:cNvPr>
        <xdr:cNvPicPr>
          <a:picLocks noChangeAspect="1"/>
        </xdr:cNvPicPr>
      </xdr:nvPicPr>
      <xdr:blipFill>
        <a:blip xmlns:r="http://schemas.openxmlformats.org/officeDocument/2006/relationships" r:embed="rId15"/>
        <a:stretch>
          <a:fillRect/>
        </a:stretch>
      </xdr:blipFill>
      <xdr:spPr>
        <a:xfrm>
          <a:off x="6106584" y="27573817"/>
          <a:ext cx="2998871" cy="1657581"/>
        </a:xfrm>
        <a:prstGeom prst="rect">
          <a:avLst/>
        </a:prstGeom>
      </xdr:spPr>
    </xdr:pic>
    <xdr:clientData/>
  </xdr:twoCellAnchor>
  <xdr:twoCellAnchor>
    <xdr:from>
      <xdr:col>1</xdr:col>
      <xdr:colOff>42334</xdr:colOff>
      <xdr:row>51</xdr:row>
      <xdr:rowOff>33866</xdr:rowOff>
    </xdr:from>
    <xdr:to>
      <xdr:col>27</xdr:col>
      <xdr:colOff>93133</xdr:colOff>
      <xdr:row>60</xdr:row>
      <xdr:rowOff>177799</xdr:rowOff>
    </xdr:to>
    <xdr:graphicFrame macro="">
      <xdr:nvGraphicFramePr>
        <xdr:cNvPr id="31" name="Gráfico 30">
          <a:extLst>
            <a:ext uri="{FF2B5EF4-FFF2-40B4-BE49-F238E27FC236}">
              <a16:creationId xmlns:a16="http://schemas.microsoft.com/office/drawing/2014/main" id="{0B75F839-2A96-4B29-A94F-41574D2A16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16</xdr:col>
      <xdr:colOff>74083</xdr:colOff>
      <xdr:row>42</xdr:row>
      <xdr:rowOff>920750</xdr:rowOff>
    </xdr:from>
    <xdr:to>
      <xdr:col>23</xdr:col>
      <xdr:colOff>259260</xdr:colOff>
      <xdr:row>42</xdr:row>
      <xdr:rowOff>2991337</xdr:rowOff>
    </xdr:to>
    <xdr:pic>
      <xdr:nvPicPr>
        <xdr:cNvPr id="32" name="Imagen 31">
          <a:extLst>
            <a:ext uri="{FF2B5EF4-FFF2-40B4-BE49-F238E27FC236}">
              <a16:creationId xmlns:a16="http://schemas.microsoft.com/office/drawing/2014/main" id="{7D279201-CFCC-497A-FB8A-23D927F69FA3}"/>
            </a:ext>
          </a:extLst>
        </xdr:cNvPr>
        <xdr:cNvPicPr>
          <a:picLocks noChangeAspect="1"/>
        </xdr:cNvPicPr>
      </xdr:nvPicPr>
      <xdr:blipFill>
        <a:blip xmlns:r="http://schemas.openxmlformats.org/officeDocument/2006/relationships" r:embed="rId17"/>
        <a:stretch>
          <a:fillRect/>
        </a:stretch>
      </xdr:blipFill>
      <xdr:spPr>
        <a:xfrm>
          <a:off x="6557433" y="30232350"/>
          <a:ext cx="2274327" cy="2070587"/>
        </a:xfrm>
        <a:prstGeom prst="rect">
          <a:avLst/>
        </a:prstGeom>
      </xdr:spPr>
    </xdr:pic>
    <xdr:clientData/>
  </xdr:twoCellAnchor>
  <xdr:twoCellAnchor editAs="oneCell">
    <xdr:from>
      <xdr:col>16</xdr:col>
      <xdr:colOff>0</xdr:colOff>
      <xdr:row>43</xdr:row>
      <xdr:rowOff>941916</xdr:rowOff>
    </xdr:from>
    <xdr:to>
      <xdr:col>23</xdr:col>
      <xdr:colOff>136611</xdr:colOff>
      <xdr:row>43</xdr:row>
      <xdr:rowOff>2973916</xdr:rowOff>
    </xdr:to>
    <xdr:pic>
      <xdr:nvPicPr>
        <xdr:cNvPr id="33" name="Imagen 32">
          <a:extLst>
            <a:ext uri="{FF2B5EF4-FFF2-40B4-BE49-F238E27FC236}">
              <a16:creationId xmlns:a16="http://schemas.microsoft.com/office/drawing/2014/main" id="{049E5ADB-3D3D-168D-0355-3C5E7845105E}"/>
            </a:ext>
          </a:extLst>
        </xdr:cNvPr>
        <xdr:cNvPicPr>
          <a:picLocks noChangeAspect="1"/>
        </xdr:cNvPicPr>
      </xdr:nvPicPr>
      <xdr:blipFill>
        <a:blip xmlns:r="http://schemas.openxmlformats.org/officeDocument/2006/relationships" r:embed="rId18"/>
        <a:stretch>
          <a:fillRect/>
        </a:stretch>
      </xdr:blipFill>
      <xdr:spPr>
        <a:xfrm>
          <a:off x="6483350" y="33365016"/>
          <a:ext cx="2225761" cy="2032000"/>
        </a:xfrm>
        <a:prstGeom prst="rect">
          <a:avLst/>
        </a:prstGeom>
      </xdr:spPr>
    </xdr:pic>
    <xdr:clientData/>
  </xdr:twoCellAnchor>
  <xdr:twoCellAnchor editAs="oneCell">
    <xdr:from>
      <xdr:col>16</xdr:col>
      <xdr:colOff>158750</xdr:colOff>
      <xdr:row>44</xdr:row>
      <xdr:rowOff>963081</xdr:rowOff>
    </xdr:from>
    <xdr:to>
      <xdr:col>23</xdr:col>
      <xdr:colOff>321733</xdr:colOff>
      <xdr:row>44</xdr:row>
      <xdr:rowOff>3035308</xdr:rowOff>
    </xdr:to>
    <xdr:pic>
      <xdr:nvPicPr>
        <xdr:cNvPr id="34" name="Imagen 33">
          <a:extLst>
            <a:ext uri="{FF2B5EF4-FFF2-40B4-BE49-F238E27FC236}">
              <a16:creationId xmlns:a16="http://schemas.microsoft.com/office/drawing/2014/main" id="{3462C601-1181-A18A-6C3E-B099DC91C595}"/>
            </a:ext>
          </a:extLst>
        </xdr:cNvPr>
        <xdr:cNvPicPr>
          <a:picLocks noChangeAspect="1"/>
        </xdr:cNvPicPr>
      </xdr:nvPicPr>
      <xdr:blipFill>
        <a:blip xmlns:r="http://schemas.openxmlformats.org/officeDocument/2006/relationships" r:embed="rId19"/>
        <a:stretch>
          <a:fillRect/>
        </a:stretch>
      </xdr:blipFill>
      <xdr:spPr>
        <a:xfrm>
          <a:off x="6642100" y="36497681"/>
          <a:ext cx="2252133" cy="2072227"/>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17</xdr:col>
      <xdr:colOff>11545</xdr:colOff>
      <xdr:row>45</xdr:row>
      <xdr:rowOff>46182</xdr:rowOff>
    </xdr:from>
    <xdr:to>
      <xdr:col>22</xdr:col>
      <xdr:colOff>176510</xdr:colOff>
      <xdr:row>57</xdr:row>
      <xdr:rowOff>157373</xdr:rowOff>
    </xdr:to>
    <xdr:pic>
      <xdr:nvPicPr>
        <xdr:cNvPr id="4" name="Imagen 3" descr="990 Indicadores De Gestion Stock Photos, High-Res Pictures, and Images -  Getty Images | Resultados, Indicadores financieros, Finanzas">
          <a:extLst>
            <a:ext uri="{FF2B5EF4-FFF2-40B4-BE49-F238E27FC236}">
              <a16:creationId xmlns:a16="http://schemas.microsoft.com/office/drawing/2014/main" id="{00000000-0008-0000-35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1892" t="13512" r="11605" b="44501"/>
        <a:stretch/>
      </xdr:blipFill>
      <xdr:spPr bwMode="auto">
        <a:xfrm>
          <a:off x="7700818" y="11938000"/>
          <a:ext cx="3856182" cy="21820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11545</xdr:colOff>
      <xdr:row>57</xdr:row>
      <xdr:rowOff>46182</xdr:rowOff>
    </xdr:from>
    <xdr:to>
      <xdr:col>23</xdr:col>
      <xdr:colOff>902856</xdr:colOff>
      <xdr:row>66</xdr:row>
      <xdr:rowOff>184726</xdr:rowOff>
    </xdr:to>
    <xdr:pic>
      <xdr:nvPicPr>
        <xdr:cNvPr id="3" name="Imagen 2" descr="990 Indicadores De Gestion Stock Photos, High-Res Pictures, and Images -  Getty Images | Resultados, Indicadores financieros, Finanzas">
          <a:extLst>
            <a:ext uri="{FF2B5EF4-FFF2-40B4-BE49-F238E27FC236}">
              <a16:creationId xmlns:a16="http://schemas.microsoft.com/office/drawing/2014/main" id="{00000000-0008-0000-35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1892" t="13512" r="11605" b="44501"/>
        <a:stretch/>
      </xdr:blipFill>
      <xdr:spPr bwMode="auto">
        <a:xfrm>
          <a:off x="15791295" y="17064182"/>
          <a:ext cx="4085360" cy="21768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949739</xdr:colOff>
      <xdr:row>81</xdr:row>
      <xdr:rowOff>157920</xdr:rowOff>
    </xdr:from>
    <xdr:to>
      <xdr:col>1</xdr:col>
      <xdr:colOff>2119074</xdr:colOff>
      <xdr:row>88</xdr:row>
      <xdr:rowOff>24570</xdr:rowOff>
    </xdr:to>
    <xdr:pic>
      <xdr:nvPicPr>
        <xdr:cNvPr id="5" name="Imagen 4"/>
        <xdr:cNvPicPr/>
      </xdr:nvPicPr>
      <xdr:blipFill rotWithShape="1">
        <a:blip xmlns:r="http://schemas.openxmlformats.org/officeDocument/2006/relationships" r:embed="rId2"/>
        <a:srcRect r="34475"/>
        <a:stretch/>
      </xdr:blipFill>
      <xdr:spPr>
        <a:xfrm>
          <a:off x="949739" y="18401746"/>
          <a:ext cx="2229509" cy="1412737"/>
        </a:xfrm>
        <a:prstGeom prst="rect">
          <a:avLst/>
        </a:prstGeom>
      </xdr:spPr>
    </xdr:pic>
    <xdr:clientData/>
  </xdr:twoCellAnchor>
  <xdr:twoCellAnchor editAs="oneCell">
    <xdr:from>
      <xdr:col>21</xdr:col>
      <xdr:colOff>11545</xdr:colOff>
      <xdr:row>45</xdr:row>
      <xdr:rowOff>46182</xdr:rowOff>
    </xdr:from>
    <xdr:to>
      <xdr:col>24</xdr:col>
      <xdr:colOff>15321</xdr:colOff>
      <xdr:row>57</xdr:row>
      <xdr:rowOff>157373</xdr:rowOff>
    </xdr:to>
    <xdr:pic>
      <xdr:nvPicPr>
        <xdr:cNvPr id="6" name="Imagen 5" descr="990 Indicadores De Gestion Stock Photos, High-Res Pictures, and Images -  Getty Images | Resultados, Indicadores financieros, Finanzas">
          <a:extLst>
            <a:ext uri="{FF2B5EF4-FFF2-40B4-BE49-F238E27FC236}">
              <a16:creationId xmlns:a16="http://schemas.microsoft.com/office/drawing/2014/main" id="{00000000-0008-0000-35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1892" t="13512" r="11605" b="44501"/>
        <a:stretch/>
      </xdr:blipFill>
      <xdr:spPr bwMode="auto">
        <a:xfrm>
          <a:off x="15734145" y="11450782"/>
          <a:ext cx="4085360" cy="21768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11545</xdr:colOff>
      <xdr:row>57</xdr:row>
      <xdr:rowOff>46182</xdr:rowOff>
    </xdr:from>
    <xdr:to>
      <xdr:col>26</xdr:col>
      <xdr:colOff>336240</xdr:colOff>
      <xdr:row>66</xdr:row>
      <xdr:rowOff>184726</xdr:rowOff>
    </xdr:to>
    <xdr:pic>
      <xdr:nvPicPr>
        <xdr:cNvPr id="7" name="Imagen 6" descr="990 Indicadores De Gestion Stock Photos, High-Res Pictures, and Images -  Getty Images | Resultados, Indicadores financieros, Finanzas">
          <a:extLst>
            <a:ext uri="{FF2B5EF4-FFF2-40B4-BE49-F238E27FC236}">
              <a16:creationId xmlns:a16="http://schemas.microsoft.com/office/drawing/2014/main" id="{00000000-0008-0000-35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1892" t="13512" r="11605" b="44501"/>
        <a:stretch/>
      </xdr:blipFill>
      <xdr:spPr bwMode="auto">
        <a:xfrm>
          <a:off x="17461345" y="13520882"/>
          <a:ext cx="4275860" cy="21768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11545</xdr:colOff>
      <xdr:row>57</xdr:row>
      <xdr:rowOff>46182</xdr:rowOff>
    </xdr:from>
    <xdr:to>
      <xdr:col>23</xdr:col>
      <xdr:colOff>1829955</xdr:colOff>
      <xdr:row>66</xdr:row>
      <xdr:rowOff>184726</xdr:rowOff>
    </xdr:to>
    <xdr:pic>
      <xdr:nvPicPr>
        <xdr:cNvPr id="10" name="Imagen 9" descr="990 Indicadores De Gestion Stock Photos, High-Res Pictures, and Images -  Getty Images | Resultados, Indicadores financieros, Finanzas">
          <a:extLst>
            <a:ext uri="{FF2B5EF4-FFF2-40B4-BE49-F238E27FC236}">
              <a16:creationId xmlns:a16="http://schemas.microsoft.com/office/drawing/2014/main" id="{00000000-0008-0000-35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1892" t="13512" r="11605" b="44501"/>
        <a:stretch/>
      </xdr:blipFill>
      <xdr:spPr bwMode="auto">
        <a:xfrm>
          <a:off x="17461345" y="10885632"/>
          <a:ext cx="4275860" cy="21768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900043</xdr:colOff>
      <xdr:row>57</xdr:row>
      <xdr:rowOff>473500</xdr:rowOff>
    </xdr:from>
    <xdr:to>
      <xdr:col>16</xdr:col>
      <xdr:colOff>88347</xdr:colOff>
      <xdr:row>72</xdr:row>
      <xdr:rowOff>67099</xdr:rowOff>
    </xdr:to>
    <xdr:graphicFrame macro="">
      <xdr:nvGraphicFramePr>
        <xdr:cNvPr id="11"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101600</xdr:colOff>
      <xdr:row>1</xdr:row>
      <xdr:rowOff>12700</xdr:rowOff>
    </xdr:from>
    <xdr:to>
      <xdr:col>3</xdr:col>
      <xdr:colOff>120650</xdr:colOff>
      <xdr:row>3</xdr:row>
      <xdr:rowOff>177800</xdr:rowOff>
    </xdr:to>
    <xdr:pic>
      <xdr:nvPicPr>
        <xdr:cNvPr id="2" name="Imagen 4">
          <a:extLst>
            <a:ext uri="{FF2B5EF4-FFF2-40B4-BE49-F238E27FC236}">
              <a16:creationId xmlns:a16="http://schemas.microsoft.com/office/drawing/2014/main" id="{00000000-0008-0000-0000-00004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9250" y="203200"/>
          <a:ext cx="933450" cy="92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1171576</xdr:colOff>
      <xdr:row>43</xdr:row>
      <xdr:rowOff>104775</xdr:rowOff>
    </xdr:from>
    <xdr:to>
      <xdr:col>21</xdr:col>
      <xdr:colOff>219075</xdr:colOff>
      <xdr:row>52</xdr:row>
      <xdr:rowOff>219074</xdr:rowOff>
    </xdr:to>
    <xdr:graphicFrame macro="">
      <xdr:nvGraphicFramePr>
        <xdr:cNvPr id="3" name="Gráfico 2">
          <a:extLst>
            <a:ext uri="{FF2B5EF4-FFF2-40B4-BE49-F238E27FC236}">
              <a16:creationId xmlns:a16="http://schemas.microsoft.com/office/drawing/2014/main" id="{A6954E27-6332-79BB-16FC-DB5A903702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oneCellAnchor>
    <xdr:from>
      <xdr:col>1</xdr:col>
      <xdr:colOff>114300</xdr:colOff>
      <xdr:row>1</xdr:row>
      <xdr:rowOff>9524</xdr:rowOff>
    </xdr:from>
    <xdr:ext cx="933450" cy="940844"/>
    <xdr:pic>
      <xdr:nvPicPr>
        <xdr:cNvPr id="2" name="Imagen 1">
          <a:extLst>
            <a:ext uri="{FF2B5EF4-FFF2-40B4-BE49-F238E27FC236}">
              <a16:creationId xmlns:a16="http://schemas.microsoft.com/office/drawing/2014/main" id="{59CDC619-AA53-4F90-871B-E76915A6F20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0" y="200024"/>
          <a:ext cx="933450" cy="940844"/>
        </a:xfrm>
        <a:prstGeom prst="rect">
          <a:avLst/>
        </a:prstGeom>
      </xdr:spPr>
    </xdr:pic>
    <xdr:clientData/>
  </xdr:oneCellAnchor>
  <xdr:twoCellAnchor>
    <xdr:from>
      <xdr:col>6</xdr:col>
      <xdr:colOff>133350</xdr:colOff>
      <xdr:row>42</xdr:row>
      <xdr:rowOff>42862</xdr:rowOff>
    </xdr:from>
    <xdr:to>
      <xdr:col>36</xdr:col>
      <xdr:colOff>9525</xdr:colOff>
      <xdr:row>51</xdr:row>
      <xdr:rowOff>133350</xdr:rowOff>
    </xdr:to>
    <xdr:graphicFrame macro="">
      <xdr:nvGraphicFramePr>
        <xdr:cNvPr id="3" name="Gráfico 2">
          <a:extLst>
            <a:ext uri="{FF2B5EF4-FFF2-40B4-BE49-F238E27FC236}">
              <a16:creationId xmlns:a16="http://schemas.microsoft.com/office/drawing/2014/main" id="{A1D7E02F-AA71-4C8C-B3B1-AC03EF2285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107950</xdr:colOff>
      <xdr:row>1</xdr:row>
      <xdr:rowOff>6350</xdr:rowOff>
    </xdr:from>
    <xdr:to>
      <xdr:col>2</xdr:col>
      <xdr:colOff>285750</xdr:colOff>
      <xdr:row>6</xdr:row>
      <xdr:rowOff>0</xdr:rowOff>
    </xdr:to>
    <xdr:pic>
      <xdr:nvPicPr>
        <xdr:cNvPr id="2" name="Imagen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8300" y="196850"/>
          <a:ext cx="977900" cy="939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438150</xdr:colOff>
      <xdr:row>52</xdr:row>
      <xdr:rowOff>95250</xdr:rowOff>
    </xdr:from>
    <xdr:to>
      <xdr:col>20</xdr:col>
      <xdr:colOff>228600</xdr:colOff>
      <xdr:row>64</xdr:row>
      <xdr:rowOff>381000</xdr:rowOff>
    </xdr:to>
    <xdr:graphicFrame macro="">
      <xdr:nvGraphicFramePr>
        <xdr:cNvPr id="3"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188232</xdr:colOff>
      <xdr:row>3</xdr:row>
      <xdr:rowOff>176462</xdr:rowOff>
    </xdr:to>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650" y="200024"/>
          <a:ext cx="981075" cy="928938"/>
        </a:xfrm>
        <a:prstGeom prst="rect">
          <a:avLst/>
        </a:prstGeom>
      </xdr:spPr>
    </xdr:pic>
    <xdr:clientData/>
  </xdr:twoCellAnchor>
  <xdr:twoCellAnchor>
    <xdr:from>
      <xdr:col>2</xdr:col>
      <xdr:colOff>57150</xdr:colOff>
      <xdr:row>44</xdr:row>
      <xdr:rowOff>114300</xdr:rowOff>
    </xdr:from>
    <xdr:to>
      <xdr:col>26</xdr:col>
      <xdr:colOff>93824</xdr:colOff>
      <xdr:row>56</xdr:row>
      <xdr:rowOff>0</xdr:rowOff>
    </xdr:to>
    <xdr:graphicFrame macro="">
      <xdr:nvGraphicFramePr>
        <xdr:cNvPr id="4" name="Gráfico 3">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114300</xdr:colOff>
      <xdr:row>1</xdr:row>
      <xdr:rowOff>9524</xdr:rowOff>
    </xdr:from>
    <xdr:to>
      <xdr:col>6</xdr:col>
      <xdr:colOff>188232</xdr:colOff>
      <xdr:row>3</xdr:row>
      <xdr:rowOff>176462</xdr:rowOff>
    </xdr:to>
    <xdr:pic>
      <xdr:nvPicPr>
        <xdr:cNvPr id="5" name="Imagen 4">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650" y="200024"/>
          <a:ext cx="981075" cy="928938"/>
        </a:xfrm>
        <a:prstGeom prst="rect">
          <a:avLst/>
        </a:prstGeom>
      </xdr:spPr>
    </xdr:pic>
    <xdr:clientData/>
  </xdr:twoCellAnchor>
  <xdr:twoCellAnchor>
    <xdr:from>
      <xdr:col>2</xdr:col>
      <xdr:colOff>57150</xdr:colOff>
      <xdr:row>44</xdr:row>
      <xdr:rowOff>114300</xdr:rowOff>
    </xdr:from>
    <xdr:to>
      <xdr:col>26</xdr:col>
      <xdr:colOff>93824</xdr:colOff>
      <xdr:row>56</xdr:row>
      <xdr:rowOff>0</xdr:rowOff>
    </xdr:to>
    <xdr:graphicFrame macro="">
      <xdr:nvGraphicFramePr>
        <xdr:cNvPr id="6" name="Gráfico 5">
          <a:extLst>
            <a:ext uri="{FF2B5EF4-FFF2-40B4-BE49-F238E27FC236}">
              <a16:creationId xmlns:a16="http://schemas.microsoft.com/office/drawing/2014/main" id="{8874FC01-91FB-4809-A393-A35AEEAD3E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114300</xdr:colOff>
      <xdr:row>1</xdr:row>
      <xdr:rowOff>9524</xdr:rowOff>
    </xdr:from>
    <xdr:to>
      <xdr:col>6</xdr:col>
      <xdr:colOff>151402</xdr:colOff>
      <xdr:row>3</xdr:row>
      <xdr:rowOff>176462</xdr:rowOff>
    </xdr:to>
    <xdr:pic>
      <xdr:nvPicPr>
        <xdr:cNvPr id="7" name="Imagen 6">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8300" y="200024"/>
          <a:ext cx="944245" cy="928938"/>
        </a:xfrm>
        <a:prstGeom prst="rect">
          <a:avLst/>
        </a:prstGeom>
      </xdr:spPr>
    </xdr:pic>
    <xdr:clientData/>
  </xdr:twoCellAnchor>
  <xdr:twoCellAnchor>
    <xdr:from>
      <xdr:col>2</xdr:col>
      <xdr:colOff>57150</xdr:colOff>
      <xdr:row>44</xdr:row>
      <xdr:rowOff>114300</xdr:rowOff>
    </xdr:from>
    <xdr:to>
      <xdr:col>26</xdr:col>
      <xdr:colOff>93824</xdr:colOff>
      <xdr:row>56</xdr:row>
      <xdr:rowOff>0</xdr:rowOff>
    </xdr:to>
    <xdr:graphicFrame macro="">
      <xdr:nvGraphicFramePr>
        <xdr:cNvPr id="8" name="Gráfico 7">
          <a:extLst>
            <a:ext uri="{FF2B5EF4-FFF2-40B4-BE49-F238E27FC236}">
              <a16:creationId xmlns:a16="http://schemas.microsoft.com/office/drawing/2014/main" id="{8874FC01-91FB-4809-A393-A35AEEAD3E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erika.munoz\Downloads\COM-IND-001-V1_Percepci&#243;n%20de%20los%20contenidos%20publicados%20en%20canales%20de%20comunicaci&#243;n%20de%20la%20entidad%20(2025-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erika.munoz\Downloads\LMME-IND-001-V1_Disponibilidad_Vehiculo%20trim%20I.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erika.munoz\Downloads\LMME-IND-001-V1_Disponibilidad_Vehiculo%20trim%20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erika.munoz\Downloads\LMME-IND-002_V1_PORCENTAJE_DE_CUMPLIMIENTO_DE_ENTREGAS_DE_VEHICULOS_MAQUINARIA_EQUIPOS%20(3).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erika.munoz\Downloads\LMME-IND-002_V1_PORCENTAJE_DE_CUMPLIMIENTO_DE_ENTREGAS_DE_VEHICULOS_MAQUINARIA_EQUIPOS%20(3)%20(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OneDrive%20-%20uaermv/Escritorio/OAP%202025/Indicadores/Primer%20trimestre/0"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erika.munoz\Downloads\1%20Trim%202025%20INFRA-IND-001-V1%20Cumplim%20de%20Metas.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erika.munoz\Downloads\2%20Trim%202025%20INFRA-IND-001-V1%20Cumplim%20de%20Metas.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erika.munoz\Downloads\1%20INFRA-IND-003-V1_Nivel_Promedio_de_Satisfaccion%20Ene-Marzo%20%202025.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erika.munoz\Downloads\INFRA-IND-003-V1_Nivel_Promedio_de_Satisfaccion%20Abril-Junio%20%202025.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erika.munoz\Downloads\1%20Trim%202025%20INFRA-IND-004-V1%20Cumplim%20Metas%20Cicloruta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erika.munoz\Downloads\Percepcio&#769;n%20de%20los%20contenidos%20publicados%20en%20canales%20de%20comunicacio&#769;n%20de%20la%20entidad%20(2025-1).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erika.munoz\Downloads\2%20Trim%202025%20INFRA-IND-004-V1%20Cumplim%20Metas%20Ciclorutas.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erika.munoz\Downloads\1%20Trim%202025%20INFRA-IND-005-V1%20Cumplim%20Metas%20Espacio%20Publico.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erika.munoz\Downloads\2%20Trim%202025%20INFRA-IND-005-V1%20Cumplim%20Metas%20Espacio%20Publico.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Users\erika.munoz\Downloads\DMIC-IND-001-V2.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Users\erika.munoz\Downloads\DMIC-IND-001-V2_seguimiento_a_los_proyectos_de_innovacion.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Users\erika.munoz\Downloads\20251100114283_00002.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Users\erika.munoz\Downloads\INDICADOR%20SEGUNDO%20TRIMESTRE%202025%20ajustado.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erika.munoz\Downloads\GAM-IND-001-V6_Aprovechamiento_de_residuos_no_peligrosos_generados.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Users\erika.munoz\Downloads\GAM-IND-001-V6_Aprovechamiento_de_residuos_no_peligrosos_generados%20(1).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erika.munoz\Downloads\GAM-IND-002-V5_Eficiencia_en_el_consumo_de_agua_-_Otras_Unidades_de_Trabaj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erika.munoz\Downloads\Indicador%20R.S%20-%20Semestre1.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sers\erika.munoz\Downloads\GAM-IND-003-V5_Eficiencia_en_el_consumo_de_energia_-_Otras_Unidades_de_trabajo.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erika.munoz\Downloads\GAM-IND-003-V5_Eficiencia_en_el_consumo_de_energia_-_Otras_Unidades_de_trabajo%20(1).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Users\erika.munoz\Downloads\GAM-IND-004-V4_Contratos_con_clausula_de_sostenibilidad.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erika.munoz\Downloads\GAM-IND-005-V2_Eficiencia_en_el_Consumo_de_Agua_-_Sede_Administrativa.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sers\erika.munoz\Downloads\GAM-IND-006-V2_Eficiencia_en_el_Consumo_de_Energia_-_Sede_Administrativa.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Users\erika.munoz\Downloads\GAM-IND-006-V2_Eficiencia_en_el_Consumo_de_Energia_-_Sede_Administrativa%20(1).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Users\erika.munoz\Downloads\GCON-IND-001%20-%20LIQUIDACIONES%20-%20I%20SEM_2025.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Users\erika.munoz\Downloads\GCON-IND-002-ENE-MAR.2025%20%20PAA.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Users\erika.munoz\Downloads\GCON-IND-002-ABR-JUNIO.2025%20%20PAA.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Users\erika.munoz\Downloads\GTHU-IND-004-V1-Indicador-evaluacion-desempeno-y-gestion-ep-uaermv-(Jun-2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erika.munoz\Downloads\Reporte%20Indicador%20II%20Trimestre%202025_PC.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Users\erika.munoz\Downloads\GTHU-IND-010-V1_Nivel_de_Satisfaccion_Plan_Formacion_y_Capacitacion_PIFC-(Jun-24).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Users\erika.munoz\Downloads\GTHU-IND-010-V1_Nivel_de_Satisfaccion_Plan_Formacion_y_Capacitacion_PIFC-(Jun-25).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Users\erika.munoz\Downloads\GTHU-IND-011-V1_Nivel_de_Satisfaccion_Plan_Anual_de_Estimulos_e_Incentivos-(Jun-25).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Users\erika.munoz\Downloads\GTHU-IND-012_V1_Impacto_actividades_del_Plan_Institucional_de_Capacitacion_-_PIC_(Jun-25).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Users\erika.munoz\Downloads\Cumplimiento_de_los_Terminos_Procesales-1T_2025.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Users\erika.munoz\Downloads\Cumplimiento_de_los_Terminos_Procesales-2T_2025.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Users\ALEXPEREA\Downloads\CEM-IND-001-V11%20Cumplimiento%20PAA%20Trim4-2022%20(1).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Users\ALEXPEREA\Downloads\2022-12-31%20CEM-IND-002%20V5%20CUMPLIMIENTO%20ACCIONES%20CORRECTIVAS.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Users\erika.munoz\Downloads\SMCT-IND-001%20Indicador%20de%20monitoreo.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Users\erika.munoz\Downloads\SMCT-IND-001%20Indicador%20de%20monitoreo%2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uaermv-my.sharepoint.com/personal/tifanny_wilches_umv_gov_co/Documents/3.%20CONTRATO%20163%20-2019/ENLACE/2020/002%20INDICADORES/001%20Primer%20Trimestre/GSIT/3.%20GSIT-IND-001-V2_Mesa_de_Ayuda.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Users\erika.munoz\Downloads\SMCT-IND-002%20Indicador%20de%20seguimiento%20(visitas).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Users\erika.munoz\Downloads\SMCT-IND-002%20Indicador%20de%20seguimiento%20(visitas)%20(1).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30ECD98B\REPORTE%20SEGUNDO%20TRIMESTRE%202025%20_DES-IND-001-V1_Productos_de_Direccionamiento_Estrategicos_Cumplidos%20(1).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Users\erika.munoz\Downloads\reporte%20primera%20l&#237;nea%20des_periodo%20tercer%20trimestre%202025_proceso%20des__formato_de_indicador_de_gestion.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Users\erika.munoz\Downloads\SRPI-IND-004_porcentaje_desatencion_pqrsfd_15_dias_nf.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Users\erika.munoz\Downloads\SRPI-IND-001_porcentaje_desatencion_pqrsfd_10_dia_nf.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Users\erika.munoz\Downloads\SRPI-IND-002_tiempo_promedio_de_espera_para_la_atencion_en_el_chat_virtual_nf.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Users\erika.munoz\Downloads\SRPI-IND-003_tiempo_promedio_de_atencion_chat_virtual_nf.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Users\erika.munoz\Downloads\1.%20PCI-IND-001-V3%20Priorizaci&#243;n%20Malla%20LO%20IN%20RU%203er%20Trim%202025.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Users\erika.munoz\Downloads\2.%20PCI-IND-002-V1%20Seguimiento%20a%20Intervenciones%20Ejecutadas%203er%20Trim%20202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erika.munoz\Downloads\egti-ind-001_v4_cumplimiento_acciones_plan_estrategico_tecnologias_informacion.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Users\USER\Desktop\4.%20Priorizacion%20Cicloinfraestructura%202025%203er%20Trim%202025.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Users\erika.munoz\Downloads\4.%20PCI-IND-004-V2%20Priorizaci&#243;n%20Cicloinfraestructura%20%203er%20Trim%202025.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Users\erika.munoz\Downloads\5.%20PCI-IND-005-V2%20Asistencia%20T&#233;cnica%20a%20Localidades%20%203er%20Trim%202025.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Users\USER\Desktop\7.%20PCI-IND-007_V3_Diagnosticos_realizados%203er%20Trim%202025.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Users\erika.munoz\Downloads\7.%20PCI-IND-007-V3%20Diagn&#243;sticos%20Realizados%203er%20Trim%202025.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Users\USER\Downloads\GLAB-IND-001%20V5%20Indicador%20de%20cumplimiento%20de%20las%20solicitudes%20de%20los%20ensayos(1).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Users\kadaf\Downloads\GLAB-IND-002%20V3%20Indicador%20de%20calidad%20de%20los%20ensayos%20(2).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Users\USER\Downloads\GLAB-IND-005%20V5%20Indicador%20oportunidad%20(1).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Users\erika.munoz\Downloads\GEFI-IND-003_V10_Ejecucion_Programa_Anual_Mensualizado_de_Caja_PAC_vigencia.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Users\erika.munoz\Downloads\GEFI-IND-007_V2_Ejecucion_del_programa_anual_mensualizado_de_caja_-_PAC_reserv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erika.munoz\Downloads\EGTI-IND-001.xlsx"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Users\erika.munoz\Downloads\DES-FM-007-V1_Formato_de_Indicador_de_Gestion-GTHU%20(III%20Trim%2025).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Users\erika.munoz\Downloads\1_GDOC_IND_001_finalizaciontramitesSGDEA%203er%20trimestre%20.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Users\erika.munoz\Downloads\2_GDOC_IND_002_Atenci&#243;n%20de%20consultas..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Users\erika.munoz\Downloads\3_GDOC__IND_003_Cumplimiento_Tramites_Orfeo%203er%20trimestre.xlsx"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Users\erika.munoz\Downloads\PRO-IND-001-V1_Cumplimiento_de_entregas_de_mezclas_autorizadas%20III%20TRIMESTRE%202025.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Users\erika.munoz\Downloads\LMME-IND-001-V1_Disponibilidad_Vehiculo%20trim%203.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Users/erika.munoz/Downloads/LMME-IND-001-V1_Disponibilidad_Vehiculo%20trim%203.xlsx"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Users\erika.munoz\Downloads\LMME-IND-002_V1_PORCENTAJE_DE_CUMPLIMIENTO_DE_ENTREGAS_DE_VEHICULOS_MAQUINARIA_EQUIPOS%20(3)%20(2).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Users\erika.munoz\Downloads\3%20Trim%202025%20INFRA-IND-001-V1%20Cumplim%20de%20Metas.xlsx"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Users\erika.munoz\Downloads\3%20Trim%202025%20INFRA-%20IND-003-V1_Nivel_Promedio_de_Satisfaccion%20Julio-Sep%20%202025.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erika.munoz\Downloads\EGTI-IND-003-V5_Oportunidad_en_la_Atencion_Mesa_Ayuda_Procesos_Internos%201Q-2025.xlsx" TargetMode="External"/></Relationships>
</file>

<file path=xl/externalLinks/_rels/externalLink80.xml.rels><?xml version="1.0" encoding="UTF-8" standalone="yes"?>
<Relationships xmlns="http://schemas.openxmlformats.org/package/2006/relationships"><Relationship Id="rId1" Type="http://schemas.microsoft.com/office/2006/relationships/xlExternalLinkPath/xlPathMissing" Target="IMVI-IND-004"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Users\erika.munoz\Downloads\3%20Trim%202025%20INFRA-IND-004-V1%20Cumplim%20Metas%20Ciclorutas.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Users\erika.munoz\Downloads\3%20Trim%202025%20INFRA-IND-005-V1%20Cumplim%20Metas%20Espacio%20Publico.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Users\erika.munoz\Downloads\DMIC-IND-001-v2_seguimiento_a_los_proyectos_de_innovacion%20Tercer%20trimestre.xlsx"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Users\erika.munoz\Downloads\GAM-IND-006_eficiencia_en_el_consumo_de_energia_sa_nf.xlsx"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Users\erika.munoz\Downloads\Cumplimiento_de_los_Terminos_Procesales-3T_2025.xlsx"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Laboratorio/9.%20Acreditacion/5.%20Reportes%20GLAB/2024/1.%20Indicadores%202024/2.%20Reporte%20indicadores%202do%20trimestre%202024/GLAB-IND-002%20V3%20Indicador%20de%20calidad%20de%20los%20ensayos.xlsx"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Users\USER\Downloads\SMCT-IND-002%20Indicador%20de%20seguimiento%20(visitas)(1).xlsx"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Users\erika.munoz\Downloads\smct-ind-002%20indicador%20de%20monitoreo%20(2).xlsx"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https://d.docs.live.net/f73834b6a8a9889e/Desktop/INDICADORES%20SMCT/SMCT-IND-001%20Indicador%20de%20monitoreo%20(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erika.munoz\Downloads\CALIDAD%202025.xlsx"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Users\erika.munoz\Downloads\smct-ind-001%20indicador%20de%20seguimiento%20visitas%20(2).xlsx"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Users\erika.munoz\Downloads\egti-ind-001_v4_cumplimiento_acciones_plan_estrategico_tecnologias_informacion%20(1).xlsx"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Users\erika.munoz\Downloads\INDICADOR%20TERCER%20TRIMESTRE%202025%20ajustado%20GREF.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Consolidado%20Indicadores%20de%20Gesti&#243;n%203%20Trimestre%202025.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Tabla%20consolidado%20de%20indicadores%20para%20inform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IND-004-V1"/>
    </sheetNames>
    <sheetDataSet>
      <sheetData sheetId="0">
        <row r="35">
          <cell r="H35" t="str">
            <v>NÚMERO DE RESPUESTAS POSITIVAS</v>
          </cell>
          <cell r="I35" t="str">
            <v>NÚMERO DE ENCUESTADOS</v>
          </cell>
          <cell r="J35" t="str">
            <v>RESULTADO</v>
          </cell>
        </row>
        <row r="36">
          <cell r="C36" t="str">
            <v>Semestre 1</v>
          </cell>
          <cell r="H36">
            <v>99</v>
          </cell>
          <cell r="I36">
            <v>100</v>
          </cell>
          <cell r="J36">
            <v>0.99</v>
          </cell>
        </row>
        <row r="37">
          <cell r="C37" t="str">
            <v>Semestre 2</v>
          </cell>
          <cell r="H37">
            <v>0</v>
          </cell>
          <cell r="I37">
            <v>0</v>
          </cell>
          <cell r="J37" t="e">
            <v>#DIV/0!</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LMME-IND-001"/>
      <sheetName val="td"/>
    </sheetNames>
    <sheetDataSet>
      <sheetData sheetId="0">
        <row r="2">
          <cell r="G2">
            <v>0.578125</v>
          </cell>
        </row>
      </sheetData>
      <sheetData sheetId="1">
        <row r="35">
          <cell r="H35" t="str">
            <v>Sumatoria de disponibilidades</v>
          </cell>
          <cell r="I35" t="str">
            <v>porcentaje disponibilidad esperada</v>
          </cell>
        </row>
        <row r="36">
          <cell r="C36">
            <v>0</v>
          </cell>
          <cell r="H36">
            <v>0</v>
          </cell>
          <cell r="I36">
            <v>0</v>
          </cell>
        </row>
        <row r="37">
          <cell r="C37" t="str">
            <v>Trimestre 1</v>
          </cell>
          <cell r="H37">
            <v>0.56575477236865557</v>
          </cell>
          <cell r="I37">
            <v>0.5</v>
          </cell>
        </row>
        <row r="38">
          <cell r="C38" t="str">
            <v>Trimestre 2</v>
          </cell>
          <cell r="H38">
            <v>0</v>
          </cell>
          <cell r="I38">
            <v>0.5</v>
          </cell>
        </row>
        <row r="39">
          <cell r="C39" t="str">
            <v>Trimestre 3</v>
          </cell>
          <cell r="H39">
            <v>0</v>
          </cell>
          <cell r="I39">
            <v>50</v>
          </cell>
        </row>
        <row r="40">
          <cell r="C40" t="str">
            <v>Trimestre 4</v>
          </cell>
          <cell r="H40">
            <v>0</v>
          </cell>
          <cell r="I40">
            <v>50</v>
          </cell>
        </row>
      </sheetData>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LMME-IND-001"/>
      <sheetName val="td"/>
    </sheetNames>
    <sheetDataSet>
      <sheetData sheetId="0">
        <row r="2">
          <cell r="G2">
            <v>0.578125</v>
          </cell>
        </row>
      </sheetData>
      <sheetData sheetId="1">
        <row r="35">
          <cell r="H35" t="str">
            <v>Sumatoria de disponibilidades</v>
          </cell>
          <cell r="I35" t="str">
            <v>porcentaje disponibilidad esperada</v>
          </cell>
        </row>
        <row r="37">
          <cell r="C37" t="str">
            <v>Trimestre 1</v>
          </cell>
          <cell r="H37">
            <v>0.78239337506825812</v>
          </cell>
          <cell r="I37">
            <v>0.5</v>
          </cell>
        </row>
        <row r="38">
          <cell r="C38" t="str">
            <v>Trimestre 2</v>
          </cell>
          <cell r="H38">
            <v>0.83494985354365714</v>
          </cell>
          <cell r="I38">
            <v>0.5</v>
          </cell>
        </row>
        <row r="39">
          <cell r="C39" t="str">
            <v>Trimestre 3</v>
          </cell>
          <cell r="H39">
            <v>0</v>
          </cell>
          <cell r="I39">
            <v>0.5</v>
          </cell>
        </row>
        <row r="40">
          <cell r="C40" t="str">
            <v>Trimestre 4</v>
          </cell>
          <cell r="H40">
            <v>0</v>
          </cell>
          <cell r="I40">
            <v>0.5</v>
          </cell>
        </row>
      </sheetData>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MME-IND-002"/>
    </sheetNames>
    <sheetDataSet>
      <sheetData sheetId="0">
        <row r="35">
          <cell r="D35">
            <v>0</v>
          </cell>
          <cell r="E35">
            <v>0</v>
          </cell>
          <cell r="F35">
            <v>0</v>
          </cell>
          <cell r="G35">
            <v>0</v>
          </cell>
          <cell r="H35" t="str">
            <v>Sumatoria solicitudes con entregas</v>
          </cell>
          <cell r="I35" t="str">
            <v>total solicitudes recibidas</v>
          </cell>
        </row>
        <row r="36">
          <cell r="C36">
            <v>0</v>
          </cell>
          <cell r="D36">
            <v>0</v>
          </cell>
          <cell r="E36">
            <v>0</v>
          </cell>
          <cell r="F36">
            <v>0</v>
          </cell>
          <cell r="G36">
            <v>0</v>
          </cell>
          <cell r="H36">
            <v>0</v>
          </cell>
          <cell r="I36">
            <v>0</v>
          </cell>
        </row>
        <row r="37">
          <cell r="C37" t="str">
            <v>Trimestre 1</v>
          </cell>
          <cell r="D37">
            <v>0</v>
          </cell>
          <cell r="E37">
            <v>0</v>
          </cell>
          <cell r="F37">
            <v>0</v>
          </cell>
          <cell r="G37">
            <v>0</v>
          </cell>
          <cell r="H37">
            <v>108</v>
          </cell>
          <cell r="I37">
            <v>123</v>
          </cell>
        </row>
        <row r="38">
          <cell r="C38" t="str">
            <v>Trimestre 2</v>
          </cell>
          <cell r="D38">
            <v>0</v>
          </cell>
          <cell r="E38">
            <v>0</v>
          </cell>
          <cell r="F38">
            <v>0</v>
          </cell>
          <cell r="G38">
            <v>0</v>
          </cell>
          <cell r="H38">
            <v>0</v>
          </cell>
          <cell r="I38">
            <v>0</v>
          </cell>
        </row>
        <row r="39">
          <cell r="C39" t="str">
            <v>Trimestre 3</v>
          </cell>
          <cell r="D39">
            <v>0</v>
          </cell>
          <cell r="E39">
            <v>0</v>
          </cell>
          <cell r="F39">
            <v>0</v>
          </cell>
          <cell r="G39">
            <v>0</v>
          </cell>
          <cell r="H39">
            <v>0</v>
          </cell>
          <cell r="I39">
            <v>0</v>
          </cell>
        </row>
        <row r="40">
          <cell r="C40" t="str">
            <v>Trimestre 4</v>
          </cell>
          <cell r="D40">
            <v>0</v>
          </cell>
          <cell r="E40">
            <v>0</v>
          </cell>
          <cell r="F40">
            <v>0</v>
          </cell>
          <cell r="G40">
            <v>0</v>
          </cell>
          <cell r="H40">
            <v>0</v>
          </cell>
          <cell r="I40">
            <v>0</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MME-IND-002"/>
    </sheetNames>
    <sheetDataSet>
      <sheetData sheetId="0">
        <row r="35">
          <cell r="D35"/>
          <cell r="E35"/>
          <cell r="F35"/>
          <cell r="G35"/>
          <cell r="H35" t="str">
            <v>Sumatoria solicitudes con entregas</v>
          </cell>
          <cell r="I35" t="str">
            <v>total solicitudes recibidas</v>
          </cell>
        </row>
        <row r="36">
          <cell r="C36"/>
          <cell r="D36"/>
          <cell r="E36"/>
          <cell r="F36"/>
          <cell r="G36"/>
          <cell r="H36"/>
          <cell r="I36"/>
        </row>
        <row r="37">
          <cell r="C37" t="str">
            <v>Trimestre 1</v>
          </cell>
          <cell r="D37"/>
          <cell r="E37"/>
          <cell r="F37"/>
          <cell r="G37"/>
          <cell r="H37">
            <v>108</v>
          </cell>
          <cell r="I37">
            <v>123</v>
          </cell>
        </row>
        <row r="38">
          <cell r="C38" t="str">
            <v>Trimestre 2</v>
          </cell>
          <cell r="D38"/>
          <cell r="E38"/>
          <cell r="F38"/>
          <cell r="G38"/>
          <cell r="H38">
            <v>76</v>
          </cell>
          <cell r="I38">
            <v>91</v>
          </cell>
        </row>
        <row r="39">
          <cell r="C39" t="str">
            <v>Trimestre 3</v>
          </cell>
          <cell r="D39"/>
          <cell r="E39"/>
          <cell r="F39"/>
          <cell r="G39"/>
          <cell r="H39"/>
          <cell r="I39"/>
        </row>
        <row r="40">
          <cell r="C40" t="str">
            <v>Trimestre 4</v>
          </cell>
          <cell r="D40"/>
          <cell r="E40"/>
          <cell r="F40"/>
          <cell r="G40"/>
          <cell r="H40"/>
          <cell r="I40"/>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RA-IND-001"/>
      <sheetName val="IMVI-IND-004"/>
      <sheetName val="INFRA-IND-005"/>
      <sheetName val="GDOC-IND-003-V1 "/>
    </sheetNames>
    <sheetDataSet>
      <sheetData sheetId="0"/>
      <sheetData sheetId="1"/>
      <sheetData sheetId="2"/>
      <sheetData sheetId="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RA-IND-001"/>
      <sheetName val="Reporte Oficial a 31 MARZO"/>
      <sheetName val="Reporte Oficial a 28 FEBRERO"/>
      <sheetName val="Reporte Oficial a 31 ENERO"/>
    </sheetNames>
    <sheetDataSet>
      <sheetData sheetId="0">
        <row r="36">
          <cell r="C36" t="str">
            <v>Enero</v>
          </cell>
        </row>
        <row r="37">
          <cell r="C37" t="str">
            <v>Febrero</v>
          </cell>
        </row>
        <row r="38">
          <cell r="C38" t="str">
            <v>Marzo</v>
          </cell>
        </row>
      </sheetData>
      <sheetData sheetId="1"/>
      <sheetData sheetId="2"/>
      <sheetData sheetId="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RA-IND-001"/>
      <sheetName val="Reporte Oficial a 30 Junio"/>
      <sheetName val="Reporte Oficial a 31 Mayo"/>
      <sheetName val="Reporte Oficial a 30 Abril"/>
      <sheetName val="Reporte Oficial a 31 MARZO"/>
      <sheetName val="Reporte Oficial a 28 FEBRERO"/>
      <sheetName val="Reporte Oficial a 31 ENERO"/>
    </sheetNames>
    <sheetDataSet>
      <sheetData sheetId="0">
        <row r="35">
          <cell r="H35" t="str">
            <v># Km carril de impacto intervenido</v>
          </cell>
          <cell r="I35" t="str">
            <v># Km carril de impacto programados</v>
          </cell>
        </row>
        <row r="36">
          <cell r="C36" t="str">
            <v>Enero</v>
          </cell>
          <cell r="H36">
            <v>7.37</v>
          </cell>
          <cell r="I36">
            <v>5.4</v>
          </cell>
        </row>
        <row r="37">
          <cell r="C37" t="str">
            <v>Febrero</v>
          </cell>
          <cell r="H37">
            <v>14.849999999999998</v>
          </cell>
          <cell r="I37">
            <v>16.98</v>
          </cell>
        </row>
        <row r="38">
          <cell r="C38" t="str">
            <v>Marzo</v>
          </cell>
          <cell r="H38">
            <v>21.250000000000004</v>
          </cell>
          <cell r="I38">
            <v>27.4</v>
          </cell>
        </row>
        <row r="39">
          <cell r="C39" t="str">
            <v>Abril</v>
          </cell>
          <cell r="H39">
            <v>16.98</v>
          </cell>
          <cell r="I39">
            <v>13.75</v>
          </cell>
        </row>
        <row r="40">
          <cell r="C40" t="str">
            <v>Mayo</v>
          </cell>
          <cell r="H40">
            <v>23.200000000000006</v>
          </cell>
          <cell r="I40">
            <v>23.7</v>
          </cell>
        </row>
        <row r="41">
          <cell r="C41" t="str">
            <v>Junio</v>
          </cell>
          <cell r="H41">
            <v>24.939999999999994</v>
          </cell>
          <cell r="I41">
            <v>30.22</v>
          </cell>
        </row>
        <row r="42">
          <cell r="C42" t="str">
            <v>Julio</v>
          </cell>
        </row>
        <row r="43">
          <cell r="C43" t="str">
            <v>Agosto</v>
          </cell>
        </row>
        <row r="44">
          <cell r="C44" t="str">
            <v>Septiembre</v>
          </cell>
        </row>
        <row r="45">
          <cell r="C45" t="str">
            <v>Octubre</v>
          </cell>
        </row>
        <row r="46">
          <cell r="C46" t="str">
            <v>Noviembre</v>
          </cell>
        </row>
        <row r="47">
          <cell r="C47" t="str">
            <v>Diciembre</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RA-IND-003"/>
    </sheetNames>
    <sheetDataSet>
      <sheetData sheetId="0">
        <row r="38">
          <cell r="C38" t="str">
            <v>Trimestre I</v>
          </cell>
          <cell r="D38">
            <v>0</v>
          </cell>
          <cell r="E38">
            <v>0</v>
          </cell>
          <cell r="F38">
            <v>0</v>
          </cell>
          <cell r="G38">
            <v>0</v>
          </cell>
          <cell r="J38">
            <v>4.3</v>
          </cell>
        </row>
        <row r="39">
          <cell r="C39" t="str">
            <v>Trimestre II</v>
          </cell>
          <cell r="D39">
            <v>0</v>
          </cell>
          <cell r="E39">
            <v>0</v>
          </cell>
          <cell r="F39">
            <v>0</v>
          </cell>
          <cell r="G39">
            <v>0</v>
          </cell>
          <cell r="J39">
            <v>0</v>
          </cell>
        </row>
        <row r="40">
          <cell r="C40" t="str">
            <v>Trimestre III</v>
          </cell>
          <cell r="D40">
            <v>0</v>
          </cell>
          <cell r="E40">
            <v>0</v>
          </cell>
          <cell r="F40">
            <v>0</v>
          </cell>
          <cell r="G40">
            <v>0</v>
          </cell>
          <cell r="J40">
            <v>0</v>
          </cell>
        </row>
        <row r="41">
          <cell r="C41" t="str">
            <v>Trimestre IV</v>
          </cell>
          <cell r="D41">
            <v>0</v>
          </cell>
          <cell r="E41">
            <v>0</v>
          </cell>
          <cell r="F41">
            <v>0</v>
          </cell>
          <cell r="G41">
            <v>0</v>
          </cell>
          <cell r="J41">
            <v>0</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V-IND-003"/>
    </sheetNames>
    <sheetDataSet>
      <sheetData sheetId="0">
        <row r="38">
          <cell r="C38" t="str">
            <v>Trimestre I</v>
          </cell>
          <cell r="J38">
            <v>4.3</v>
          </cell>
        </row>
        <row r="39">
          <cell r="C39" t="str">
            <v>Trimestre II</v>
          </cell>
          <cell r="J39">
            <v>4.3</v>
          </cell>
        </row>
        <row r="40">
          <cell r="C40" t="str">
            <v>Trimestre III</v>
          </cell>
        </row>
        <row r="41">
          <cell r="C41" t="str">
            <v>Trimestre IV</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VI-IND-004"/>
    </sheetNames>
    <sheetDataSet>
      <sheetData sheetId="0">
        <row r="36">
          <cell r="C36" t="str">
            <v>Enero</v>
          </cell>
        </row>
        <row r="37">
          <cell r="C37" t="str">
            <v>Febrero</v>
          </cell>
        </row>
        <row r="38">
          <cell r="C38" t="str">
            <v>Marzo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IND-004-V1"/>
    </sheetNames>
    <sheetDataSet>
      <sheetData sheetId="0">
        <row r="35">
          <cell r="H35" t="str">
            <v>NÚMERO DE RESPUESTAS POSITIVAS</v>
          </cell>
          <cell r="I35" t="str">
            <v>NÚMERO DE ENCUESTADOS</v>
          </cell>
          <cell r="J35" t="str">
            <v>RESULTADO</v>
          </cell>
        </row>
        <row r="36">
          <cell r="C36" t="str">
            <v>Semestre 1</v>
          </cell>
          <cell r="H36">
            <v>99</v>
          </cell>
          <cell r="I36">
            <v>100</v>
          </cell>
          <cell r="J36">
            <v>0.99</v>
          </cell>
        </row>
        <row r="37">
          <cell r="C37" t="str">
            <v>Semestre 2</v>
          </cell>
          <cell r="H37">
            <v>0</v>
          </cell>
          <cell r="I37">
            <v>0</v>
          </cell>
          <cell r="J37" t="e">
            <v>#DIV/0!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VI-IND-004"/>
    </sheetNames>
    <sheetDataSet>
      <sheetData sheetId="0">
        <row r="35">
          <cell r="H35" t="str">
            <v># Km carril lineal intervenidos</v>
          </cell>
          <cell r="I35" t="str">
            <v># Km carril lineal programados</v>
          </cell>
        </row>
        <row r="36">
          <cell r="C36" t="str">
            <v>Enero</v>
          </cell>
          <cell r="H36">
            <v>0.12</v>
          </cell>
          <cell r="I36">
            <v>0.1</v>
          </cell>
        </row>
        <row r="37">
          <cell r="C37" t="str">
            <v>Febrero</v>
          </cell>
          <cell r="H37">
            <v>0</v>
          </cell>
          <cell r="I37">
            <v>0</v>
          </cell>
        </row>
        <row r="38">
          <cell r="C38" t="str">
            <v>Marzo</v>
          </cell>
          <cell r="H38">
            <v>1.1200000000000001</v>
          </cell>
          <cell r="I38">
            <v>0.7</v>
          </cell>
        </row>
        <row r="39">
          <cell r="C39" t="str">
            <v>Abril</v>
          </cell>
          <cell r="H39">
            <v>0.9</v>
          </cell>
          <cell r="I39">
            <v>0.5</v>
          </cell>
        </row>
        <row r="40">
          <cell r="C40" t="str">
            <v>Mayo</v>
          </cell>
          <cell r="H40">
            <v>1.1599999999999999</v>
          </cell>
          <cell r="I40">
            <v>0.6</v>
          </cell>
        </row>
        <row r="41">
          <cell r="C41" t="str">
            <v>Junio</v>
          </cell>
          <cell r="H41">
            <v>0.86</v>
          </cell>
          <cell r="I41">
            <v>1.7</v>
          </cell>
        </row>
        <row r="42">
          <cell r="C42" t="str">
            <v>Julio</v>
          </cell>
        </row>
        <row r="43">
          <cell r="C43" t="str">
            <v>Agosto</v>
          </cell>
        </row>
        <row r="44">
          <cell r="C44" t="str">
            <v>Septiembre</v>
          </cell>
        </row>
        <row r="45">
          <cell r="C45" t="str">
            <v>Octubre</v>
          </cell>
        </row>
        <row r="46">
          <cell r="C46" t="str">
            <v>Noviembre</v>
          </cell>
        </row>
        <row r="47">
          <cell r="C47" t="str">
            <v>Diciembre</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RA-IND-005"/>
    </sheetNames>
    <sheetDataSet>
      <sheetData sheetId="0">
        <row r="36">
          <cell r="C36" t="str">
            <v>Enero</v>
          </cell>
        </row>
        <row r="37">
          <cell r="C37" t="str">
            <v>Febrero</v>
          </cell>
        </row>
        <row r="38">
          <cell r="C38" t="str">
            <v>Marzo</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RA-IND-005"/>
    </sheetNames>
    <sheetDataSet>
      <sheetData sheetId="0">
        <row r="35">
          <cell r="H35" t="str">
            <v># Metros cuadrados intervenidos</v>
          </cell>
          <cell r="I35" t="str">
            <v># Metros cuadrados programados</v>
          </cell>
        </row>
        <row r="36">
          <cell r="C36" t="str">
            <v>Enero</v>
          </cell>
          <cell r="H36">
            <v>804.58</v>
          </cell>
          <cell r="I36">
            <v>800</v>
          </cell>
        </row>
        <row r="37">
          <cell r="C37" t="str">
            <v>Febrero</v>
          </cell>
          <cell r="H37">
            <v>609.74</v>
          </cell>
          <cell r="I37">
            <v>900</v>
          </cell>
        </row>
        <row r="38">
          <cell r="C38" t="str">
            <v>Marzo</v>
          </cell>
          <cell r="H38">
            <v>1183.72</v>
          </cell>
          <cell r="I38">
            <v>1000</v>
          </cell>
        </row>
        <row r="39">
          <cell r="C39" t="str">
            <v>Abril</v>
          </cell>
          <cell r="H39">
            <v>202.61</v>
          </cell>
          <cell r="I39">
            <v>300</v>
          </cell>
        </row>
        <row r="40">
          <cell r="C40" t="str">
            <v>Mayo</v>
          </cell>
          <cell r="H40">
            <v>5940.97</v>
          </cell>
          <cell r="I40">
            <v>5500</v>
          </cell>
        </row>
        <row r="41">
          <cell r="C41" t="str">
            <v>Junio</v>
          </cell>
          <cell r="H41">
            <v>1387.76</v>
          </cell>
          <cell r="I41">
            <v>1800</v>
          </cell>
        </row>
        <row r="42">
          <cell r="C42" t="str">
            <v>Julio</v>
          </cell>
        </row>
        <row r="43">
          <cell r="C43" t="str">
            <v>Agosto</v>
          </cell>
        </row>
        <row r="44">
          <cell r="C44" t="str">
            <v>Septiembre</v>
          </cell>
        </row>
        <row r="45">
          <cell r="C45" t="str">
            <v>Octubre</v>
          </cell>
        </row>
        <row r="46">
          <cell r="C46" t="str">
            <v>Noviembre</v>
          </cell>
        </row>
        <row r="47">
          <cell r="C47" t="str">
            <v>Diciembre</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sheetName val="01. Puntos "/>
      <sheetName val="Hoja1"/>
      <sheetName val="01.  Porcentaje"/>
      <sheetName val="01 (2)"/>
      <sheetName val="02"/>
      <sheetName val="03"/>
      <sheetName val="04"/>
    </sheetNames>
    <sheetDataSet>
      <sheetData sheetId="0" refreshError="1"/>
      <sheetData sheetId="1">
        <row r="36">
          <cell r="J36" t="str">
            <v>% DE AVANCE DE ACUERDO A LOS PUNTOS PLANEADOS</v>
          </cell>
        </row>
        <row r="37">
          <cell r="C37" t="str">
            <v>TRIMESTRE 1</v>
          </cell>
          <cell r="J37">
            <v>1</v>
          </cell>
        </row>
        <row r="38">
          <cell r="C38" t="str">
            <v>TRIMESTRE 2</v>
          </cell>
        </row>
        <row r="39">
          <cell r="C39" t="str">
            <v>TRIMESTRE 3</v>
          </cell>
        </row>
        <row r="40">
          <cell r="C40" t="str">
            <v>TRIMESTRE 4</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sheetName val="01. Puntos "/>
      <sheetName val="Hoja1"/>
      <sheetName val="01.  Porcentaje"/>
      <sheetName val="01 (2)"/>
      <sheetName val="02"/>
      <sheetName val="03"/>
      <sheetName val="04"/>
    </sheetNames>
    <sheetDataSet>
      <sheetData sheetId="0"/>
      <sheetData sheetId="1">
        <row r="36">
          <cell r="J36" t="str">
            <v>% DE AVANCE DE ACUERDO A LOS PUNTOS PLANEADOS</v>
          </cell>
        </row>
        <row r="37">
          <cell r="C37" t="str">
            <v>TRIMESTRE 1</v>
          </cell>
          <cell r="D37">
            <v>0</v>
          </cell>
          <cell r="E37">
            <v>0</v>
          </cell>
          <cell r="F37">
            <v>0</v>
          </cell>
          <cell r="G37">
            <v>0</v>
          </cell>
          <cell r="J37">
            <v>1</v>
          </cell>
        </row>
        <row r="38">
          <cell r="C38" t="str">
            <v>TRIMESTRE 2</v>
          </cell>
          <cell r="D38">
            <v>0</v>
          </cell>
          <cell r="E38">
            <v>0</v>
          </cell>
          <cell r="F38">
            <v>0</v>
          </cell>
          <cell r="G38">
            <v>0</v>
          </cell>
          <cell r="J38">
            <v>1.2222222222222223</v>
          </cell>
        </row>
        <row r="39">
          <cell r="C39" t="str">
            <v>TRIMESTRE 3</v>
          </cell>
          <cell r="D39">
            <v>0</v>
          </cell>
          <cell r="E39">
            <v>0</v>
          </cell>
          <cell r="F39">
            <v>0</v>
          </cell>
          <cell r="G39">
            <v>0</v>
          </cell>
          <cell r="J39">
            <v>0</v>
          </cell>
        </row>
        <row r="40">
          <cell r="C40" t="str">
            <v>TRIMESTRE 4</v>
          </cell>
          <cell r="D40">
            <v>0</v>
          </cell>
          <cell r="E40">
            <v>0</v>
          </cell>
          <cell r="F40">
            <v>0</v>
          </cell>
          <cell r="G40">
            <v>0</v>
          </cell>
          <cell r="J40">
            <v>0</v>
          </cell>
        </row>
      </sheetData>
      <sheetData sheetId="2"/>
      <sheetData sheetId="3"/>
      <sheetData sheetId="4"/>
      <sheetData sheetId="5"/>
      <sheetData sheetId="6"/>
      <sheetData sheetId="7"/>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DOR"/>
      <sheetName val="Hoja2"/>
      <sheetName val="Hoja1"/>
    </sheetNames>
    <sheetDataSet>
      <sheetData sheetId="0">
        <row r="35">
          <cell r="H35" t="str">
            <v>DÍAS HÁBILES</v>
          </cell>
          <cell r="I35" t="str">
            <v>SOLICITUDES</v>
          </cell>
          <cell r="J35" t="str">
            <v>TIEMPO DE RESPUESTA</v>
          </cell>
        </row>
        <row r="36">
          <cell r="C36" t="str">
            <v>PRIMER TRIMESTRE 2025</v>
          </cell>
          <cell r="H36">
            <v>61</v>
          </cell>
          <cell r="I36">
            <v>993</v>
          </cell>
          <cell r="J36">
            <v>6.1430010070493452E-2</v>
          </cell>
        </row>
      </sheetData>
      <sheetData sheetId="1" refreshError="1"/>
      <sheetData sheetId="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DOR"/>
      <sheetName val="Hoja2"/>
      <sheetName val="Hoja1"/>
    </sheetNames>
    <sheetDataSet>
      <sheetData sheetId="0">
        <row r="35">
          <cell r="H35" t="str">
            <v>DÍAS HÁBILES</v>
          </cell>
          <cell r="I35" t="str">
            <v>SOLICITUDES</v>
          </cell>
          <cell r="J35" t="str">
            <v>TIEMPO DE RESPUESTA</v>
          </cell>
        </row>
        <row r="36">
          <cell r="C36" t="str">
            <v>PRIMER TRIMESTRE 2025</v>
          </cell>
          <cell r="H36">
            <v>61</v>
          </cell>
          <cell r="I36">
            <v>993</v>
          </cell>
          <cell r="J36">
            <v>6.1430010070493452E-2</v>
          </cell>
        </row>
        <row r="37">
          <cell r="C37" t="str">
            <v>SEGUNDO TRIMESTRE 2025</v>
          </cell>
          <cell r="H37">
            <v>59</v>
          </cell>
          <cell r="I37">
            <v>3799</v>
          </cell>
          <cell r="J37">
            <v>1.5530402737562517E-2</v>
          </cell>
        </row>
      </sheetData>
      <sheetData sheetId="1"/>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M-IND-001"/>
    </sheetNames>
    <sheetDataSet>
      <sheetData sheetId="0">
        <row r="37">
          <cell r="C37" t="str">
            <v>I TRIMESTRE</v>
          </cell>
          <cell r="D37">
            <v>0</v>
          </cell>
          <cell r="G37">
            <v>60.363691931540345</v>
          </cell>
        </row>
        <row r="38">
          <cell r="C38" t="str">
            <v>II TRIMESTRE</v>
          </cell>
          <cell r="D38">
            <v>0</v>
          </cell>
          <cell r="G38">
            <v>0</v>
          </cell>
        </row>
        <row r="39">
          <cell r="C39" t="str">
            <v>III TRIMESTRE</v>
          </cell>
          <cell r="G39">
            <v>0</v>
          </cell>
        </row>
        <row r="40">
          <cell r="C40" t="str">
            <v>IV TRIMESTRE</v>
          </cell>
          <cell r="G40">
            <v>0</v>
          </cell>
        </row>
        <row r="41">
          <cell r="C41" t="str">
            <v>TOTAL</v>
          </cell>
          <cell r="D41">
            <v>0</v>
          </cell>
          <cell r="G41">
            <v>60.363691931540345</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M-IND-001"/>
    </sheetNames>
    <sheetDataSet>
      <sheetData sheetId="0">
        <row r="37">
          <cell r="C37" t="str">
            <v>I TRIMESTRE</v>
          </cell>
          <cell r="G37">
            <v>60.363691931540345</v>
          </cell>
        </row>
        <row r="38">
          <cell r="C38" t="str">
            <v>II TRIMESTRE</v>
          </cell>
          <cell r="G38">
            <v>62.107662633701565</v>
          </cell>
        </row>
        <row r="39">
          <cell r="C39" t="str">
            <v>III TRIMESTRE</v>
          </cell>
        </row>
        <row r="40">
          <cell r="C40" t="str">
            <v>IV TRIMESTRE</v>
          </cell>
        </row>
        <row r="41">
          <cell r="C41" t="str">
            <v>TOTAL</v>
          </cell>
          <cell r="G41">
            <v>61.175798154650117</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ow r="36">
          <cell r="J36" t="str">
            <v>RESULTADO</v>
          </cell>
        </row>
        <row r="38">
          <cell r="C38" t="str">
            <v>I SEMESTRE</v>
          </cell>
          <cell r="J38">
            <v>2.768361581920904</v>
          </cell>
        </row>
        <row r="39">
          <cell r="C39" t="str">
            <v>II SEMESTRE</v>
          </cell>
        </row>
        <row r="40">
          <cell r="C40" t="str">
            <v>TOTAL</v>
          </cell>
          <cell r="J40">
            <v>2.768361581920904</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RPI-IND-005"/>
    </sheetNames>
    <sheetDataSet>
      <sheetData sheetId="0">
        <row r="37">
          <cell r="C37" t="str">
            <v>Semestre 1</v>
          </cell>
          <cell r="J37">
            <v>4.6500000000000004</v>
          </cell>
        </row>
        <row r="38">
          <cell r="C38" t="str">
            <v>Semestre  2</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M-IND-003"/>
    </sheetNames>
    <sheetDataSet>
      <sheetData sheetId="0">
        <row r="37">
          <cell r="C37" t="str">
            <v>I TRIMESTRE</v>
          </cell>
          <cell r="D37">
            <v>0</v>
          </cell>
          <cell r="E37">
            <v>0</v>
          </cell>
          <cell r="F37">
            <v>0</v>
          </cell>
          <cell r="G37">
            <v>0</v>
          </cell>
          <cell r="J37">
            <v>410.71770334928232</v>
          </cell>
        </row>
        <row r="38">
          <cell r="C38" t="str">
            <v>II TRIMESTRE</v>
          </cell>
          <cell r="D38">
            <v>0</v>
          </cell>
          <cell r="E38">
            <v>0</v>
          </cell>
          <cell r="F38">
            <v>0</v>
          </cell>
          <cell r="G38">
            <v>0</v>
          </cell>
          <cell r="J38" t="e">
            <v>#DIV/0!</v>
          </cell>
        </row>
        <row r="39">
          <cell r="C39" t="str">
            <v>III TRIMESTRE</v>
          </cell>
          <cell r="D39">
            <v>0</v>
          </cell>
          <cell r="E39">
            <v>0</v>
          </cell>
          <cell r="F39">
            <v>0</v>
          </cell>
          <cell r="G39">
            <v>0</v>
          </cell>
          <cell r="J39" t="e">
            <v>#DIV/0!</v>
          </cell>
        </row>
        <row r="40">
          <cell r="C40" t="str">
            <v>IV TRIMESTRE</v>
          </cell>
          <cell r="D40">
            <v>0</v>
          </cell>
          <cell r="E40">
            <v>0</v>
          </cell>
          <cell r="F40">
            <v>0</v>
          </cell>
          <cell r="G40">
            <v>0</v>
          </cell>
          <cell r="J40" t="e">
            <v>#DIV/0!</v>
          </cell>
        </row>
        <row r="41">
          <cell r="C41" t="str">
            <v>TOTAL</v>
          </cell>
          <cell r="D41">
            <v>0</v>
          </cell>
          <cell r="E41">
            <v>0</v>
          </cell>
          <cell r="F41">
            <v>0</v>
          </cell>
          <cell r="G41">
            <v>0</v>
          </cell>
          <cell r="J41">
            <v>410.71770334928232</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M-IND-003"/>
    </sheetNames>
    <sheetDataSet>
      <sheetData sheetId="0">
        <row r="37">
          <cell r="C37" t="str">
            <v>I TRIMESTRE</v>
          </cell>
          <cell r="J37">
            <v>410.71770334928232</v>
          </cell>
        </row>
        <row r="38">
          <cell r="C38" t="str">
            <v>II TRIMESTRE</v>
          </cell>
          <cell r="J38">
            <v>444.88222698072803</v>
          </cell>
        </row>
        <row r="39">
          <cell r="C39" t="str">
            <v>III TRIMESTRE</v>
          </cell>
        </row>
        <row r="40">
          <cell r="C40" t="str">
            <v>IV TRIMESTRE</v>
          </cell>
        </row>
        <row r="41">
          <cell r="C41" t="str">
            <v>TOTAL</v>
          </cell>
          <cell r="J41">
            <v>428.74576271186442</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M-IND-004"/>
    </sheetNames>
    <sheetDataSet>
      <sheetData sheetId="0">
        <row r="37">
          <cell r="C37" t="str">
            <v>I SEMESTRE</v>
          </cell>
          <cell r="J37">
            <v>0.83333333333333337</v>
          </cell>
        </row>
        <row r="38">
          <cell r="C38" t="str">
            <v>II SEMESTRE</v>
          </cell>
        </row>
        <row r="39">
          <cell r="C39" t="str">
            <v>TOTAL</v>
          </cell>
          <cell r="J39">
            <v>0.83333333333333337</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ow r="36">
          <cell r="J36" t="str">
            <v>RESULTADO</v>
          </cell>
        </row>
        <row r="38">
          <cell r="C38" t="str">
            <v>I SEMESTRE</v>
          </cell>
          <cell r="J38">
            <v>1.2622720897615708E-2</v>
          </cell>
        </row>
        <row r="39">
          <cell r="C39" t="str">
            <v>II SEMESTRE</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M-IND-003"/>
    </sheetNames>
    <sheetDataSet>
      <sheetData sheetId="0">
        <row r="37">
          <cell r="C37" t="str">
            <v>I TRIMESTRE</v>
          </cell>
          <cell r="D37">
            <v>0</v>
          </cell>
          <cell r="E37">
            <v>0</v>
          </cell>
          <cell r="F37">
            <v>0</v>
          </cell>
          <cell r="G37">
            <v>0</v>
          </cell>
          <cell r="J37">
            <v>23.195674562306902</v>
          </cell>
        </row>
        <row r="38">
          <cell r="C38" t="str">
            <v>II TRIMESTRE</v>
          </cell>
          <cell r="D38">
            <v>0</v>
          </cell>
          <cell r="E38">
            <v>0</v>
          </cell>
          <cell r="F38">
            <v>0</v>
          </cell>
          <cell r="G38">
            <v>0</v>
          </cell>
          <cell r="J38">
            <v>0</v>
          </cell>
        </row>
        <row r="39">
          <cell r="C39" t="str">
            <v>III TRIMESTRE</v>
          </cell>
          <cell r="D39">
            <v>0</v>
          </cell>
          <cell r="E39">
            <v>0</v>
          </cell>
          <cell r="F39">
            <v>0</v>
          </cell>
          <cell r="G39">
            <v>0</v>
          </cell>
          <cell r="J39">
            <v>0</v>
          </cell>
        </row>
        <row r="40">
          <cell r="C40" t="str">
            <v>IV TRIMESTRE</v>
          </cell>
          <cell r="D40">
            <v>0</v>
          </cell>
          <cell r="E40">
            <v>0</v>
          </cell>
          <cell r="F40">
            <v>0</v>
          </cell>
          <cell r="G40">
            <v>0</v>
          </cell>
          <cell r="J40">
            <v>0</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M-IND-003"/>
    </sheetNames>
    <sheetDataSet>
      <sheetData sheetId="0">
        <row r="37">
          <cell r="C37" t="str">
            <v>I TRIMESTRE</v>
          </cell>
          <cell r="J37">
            <v>23.195674562306902</v>
          </cell>
        </row>
        <row r="38">
          <cell r="C38" t="str">
            <v>II TRIMESTRE</v>
          </cell>
          <cell r="J38">
            <v>19.307692307692307</v>
          </cell>
        </row>
        <row r="39">
          <cell r="C39" t="str">
            <v>III TRIMESTRE</v>
          </cell>
        </row>
        <row r="40">
          <cell r="C40" t="str">
            <v>IV TRIMESTRE</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FM-001"/>
    </sheetNames>
    <sheetDataSet>
      <sheetData sheetId="0">
        <row r="35">
          <cell r="H35" t="str">
            <v>N. de contratos liquidados en el periodo en un tiempo menor o igual a seis meses</v>
          </cell>
          <cell r="I35" t="str">
            <v>N. de contratos liquidados en el periodo</v>
          </cell>
        </row>
        <row r="36">
          <cell r="C36" t="str">
            <v>Semestre I</v>
          </cell>
          <cell r="H36">
            <v>20</v>
          </cell>
          <cell r="I36">
            <v>25</v>
          </cell>
        </row>
        <row r="37">
          <cell r="C37" t="str">
            <v>Semestre II</v>
          </cell>
          <cell r="H37">
            <v>0</v>
          </cell>
          <cell r="I37">
            <v>0</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A APROBAR"/>
    </sheetNames>
    <sheetDataSet>
      <sheetData sheetId="0">
        <row r="35">
          <cell r="D35">
            <v>0</v>
          </cell>
          <cell r="E35">
            <v>0</v>
          </cell>
          <cell r="F35">
            <v>0</v>
          </cell>
          <cell r="G35">
            <v>0</v>
          </cell>
          <cell r="H35" t="str">
            <v># procesos de contratación iniciados publicados en el SECOP o TVEC</v>
          </cell>
          <cell r="I35" t="str">
            <v># procesos contractuales programados en el PAA</v>
          </cell>
          <cell r="J35" t="str">
            <v>RESULTADO TRIMESTRAL</v>
          </cell>
        </row>
        <row r="36">
          <cell r="C36" t="str">
            <v>TRIMESTRE 1</v>
          </cell>
          <cell r="D36">
            <v>0</v>
          </cell>
          <cell r="E36">
            <v>0</v>
          </cell>
          <cell r="F36">
            <v>0</v>
          </cell>
          <cell r="G36">
            <v>0</v>
          </cell>
          <cell r="H36">
            <v>20</v>
          </cell>
          <cell r="I36">
            <v>20</v>
          </cell>
          <cell r="J36">
            <v>1</v>
          </cell>
        </row>
        <row r="37">
          <cell r="C37" t="str">
            <v>TRIMESTRE 2</v>
          </cell>
          <cell r="D37">
            <v>0</v>
          </cell>
          <cell r="E37">
            <v>0</v>
          </cell>
          <cell r="F37">
            <v>0</v>
          </cell>
          <cell r="G37">
            <v>0</v>
          </cell>
          <cell r="H37">
            <v>0</v>
          </cell>
          <cell r="I37">
            <v>0</v>
          </cell>
          <cell r="J37">
            <v>0</v>
          </cell>
        </row>
        <row r="38">
          <cell r="C38" t="str">
            <v>TRIMESTRE 3</v>
          </cell>
          <cell r="D38">
            <v>0</v>
          </cell>
          <cell r="E38">
            <v>0</v>
          </cell>
          <cell r="F38">
            <v>0</v>
          </cell>
          <cell r="G38">
            <v>0</v>
          </cell>
          <cell r="H38">
            <v>0</v>
          </cell>
          <cell r="I38">
            <v>0</v>
          </cell>
          <cell r="J38">
            <v>0</v>
          </cell>
        </row>
        <row r="39">
          <cell r="C39" t="str">
            <v>TRIMESTRE 4</v>
          </cell>
          <cell r="D39">
            <v>0</v>
          </cell>
          <cell r="E39">
            <v>0</v>
          </cell>
          <cell r="F39">
            <v>0</v>
          </cell>
          <cell r="G39">
            <v>0</v>
          </cell>
          <cell r="H39">
            <v>0</v>
          </cell>
          <cell r="I39">
            <v>0</v>
          </cell>
          <cell r="J39">
            <v>0</v>
          </cell>
        </row>
        <row r="40">
          <cell r="C40" t="str">
            <v>INICIADOS/PROG PAA</v>
          </cell>
          <cell r="D40">
            <v>0</v>
          </cell>
          <cell r="E40">
            <v>0</v>
          </cell>
          <cell r="F40">
            <v>0</v>
          </cell>
          <cell r="G40">
            <v>0</v>
          </cell>
          <cell r="H40">
            <v>20</v>
          </cell>
          <cell r="I40">
            <v>20</v>
          </cell>
          <cell r="J40">
            <v>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A APROBAR"/>
    </sheetNames>
    <sheetDataSet>
      <sheetData sheetId="0">
        <row r="35">
          <cell r="H35" t="str">
            <v># procesos de contratación iniciados publicados en el SECOP o TVEC</v>
          </cell>
          <cell r="I35" t="str">
            <v># procesos contractuales programados en el PAA</v>
          </cell>
          <cell r="J35" t="str">
            <v>RESULTADO TRIMESTRAL</v>
          </cell>
        </row>
        <row r="36">
          <cell r="C36" t="str">
            <v>TRIMESTRE 1</v>
          </cell>
          <cell r="H36">
            <v>20</v>
          </cell>
          <cell r="I36">
            <v>20</v>
          </cell>
          <cell r="J36">
            <v>1</v>
          </cell>
        </row>
        <row r="37">
          <cell r="C37" t="str">
            <v>TRIMESTRE 2</v>
          </cell>
          <cell r="H37">
            <v>39</v>
          </cell>
          <cell r="I37">
            <v>42</v>
          </cell>
          <cell r="J37">
            <v>0.9285714285714286</v>
          </cell>
        </row>
        <row r="38">
          <cell r="C38" t="str">
            <v>TRIMESTRE 3</v>
          </cell>
        </row>
        <row r="39">
          <cell r="C39" t="str">
            <v>TRIMESTRE 4</v>
          </cell>
        </row>
        <row r="40">
          <cell r="C40" t="str">
            <v>INICIADOS/PROG PAA</v>
          </cell>
          <cell r="H40">
            <v>59</v>
          </cell>
          <cell r="I40">
            <v>62</v>
          </cell>
          <cell r="J40">
            <v>0.95161290322580649</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FM-001"/>
    </sheetNames>
    <sheetDataSet>
      <sheetData sheetId="0">
        <row r="35">
          <cell r="D35">
            <v>0</v>
          </cell>
          <cell r="E35">
            <v>0</v>
          </cell>
          <cell r="F35">
            <v>0</v>
          </cell>
          <cell r="G35">
            <v>0</v>
          </cell>
          <cell r="H35" t="str">
            <v>E.P. de carrera administrativa y E.P provisionales que presentaron oportunamente la evaluación del desempeño y evaluación de la gestión</v>
          </cell>
          <cell r="I35" t="str">
            <v xml:space="preserve"> Número total cargos de carrera administrativa</v>
          </cell>
        </row>
        <row r="36">
          <cell r="C36" t="str">
            <v>Semestre I</v>
          </cell>
          <cell r="D36">
            <v>0</v>
          </cell>
          <cell r="E36">
            <v>0</v>
          </cell>
          <cell r="F36">
            <v>0</v>
          </cell>
          <cell r="G36">
            <v>0</v>
          </cell>
          <cell r="H36">
            <v>112</v>
          </cell>
          <cell r="I36">
            <v>112</v>
          </cell>
        </row>
        <row r="37">
          <cell r="C37" t="str">
            <v>Semestre II</v>
          </cell>
          <cell r="D37">
            <v>0</v>
          </cell>
          <cell r="E37">
            <v>0</v>
          </cell>
          <cell r="F37">
            <v>0</v>
          </cell>
          <cell r="G37">
            <v>0</v>
          </cell>
          <cell r="H37">
            <v>0</v>
          </cell>
          <cell r="I37">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PI-IND-006"/>
    </sheetNames>
    <sheetDataSet>
      <sheetData sheetId="0">
        <row r="35">
          <cell r="J35" t="str">
            <v>% de personas satisfecha</v>
          </cell>
        </row>
        <row r="36">
          <cell r="C36" t="str">
            <v>I Semestre</v>
          </cell>
          <cell r="J36">
            <v>0.9285714285714286</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HU-IND-010"/>
    </sheetNames>
    <sheetDataSet>
      <sheetData sheetId="0">
        <row r="35">
          <cell r="D35">
            <v>0</v>
          </cell>
          <cell r="E35">
            <v>0</v>
          </cell>
          <cell r="F35">
            <v>0</v>
          </cell>
          <cell r="G35">
            <v>0</v>
          </cell>
          <cell r="H35" t="str">
            <v xml:space="preserve">Sumatoria nivel satisfacción de todas las actividades ΣX </v>
          </cell>
          <cell r="I35" t="str">
            <v>Número de actividades N2</v>
          </cell>
        </row>
        <row r="36">
          <cell r="C36" t="str">
            <v>Semestre I</v>
          </cell>
          <cell r="D36">
            <v>0</v>
          </cell>
          <cell r="E36">
            <v>0</v>
          </cell>
          <cell r="F36">
            <v>0</v>
          </cell>
          <cell r="G36">
            <v>0</v>
          </cell>
          <cell r="H36">
            <v>9.1999999999999993</v>
          </cell>
          <cell r="I36">
            <v>2</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HU-IND-010"/>
    </sheetNames>
    <sheetDataSet>
      <sheetData sheetId="0">
        <row r="35">
          <cell r="D35">
            <v>0</v>
          </cell>
          <cell r="E35">
            <v>0</v>
          </cell>
          <cell r="F35">
            <v>0</v>
          </cell>
          <cell r="G35">
            <v>0</v>
          </cell>
          <cell r="H35" t="str">
            <v xml:space="preserve">Sumatoria nivel satisfacción de todas las actividades ΣX </v>
          </cell>
          <cell r="I35" t="str">
            <v>Número de actividades N2</v>
          </cell>
        </row>
        <row r="36">
          <cell r="C36" t="str">
            <v>Semestre I</v>
          </cell>
          <cell r="D36">
            <v>0</v>
          </cell>
          <cell r="E36">
            <v>0</v>
          </cell>
          <cell r="F36">
            <v>0</v>
          </cell>
          <cell r="G36">
            <v>0</v>
          </cell>
          <cell r="H36">
            <v>26.13</v>
          </cell>
          <cell r="I36">
            <v>6</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HU-IND-011"/>
    </sheetNames>
    <sheetDataSet>
      <sheetData sheetId="0">
        <row r="35">
          <cell r="D35">
            <v>0</v>
          </cell>
          <cell r="E35">
            <v>0</v>
          </cell>
          <cell r="F35">
            <v>0</v>
          </cell>
          <cell r="G35">
            <v>0</v>
          </cell>
          <cell r="H35" t="str">
            <v xml:space="preserve">Sumatoria nivel satisfacción de todas las actividades ΣX </v>
          </cell>
          <cell r="I35" t="str">
            <v>Número de actividades  N2</v>
          </cell>
        </row>
        <row r="36">
          <cell r="C36" t="str">
            <v>Semestre I</v>
          </cell>
          <cell r="D36">
            <v>0</v>
          </cell>
          <cell r="E36">
            <v>0</v>
          </cell>
          <cell r="F36">
            <v>0</v>
          </cell>
          <cell r="G36">
            <v>0</v>
          </cell>
          <cell r="H36">
            <v>27.67</v>
          </cell>
          <cell r="I36">
            <v>6</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FM-001"/>
    </sheetNames>
    <sheetDataSet>
      <sheetData sheetId="0">
        <row r="35">
          <cell r="H35" t="str">
            <v>PC_PreTest</v>
          </cell>
          <cell r="I35" t="str">
            <v>PC_PostTest</v>
          </cell>
        </row>
        <row r="36">
          <cell r="C36" t="str">
            <v>Semestre I</v>
          </cell>
          <cell r="H36">
            <v>84.68</v>
          </cell>
          <cell r="I36">
            <v>98.32</v>
          </cell>
        </row>
        <row r="37">
          <cell r="C37" t="str">
            <v>Semestre II</v>
          </cell>
        </row>
        <row r="38">
          <cell r="C38" t="str">
            <v>TOTAL</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FM-001"/>
      <sheetName val="Hoja1"/>
    </sheetNames>
    <sheetDataSet>
      <sheetData sheetId="0">
        <row r="35">
          <cell r="D35">
            <v>0</v>
          </cell>
          <cell r="E35">
            <v>0</v>
          </cell>
          <cell r="F35">
            <v>0</v>
          </cell>
          <cell r="G35">
            <v>0</v>
          </cell>
          <cell r="H35" t="str">
            <v>N° de expedientes tramitados con fecha de vencimiento en el trimestre a reportar</v>
          </cell>
          <cell r="I35" t="str">
            <v>N° total de expedientes con fecha de vencimiento en el trimestre a reportar</v>
          </cell>
          <cell r="J35" t="str">
            <v>RESULTADO</v>
          </cell>
        </row>
        <row r="36">
          <cell r="C36" t="str">
            <v xml:space="preserve">1er Trimestre </v>
          </cell>
          <cell r="D36">
            <v>0</v>
          </cell>
          <cell r="E36">
            <v>0</v>
          </cell>
          <cell r="F36">
            <v>0</v>
          </cell>
          <cell r="G36">
            <v>0</v>
          </cell>
          <cell r="H36">
            <v>56</v>
          </cell>
          <cell r="I36">
            <v>56</v>
          </cell>
          <cell r="J36">
            <v>1</v>
          </cell>
        </row>
        <row r="37">
          <cell r="C37" t="str">
            <v xml:space="preserve">2do Trimestre </v>
          </cell>
          <cell r="D37">
            <v>0</v>
          </cell>
          <cell r="E37">
            <v>0</v>
          </cell>
          <cell r="F37">
            <v>0</v>
          </cell>
          <cell r="G37">
            <v>0</v>
          </cell>
          <cell r="H37">
            <v>0</v>
          </cell>
          <cell r="I37">
            <v>0</v>
          </cell>
          <cell r="J37" t="e">
            <v>#DIV/0!</v>
          </cell>
        </row>
        <row r="38">
          <cell r="C38" t="str">
            <v xml:space="preserve">3er Trimestre </v>
          </cell>
          <cell r="D38">
            <v>0</v>
          </cell>
          <cell r="E38">
            <v>0</v>
          </cell>
          <cell r="F38">
            <v>0</v>
          </cell>
          <cell r="G38">
            <v>0</v>
          </cell>
          <cell r="H38">
            <v>0</v>
          </cell>
          <cell r="I38">
            <v>0</v>
          </cell>
          <cell r="J38" t="e">
            <v>#DIV/0!</v>
          </cell>
        </row>
        <row r="39">
          <cell r="C39" t="str">
            <v xml:space="preserve">4to Trimestre </v>
          </cell>
          <cell r="D39">
            <v>0</v>
          </cell>
          <cell r="E39">
            <v>0</v>
          </cell>
          <cell r="F39">
            <v>0</v>
          </cell>
          <cell r="G39">
            <v>0</v>
          </cell>
          <cell r="H39">
            <v>0</v>
          </cell>
          <cell r="I39">
            <v>0</v>
          </cell>
          <cell r="J39" t="e">
            <v>#DIV/0!</v>
          </cell>
        </row>
        <row r="40">
          <cell r="C40" t="str">
            <v>TOTAL</v>
          </cell>
          <cell r="D40">
            <v>0</v>
          </cell>
          <cell r="E40">
            <v>0</v>
          </cell>
          <cell r="F40">
            <v>0</v>
          </cell>
          <cell r="G40">
            <v>0</v>
          </cell>
          <cell r="H40">
            <v>56</v>
          </cell>
          <cell r="I40">
            <v>56</v>
          </cell>
          <cell r="J40">
            <v>3.67</v>
          </cell>
        </row>
      </sheetData>
      <sheetData sheetId="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FM-001"/>
      <sheetName val="Hoja1"/>
    </sheetNames>
    <sheetDataSet>
      <sheetData sheetId="0">
        <row r="35">
          <cell r="H35" t="str">
            <v>N° de expedientes tramitados con fecha de vencimiento en el trimestre a reportar</v>
          </cell>
          <cell r="I35" t="str">
            <v>N° total de expedientes con fecha de vencimiento en el trimestre a reportar</v>
          </cell>
          <cell r="J35" t="str">
            <v>RESULTADO</v>
          </cell>
        </row>
        <row r="36">
          <cell r="C36" t="str">
            <v xml:space="preserve">1er Trimestre </v>
          </cell>
          <cell r="H36">
            <v>56</v>
          </cell>
          <cell r="I36">
            <v>56</v>
          </cell>
          <cell r="J36">
            <v>1</v>
          </cell>
        </row>
        <row r="37">
          <cell r="C37" t="str">
            <v xml:space="preserve">2do Trimestre </v>
          </cell>
          <cell r="H37">
            <v>21</v>
          </cell>
          <cell r="I37">
            <v>21</v>
          </cell>
          <cell r="J37">
            <v>1</v>
          </cell>
        </row>
        <row r="38">
          <cell r="C38" t="str">
            <v xml:space="preserve">3er Trimestre </v>
          </cell>
          <cell r="H38">
            <v>0</v>
          </cell>
          <cell r="I38">
            <v>0</v>
          </cell>
          <cell r="J38" t="e">
            <v>#DIV/0!</v>
          </cell>
        </row>
        <row r="39">
          <cell r="C39" t="str">
            <v xml:space="preserve">4to Trimestre </v>
          </cell>
          <cell r="H39">
            <v>0</v>
          </cell>
          <cell r="I39">
            <v>0</v>
          </cell>
          <cell r="J39" t="e">
            <v>#DIV/0!</v>
          </cell>
        </row>
        <row r="40">
          <cell r="C40" t="str">
            <v>TOTAL</v>
          </cell>
          <cell r="H40">
            <v>77</v>
          </cell>
          <cell r="I40">
            <v>77</v>
          </cell>
          <cell r="J40">
            <v>3.67</v>
          </cell>
        </row>
      </sheetData>
      <sheetData sheetId="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M-IND-001-V11"/>
      <sheetName val="TRIM1"/>
      <sheetName val="TRIM2"/>
      <sheetName val="TRIM3"/>
      <sheetName val="TRIM4"/>
    </sheetNames>
    <sheetDataSet>
      <sheetData sheetId="0">
        <row r="35">
          <cell r="D35">
            <v>0</v>
          </cell>
          <cell r="E35">
            <v>0</v>
          </cell>
          <cell r="F35">
            <v>0</v>
          </cell>
          <cell r="G35">
            <v>0</v>
          </cell>
          <cell r="H35" t="str">
            <v>Sumatoria de actividades del PAA ejecutadas</v>
          </cell>
          <cell r="I35" t="str">
            <v>Sumatoria de actividades del PAA programadas</v>
          </cell>
          <cell r="J35" t="str">
            <v>% cumplimiento</v>
          </cell>
        </row>
        <row r="36">
          <cell r="C36" t="str">
            <v>Trimestre 1</v>
          </cell>
          <cell r="D36">
            <v>0</v>
          </cell>
          <cell r="E36">
            <v>0</v>
          </cell>
          <cell r="F36">
            <v>0</v>
          </cell>
          <cell r="G36">
            <v>0</v>
          </cell>
          <cell r="H36">
            <v>36</v>
          </cell>
          <cell r="I36">
            <v>37</v>
          </cell>
          <cell r="J36">
            <v>0.97297297297297303</v>
          </cell>
        </row>
        <row r="37">
          <cell r="C37" t="str">
            <v>Trimestre 2</v>
          </cell>
          <cell r="D37">
            <v>0</v>
          </cell>
          <cell r="E37">
            <v>0</v>
          </cell>
          <cell r="F37">
            <v>0</v>
          </cell>
          <cell r="G37">
            <v>0</v>
          </cell>
          <cell r="H37">
            <v>23</v>
          </cell>
          <cell r="I37">
            <v>23</v>
          </cell>
          <cell r="J37">
            <v>1</v>
          </cell>
        </row>
        <row r="38">
          <cell r="C38" t="str">
            <v>Trimestre 3</v>
          </cell>
          <cell r="D38">
            <v>0</v>
          </cell>
          <cell r="E38">
            <v>0</v>
          </cell>
          <cell r="F38">
            <v>0</v>
          </cell>
          <cell r="G38">
            <v>0</v>
          </cell>
          <cell r="H38">
            <v>31</v>
          </cell>
          <cell r="I38">
            <v>32</v>
          </cell>
          <cell r="J38">
            <v>0.96875</v>
          </cell>
        </row>
        <row r="39">
          <cell r="C39" t="str">
            <v>Trimestre 4</v>
          </cell>
          <cell r="D39">
            <v>0</v>
          </cell>
          <cell r="E39">
            <v>0</v>
          </cell>
          <cell r="F39">
            <v>0</v>
          </cell>
          <cell r="G39">
            <v>0</v>
          </cell>
          <cell r="H39">
            <v>28</v>
          </cell>
          <cell r="I39">
            <v>29</v>
          </cell>
          <cell r="J39">
            <v>0.96551724137931039</v>
          </cell>
        </row>
        <row r="40">
          <cell r="C40" t="str">
            <v>SUMATORIA</v>
          </cell>
          <cell r="D40">
            <v>0</v>
          </cell>
          <cell r="E40">
            <v>0</v>
          </cell>
          <cell r="F40">
            <v>0</v>
          </cell>
          <cell r="G40">
            <v>0</v>
          </cell>
          <cell r="H40">
            <v>118</v>
          </cell>
          <cell r="I40">
            <v>121</v>
          </cell>
          <cell r="J40">
            <v>0.97520661157024791</v>
          </cell>
        </row>
      </sheetData>
      <sheetData sheetId="1">
        <row r="55">
          <cell r="L55">
            <v>37</v>
          </cell>
        </row>
      </sheetData>
      <sheetData sheetId="2"/>
      <sheetData sheetId="3"/>
      <sheetData sheetId="4"/>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M-IND-002-V5"/>
      <sheetName val="Consolidado"/>
      <sheetName val="Reporte Aplicativo"/>
      <sheetName val="Cto Sindical"/>
      <sheetName val="DESI"/>
      <sheetName val="APIC"/>
      <sheetName val="PIV"/>
      <sheetName val="EGTI"/>
      <sheetName val="PPMQ"/>
      <sheetName val="GSIT"/>
      <sheetName val="GEFI"/>
      <sheetName val="ABI-GREF"/>
      <sheetName val="GCON"/>
      <sheetName val="GTHU"/>
      <sheetName val="GAM"/>
      <sheetName val="GDO-GDOC"/>
      <sheetName val="GJUR"/>
      <sheetName val="CODI"/>
      <sheetName val="GLAB"/>
      <sheetName val="IMVI"/>
    </sheetNames>
    <sheetDataSet>
      <sheetData sheetId="0">
        <row r="36">
          <cell r="H36">
            <v>24</v>
          </cell>
          <cell r="I36">
            <v>37</v>
          </cell>
          <cell r="J36">
            <v>0.64864864864864868</v>
          </cell>
        </row>
        <row r="37">
          <cell r="H37">
            <v>64</v>
          </cell>
          <cell r="I37">
            <v>84</v>
          </cell>
          <cell r="J37">
            <v>0.76190476190476186</v>
          </cell>
        </row>
        <row r="38">
          <cell r="H38">
            <v>74</v>
          </cell>
          <cell r="I38">
            <v>80</v>
          </cell>
          <cell r="J38">
            <v>0.92500000000000004</v>
          </cell>
        </row>
        <row r="39">
          <cell r="H39">
            <v>112</v>
          </cell>
          <cell r="I39">
            <v>130</v>
          </cell>
          <cell r="J39">
            <v>0.86153846153846159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sheetName val="01.  (2)"/>
      <sheetName val="01. "/>
      <sheetName val="01 (2)"/>
      <sheetName val="02"/>
      <sheetName val="03"/>
      <sheetName val="04"/>
      <sheetName val="2025"/>
      <sheetName val="Hoja1"/>
    </sheetNames>
    <sheetDataSet>
      <sheetData sheetId="0"/>
      <sheetData sheetId="1">
        <row r="36">
          <cell r="H36" t="str">
            <v>N° TOTAL DE INFORMES VERIFICADOS</v>
          </cell>
          <cell r="I36" t="str">
            <v>N° TOTAL DE INFORMES A VERIFICAR</v>
          </cell>
          <cell r="J36" t="str">
            <v>% DE INFORMES VERIFICADOS  DE ACUERDO A LOS REQUERIMIENTOS EN LAS ESPECIFICACIONES TECNICAS</v>
          </cell>
        </row>
        <row r="37">
          <cell r="H37">
            <v>0</v>
          </cell>
          <cell r="I37">
            <v>0</v>
          </cell>
          <cell r="J37">
            <v>0</v>
          </cell>
        </row>
        <row r="38">
          <cell r="C38" t="str">
            <v>BIMESTRE 1</v>
          </cell>
          <cell r="D38">
            <v>0</v>
          </cell>
          <cell r="E38">
            <v>0</v>
          </cell>
          <cell r="F38">
            <v>0</v>
          </cell>
          <cell r="G38">
            <v>0</v>
          </cell>
          <cell r="H38">
            <v>245</v>
          </cell>
          <cell r="I38">
            <v>245</v>
          </cell>
          <cell r="J38">
            <v>1</v>
          </cell>
        </row>
        <row r="39">
          <cell r="C39" t="str">
            <v>BIMESTRE 2</v>
          </cell>
          <cell r="D39">
            <v>0</v>
          </cell>
          <cell r="E39">
            <v>0</v>
          </cell>
          <cell r="F39">
            <v>0</v>
          </cell>
          <cell r="G39">
            <v>0</v>
          </cell>
          <cell r="H39">
            <v>0</v>
          </cell>
          <cell r="I39">
            <v>0</v>
          </cell>
          <cell r="J39" t="str">
            <v/>
          </cell>
        </row>
        <row r="40">
          <cell r="C40" t="str">
            <v>BIMESTRE 3</v>
          </cell>
          <cell r="D40">
            <v>0</v>
          </cell>
          <cell r="E40">
            <v>0</v>
          </cell>
          <cell r="F40">
            <v>0</v>
          </cell>
          <cell r="G40">
            <v>0</v>
          </cell>
          <cell r="H40">
            <v>0</v>
          </cell>
          <cell r="I40">
            <v>0</v>
          </cell>
          <cell r="J40" t="str">
            <v/>
          </cell>
        </row>
        <row r="41">
          <cell r="C41" t="str">
            <v>BIMESTRE 4</v>
          </cell>
          <cell r="D41">
            <v>0</v>
          </cell>
          <cell r="E41">
            <v>0</v>
          </cell>
          <cell r="F41">
            <v>0</v>
          </cell>
          <cell r="G41">
            <v>0</v>
          </cell>
          <cell r="H41">
            <v>0</v>
          </cell>
          <cell r="I41">
            <v>0</v>
          </cell>
          <cell r="J41" t="str">
            <v/>
          </cell>
        </row>
        <row r="42">
          <cell r="C42" t="str">
            <v>BIMESTRE 5</v>
          </cell>
          <cell r="D42">
            <v>0</v>
          </cell>
          <cell r="E42">
            <v>0</v>
          </cell>
          <cell r="F42">
            <v>0</v>
          </cell>
          <cell r="G42">
            <v>0</v>
          </cell>
          <cell r="H42">
            <v>0</v>
          </cell>
          <cell r="I42">
            <v>0</v>
          </cell>
          <cell r="J42" t="str">
            <v/>
          </cell>
        </row>
        <row r="43">
          <cell r="C43" t="str">
            <v>BIMESTRE 6</v>
          </cell>
          <cell r="D43">
            <v>0</v>
          </cell>
          <cell r="E43">
            <v>0</v>
          </cell>
          <cell r="F43">
            <v>0</v>
          </cell>
          <cell r="G43">
            <v>0</v>
          </cell>
          <cell r="H43">
            <v>0</v>
          </cell>
          <cell r="I43">
            <v>0</v>
          </cell>
          <cell r="J43" t="str">
            <v/>
          </cell>
        </row>
      </sheetData>
      <sheetData sheetId="2"/>
      <sheetData sheetId="3"/>
      <sheetData sheetId="4"/>
      <sheetData sheetId="5"/>
      <sheetData sheetId="6"/>
      <sheetData sheetId="7"/>
      <sheetData sheetId="8"/>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sheetName val="01.  (2)"/>
      <sheetName val="01. "/>
      <sheetName val="01 (2)"/>
      <sheetName val="02"/>
      <sheetName val="03"/>
      <sheetName val="04"/>
      <sheetName val="2025"/>
      <sheetName val="Hoja1"/>
    </sheetNames>
    <sheetDataSet>
      <sheetData sheetId="0" refreshError="1"/>
      <sheetData sheetId="1">
        <row r="36">
          <cell r="H36" t="str">
            <v>N° TOTAL DE INFORMES VERIFICADOS</v>
          </cell>
          <cell r="I36" t="str">
            <v>N° TOTAL DE INFORMES A VERIFICAR</v>
          </cell>
          <cell r="J36" t="str">
            <v>% DE INFORMES VERIFICADOS  DE ACUERDO A LOS REQUERIMIENTOS EN LAS ESPECIFICACIONES TECNICAS</v>
          </cell>
        </row>
        <row r="38">
          <cell r="C38" t="str">
            <v>BIMESTRE 1</v>
          </cell>
          <cell r="H38">
            <v>261</v>
          </cell>
          <cell r="I38">
            <v>261</v>
          </cell>
          <cell r="J38">
            <v>1</v>
          </cell>
        </row>
        <row r="39">
          <cell r="C39" t="str">
            <v>BIMESTRE 2</v>
          </cell>
          <cell r="H39">
            <v>176</v>
          </cell>
          <cell r="I39">
            <v>176</v>
          </cell>
          <cell r="J39">
            <v>1</v>
          </cell>
        </row>
        <row r="40">
          <cell r="C40" t="str">
            <v>BIMESTRE 3</v>
          </cell>
          <cell r="H40">
            <v>220</v>
          </cell>
          <cell r="I40">
            <v>220</v>
          </cell>
          <cell r="J40">
            <v>1</v>
          </cell>
        </row>
        <row r="41">
          <cell r="C41" t="str">
            <v>BIMESTRE 4</v>
          </cell>
          <cell r="J41" t="str">
            <v/>
          </cell>
        </row>
        <row r="42">
          <cell r="C42" t="str">
            <v>BIMESTRE 5</v>
          </cell>
          <cell r="J42" t="str">
            <v/>
          </cell>
        </row>
        <row r="43">
          <cell r="C43" t="str">
            <v>BIMESTRE 6</v>
          </cell>
          <cell r="J43" t="str">
            <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FM-001"/>
    </sheetNames>
    <sheetDataSet>
      <sheetData sheetId="0">
        <row r="34">
          <cell r="C34" t="str">
            <v>Primer trimestre</v>
          </cell>
          <cell r="D34">
            <v>0</v>
          </cell>
          <cell r="E34">
            <v>0</v>
          </cell>
          <cell r="F34">
            <v>0</v>
          </cell>
          <cell r="G34">
            <v>0</v>
          </cell>
        </row>
        <row r="35">
          <cell r="C35" t="str">
            <v>Segundo trimestre</v>
          </cell>
          <cell r="D35">
            <v>0</v>
          </cell>
          <cell r="E35">
            <v>0</v>
          </cell>
          <cell r="F35">
            <v>0</v>
          </cell>
          <cell r="G35">
            <v>0</v>
          </cell>
        </row>
        <row r="36">
          <cell r="C36" t="str">
            <v>Tercer Trimestres</v>
          </cell>
          <cell r="D36">
            <v>0</v>
          </cell>
          <cell r="E36">
            <v>0</v>
          </cell>
          <cell r="F36">
            <v>0</v>
          </cell>
          <cell r="G36">
            <v>0</v>
          </cell>
        </row>
        <row r="37">
          <cell r="C37" t="str">
            <v>Cuarto Trimestre</v>
          </cell>
          <cell r="D37">
            <v>0</v>
          </cell>
          <cell r="E37">
            <v>0</v>
          </cell>
          <cell r="F37">
            <v>0</v>
          </cell>
          <cell r="G37">
            <v>0</v>
          </cell>
        </row>
        <row r="38">
          <cell r="C38" t="str">
            <v>TOTAL</v>
          </cell>
          <cell r="D38">
            <v>0</v>
          </cell>
          <cell r="E38">
            <v>0</v>
          </cell>
          <cell r="F38">
            <v>0</v>
          </cell>
          <cell r="G38">
            <v>0</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
      <sheetName val="Hoja1"/>
      <sheetName val="Hoja2"/>
    </sheetNames>
    <sheetDataSet>
      <sheetData sheetId="0">
        <row r="36">
          <cell r="H36" t="str">
            <v>N° TOTAL DE VISITAS REALIZADAS</v>
          </cell>
          <cell r="I36" t="str">
            <v>N° TOTAL DE VISITAS PROGRAMADAS</v>
          </cell>
          <cell r="J36" t="str">
            <v>% DE VISITAS EJECUTADAS</v>
          </cell>
        </row>
        <row r="37">
          <cell r="H37">
            <v>0</v>
          </cell>
          <cell r="I37">
            <v>0</v>
          </cell>
          <cell r="J37">
            <v>0</v>
          </cell>
        </row>
        <row r="38">
          <cell r="C38" t="str">
            <v>MES 1</v>
          </cell>
          <cell r="D38">
            <v>0</v>
          </cell>
          <cell r="E38">
            <v>0</v>
          </cell>
          <cell r="F38">
            <v>0</v>
          </cell>
          <cell r="G38">
            <v>0</v>
          </cell>
          <cell r="H38">
            <v>97</v>
          </cell>
          <cell r="I38">
            <v>99</v>
          </cell>
          <cell r="J38">
            <v>0.97979797979797978</v>
          </cell>
        </row>
        <row r="39">
          <cell r="C39" t="str">
            <v>MES 2</v>
          </cell>
          <cell r="D39">
            <v>0</v>
          </cell>
          <cell r="E39">
            <v>0</v>
          </cell>
          <cell r="F39">
            <v>0</v>
          </cell>
          <cell r="G39">
            <v>0</v>
          </cell>
          <cell r="H39">
            <v>84</v>
          </cell>
          <cell r="I39">
            <v>84</v>
          </cell>
          <cell r="J39">
            <v>1</v>
          </cell>
        </row>
        <row r="40">
          <cell r="C40" t="str">
            <v>MES 3</v>
          </cell>
          <cell r="D40">
            <v>0</v>
          </cell>
          <cell r="E40">
            <v>0</v>
          </cell>
          <cell r="F40">
            <v>0</v>
          </cell>
          <cell r="G40">
            <v>0</v>
          </cell>
          <cell r="H40">
            <v>14</v>
          </cell>
          <cell r="I40">
            <v>14</v>
          </cell>
          <cell r="J40">
            <v>1</v>
          </cell>
        </row>
        <row r="41">
          <cell r="C41" t="str">
            <v>MES 4</v>
          </cell>
          <cell r="D41">
            <v>0</v>
          </cell>
          <cell r="E41">
            <v>0</v>
          </cell>
          <cell r="F41">
            <v>0</v>
          </cell>
          <cell r="G41">
            <v>0</v>
          </cell>
          <cell r="H41">
            <v>0</v>
          </cell>
          <cell r="I41">
            <v>0</v>
          </cell>
          <cell r="J41" t="str">
            <v/>
          </cell>
        </row>
        <row r="42">
          <cell r="C42" t="str">
            <v>MES 5</v>
          </cell>
          <cell r="D42">
            <v>0</v>
          </cell>
          <cell r="E42">
            <v>0</v>
          </cell>
          <cell r="F42">
            <v>0</v>
          </cell>
          <cell r="G42">
            <v>0</v>
          </cell>
          <cell r="H42">
            <v>0</v>
          </cell>
          <cell r="I42">
            <v>0</v>
          </cell>
          <cell r="J42" t="str">
            <v/>
          </cell>
        </row>
        <row r="43">
          <cell r="C43" t="str">
            <v>MES 6</v>
          </cell>
          <cell r="D43">
            <v>0</v>
          </cell>
          <cell r="E43">
            <v>0</v>
          </cell>
          <cell r="F43">
            <v>0</v>
          </cell>
          <cell r="G43">
            <v>0</v>
          </cell>
          <cell r="H43">
            <v>0</v>
          </cell>
          <cell r="I43">
            <v>0</v>
          </cell>
          <cell r="J43" t="str">
            <v/>
          </cell>
        </row>
        <row r="44">
          <cell r="C44" t="str">
            <v>MES 7</v>
          </cell>
          <cell r="D44">
            <v>0</v>
          </cell>
          <cell r="E44">
            <v>0</v>
          </cell>
          <cell r="F44">
            <v>0</v>
          </cell>
          <cell r="G44">
            <v>0</v>
          </cell>
          <cell r="H44">
            <v>0</v>
          </cell>
          <cell r="I44">
            <v>0</v>
          </cell>
          <cell r="J44" t="str">
            <v/>
          </cell>
        </row>
        <row r="45">
          <cell r="C45" t="str">
            <v>MES 8</v>
          </cell>
          <cell r="D45">
            <v>0</v>
          </cell>
          <cell r="E45">
            <v>0</v>
          </cell>
          <cell r="F45">
            <v>0</v>
          </cell>
          <cell r="G45">
            <v>0</v>
          </cell>
          <cell r="H45">
            <v>0</v>
          </cell>
          <cell r="I45">
            <v>0</v>
          </cell>
          <cell r="J45" t="str">
            <v/>
          </cell>
        </row>
        <row r="46">
          <cell r="C46" t="str">
            <v>MES 9</v>
          </cell>
          <cell r="D46">
            <v>0</v>
          </cell>
          <cell r="E46">
            <v>0</v>
          </cell>
          <cell r="F46">
            <v>0</v>
          </cell>
          <cell r="G46">
            <v>0</v>
          </cell>
          <cell r="H46">
            <v>0</v>
          </cell>
          <cell r="I46">
            <v>0</v>
          </cell>
          <cell r="J46" t="str">
            <v/>
          </cell>
        </row>
        <row r="47">
          <cell r="C47" t="str">
            <v>MES 10</v>
          </cell>
          <cell r="D47">
            <v>0</v>
          </cell>
          <cell r="E47">
            <v>0</v>
          </cell>
          <cell r="F47">
            <v>0</v>
          </cell>
          <cell r="G47">
            <v>0</v>
          </cell>
          <cell r="H47">
            <v>0</v>
          </cell>
          <cell r="I47">
            <v>0</v>
          </cell>
          <cell r="J47" t="str">
            <v/>
          </cell>
        </row>
        <row r="48">
          <cell r="C48" t="str">
            <v>MES 11</v>
          </cell>
          <cell r="D48">
            <v>0</v>
          </cell>
          <cell r="E48">
            <v>0</v>
          </cell>
          <cell r="F48">
            <v>0</v>
          </cell>
          <cell r="G48">
            <v>0</v>
          </cell>
          <cell r="H48">
            <v>0</v>
          </cell>
          <cell r="I48">
            <v>0</v>
          </cell>
          <cell r="J48" t="str">
            <v/>
          </cell>
        </row>
        <row r="49">
          <cell r="C49" t="str">
            <v>MES 12</v>
          </cell>
          <cell r="D49">
            <v>0</v>
          </cell>
          <cell r="E49">
            <v>0</v>
          </cell>
          <cell r="F49">
            <v>0</v>
          </cell>
          <cell r="G49">
            <v>0</v>
          </cell>
          <cell r="H49">
            <v>0</v>
          </cell>
          <cell r="I49">
            <v>0</v>
          </cell>
          <cell r="J49" t="str">
            <v/>
          </cell>
        </row>
      </sheetData>
      <sheetData sheetId="1"/>
      <sheetData sheetId="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
      <sheetName val="Hoja1"/>
    </sheetNames>
    <sheetDataSet>
      <sheetData sheetId="0">
        <row r="36">
          <cell r="H36" t="str">
            <v>N° TOTAL DE VISITAS REALIZADAS</v>
          </cell>
          <cell r="I36" t="str">
            <v>N° TOTAL DE VISITAS PROGRAMADAS</v>
          </cell>
          <cell r="J36" t="str">
            <v>% DE VISITAS EJECUTADAS</v>
          </cell>
        </row>
        <row r="38">
          <cell r="C38" t="str">
            <v>MES 1</v>
          </cell>
          <cell r="H38">
            <v>97</v>
          </cell>
          <cell r="I38">
            <v>99</v>
          </cell>
          <cell r="J38">
            <v>0.97979797979797978</v>
          </cell>
        </row>
        <row r="39">
          <cell r="C39" t="str">
            <v>MES 2</v>
          </cell>
          <cell r="H39">
            <v>84</v>
          </cell>
          <cell r="I39">
            <v>84</v>
          </cell>
          <cell r="J39">
            <v>1</v>
          </cell>
        </row>
        <row r="40">
          <cell r="C40" t="str">
            <v>MES 3</v>
          </cell>
          <cell r="H40">
            <v>14</v>
          </cell>
          <cell r="I40">
            <v>14</v>
          </cell>
          <cell r="J40">
            <v>1</v>
          </cell>
        </row>
        <row r="41">
          <cell r="C41" t="str">
            <v>MES 4</v>
          </cell>
          <cell r="H41">
            <v>30</v>
          </cell>
          <cell r="I41">
            <v>30</v>
          </cell>
          <cell r="J41">
            <v>1</v>
          </cell>
        </row>
        <row r="42">
          <cell r="C42" t="str">
            <v>MES 5</v>
          </cell>
          <cell r="H42">
            <v>75</v>
          </cell>
          <cell r="I42">
            <v>75</v>
          </cell>
          <cell r="J42">
            <v>1</v>
          </cell>
        </row>
        <row r="43">
          <cell r="C43" t="str">
            <v>MES 6</v>
          </cell>
          <cell r="H43">
            <v>91</v>
          </cell>
          <cell r="I43">
            <v>91</v>
          </cell>
          <cell r="J43">
            <v>1</v>
          </cell>
        </row>
        <row r="44">
          <cell r="C44" t="str">
            <v>MES 7</v>
          </cell>
          <cell r="J44" t="str">
            <v/>
          </cell>
        </row>
        <row r="45">
          <cell r="C45" t="str">
            <v>MES 8</v>
          </cell>
          <cell r="J45" t="str">
            <v/>
          </cell>
        </row>
        <row r="46">
          <cell r="C46" t="str">
            <v>MES 9</v>
          </cell>
          <cell r="J46" t="str">
            <v/>
          </cell>
        </row>
        <row r="47">
          <cell r="C47" t="str">
            <v>MES 10</v>
          </cell>
          <cell r="J47" t="str">
            <v/>
          </cell>
        </row>
        <row r="48">
          <cell r="C48" t="str">
            <v>MES 11</v>
          </cell>
          <cell r="J48" t="str">
            <v/>
          </cell>
        </row>
        <row r="49">
          <cell r="C49" t="str">
            <v>MES 12</v>
          </cell>
          <cell r="J49" t="str">
            <v/>
          </cell>
        </row>
      </sheetData>
      <sheetData sheetId="1"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FM-001"/>
    </sheetNames>
    <sheetDataSet>
      <sheetData sheetId="0">
        <row r="35">
          <cell r="H35" t="str">
            <v>Número de productos entregados en los términos de tiempos establecidos</v>
          </cell>
          <cell r="I35" t="str">
            <v>Número de productos definidos para el periodo</v>
          </cell>
          <cell r="J35" t="str">
            <v>RESULTADO</v>
          </cell>
        </row>
        <row r="36">
          <cell r="C36" t="str">
            <v>Primer trimestre 2025</v>
          </cell>
          <cell r="H36">
            <v>9</v>
          </cell>
          <cell r="I36">
            <v>9</v>
          </cell>
          <cell r="J36">
            <v>1</v>
          </cell>
        </row>
        <row r="37">
          <cell r="C37" t="str">
            <v>Segundo trimestre 2025</v>
          </cell>
          <cell r="H37">
            <v>8</v>
          </cell>
          <cell r="I37">
            <v>8</v>
          </cell>
          <cell r="J37">
            <v>1</v>
          </cell>
        </row>
        <row r="38">
          <cell r="C38" t="str">
            <v>Tercer Trimestre 2025</v>
          </cell>
          <cell r="H38">
            <v>8</v>
          </cell>
          <cell r="I38">
            <v>8</v>
          </cell>
          <cell r="J38">
            <v>1</v>
          </cell>
        </row>
        <row r="39">
          <cell r="C39" t="str">
            <v>Cuarto trimestre 2025</v>
          </cell>
        </row>
        <row r="40">
          <cell r="C40" t="str">
            <v>TOTAL</v>
          </cell>
          <cell r="J40">
            <v>1</v>
          </cell>
        </row>
      </sheetData>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FM-007"/>
      <sheetName val="Instrucciones"/>
      <sheetName val="Control de cambios"/>
      <sheetName val="Listas"/>
    </sheetNames>
    <sheetDataSet>
      <sheetData sheetId="0" refreshError="1"/>
      <sheetData sheetId="1" refreshError="1"/>
      <sheetData sheetId="2" refreshError="1"/>
      <sheetData sheetId="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FM-007"/>
      <sheetName val="Instrucciones"/>
      <sheetName val="Control de cambios"/>
      <sheetName val="Listas"/>
    </sheetNames>
    <sheetDataSet>
      <sheetData sheetId="0">
        <row r="37">
          <cell r="B37" t="str">
            <v>I TRIMESTRE</v>
          </cell>
          <cell r="J37">
            <v>4.1928721174004195E-3</v>
          </cell>
        </row>
        <row r="38">
          <cell r="B38" t="str">
            <v>II TRIMESTRE</v>
          </cell>
          <cell r="J38">
            <v>6.7189249720044789E-3</v>
          </cell>
        </row>
        <row r="39">
          <cell r="B39" t="str">
            <v>III TRIMESTRE</v>
          </cell>
          <cell r="J39">
            <v>1.5022860875244938E-2</v>
          </cell>
        </row>
      </sheetData>
      <sheetData sheetId="1" refreshError="1"/>
      <sheetData sheetId="2" refreshError="1"/>
      <sheetData sheetId="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FM-007"/>
      <sheetName val="Instrucciones"/>
      <sheetName val="Control de cambios"/>
      <sheetName val="Listas"/>
    </sheetNames>
    <sheetDataSet>
      <sheetData sheetId="0">
        <row r="37">
          <cell r="B37" t="str">
            <v>I TRIMESTRE</v>
          </cell>
          <cell r="J37">
            <v>0</v>
          </cell>
        </row>
        <row r="38">
          <cell r="B38" t="str">
            <v>II TRIMESTRE</v>
          </cell>
          <cell r="J38">
            <v>6.9444444444444448E-2</v>
          </cell>
        </row>
        <row r="39">
          <cell r="B39" t="str">
            <v>III TRIMESTRE</v>
          </cell>
          <cell r="J39">
            <v>6.5573770491803282E-2</v>
          </cell>
        </row>
      </sheetData>
      <sheetData sheetId="1" refreshError="1"/>
      <sheetData sheetId="2" refreshError="1"/>
      <sheetData sheetId="3"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FM-007"/>
      <sheetName val="Instrucciones"/>
      <sheetName val="Control de cambios"/>
      <sheetName val="Listas"/>
    </sheetNames>
    <sheetDataSet>
      <sheetData sheetId="0">
        <row r="37">
          <cell r="B37" t="str">
            <v>I TRIMESTRE</v>
          </cell>
          <cell r="J37">
            <v>1.1399999999999999</v>
          </cell>
        </row>
        <row r="38">
          <cell r="B38" t="str">
            <v>II TRIMESTRE</v>
          </cell>
          <cell r="J38">
            <v>1.1100000000000001</v>
          </cell>
        </row>
        <row r="39">
          <cell r="B39" t="str">
            <v>III TRIMESTRE</v>
          </cell>
          <cell r="J39">
            <v>1.1599999999999999</v>
          </cell>
        </row>
      </sheetData>
      <sheetData sheetId="1" refreshError="1"/>
      <sheetData sheetId="2" refreshError="1"/>
      <sheetData sheetId="3"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FM-007"/>
      <sheetName val="Instrucciones"/>
      <sheetName val="Control de cambios"/>
      <sheetName val="Listas"/>
    </sheetNames>
    <sheetDataSet>
      <sheetData sheetId="0">
        <row r="37">
          <cell r="B37" t="str">
            <v>I TRIMESTRE</v>
          </cell>
          <cell r="J37">
            <v>0.33958333333333335</v>
          </cell>
        </row>
        <row r="38">
          <cell r="B38" t="str">
            <v>II TRIMESTRE</v>
          </cell>
          <cell r="J38">
            <v>0.34305555555555556</v>
          </cell>
        </row>
        <row r="39">
          <cell r="B39" t="str">
            <v>III TRIMESTRE</v>
          </cell>
          <cell r="J39">
            <v>0.31874999999999998</v>
          </cell>
        </row>
      </sheetData>
      <sheetData sheetId="1" refreshError="1"/>
      <sheetData sheetId="2" refreshError="1"/>
      <sheetData sheetId="3"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FM-007"/>
      <sheetName val="Instrucciones"/>
      <sheetName val="Control de cambios"/>
      <sheetName val="Listas"/>
    </sheetNames>
    <sheetDataSet>
      <sheetData sheetId="0">
        <row r="41">
          <cell r="H41">
            <v>395.03999999999996</v>
          </cell>
          <cell r="I41">
            <v>316.62</v>
          </cell>
          <cell r="J41">
            <v>1.2476786052681446</v>
          </cell>
        </row>
        <row r="45">
          <cell r="AN45" t="str">
            <v>AVANCE DEL TRIM (km-carril)</v>
          </cell>
          <cell r="AO45" t="str">
            <v>ACUMULADO (km-carril)</v>
          </cell>
          <cell r="AP45" t="str">
            <v>META (km-carril)</v>
          </cell>
        </row>
        <row r="46">
          <cell r="AM46" t="str">
            <v>TRIM1</v>
          </cell>
          <cell r="AN46">
            <v>83.53</v>
          </cell>
          <cell r="AO46">
            <v>83.53</v>
          </cell>
          <cell r="AP46">
            <v>76.87</v>
          </cell>
        </row>
        <row r="47">
          <cell r="AM47" t="str">
            <v>TRIM2</v>
          </cell>
          <cell r="AN47">
            <v>84.16</v>
          </cell>
          <cell r="AO47">
            <v>167.69</v>
          </cell>
          <cell r="AP47">
            <v>76.25</v>
          </cell>
        </row>
        <row r="48">
          <cell r="AM48" t="str">
            <v>TRIM3</v>
          </cell>
          <cell r="AN48">
            <v>83.75</v>
          </cell>
          <cell r="AO48">
            <v>251.44</v>
          </cell>
          <cell r="AP48">
            <v>83.75</v>
          </cell>
        </row>
        <row r="49">
          <cell r="AM49" t="str">
            <v>TRIM4</v>
          </cell>
          <cell r="AN49">
            <v>0</v>
          </cell>
          <cell r="AO49">
            <v>251.44</v>
          </cell>
          <cell r="AP49">
            <v>79.75</v>
          </cell>
        </row>
        <row r="50">
          <cell r="AM50" t="str">
            <v>TOTAL</v>
          </cell>
          <cell r="AN50">
            <v>251.44</v>
          </cell>
          <cell r="AO50">
            <v>251.44</v>
          </cell>
          <cell r="AP50">
            <v>316.62</v>
          </cell>
        </row>
      </sheetData>
      <sheetData sheetId="1" refreshError="1"/>
      <sheetData sheetId="2" refreshError="1"/>
      <sheetData sheetId="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FM-007"/>
      <sheetName val="Instrucciones"/>
      <sheetName val="Control de cambios"/>
      <sheetName val="Listas"/>
    </sheetNames>
    <sheetDataSet>
      <sheetData sheetId="0">
        <row r="41">
          <cell r="H41">
            <v>1722</v>
          </cell>
          <cell r="I41">
            <v>2160</v>
          </cell>
          <cell r="J41">
            <v>0.79722222222222228</v>
          </cell>
        </row>
        <row r="46">
          <cell r="AM46" t="str">
            <v>TRIM1</v>
          </cell>
          <cell r="AN46">
            <v>803</v>
          </cell>
          <cell r="AO46">
            <v>803</v>
          </cell>
          <cell r="AP46">
            <v>800</v>
          </cell>
        </row>
        <row r="47">
          <cell r="AM47" t="str">
            <v>TRIM2</v>
          </cell>
          <cell r="AN47">
            <v>459</v>
          </cell>
          <cell r="AO47">
            <v>1262</v>
          </cell>
          <cell r="AP47">
            <v>450</v>
          </cell>
        </row>
        <row r="48">
          <cell r="AM48" t="str">
            <v>TRIM3</v>
          </cell>
          <cell r="AN48">
            <v>460</v>
          </cell>
          <cell r="AO48">
            <v>1722</v>
          </cell>
          <cell r="AP48">
            <v>460</v>
          </cell>
        </row>
        <row r="49">
          <cell r="AM49" t="str">
            <v>TRIM4</v>
          </cell>
          <cell r="AN49">
            <v>0</v>
          </cell>
          <cell r="AO49">
            <v>1722</v>
          </cell>
          <cell r="AP49">
            <v>450</v>
          </cell>
        </row>
        <row r="50">
          <cell r="AM50" t="str">
            <v>TOTAL</v>
          </cell>
          <cell r="AN50">
            <v>1722</v>
          </cell>
          <cell r="AO50">
            <v>1722</v>
          </cell>
          <cell r="AP50">
            <v>2160</v>
          </cell>
        </row>
      </sheetData>
      <sheetData sheetId="1" refreshError="1"/>
      <sheetData sheetId="2" refreshError="1"/>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FM-001"/>
      <sheetName val="Hoja1"/>
      <sheetName val="Hoja2"/>
    </sheetNames>
    <sheetDataSet>
      <sheetData sheetId="0">
        <row r="35">
          <cell r="H35" t="str">
            <v>ACTIVIDADES EJECUTADAS</v>
          </cell>
          <cell r="I35" t="str">
            <v>ACTIVIDADES PROGRAMADAS</v>
          </cell>
          <cell r="J35" t="str">
            <v>RESULTADO</v>
          </cell>
        </row>
        <row r="36">
          <cell r="H36">
            <v>3</v>
          </cell>
          <cell r="I36">
            <v>3</v>
          </cell>
          <cell r="J36">
            <v>1</v>
          </cell>
        </row>
        <row r="37">
          <cell r="H37">
            <v>0</v>
          </cell>
          <cell r="I37">
            <v>0</v>
          </cell>
          <cell r="J37" t="e">
            <v>#DIV/0!</v>
          </cell>
        </row>
        <row r="38">
          <cell r="H38">
            <v>0</v>
          </cell>
          <cell r="I38">
            <v>0</v>
          </cell>
          <cell r="J38" t="e">
            <v>#DIV/0!</v>
          </cell>
        </row>
        <row r="39">
          <cell r="H39">
            <v>0</v>
          </cell>
          <cell r="I39">
            <v>0</v>
          </cell>
          <cell r="J39" t="e">
            <v>#DIV/0!</v>
          </cell>
        </row>
      </sheetData>
      <sheetData sheetId="1" refreshError="1"/>
      <sheetData sheetId="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I-IND-004"/>
    </sheetNames>
    <sheetDataSet>
      <sheetData sheetId="0">
        <row r="45">
          <cell r="AN45" t="str">
            <v>AVANCE DEL TRIM (km-carril)</v>
          </cell>
        </row>
        <row r="46">
          <cell r="AM46" t="str">
            <v>TRIM1</v>
          </cell>
        </row>
        <row r="47">
          <cell r="AM47" t="str">
            <v>TRIM2</v>
          </cell>
        </row>
        <row r="48">
          <cell r="AM48" t="str">
            <v>TRIM3</v>
          </cell>
        </row>
        <row r="49">
          <cell r="AM49" t="str">
            <v>TRIM4</v>
          </cell>
        </row>
        <row r="50">
          <cell r="AM50" t="str">
            <v>TOTAL</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FM-007"/>
      <sheetName val="Instrucciones"/>
      <sheetName val="Control de cambios"/>
      <sheetName val="Listas"/>
    </sheetNames>
    <sheetDataSet>
      <sheetData sheetId="0">
        <row r="45">
          <cell r="AN45" t="str">
            <v>AVANCE DEL TRIM (km-lineal)</v>
          </cell>
          <cell r="AO45" t="str">
            <v>ACUMULADO (km-lineal)</v>
          </cell>
          <cell r="AP45" t="str">
            <v>META (km-Lineal)</v>
          </cell>
        </row>
        <row r="46">
          <cell r="AN46">
            <v>2.41</v>
          </cell>
          <cell r="AO46">
            <v>2.41</v>
          </cell>
          <cell r="AP46">
            <v>3.5</v>
          </cell>
        </row>
        <row r="47">
          <cell r="AN47">
            <v>5.04</v>
          </cell>
          <cell r="AO47">
            <v>7.45</v>
          </cell>
          <cell r="AP47">
            <v>3.5</v>
          </cell>
        </row>
        <row r="48">
          <cell r="AN48">
            <v>8.2100000000000009</v>
          </cell>
          <cell r="AO48">
            <v>15.66</v>
          </cell>
          <cell r="AP48">
            <v>3.5</v>
          </cell>
        </row>
        <row r="49">
          <cell r="AN49">
            <v>0</v>
          </cell>
          <cell r="AO49">
            <v>15.66</v>
          </cell>
          <cell r="AP49">
            <v>3.5</v>
          </cell>
        </row>
        <row r="50">
          <cell r="AN50">
            <v>15.66</v>
          </cell>
          <cell r="AO50">
            <v>15.66</v>
          </cell>
          <cell r="AP50">
            <v>14</v>
          </cell>
        </row>
      </sheetData>
      <sheetData sheetId="1" refreshError="1"/>
      <sheetData sheetId="2" refreshError="1"/>
      <sheetData sheetId="3"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FM-007"/>
      <sheetName val="Instrucciones"/>
      <sheetName val="Control de cambios"/>
      <sheetName val="Listas"/>
    </sheetNames>
    <sheetDataSet>
      <sheetData sheetId="0">
        <row r="45">
          <cell r="AN45" t="str">
            <v>AVANCE DEL TRIM</v>
          </cell>
          <cell r="AO45" t="str">
            <v>ACUMULADO</v>
          </cell>
          <cell r="AP45" t="str">
            <v>META</v>
          </cell>
        </row>
        <row r="46">
          <cell r="AM46" t="str">
            <v>TRIM1</v>
          </cell>
          <cell r="AN46">
            <v>5</v>
          </cell>
          <cell r="AO46">
            <v>5</v>
          </cell>
          <cell r="AP46">
            <v>5</v>
          </cell>
        </row>
        <row r="47">
          <cell r="AM47" t="str">
            <v>TRIM2</v>
          </cell>
          <cell r="AN47">
            <v>5</v>
          </cell>
          <cell r="AO47">
            <v>10</v>
          </cell>
          <cell r="AP47">
            <v>5</v>
          </cell>
        </row>
        <row r="48">
          <cell r="AM48" t="str">
            <v>TRIM3</v>
          </cell>
          <cell r="AN48">
            <v>5</v>
          </cell>
          <cell r="AO48">
            <v>15</v>
          </cell>
          <cell r="AP48">
            <v>5</v>
          </cell>
        </row>
        <row r="49">
          <cell r="AM49" t="str">
            <v>TRIM4</v>
          </cell>
          <cell r="AN49">
            <v>0</v>
          </cell>
          <cell r="AO49">
            <v>15</v>
          </cell>
          <cell r="AP49">
            <v>5</v>
          </cell>
        </row>
        <row r="50">
          <cell r="AM50" t="str">
            <v>TOTAL</v>
          </cell>
          <cell r="AN50">
            <v>15</v>
          </cell>
          <cell r="AO50">
            <v>15</v>
          </cell>
          <cell r="AP50">
            <v>20</v>
          </cell>
        </row>
      </sheetData>
      <sheetData sheetId="1" refreshError="1"/>
      <sheetData sheetId="2" refreshError="1"/>
      <sheetData sheetId="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I-IND-007"/>
    </sheetNames>
    <sheetDataSet>
      <sheetData sheetId="0">
        <row r="44">
          <cell r="AK44" t="str">
            <v>AVANCE DEL TRIM (PK)</v>
          </cell>
        </row>
        <row r="45">
          <cell r="AJ45" t="str">
            <v>TRIM1</v>
          </cell>
        </row>
        <row r="46">
          <cell r="AJ46" t="str">
            <v>TRIM2</v>
          </cell>
        </row>
        <row r="47">
          <cell r="AJ47" t="str">
            <v>TRIM3</v>
          </cell>
        </row>
        <row r="48">
          <cell r="AJ48" t="str">
            <v>TRIM 4</v>
          </cell>
        </row>
        <row r="49">
          <cell r="AJ49" t="str">
            <v>TOTAL</v>
          </cell>
        </row>
      </sheetData>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FM-007"/>
      <sheetName val="Instrucciones"/>
      <sheetName val="Control de cambios"/>
      <sheetName val="Listas"/>
    </sheetNames>
    <sheetDataSet>
      <sheetData sheetId="0">
        <row r="45">
          <cell r="AN45" t="str">
            <v>AVANCE DEL TRIM</v>
          </cell>
          <cell r="AO45" t="str">
            <v>ACUMULADO</v>
          </cell>
          <cell r="AP45" t="str">
            <v>META</v>
          </cell>
        </row>
        <row r="46">
          <cell r="AN46">
            <v>8042</v>
          </cell>
          <cell r="AO46">
            <v>8042</v>
          </cell>
          <cell r="AP46">
            <v>7800</v>
          </cell>
        </row>
        <row r="47">
          <cell r="AN47">
            <v>10746</v>
          </cell>
          <cell r="AO47">
            <v>18788</v>
          </cell>
          <cell r="AP47">
            <v>10600</v>
          </cell>
        </row>
        <row r="48">
          <cell r="AN48">
            <v>13156</v>
          </cell>
          <cell r="AO48">
            <v>31944</v>
          </cell>
          <cell r="AP48">
            <v>12750</v>
          </cell>
        </row>
        <row r="49">
          <cell r="AN49">
            <v>0</v>
          </cell>
          <cell r="AO49">
            <v>31944</v>
          </cell>
          <cell r="AP49">
            <v>12600</v>
          </cell>
        </row>
        <row r="50">
          <cell r="AN50">
            <v>31944</v>
          </cell>
          <cell r="AO50">
            <v>31944</v>
          </cell>
          <cell r="AP50">
            <v>43750</v>
          </cell>
        </row>
      </sheetData>
      <sheetData sheetId="1" refreshError="1"/>
      <sheetData sheetId="2" refreshError="1"/>
      <sheetData sheetId="3"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sheetName val="01."/>
      <sheetName val="01 (2)"/>
      <sheetName val="02"/>
      <sheetName val="03"/>
      <sheetName val="04"/>
    </sheetNames>
    <sheetDataSet>
      <sheetData sheetId="0"/>
      <sheetData sheetId="1">
        <row r="36">
          <cell r="H36" t="str">
            <v>N° TOTAL DE ENSAYOS REALIZADOS</v>
          </cell>
          <cell r="I36" t="str">
            <v>N° TOTAL DE ENSAYOS SOLICITADOS</v>
          </cell>
          <cell r="J36" t="str">
            <v>% DE ENSAYOS REALIZADOS DE ACUERDO A LAS SOLICITUDES DE LOS SERVICIOS</v>
          </cell>
        </row>
        <row r="38">
          <cell r="C38" t="str">
            <v>MES 1</v>
          </cell>
          <cell r="H38">
            <v>1602</v>
          </cell>
          <cell r="I38">
            <v>1602</v>
          </cell>
          <cell r="J38">
            <v>1</v>
          </cell>
        </row>
        <row r="39">
          <cell r="C39" t="str">
            <v>MES 2</v>
          </cell>
          <cell r="H39">
            <v>1489</v>
          </cell>
          <cell r="I39">
            <v>1489</v>
          </cell>
          <cell r="J39">
            <v>1</v>
          </cell>
        </row>
        <row r="40">
          <cell r="C40" t="str">
            <v>MES 3</v>
          </cell>
          <cell r="H40">
            <v>1917</v>
          </cell>
          <cell r="I40">
            <v>1917</v>
          </cell>
          <cell r="J40">
            <v>1</v>
          </cell>
        </row>
        <row r="41">
          <cell r="C41" t="str">
            <v>MES 4</v>
          </cell>
          <cell r="H41">
            <v>1472</v>
          </cell>
          <cell r="I41">
            <v>1472</v>
          </cell>
          <cell r="J41">
            <v>1</v>
          </cell>
        </row>
        <row r="42">
          <cell r="C42" t="str">
            <v>MES 5</v>
          </cell>
          <cell r="H42">
            <v>1802</v>
          </cell>
          <cell r="I42">
            <v>1802</v>
          </cell>
          <cell r="J42">
            <v>1</v>
          </cell>
        </row>
        <row r="43">
          <cell r="C43" t="str">
            <v>MES 6</v>
          </cell>
          <cell r="H43">
            <v>2532</v>
          </cell>
          <cell r="I43">
            <v>2532</v>
          </cell>
          <cell r="J43">
            <v>1</v>
          </cell>
        </row>
        <row r="44">
          <cell r="C44" t="str">
            <v>MES 7</v>
          </cell>
          <cell r="H44">
            <v>3277</v>
          </cell>
          <cell r="I44">
            <v>3277</v>
          </cell>
          <cell r="J44">
            <v>1</v>
          </cell>
        </row>
        <row r="45">
          <cell r="C45" t="str">
            <v>MES 8</v>
          </cell>
          <cell r="H45">
            <v>3568</v>
          </cell>
          <cell r="I45">
            <v>3568</v>
          </cell>
          <cell r="J45">
            <v>1</v>
          </cell>
        </row>
        <row r="46">
          <cell r="C46" t="str">
            <v>MES 9</v>
          </cell>
          <cell r="H46">
            <v>3433</v>
          </cell>
          <cell r="I46">
            <v>3433</v>
          </cell>
          <cell r="J46">
            <v>1</v>
          </cell>
        </row>
        <row r="47">
          <cell r="C47" t="str">
            <v>MES 10</v>
          </cell>
          <cell r="J47" t="str">
            <v/>
          </cell>
        </row>
        <row r="48">
          <cell r="C48" t="str">
            <v>MES 11</v>
          </cell>
          <cell r="J48" t="str">
            <v/>
          </cell>
        </row>
        <row r="49">
          <cell r="C49" t="str">
            <v>MES 12</v>
          </cell>
          <cell r="J49" t="str">
            <v/>
          </cell>
        </row>
      </sheetData>
      <sheetData sheetId="2"/>
      <sheetData sheetId="3"/>
      <sheetData sheetId="4"/>
      <sheetData sheetId="5"/>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sheetName val="02"/>
      <sheetName val="03"/>
      <sheetName val="02 ok"/>
    </sheetNames>
    <sheetDataSet>
      <sheetData sheetId="0"/>
      <sheetData sheetId="1"/>
      <sheetData sheetId="2"/>
      <sheetData sheetId="3">
        <row r="36">
          <cell r="H36" t="str">
            <v>NÚMERO TOTAL DE INFORMES EMITIDOS CON CORRECCIONES</v>
          </cell>
          <cell r="I36" t="str">
            <v>NÚMERO TOTAL DE INFORMES EMITIDOS</v>
          </cell>
          <cell r="J36" t="str">
            <v xml:space="preserve">% DE INFORMES DE ENSAYOS EMITIDOS SIN CORRECIONES </v>
          </cell>
        </row>
        <row r="38">
          <cell r="C38" t="str">
            <v>TRIMESTRE 1</v>
          </cell>
          <cell r="H38">
            <v>33</v>
          </cell>
          <cell r="I38">
            <v>1387</v>
          </cell>
          <cell r="J38">
            <v>0.97620764239365543</v>
          </cell>
        </row>
        <row r="39">
          <cell r="C39" t="str">
            <v>TRIMESTRE 2</v>
          </cell>
          <cell r="H39">
            <v>5</v>
          </cell>
          <cell r="I39">
            <v>1327</v>
          </cell>
          <cell r="J39">
            <v>0.99623210248681238</v>
          </cell>
        </row>
        <row r="40">
          <cell r="C40" t="str">
            <v>TRIMESTRE 3</v>
          </cell>
          <cell r="H40">
            <v>5</v>
          </cell>
          <cell r="I40">
            <v>1535</v>
          </cell>
          <cell r="J40">
            <v>0.99674267100977199</v>
          </cell>
        </row>
        <row r="41">
          <cell r="C41" t="str">
            <v>TRIMESTRE 4</v>
          </cell>
          <cell r="J41" t="str">
            <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sheetName val="02"/>
      <sheetName val="05"/>
      <sheetName val="04"/>
    </sheetNames>
    <sheetDataSet>
      <sheetData sheetId="0"/>
      <sheetData sheetId="1"/>
      <sheetData sheetId="2">
        <row r="37">
          <cell r="H37" t="str">
            <v xml:space="preserve">N° TOTAL DE  INFORMES  ENTREGADOS OPORTUNAMENTE </v>
          </cell>
          <cell r="I37" t="str">
            <v>N° TOTAL  DE INFORMES ENTREGADOS</v>
          </cell>
          <cell r="J37" t="str">
            <v>% DE CUMPLIMIENTO DE LA ENTREGA OPORTUNA DE LOS INFORMES DE ENSAYO</v>
          </cell>
        </row>
        <row r="39">
          <cell r="C39" t="str">
            <v>TRIMESTRE 1</v>
          </cell>
          <cell r="H39">
            <v>1327</v>
          </cell>
          <cell r="I39">
            <v>1327</v>
          </cell>
          <cell r="J39">
            <v>1</v>
          </cell>
        </row>
        <row r="40">
          <cell r="C40" t="str">
            <v>TRIMESTRE 2</v>
          </cell>
          <cell r="H40">
            <v>1535</v>
          </cell>
          <cell r="I40">
            <v>1535</v>
          </cell>
          <cell r="J40">
            <v>1</v>
          </cell>
        </row>
        <row r="41">
          <cell r="C41" t="str">
            <v>TRIMESTRE 3</v>
          </cell>
          <cell r="H41">
            <v>2551</v>
          </cell>
          <cell r="I41">
            <v>2551</v>
          </cell>
          <cell r="J41">
            <v>1</v>
          </cell>
        </row>
        <row r="42">
          <cell r="C42" t="str">
            <v>TRIMESTRE 4</v>
          </cell>
          <cell r="J42" t="str">
            <v/>
          </cell>
        </row>
      </sheetData>
      <sheetData sheetId="3"/>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FM-007"/>
      <sheetName val="Instrucciones"/>
      <sheetName val="Control de cambios"/>
      <sheetName val="Listas"/>
    </sheetNames>
    <sheetDataSet>
      <sheetData sheetId="0">
        <row r="49">
          <cell r="H49">
            <v>82614249664</v>
          </cell>
          <cell r="I49">
            <v>90338493221</v>
          </cell>
          <cell r="J49">
            <v>0.91449665273801106</v>
          </cell>
        </row>
      </sheetData>
      <sheetData sheetId="1" refreshError="1"/>
      <sheetData sheetId="2" refreshError="1"/>
      <sheetData sheetId="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S-FM-007"/>
      <sheetName val="Instrucciones"/>
      <sheetName val="Control de cambios"/>
      <sheetName val="Listas"/>
      <sheetName val="GEFI-IND-007 -V2 RESERVA"/>
    </sheetNames>
    <sheetDataSet>
      <sheetData sheetId="0" refreshError="1"/>
      <sheetData sheetId="1">
        <row r="49">
          <cell r="H49">
            <v>63648930537</v>
          </cell>
          <cell r="I49">
            <v>77932740442</v>
          </cell>
          <cell r="J49">
            <v>0.81671618598308549</v>
          </cell>
        </row>
      </sheetData>
      <sheetData sheetId="2" refreshError="1"/>
      <sheetData sheetId="3" refreshError="1"/>
      <sheetData sheetId="4" refreshError="1"/>
      <sheetData sheetId="5">
        <row r="35">
          <cell r="D35">
            <v>0</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FM-001"/>
    </sheetNames>
    <sheetDataSet>
      <sheetData sheetId="0">
        <row r="35">
          <cell r="H35" t="str">
            <v>ACTIVIDADES EJECUTADAS</v>
          </cell>
          <cell r="I35" t="str">
            <v>ACTIVIDADES PROGRAMADAS</v>
          </cell>
          <cell r="J35" t="str">
            <v>RESULTADO</v>
          </cell>
        </row>
        <row r="36">
          <cell r="H36">
            <v>3</v>
          </cell>
          <cell r="I36">
            <v>3</v>
          </cell>
          <cell r="J36">
            <v>1</v>
          </cell>
        </row>
        <row r="37">
          <cell r="H37">
            <v>11</v>
          </cell>
          <cell r="I37">
            <v>13</v>
          </cell>
          <cell r="J37">
            <v>0.84615384615384615</v>
          </cell>
        </row>
        <row r="38">
          <cell r="J38" t="e">
            <v>#DIV/0!</v>
          </cell>
        </row>
        <row r="39">
          <cell r="J39" t="e">
            <v>#DIV/0!</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FM-007"/>
      <sheetName val="Instrucciones"/>
      <sheetName val="Control de cambios"/>
      <sheetName val="Listas"/>
    </sheetNames>
    <sheetDataSet>
      <sheetData sheetId="0">
        <row r="49">
          <cell r="H49">
            <v>0.6399999999999999</v>
          </cell>
          <cell r="I49">
            <v>0.69</v>
          </cell>
          <cell r="J49">
            <v>0.92753623188405787</v>
          </cell>
        </row>
      </sheetData>
      <sheetData sheetId="1" refreshError="1"/>
      <sheetData sheetId="2" refreshError="1"/>
      <sheetData sheetId="3"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FM-007"/>
      <sheetName val="Instrucciones"/>
      <sheetName val="Control de cambios"/>
      <sheetName val="Listas"/>
    </sheetNames>
    <sheetDataSet>
      <sheetData sheetId="0">
        <row r="37">
          <cell r="B37" t="str">
            <v>Primer trimestre</v>
          </cell>
          <cell r="H37">
            <v>17168</v>
          </cell>
          <cell r="I37">
            <v>19009</v>
          </cell>
          <cell r="J37">
            <v>0.90315113893418908</v>
          </cell>
        </row>
        <row r="38">
          <cell r="B38" t="str">
            <v>SegundoTrimestre</v>
          </cell>
          <cell r="H38">
            <v>15084</v>
          </cell>
          <cell r="I38">
            <v>19833</v>
          </cell>
          <cell r="J38">
            <v>0.76055059748903342</v>
          </cell>
        </row>
        <row r="39">
          <cell r="B39" t="str">
            <v>Tercer trimestre</v>
          </cell>
          <cell r="H39">
            <v>19832</v>
          </cell>
          <cell r="I39">
            <v>22349</v>
          </cell>
          <cell r="J39">
            <v>0.88737751129804465</v>
          </cell>
        </row>
      </sheetData>
      <sheetData sheetId="1" refreshError="1"/>
      <sheetData sheetId="2" refreshError="1"/>
      <sheetData sheetId="3"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FM-007"/>
      <sheetName val="Instrucciones"/>
      <sheetName val="Control de cambios"/>
      <sheetName val="Listas"/>
    </sheetNames>
    <sheetDataSet>
      <sheetData sheetId="0">
        <row r="37">
          <cell r="B37" t="str">
            <v>primer trimestre</v>
          </cell>
          <cell r="H37">
            <v>28</v>
          </cell>
          <cell r="I37">
            <v>40</v>
          </cell>
          <cell r="J37">
            <v>0.7</v>
          </cell>
        </row>
        <row r="38">
          <cell r="B38" t="str">
            <v>segundo trimestre</v>
          </cell>
          <cell r="H38">
            <v>141</v>
          </cell>
          <cell r="I38">
            <v>65</v>
          </cell>
          <cell r="J38">
            <v>2.1692307692307691</v>
          </cell>
        </row>
        <row r="39">
          <cell r="B39" t="str">
            <v>tercer trimestre</v>
          </cell>
          <cell r="H39">
            <v>76</v>
          </cell>
          <cell r="I39">
            <v>73</v>
          </cell>
          <cell r="J39">
            <v>1.0410958904109588</v>
          </cell>
        </row>
      </sheetData>
      <sheetData sheetId="1" refreshError="1"/>
      <sheetData sheetId="2" refreshError="1"/>
      <sheetData sheetId="3"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FM-007"/>
      <sheetName val="Instrucciones"/>
      <sheetName val="Control de cambios"/>
      <sheetName val="Listas"/>
    </sheetNames>
    <sheetDataSet>
      <sheetData sheetId="0">
        <row r="37">
          <cell r="B37" t="str">
            <v>Primer trimestre</v>
          </cell>
          <cell r="H37">
            <v>102</v>
          </cell>
          <cell r="I37">
            <v>19009</v>
          </cell>
          <cell r="J37">
            <v>5.3658793203219526E-3</v>
          </cell>
        </row>
        <row r="38">
          <cell r="B38" t="str">
            <v>segundo trimestre</v>
          </cell>
          <cell r="H38">
            <v>42</v>
          </cell>
          <cell r="I38">
            <v>19833</v>
          </cell>
          <cell r="J38">
            <v>2.1176826501285734E-3</v>
          </cell>
        </row>
        <row r="39">
          <cell r="B39" t="str">
            <v>tercer trimestre</v>
          </cell>
          <cell r="H39">
            <v>46</v>
          </cell>
          <cell r="I39">
            <v>22349</v>
          </cell>
          <cell r="J39">
            <v>2.058257640162871E-3</v>
          </cell>
        </row>
      </sheetData>
      <sheetData sheetId="1"/>
      <sheetData sheetId="2"/>
      <sheetData sheetId="3"/>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IND-001"/>
      <sheetName val="CALCULO I TRIMESTRE 2025"/>
      <sheetName val="CALCULO II TRIMESTRE 2025"/>
      <sheetName val="CALCULO III TRIMESTRE 2025"/>
      <sheetName val="I TRIMESTRE CALCULO"/>
    </sheetNames>
    <sheetDataSet>
      <sheetData sheetId="0"/>
      <sheetData sheetId="1" refreshError="1"/>
      <sheetData sheetId="2" refreshError="1"/>
      <sheetData sheetId="3" refreshError="1"/>
      <sheetData sheetId="4"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LMME-IND-001"/>
      <sheetName val="td"/>
    </sheetNames>
    <sheetDataSet>
      <sheetData sheetId="0">
        <row r="2">
          <cell r="G2">
            <v>0.578125</v>
          </cell>
          <cell r="I2">
            <v>0.63855421686746983</v>
          </cell>
          <cell r="K2">
            <v>0.77966101694915257</v>
          </cell>
          <cell r="M2">
            <v>0.72222222222222221</v>
          </cell>
          <cell r="O2">
            <v>1</v>
          </cell>
        </row>
        <row r="3">
          <cell r="G3">
            <v>0.5625</v>
          </cell>
          <cell r="I3">
            <v>0.6506024096385542</v>
          </cell>
          <cell r="K3">
            <v>0.76271186440677963</v>
          </cell>
          <cell r="M3">
            <v>0.72222222222222221</v>
          </cell>
          <cell r="O3">
            <v>1</v>
          </cell>
        </row>
        <row r="4">
          <cell r="G4">
            <v>0.546875</v>
          </cell>
          <cell r="I4">
            <v>0.67469879518072284</v>
          </cell>
          <cell r="K4">
            <v>0.76271186440677963</v>
          </cell>
          <cell r="M4">
            <v>0.75</v>
          </cell>
          <cell r="O4">
            <v>1</v>
          </cell>
        </row>
        <row r="5">
          <cell r="G5">
            <v>0.546875</v>
          </cell>
          <cell r="I5">
            <v>0.67469879518072284</v>
          </cell>
          <cell r="K5">
            <v>0.76271186440677963</v>
          </cell>
          <cell r="M5">
            <v>0.75</v>
          </cell>
          <cell r="O5">
            <v>1</v>
          </cell>
        </row>
        <row r="6">
          <cell r="G6">
            <v>0.546875</v>
          </cell>
          <cell r="I6">
            <v>0.67469879518072284</v>
          </cell>
          <cell r="K6">
            <v>0.76271186440677963</v>
          </cell>
          <cell r="M6">
            <v>0.75</v>
          </cell>
          <cell r="O6">
            <v>1</v>
          </cell>
        </row>
        <row r="7">
          <cell r="G7">
            <v>0.546875</v>
          </cell>
          <cell r="I7">
            <v>0.67469879518072284</v>
          </cell>
          <cell r="K7">
            <v>0.76271186440677963</v>
          </cell>
          <cell r="M7">
            <v>0.75</v>
          </cell>
          <cell r="O7">
            <v>1</v>
          </cell>
        </row>
        <row r="8">
          <cell r="G8">
            <v>0.53125</v>
          </cell>
          <cell r="I8">
            <v>0.64634146341463417</v>
          </cell>
          <cell r="K8">
            <v>0.76271186440677963</v>
          </cell>
          <cell r="M8">
            <v>0.75</v>
          </cell>
          <cell r="O8">
            <v>1</v>
          </cell>
        </row>
        <row r="9">
          <cell r="G9">
            <v>0.53125</v>
          </cell>
          <cell r="I9">
            <v>0.62195121951219512</v>
          </cell>
          <cell r="K9">
            <v>0.76271186440677963</v>
          </cell>
          <cell r="M9">
            <v>0.69444444444444442</v>
          </cell>
          <cell r="O9">
            <v>1</v>
          </cell>
        </row>
        <row r="10">
          <cell r="G10">
            <v>0.5625</v>
          </cell>
          <cell r="I10">
            <v>0.57831325301204817</v>
          </cell>
          <cell r="K10">
            <v>0.76271186440677963</v>
          </cell>
          <cell r="M10">
            <v>0.69444444444444442</v>
          </cell>
          <cell r="O10">
            <v>1</v>
          </cell>
        </row>
        <row r="11">
          <cell r="G11">
            <v>0.546875</v>
          </cell>
          <cell r="I11">
            <v>0.62650602409638556</v>
          </cell>
          <cell r="K11">
            <v>0.76271186440677963</v>
          </cell>
          <cell r="M11">
            <v>0.69444444444444442</v>
          </cell>
          <cell r="O11">
            <v>0.8571428571428571</v>
          </cell>
        </row>
        <row r="12">
          <cell r="G12">
            <v>0.546875</v>
          </cell>
          <cell r="I12">
            <v>0.62650602409638556</v>
          </cell>
          <cell r="K12">
            <v>0.76271186440677963</v>
          </cell>
          <cell r="M12">
            <v>0.69444444444444442</v>
          </cell>
          <cell r="O12">
            <v>0.8571428571428571</v>
          </cell>
        </row>
        <row r="13">
          <cell r="G13">
            <v>0.546875</v>
          </cell>
          <cell r="I13">
            <v>0.62650602409638556</v>
          </cell>
          <cell r="K13">
            <v>0.76271186440677963</v>
          </cell>
          <cell r="M13">
            <v>0.69444444444444442</v>
          </cell>
          <cell r="O13">
            <v>0.8571428571428571</v>
          </cell>
        </row>
        <row r="14">
          <cell r="G14">
            <v>0.5625</v>
          </cell>
          <cell r="I14">
            <v>0.63855421686746983</v>
          </cell>
          <cell r="K14">
            <v>0.76271186440677963</v>
          </cell>
          <cell r="M14">
            <v>0.69444444444444442</v>
          </cell>
          <cell r="O14">
            <v>0.8571428571428571</v>
          </cell>
        </row>
        <row r="15">
          <cell r="G15">
            <v>0.546875</v>
          </cell>
          <cell r="I15">
            <v>0.59036144578313254</v>
          </cell>
          <cell r="K15">
            <v>0.76271186440677963</v>
          </cell>
          <cell r="M15">
            <v>0.69444444444444442</v>
          </cell>
          <cell r="O15">
            <v>1</v>
          </cell>
        </row>
        <row r="16">
          <cell r="G16">
            <v>0.546875</v>
          </cell>
          <cell r="I16">
            <v>0.61445783132530118</v>
          </cell>
          <cell r="K16">
            <v>0.72881355932203384</v>
          </cell>
          <cell r="M16">
            <v>0.75</v>
          </cell>
          <cell r="O16">
            <v>1</v>
          </cell>
        </row>
        <row r="17">
          <cell r="G17">
            <v>0.546875</v>
          </cell>
          <cell r="I17">
            <v>0.61445783132530118</v>
          </cell>
          <cell r="K17">
            <v>0.72881355932203384</v>
          </cell>
          <cell r="M17">
            <v>0.83333333333333337</v>
          </cell>
          <cell r="O17">
            <v>0.8571428571428571</v>
          </cell>
        </row>
        <row r="18">
          <cell r="G18">
            <v>0.546875</v>
          </cell>
          <cell r="I18">
            <v>0.59756097560975607</v>
          </cell>
          <cell r="K18">
            <v>0.72881355932203384</v>
          </cell>
          <cell r="M18">
            <v>0.83333333333333337</v>
          </cell>
          <cell r="O18">
            <v>0.8571428571428571</v>
          </cell>
        </row>
        <row r="19">
          <cell r="G19">
            <v>0.546875</v>
          </cell>
          <cell r="I19">
            <v>0.59756097560975607</v>
          </cell>
          <cell r="K19">
            <v>0.72881355932203384</v>
          </cell>
          <cell r="M19">
            <v>0.83333333333333337</v>
          </cell>
          <cell r="O19">
            <v>0.8571428571428571</v>
          </cell>
        </row>
        <row r="20">
          <cell r="G20">
            <v>0.546875</v>
          </cell>
          <cell r="I20">
            <v>0.59756097560975607</v>
          </cell>
          <cell r="K20">
            <v>0.72881355932203384</v>
          </cell>
          <cell r="M20">
            <v>0.83333333333333337</v>
          </cell>
          <cell r="O20">
            <v>0.8571428571428571</v>
          </cell>
        </row>
        <row r="21">
          <cell r="G21">
            <v>0.53125</v>
          </cell>
          <cell r="I21">
            <v>0.58750000000000002</v>
          </cell>
          <cell r="K21">
            <v>0.72881355932203384</v>
          </cell>
          <cell r="M21">
            <v>0.72222222222222221</v>
          </cell>
          <cell r="O21">
            <v>0.8571428571428571</v>
          </cell>
        </row>
        <row r="22">
          <cell r="G22">
            <v>0.53125</v>
          </cell>
          <cell r="I22">
            <v>0.5625</v>
          </cell>
          <cell r="K22">
            <v>0.72881355932203384</v>
          </cell>
          <cell r="M22">
            <v>0.66666666666666663</v>
          </cell>
          <cell r="O22">
            <v>0.8571428571428571</v>
          </cell>
        </row>
        <row r="23">
          <cell r="G23">
            <v>0.53125</v>
          </cell>
          <cell r="I23">
            <v>0.53749999999999998</v>
          </cell>
          <cell r="K23">
            <v>0.72881355932203384</v>
          </cell>
          <cell r="M23">
            <v>0.69444444444444442</v>
          </cell>
          <cell r="O23">
            <v>0.8571428571428571</v>
          </cell>
        </row>
        <row r="24">
          <cell r="G24">
            <v>0.53125</v>
          </cell>
          <cell r="I24">
            <v>0.5625</v>
          </cell>
          <cell r="K24">
            <v>0.71186440677966101</v>
          </cell>
          <cell r="M24">
            <v>0.72222222222222221</v>
          </cell>
          <cell r="O24">
            <v>1</v>
          </cell>
        </row>
        <row r="25">
          <cell r="G25">
            <v>0.53125</v>
          </cell>
          <cell r="I25">
            <v>0.58750000000000002</v>
          </cell>
          <cell r="K25">
            <v>0.71186440677966101</v>
          </cell>
          <cell r="M25">
            <v>0.75</v>
          </cell>
          <cell r="O25">
            <v>1</v>
          </cell>
        </row>
        <row r="26">
          <cell r="G26">
            <v>0.53125</v>
          </cell>
          <cell r="I26">
            <v>0.58750000000000002</v>
          </cell>
          <cell r="K26">
            <v>0.71186440677966101</v>
          </cell>
          <cell r="M26">
            <v>0.75</v>
          </cell>
          <cell r="O26">
            <v>1</v>
          </cell>
        </row>
        <row r="27">
          <cell r="G27">
            <v>0.53125</v>
          </cell>
          <cell r="I27">
            <v>0.58750000000000002</v>
          </cell>
          <cell r="K27">
            <v>0.71186440677966101</v>
          </cell>
          <cell r="M27">
            <v>0.75</v>
          </cell>
          <cell r="O27">
            <v>1</v>
          </cell>
        </row>
        <row r="28">
          <cell r="G28">
            <v>0.515625</v>
          </cell>
          <cell r="I28">
            <v>0.625</v>
          </cell>
          <cell r="K28">
            <v>0.71186440677966101</v>
          </cell>
          <cell r="M28">
            <v>0.72222222222222221</v>
          </cell>
          <cell r="O28">
            <v>1</v>
          </cell>
        </row>
        <row r="29">
          <cell r="G29">
            <v>0.515625</v>
          </cell>
          <cell r="I29">
            <v>0.58750000000000002</v>
          </cell>
          <cell r="K29">
            <v>0.71186440677966101</v>
          </cell>
          <cell r="M29">
            <v>0.80555555555555558</v>
          </cell>
          <cell r="O29">
            <v>1</v>
          </cell>
        </row>
        <row r="30">
          <cell r="G30">
            <v>0.578125</v>
          </cell>
          <cell r="I30">
            <v>0.57499999999999996</v>
          </cell>
          <cell r="K30">
            <v>0.71186440677966101</v>
          </cell>
          <cell r="M30">
            <v>0.80555555555555558</v>
          </cell>
          <cell r="O30">
            <v>1</v>
          </cell>
        </row>
        <row r="31">
          <cell r="G31">
            <v>0.5625</v>
          </cell>
          <cell r="I31">
            <v>0.58750000000000002</v>
          </cell>
          <cell r="K31">
            <v>0.71186440677966101</v>
          </cell>
          <cell r="M31">
            <v>0.80555555555555558</v>
          </cell>
          <cell r="O31">
            <v>1</v>
          </cell>
        </row>
        <row r="32">
          <cell r="G32">
            <v>0.546875</v>
          </cell>
          <cell r="I32">
            <v>0.57499999999999996</v>
          </cell>
          <cell r="K32">
            <v>0.71186440677966101</v>
          </cell>
          <cell r="M32">
            <v>0.72222222222222221</v>
          </cell>
          <cell r="O32">
            <v>1</v>
          </cell>
        </row>
        <row r="33">
          <cell r="G33">
            <v>0.546875</v>
          </cell>
          <cell r="I33">
            <v>0.57499999999999996</v>
          </cell>
          <cell r="K33">
            <v>0.71186440677966101</v>
          </cell>
          <cell r="M33">
            <v>0.72222222222222221</v>
          </cell>
          <cell r="O33">
            <v>1</v>
          </cell>
        </row>
        <row r="34">
          <cell r="G34">
            <v>0.546875</v>
          </cell>
          <cell r="I34">
            <v>0.57499999999999996</v>
          </cell>
          <cell r="K34">
            <v>0.71186440677966101</v>
          </cell>
          <cell r="M34">
            <v>0.72222222222222221</v>
          </cell>
          <cell r="O34">
            <v>1</v>
          </cell>
        </row>
        <row r="35">
          <cell r="G35">
            <v>0.625</v>
          </cell>
          <cell r="I35">
            <v>0.57499999999999996</v>
          </cell>
          <cell r="K35">
            <v>0.71186440677966101</v>
          </cell>
          <cell r="M35">
            <v>0.72222222222222221</v>
          </cell>
          <cell r="O35">
            <v>1</v>
          </cell>
        </row>
        <row r="36">
          <cell r="G36">
            <v>0.625</v>
          </cell>
          <cell r="I36">
            <v>0.55555555555555558</v>
          </cell>
          <cell r="K36">
            <v>0.71186440677966101</v>
          </cell>
          <cell r="M36">
            <v>0.72222222222222221</v>
          </cell>
          <cell r="O36">
            <v>1</v>
          </cell>
        </row>
        <row r="37">
          <cell r="G37">
            <v>0.625</v>
          </cell>
          <cell r="I37">
            <v>0.58024691358024694</v>
          </cell>
          <cell r="K37">
            <v>0.71186440677966101</v>
          </cell>
          <cell r="M37">
            <v>0.66666666666666663</v>
          </cell>
          <cell r="O37">
            <v>1</v>
          </cell>
        </row>
        <row r="38">
          <cell r="G38">
            <v>0.625</v>
          </cell>
          <cell r="I38">
            <v>0.61728395061728392</v>
          </cell>
          <cell r="K38">
            <v>0.71186440677966101</v>
          </cell>
          <cell r="M38">
            <v>0.66666666666666663</v>
          </cell>
          <cell r="O38">
            <v>1</v>
          </cell>
        </row>
        <row r="39">
          <cell r="G39">
            <v>0.625</v>
          </cell>
          <cell r="I39">
            <v>0.61728395061728392</v>
          </cell>
          <cell r="K39">
            <v>0.72881355932203384</v>
          </cell>
          <cell r="M39">
            <v>0.69444444444444442</v>
          </cell>
          <cell r="O39">
            <v>1</v>
          </cell>
        </row>
        <row r="40">
          <cell r="G40">
            <v>0.625</v>
          </cell>
          <cell r="I40">
            <v>0.61728395061728392</v>
          </cell>
          <cell r="K40">
            <v>0.72881355932203384</v>
          </cell>
          <cell r="M40">
            <v>0.69444444444444442</v>
          </cell>
          <cell r="O40">
            <v>1</v>
          </cell>
        </row>
        <row r="41">
          <cell r="G41">
            <v>0.625</v>
          </cell>
          <cell r="I41">
            <v>0.61728395061728392</v>
          </cell>
          <cell r="K41">
            <v>0.72881355932203384</v>
          </cell>
          <cell r="M41">
            <v>0.69444444444444442</v>
          </cell>
          <cell r="O41">
            <v>1</v>
          </cell>
        </row>
        <row r="42">
          <cell r="G42">
            <v>0.578125</v>
          </cell>
          <cell r="I42">
            <v>0.58024691358024694</v>
          </cell>
          <cell r="K42">
            <v>0.72881355932203384</v>
          </cell>
          <cell r="M42">
            <v>0.69444444444444442</v>
          </cell>
          <cell r="O42">
            <v>1</v>
          </cell>
        </row>
        <row r="43">
          <cell r="G43">
            <v>0.578125</v>
          </cell>
          <cell r="I43">
            <v>0.58024691358024694</v>
          </cell>
          <cell r="K43">
            <v>0.72881355932203384</v>
          </cell>
          <cell r="M43">
            <v>0.69444444444444442</v>
          </cell>
          <cell r="O43">
            <v>1</v>
          </cell>
        </row>
        <row r="44">
          <cell r="G44">
            <v>0.59375</v>
          </cell>
          <cell r="I44">
            <v>0.5679012345679012</v>
          </cell>
          <cell r="K44">
            <v>0.72881355932203384</v>
          </cell>
          <cell r="M44">
            <v>0.80555555555555558</v>
          </cell>
          <cell r="O44">
            <v>1</v>
          </cell>
        </row>
        <row r="45">
          <cell r="G45">
            <v>0.59375</v>
          </cell>
          <cell r="I45">
            <v>0.58024691358024694</v>
          </cell>
          <cell r="K45">
            <v>0.72881355932203384</v>
          </cell>
          <cell r="M45">
            <v>0.80555555555555558</v>
          </cell>
          <cell r="O45">
            <v>1</v>
          </cell>
        </row>
        <row r="46">
          <cell r="G46">
            <v>0.59375</v>
          </cell>
          <cell r="I46">
            <v>0.58024691358024694</v>
          </cell>
          <cell r="K46">
            <v>0.72881355932203384</v>
          </cell>
          <cell r="M46">
            <v>0.77777777777777779</v>
          </cell>
          <cell r="O46">
            <v>1</v>
          </cell>
        </row>
        <row r="47">
          <cell r="G47">
            <v>0.59375</v>
          </cell>
          <cell r="I47">
            <v>0.58024691358024694</v>
          </cell>
          <cell r="K47">
            <v>0.72881355932203384</v>
          </cell>
          <cell r="M47">
            <v>0.77777777777777779</v>
          </cell>
          <cell r="O47">
            <v>1</v>
          </cell>
        </row>
        <row r="48">
          <cell r="G48">
            <v>0.59375</v>
          </cell>
          <cell r="I48">
            <v>0.58024691358024694</v>
          </cell>
          <cell r="K48">
            <v>0.72881355932203384</v>
          </cell>
          <cell r="M48">
            <v>0.77777777777777779</v>
          </cell>
          <cell r="O48">
            <v>1</v>
          </cell>
        </row>
        <row r="49">
          <cell r="G49">
            <v>0.59375</v>
          </cell>
          <cell r="I49">
            <v>0.59259259259259256</v>
          </cell>
          <cell r="K49">
            <v>0.72881355932203384</v>
          </cell>
          <cell r="M49">
            <v>0.72222222222222221</v>
          </cell>
          <cell r="O49">
            <v>1</v>
          </cell>
        </row>
        <row r="50">
          <cell r="G50">
            <v>0.59375</v>
          </cell>
          <cell r="I50">
            <v>0.58024691358024694</v>
          </cell>
          <cell r="K50">
            <v>0.72881355932203384</v>
          </cell>
          <cell r="M50">
            <v>0.66666666666666663</v>
          </cell>
          <cell r="O50">
            <v>1</v>
          </cell>
        </row>
        <row r="51">
          <cell r="G51">
            <v>0.578125</v>
          </cell>
          <cell r="I51">
            <v>0.59259259259259256</v>
          </cell>
          <cell r="K51">
            <v>0.72881355932203384</v>
          </cell>
          <cell r="M51">
            <v>0.72222222222222221</v>
          </cell>
          <cell r="O51">
            <v>1</v>
          </cell>
        </row>
        <row r="52">
          <cell r="G52">
            <v>0.578125</v>
          </cell>
          <cell r="I52">
            <v>0.5679012345679012</v>
          </cell>
          <cell r="K52">
            <v>0.72881355932203384</v>
          </cell>
          <cell r="M52">
            <v>0.72222222222222221</v>
          </cell>
          <cell r="O52">
            <v>1</v>
          </cell>
        </row>
        <row r="53">
          <cell r="G53">
            <v>0.546875</v>
          </cell>
          <cell r="I53">
            <v>0.55555555555555558</v>
          </cell>
          <cell r="K53">
            <v>0.72881355932203384</v>
          </cell>
          <cell r="M53">
            <v>0.63888888888888884</v>
          </cell>
          <cell r="O53">
            <v>1</v>
          </cell>
        </row>
        <row r="54">
          <cell r="G54">
            <v>0.546875</v>
          </cell>
          <cell r="I54">
            <v>0.55555555555555558</v>
          </cell>
          <cell r="K54">
            <v>0.72881355932203384</v>
          </cell>
          <cell r="M54">
            <v>0.63888888888888884</v>
          </cell>
          <cell r="O54">
            <v>1</v>
          </cell>
        </row>
        <row r="55">
          <cell r="G55">
            <v>0.546875</v>
          </cell>
          <cell r="I55">
            <v>0.51851851851851849</v>
          </cell>
          <cell r="K55">
            <v>0.72881355932203384</v>
          </cell>
          <cell r="M55">
            <v>0.75</v>
          </cell>
          <cell r="O55">
            <v>1</v>
          </cell>
        </row>
        <row r="56">
          <cell r="G56">
            <v>0.546875</v>
          </cell>
          <cell r="I56">
            <v>0.60493827160493829</v>
          </cell>
          <cell r="K56">
            <v>0.72881355932203384</v>
          </cell>
          <cell r="M56">
            <v>0.75</v>
          </cell>
          <cell r="O56">
            <v>1</v>
          </cell>
        </row>
        <row r="57">
          <cell r="G57">
            <v>0.546875</v>
          </cell>
          <cell r="I57">
            <v>0.60493827160493829</v>
          </cell>
          <cell r="K57">
            <v>0.72881355932203384</v>
          </cell>
          <cell r="M57">
            <v>0.75</v>
          </cell>
          <cell r="O57">
            <v>1</v>
          </cell>
        </row>
        <row r="58">
          <cell r="G58">
            <v>0.546875</v>
          </cell>
          <cell r="I58">
            <v>0.60493827160493829</v>
          </cell>
          <cell r="K58">
            <v>0.72881355932203384</v>
          </cell>
          <cell r="M58">
            <v>0.75</v>
          </cell>
          <cell r="O58">
            <v>1</v>
          </cell>
        </row>
        <row r="59">
          <cell r="G59">
            <v>0.546875</v>
          </cell>
          <cell r="I59">
            <v>0.60493827160493829</v>
          </cell>
          <cell r="K59">
            <v>0.72881355932203384</v>
          </cell>
          <cell r="M59">
            <v>0.75</v>
          </cell>
          <cell r="O59">
            <v>1</v>
          </cell>
        </row>
        <row r="60">
          <cell r="G60">
            <v>0.53125</v>
          </cell>
          <cell r="I60">
            <v>0.59259259259259256</v>
          </cell>
          <cell r="K60">
            <v>0.74576271186440679</v>
          </cell>
          <cell r="M60">
            <v>0.69444444444444442</v>
          </cell>
          <cell r="O60">
            <v>1</v>
          </cell>
        </row>
        <row r="61">
          <cell r="G61">
            <v>0.53125</v>
          </cell>
          <cell r="I61">
            <v>0.59259259259259256</v>
          </cell>
          <cell r="K61">
            <v>0.74576271186440679</v>
          </cell>
          <cell r="M61">
            <v>0.69444444444444442</v>
          </cell>
          <cell r="O61">
            <v>1</v>
          </cell>
        </row>
        <row r="62">
          <cell r="G62">
            <v>0.53125</v>
          </cell>
          <cell r="I62">
            <v>0.59259259259259256</v>
          </cell>
          <cell r="K62">
            <v>0.74576271186440679</v>
          </cell>
          <cell r="M62">
            <v>0.69444444444444442</v>
          </cell>
          <cell r="O62">
            <v>1</v>
          </cell>
        </row>
        <row r="63">
          <cell r="G63">
            <v>0.53125</v>
          </cell>
          <cell r="I63">
            <v>0.59259259259259256</v>
          </cell>
          <cell r="K63">
            <v>0.74576271186440679</v>
          </cell>
          <cell r="M63">
            <v>0.69444444444444442</v>
          </cell>
          <cell r="O63">
            <v>1</v>
          </cell>
        </row>
        <row r="64">
          <cell r="G64">
            <v>0.53125</v>
          </cell>
          <cell r="I64">
            <v>0.59259259259259256</v>
          </cell>
          <cell r="K64">
            <v>0.74576271186440679</v>
          </cell>
          <cell r="M64">
            <v>0.69444444444444442</v>
          </cell>
          <cell r="O64">
            <v>1</v>
          </cell>
        </row>
        <row r="65">
          <cell r="G65">
            <v>0.53125</v>
          </cell>
          <cell r="I65">
            <v>0.59259259259259256</v>
          </cell>
          <cell r="K65">
            <v>0.74576271186440679</v>
          </cell>
          <cell r="M65">
            <v>0.69444444444444442</v>
          </cell>
          <cell r="O65">
            <v>1</v>
          </cell>
        </row>
        <row r="66">
          <cell r="G66">
            <v>0.53125</v>
          </cell>
          <cell r="I66">
            <v>0.59259259259259256</v>
          </cell>
          <cell r="K66">
            <v>0.74576271186440679</v>
          </cell>
          <cell r="M66">
            <v>0.69444444444444442</v>
          </cell>
          <cell r="O66">
            <v>1</v>
          </cell>
        </row>
        <row r="67">
          <cell r="G67">
            <v>0.53125</v>
          </cell>
          <cell r="I67">
            <v>0.59259259259259256</v>
          </cell>
          <cell r="K67">
            <v>0.74576271186440679</v>
          </cell>
          <cell r="M67">
            <v>0.69444444444444442</v>
          </cell>
          <cell r="O67">
            <v>1</v>
          </cell>
        </row>
        <row r="68">
          <cell r="G68">
            <v>0.53125</v>
          </cell>
          <cell r="I68">
            <v>0.59259259259259256</v>
          </cell>
          <cell r="K68">
            <v>0.74576271186440679</v>
          </cell>
          <cell r="M68">
            <v>0.69444444444444442</v>
          </cell>
          <cell r="O68">
            <v>1</v>
          </cell>
        </row>
        <row r="69">
          <cell r="G69">
            <v>0.53125</v>
          </cell>
          <cell r="I69">
            <v>0.59259259259259256</v>
          </cell>
          <cell r="K69">
            <v>0.74576271186440679</v>
          </cell>
          <cell r="M69">
            <v>0.69444444444444442</v>
          </cell>
          <cell r="O69">
            <v>1</v>
          </cell>
        </row>
        <row r="70">
          <cell r="G70">
            <v>0.53125</v>
          </cell>
          <cell r="I70">
            <v>0.59259259259259256</v>
          </cell>
          <cell r="K70">
            <v>0.74576271186440679</v>
          </cell>
          <cell r="M70">
            <v>0.69444444444444442</v>
          </cell>
          <cell r="O70">
            <v>1</v>
          </cell>
        </row>
        <row r="71">
          <cell r="G71">
            <v>0.53125</v>
          </cell>
          <cell r="I71">
            <v>0.59259259259259256</v>
          </cell>
          <cell r="K71">
            <v>0.74576271186440679</v>
          </cell>
          <cell r="M71">
            <v>0.69444444444444442</v>
          </cell>
          <cell r="O71">
            <v>1</v>
          </cell>
        </row>
        <row r="72">
          <cell r="G72">
            <v>0.53125</v>
          </cell>
          <cell r="I72">
            <v>0.59259259259259256</v>
          </cell>
          <cell r="K72">
            <v>0.74576271186440679</v>
          </cell>
          <cell r="M72">
            <v>0.69444444444444442</v>
          </cell>
          <cell r="O72">
            <v>1</v>
          </cell>
        </row>
        <row r="73">
          <cell r="G73">
            <v>0.53125</v>
          </cell>
          <cell r="I73">
            <v>0.59259259259259256</v>
          </cell>
          <cell r="K73">
            <v>0.74576271186440679</v>
          </cell>
          <cell r="M73">
            <v>0.69444444444444442</v>
          </cell>
          <cell r="O73">
            <v>1</v>
          </cell>
        </row>
        <row r="74">
          <cell r="G74">
            <v>0.53125</v>
          </cell>
          <cell r="I74">
            <v>0.59259259259259256</v>
          </cell>
          <cell r="K74">
            <v>0.74576271186440679</v>
          </cell>
          <cell r="M74">
            <v>0.69444444444444442</v>
          </cell>
          <cell r="O74">
            <v>1</v>
          </cell>
        </row>
        <row r="75">
          <cell r="G75">
            <v>0.53125</v>
          </cell>
          <cell r="I75">
            <v>0.59259259259259256</v>
          </cell>
          <cell r="K75">
            <v>0.74576271186440679</v>
          </cell>
          <cell r="M75">
            <v>0.69444444444444442</v>
          </cell>
          <cell r="O75">
            <v>1</v>
          </cell>
        </row>
        <row r="76">
          <cell r="G76">
            <v>0.53125</v>
          </cell>
          <cell r="I76">
            <v>0.59259259259259256</v>
          </cell>
          <cell r="K76">
            <v>0.74576271186440679</v>
          </cell>
          <cell r="M76">
            <v>0.69444444444444442</v>
          </cell>
          <cell r="O76">
            <v>1</v>
          </cell>
        </row>
        <row r="77">
          <cell r="G77">
            <v>0.53125</v>
          </cell>
          <cell r="I77">
            <v>0.59259259259259256</v>
          </cell>
          <cell r="K77">
            <v>0.74576271186440679</v>
          </cell>
          <cell r="M77">
            <v>0.69444444444444442</v>
          </cell>
          <cell r="O77">
            <v>1</v>
          </cell>
        </row>
        <row r="78">
          <cell r="G78">
            <v>0.53125</v>
          </cell>
          <cell r="I78">
            <v>0.59259259259259256</v>
          </cell>
          <cell r="K78">
            <v>0.74576271186440679</v>
          </cell>
          <cell r="M78">
            <v>0.69444444444444442</v>
          </cell>
          <cell r="O78">
            <v>1</v>
          </cell>
        </row>
        <row r="79">
          <cell r="G79">
            <v>0.53125</v>
          </cell>
          <cell r="I79">
            <v>0.59259259259259256</v>
          </cell>
          <cell r="K79">
            <v>0.74576271186440679</v>
          </cell>
          <cell r="M79">
            <v>0.69444444444444442</v>
          </cell>
          <cell r="O79">
            <v>1</v>
          </cell>
        </row>
        <row r="80">
          <cell r="G80">
            <v>0.53125</v>
          </cell>
          <cell r="I80">
            <v>0.59259259259259256</v>
          </cell>
          <cell r="K80">
            <v>0.74576271186440679</v>
          </cell>
          <cell r="M80">
            <v>0.69444444444444442</v>
          </cell>
          <cell r="O80">
            <v>1</v>
          </cell>
        </row>
        <row r="81">
          <cell r="G81">
            <v>0.53125</v>
          </cell>
          <cell r="I81">
            <v>0.59259259259259256</v>
          </cell>
          <cell r="K81">
            <v>0.74576271186440679</v>
          </cell>
          <cell r="M81">
            <v>0.69444444444444442</v>
          </cell>
          <cell r="O81">
            <v>1</v>
          </cell>
        </row>
        <row r="82">
          <cell r="G82">
            <v>0.53125</v>
          </cell>
          <cell r="I82">
            <v>0.59259259259259256</v>
          </cell>
          <cell r="K82">
            <v>0.74576271186440679</v>
          </cell>
          <cell r="M82">
            <v>0.69444444444444442</v>
          </cell>
          <cell r="O82">
            <v>1</v>
          </cell>
        </row>
        <row r="83">
          <cell r="G83">
            <v>0.53125</v>
          </cell>
          <cell r="I83">
            <v>0.59259259259259256</v>
          </cell>
          <cell r="K83">
            <v>0.74576271186440679</v>
          </cell>
          <cell r="M83">
            <v>0.69444444444444442</v>
          </cell>
          <cell r="O83">
            <v>1</v>
          </cell>
        </row>
        <row r="84">
          <cell r="G84">
            <v>0.53125</v>
          </cell>
          <cell r="I84">
            <v>0.59259259259259256</v>
          </cell>
          <cell r="K84">
            <v>0.74576271186440679</v>
          </cell>
          <cell r="M84">
            <v>0.69444444444444442</v>
          </cell>
          <cell r="O84">
            <v>1</v>
          </cell>
        </row>
        <row r="85">
          <cell r="G85">
            <v>0.53125</v>
          </cell>
          <cell r="I85">
            <v>0.59259259259259256</v>
          </cell>
          <cell r="K85">
            <v>0.74576271186440679</v>
          </cell>
          <cell r="M85">
            <v>0.69444444444444442</v>
          </cell>
          <cell r="O85">
            <v>1</v>
          </cell>
        </row>
        <row r="86">
          <cell r="G86">
            <v>0.53125</v>
          </cell>
          <cell r="I86">
            <v>0.59259259259259256</v>
          </cell>
          <cell r="K86">
            <v>0.74576271186440679</v>
          </cell>
          <cell r="M86">
            <v>0.69444444444444442</v>
          </cell>
          <cell r="O86">
            <v>1</v>
          </cell>
        </row>
        <row r="87">
          <cell r="G87">
            <v>0.53125</v>
          </cell>
          <cell r="I87">
            <v>0.59259259259259256</v>
          </cell>
          <cell r="K87">
            <v>0.74576271186440679</v>
          </cell>
          <cell r="M87">
            <v>0.69444444444444442</v>
          </cell>
          <cell r="O87">
            <v>1</v>
          </cell>
        </row>
        <row r="88">
          <cell r="G88">
            <v>0.53125</v>
          </cell>
          <cell r="I88">
            <v>0.59259259259259256</v>
          </cell>
          <cell r="K88">
            <v>0.74576271186440679</v>
          </cell>
          <cell r="M88">
            <v>0.69444444444444442</v>
          </cell>
          <cell r="O88">
            <v>1</v>
          </cell>
        </row>
        <row r="89">
          <cell r="G89">
            <v>0.53125</v>
          </cell>
          <cell r="I89">
            <v>0.59259259259259256</v>
          </cell>
          <cell r="K89">
            <v>0.74576271186440679</v>
          </cell>
          <cell r="M89">
            <v>0.69444444444444442</v>
          </cell>
          <cell r="O89">
            <v>1</v>
          </cell>
        </row>
        <row r="90">
          <cell r="G90">
            <v>0.53125</v>
          </cell>
          <cell r="I90">
            <v>0.59259259259259256</v>
          </cell>
          <cell r="K90">
            <v>0.74576271186440679</v>
          </cell>
          <cell r="M90">
            <v>0.69444444444444442</v>
          </cell>
          <cell r="O90">
            <v>1</v>
          </cell>
        </row>
        <row r="91">
          <cell r="G91">
            <v>0.53125</v>
          </cell>
          <cell r="I91">
            <v>0.59259259259259256</v>
          </cell>
          <cell r="K91">
            <v>0.74576271186440679</v>
          </cell>
          <cell r="M91">
            <v>0.69444444444444442</v>
          </cell>
          <cell r="O91">
            <v>1</v>
          </cell>
        </row>
        <row r="92">
          <cell r="G92">
            <v>0.53125</v>
          </cell>
          <cell r="I92">
            <v>0.59259259259259256</v>
          </cell>
          <cell r="K92">
            <v>0.74576271186440679</v>
          </cell>
          <cell r="M92">
            <v>0.69444444444444442</v>
          </cell>
          <cell r="O92">
            <v>1</v>
          </cell>
        </row>
        <row r="93">
          <cell r="G93">
            <v>0.53125</v>
          </cell>
          <cell r="I93">
            <v>0.59259259259259256</v>
          </cell>
          <cell r="K93">
            <v>0.74576271186440679</v>
          </cell>
          <cell r="M93">
            <v>0.69444444444444442</v>
          </cell>
          <cell r="O93">
            <v>1</v>
          </cell>
        </row>
        <row r="94">
          <cell r="G94">
            <v>0.53125</v>
          </cell>
          <cell r="I94">
            <v>0.59259259259259256</v>
          </cell>
          <cell r="K94">
            <v>0.74576271186440679</v>
          </cell>
          <cell r="M94">
            <v>0.69444444444444442</v>
          </cell>
          <cell r="O94">
            <v>1</v>
          </cell>
        </row>
        <row r="95">
          <cell r="G95">
            <v>0.53125</v>
          </cell>
          <cell r="I95">
            <v>0.59259259259259256</v>
          </cell>
          <cell r="K95">
            <v>0.74576271186440679</v>
          </cell>
          <cell r="M95">
            <v>0.69444444444444442</v>
          </cell>
          <cell r="O95">
            <v>1</v>
          </cell>
        </row>
        <row r="96">
          <cell r="G96">
            <v>0.53125</v>
          </cell>
          <cell r="I96">
            <v>0.59259259259259256</v>
          </cell>
          <cell r="K96">
            <v>0.74576271186440679</v>
          </cell>
          <cell r="M96">
            <v>0.69444444444444442</v>
          </cell>
          <cell r="O96">
            <v>1</v>
          </cell>
        </row>
        <row r="97">
          <cell r="G97">
            <v>0.53125</v>
          </cell>
          <cell r="I97">
            <v>0.65979381443298968</v>
          </cell>
          <cell r="K97">
            <v>0.74576271186440679</v>
          </cell>
          <cell r="M97">
            <v>0.77777777777777779</v>
          </cell>
          <cell r="O97">
            <v>1</v>
          </cell>
        </row>
        <row r="98">
          <cell r="G98">
            <v>0.59375</v>
          </cell>
          <cell r="I98">
            <v>0.63917525773195871</v>
          </cell>
          <cell r="K98">
            <v>0.76271186440677963</v>
          </cell>
          <cell r="M98">
            <v>0.77777777777777779</v>
          </cell>
          <cell r="O98">
            <v>1</v>
          </cell>
        </row>
        <row r="99">
          <cell r="G99">
            <v>0.609375</v>
          </cell>
          <cell r="I99">
            <v>0.63917525773195871</v>
          </cell>
          <cell r="K99">
            <v>0.83050847457627119</v>
          </cell>
          <cell r="M99">
            <v>0.77777777777777779</v>
          </cell>
          <cell r="O99">
            <v>1</v>
          </cell>
        </row>
        <row r="100">
          <cell r="G100">
            <v>0.578125</v>
          </cell>
          <cell r="I100">
            <v>0.61855670103092786</v>
          </cell>
          <cell r="K100">
            <v>0.83050847457627119</v>
          </cell>
          <cell r="M100">
            <v>0.77777777777777779</v>
          </cell>
          <cell r="O100">
            <v>1</v>
          </cell>
        </row>
        <row r="101">
          <cell r="G101">
            <v>0.5625</v>
          </cell>
          <cell r="I101">
            <v>0.64948453608247425</v>
          </cell>
          <cell r="K101">
            <v>0.84745762711864403</v>
          </cell>
          <cell r="M101">
            <v>0.80555555555555558</v>
          </cell>
          <cell r="O101">
            <v>1</v>
          </cell>
        </row>
        <row r="102">
          <cell r="G102">
            <v>0.5625</v>
          </cell>
          <cell r="I102">
            <v>0.64948453608247425</v>
          </cell>
          <cell r="K102">
            <v>0.84745762711864403</v>
          </cell>
          <cell r="M102">
            <v>0.80555555555555558</v>
          </cell>
          <cell r="O102">
            <v>1</v>
          </cell>
        </row>
        <row r="103">
          <cell r="G103">
            <v>0.5625</v>
          </cell>
          <cell r="I103">
            <v>0.64948453608247425</v>
          </cell>
          <cell r="K103">
            <v>0.84745762711864403</v>
          </cell>
          <cell r="M103">
            <v>0.80555555555555558</v>
          </cell>
          <cell r="O103">
            <v>1</v>
          </cell>
        </row>
        <row r="104">
          <cell r="G104">
            <v>0.5625</v>
          </cell>
          <cell r="I104">
            <v>0.69072164948453607</v>
          </cell>
          <cell r="K104">
            <v>0.84745762711864403</v>
          </cell>
          <cell r="M104">
            <v>0.77777777777777779</v>
          </cell>
          <cell r="O104">
            <v>1</v>
          </cell>
        </row>
        <row r="105">
          <cell r="G105">
            <v>0.546875</v>
          </cell>
          <cell r="I105">
            <v>0.7010309278350515</v>
          </cell>
          <cell r="K105">
            <v>0.84745762711864403</v>
          </cell>
          <cell r="M105">
            <v>0.77777777777777779</v>
          </cell>
          <cell r="O105">
            <v>1</v>
          </cell>
        </row>
        <row r="106">
          <cell r="G106">
            <v>0.546875</v>
          </cell>
          <cell r="I106">
            <v>0.7010309278350515</v>
          </cell>
          <cell r="K106">
            <v>0.84745762711864403</v>
          </cell>
          <cell r="M106">
            <v>0.77777777777777779</v>
          </cell>
          <cell r="O106">
            <v>1</v>
          </cell>
        </row>
        <row r="107">
          <cell r="G107">
            <v>0.546875</v>
          </cell>
          <cell r="I107">
            <v>0.7010309278350515</v>
          </cell>
          <cell r="K107">
            <v>0.84745762711864403</v>
          </cell>
          <cell r="M107">
            <v>0.77777777777777779</v>
          </cell>
          <cell r="O107">
            <v>1</v>
          </cell>
        </row>
        <row r="108">
          <cell r="G108">
            <v>0.546875</v>
          </cell>
          <cell r="I108">
            <v>0.7010309278350515</v>
          </cell>
          <cell r="K108">
            <v>0.84745762711864403</v>
          </cell>
          <cell r="M108">
            <v>0.77777777777777779</v>
          </cell>
          <cell r="O108">
            <v>1</v>
          </cell>
        </row>
        <row r="109">
          <cell r="G109">
            <v>0.546875</v>
          </cell>
          <cell r="I109">
            <v>0.7010309278350515</v>
          </cell>
          <cell r="K109">
            <v>0.84745762711864403</v>
          </cell>
          <cell r="M109">
            <v>0.77777777777777779</v>
          </cell>
          <cell r="O109">
            <v>1</v>
          </cell>
        </row>
        <row r="110">
          <cell r="G110">
            <v>0.546875</v>
          </cell>
          <cell r="I110">
            <v>0.7010309278350515</v>
          </cell>
          <cell r="K110">
            <v>0.84745762711864403</v>
          </cell>
          <cell r="M110">
            <v>0.77777777777777779</v>
          </cell>
          <cell r="O110">
            <v>1</v>
          </cell>
        </row>
        <row r="111">
          <cell r="G111">
            <v>0.546875</v>
          </cell>
          <cell r="I111">
            <v>0.69072164948453607</v>
          </cell>
          <cell r="K111">
            <v>0.84745762711864403</v>
          </cell>
          <cell r="M111">
            <v>0.75</v>
          </cell>
          <cell r="O111">
            <v>1</v>
          </cell>
        </row>
        <row r="112">
          <cell r="G112">
            <v>0.59375</v>
          </cell>
          <cell r="I112">
            <v>0.69072164948453607</v>
          </cell>
          <cell r="K112">
            <v>0.84745762711864403</v>
          </cell>
          <cell r="M112">
            <v>0.75</v>
          </cell>
          <cell r="O112">
            <v>1</v>
          </cell>
        </row>
        <row r="113">
          <cell r="G113">
            <v>0.65625</v>
          </cell>
          <cell r="I113">
            <v>0.67010309278350511</v>
          </cell>
          <cell r="K113">
            <v>0.84745762711864403</v>
          </cell>
          <cell r="M113">
            <v>0.72222222222222221</v>
          </cell>
          <cell r="O113">
            <v>1</v>
          </cell>
        </row>
        <row r="114">
          <cell r="G114">
            <v>0.65625</v>
          </cell>
          <cell r="I114">
            <v>0.65979381443298968</v>
          </cell>
          <cell r="K114">
            <v>0.84745762711864403</v>
          </cell>
          <cell r="M114">
            <v>0.75</v>
          </cell>
          <cell r="O114">
            <v>1</v>
          </cell>
        </row>
        <row r="115">
          <cell r="G115">
            <v>0.625</v>
          </cell>
          <cell r="I115">
            <v>0.64948453608247425</v>
          </cell>
          <cell r="K115">
            <v>0.84745762711864403</v>
          </cell>
          <cell r="M115">
            <v>0.77777777777777779</v>
          </cell>
          <cell r="O115">
            <v>1</v>
          </cell>
        </row>
        <row r="116">
          <cell r="G116">
            <v>0.625</v>
          </cell>
          <cell r="I116">
            <v>0.64948453608247425</v>
          </cell>
          <cell r="K116">
            <v>0.84745762711864403</v>
          </cell>
          <cell r="M116">
            <v>0.77777777777777779</v>
          </cell>
          <cell r="O116">
            <v>1</v>
          </cell>
        </row>
        <row r="117">
          <cell r="G117">
            <v>0.640625</v>
          </cell>
          <cell r="I117">
            <v>0.62886597938144329</v>
          </cell>
          <cell r="K117">
            <v>0.84745762711864403</v>
          </cell>
          <cell r="M117">
            <v>0.77777777777777779</v>
          </cell>
          <cell r="O117">
            <v>1</v>
          </cell>
        </row>
        <row r="118">
          <cell r="G118">
            <v>0.640625</v>
          </cell>
          <cell r="I118">
            <v>0.62886597938144329</v>
          </cell>
          <cell r="K118">
            <v>0.84745762711864403</v>
          </cell>
          <cell r="M118">
            <v>0.77777777777777779</v>
          </cell>
          <cell r="O118">
            <v>1</v>
          </cell>
        </row>
        <row r="119">
          <cell r="G119">
            <v>0.640625</v>
          </cell>
          <cell r="I119">
            <v>0.62886597938144329</v>
          </cell>
          <cell r="K119">
            <v>0.84745762711864403</v>
          </cell>
          <cell r="M119">
            <v>0.77777777777777779</v>
          </cell>
          <cell r="O119">
            <v>1</v>
          </cell>
        </row>
        <row r="120">
          <cell r="G120">
            <v>0.640625</v>
          </cell>
          <cell r="I120">
            <v>0.62886597938144329</v>
          </cell>
          <cell r="K120">
            <v>0.84745762711864403</v>
          </cell>
          <cell r="M120">
            <v>0.77777777777777779</v>
          </cell>
          <cell r="O120">
            <v>1</v>
          </cell>
        </row>
        <row r="121">
          <cell r="G121">
            <v>0.625</v>
          </cell>
          <cell r="I121">
            <v>0.64948453608247425</v>
          </cell>
          <cell r="K121">
            <v>0.84745762711864403</v>
          </cell>
          <cell r="M121">
            <v>0.80555555555555558</v>
          </cell>
          <cell r="O121">
            <v>1</v>
          </cell>
        </row>
        <row r="122">
          <cell r="G122">
            <v>0.625</v>
          </cell>
          <cell r="I122">
            <v>0.64948453608247425</v>
          </cell>
          <cell r="K122">
            <v>0.84745762711864403</v>
          </cell>
          <cell r="M122">
            <v>0.80555555555555558</v>
          </cell>
          <cell r="O122">
            <v>1</v>
          </cell>
        </row>
        <row r="123">
          <cell r="G123">
            <v>0.625</v>
          </cell>
          <cell r="I123">
            <v>0.64948453608247425</v>
          </cell>
          <cell r="K123">
            <v>0.84745762711864403</v>
          </cell>
          <cell r="M123">
            <v>0.80555555555555558</v>
          </cell>
          <cell r="O123">
            <v>1</v>
          </cell>
        </row>
        <row r="124">
          <cell r="G124">
            <v>0.625</v>
          </cell>
          <cell r="I124">
            <v>0.63917525773195871</v>
          </cell>
          <cell r="K124">
            <v>0.84745762711864403</v>
          </cell>
          <cell r="M124">
            <v>0.80555555555555558</v>
          </cell>
          <cell r="O124">
            <v>1</v>
          </cell>
        </row>
        <row r="125">
          <cell r="G125">
            <v>0.63492063492063489</v>
          </cell>
          <cell r="I125">
            <v>0.64948453608247425</v>
          </cell>
          <cell r="K125">
            <v>0.86440677966101698</v>
          </cell>
          <cell r="M125">
            <v>0.80555555555555558</v>
          </cell>
          <cell r="O125">
            <v>1</v>
          </cell>
        </row>
        <row r="126">
          <cell r="G126">
            <v>0.61904761904761907</v>
          </cell>
          <cell r="I126">
            <v>0.62886597938144329</v>
          </cell>
          <cell r="K126">
            <v>0.86440677966101698</v>
          </cell>
          <cell r="M126">
            <v>0.83333333333333337</v>
          </cell>
          <cell r="O126">
            <v>1</v>
          </cell>
        </row>
        <row r="127">
          <cell r="G127">
            <v>0.61904761904761907</v>
          </cell>
          <cell r="I127">
            <v>0.62886597938144329</v>
          </cell>
          <cell r="K127">
            <v>0.86440677966101698</v>
          </cell>
          <cell r="M127">
            <v>0.86111111111111116</v>
          </cell>
          <cell r="O127">
            <v>1</v>
          </cell>
        </row>
        <row r="128">
          <cell r="G128">
            <v>0.61904761904761907</v>
          </cell>
          <cell r="I128">
            <v>0.59793814432989689</v>
          </cell>
          <cell r="K128">
            <v>0.86440677966101698</v>
          </cell>
          <cell r="M128">
            <v>0.83333333333333337</v>
          </cell>
          <cell r="O128">
            <v>1</v>
          </cell>
        </row>
        <row r="129">
          <cell r="G129">
            <v>0.61904761904761907</v>
          </cell>
          <cell r="I129">
            <v>0.59793814432989689</v>
          </cell>
          <cell r="K129">
            <v>0.86440677966101698</v>
          </cell>
          <cell r="M129">
            <v>0.83333333333333337</v>
          </cell>
          <cell r="O129">
            <v>1</v>
          </cell>
        </row>
        <row r="130">
          <cell r="G130">
            <v>0.61904761904761907</v>
          </cell>
          <cell r="I130">
            <v>0.59793814432989689</v>
          </cell>
          <cell r="K130">
            <v>0.86440677966101698</v>
          </cell>
          <cell r="M130">
            <v>0.83333333333333337</v>
          </cell>
          <cell r="O130">
            <v>1</v>
          </cell>
        </row>
        <row r="131">
          <cell r="G131">
            <v>0.61904761904761907</v>
          </cell>
          <cell r="I131">
            <v>0.58762886597938147</v>
          </cell>
          <cell r="K131">
            <v>0.86440677966101698</v>
          </cell>
          <cell r="M131">
            <v>0.83333333333333337</v>
          </cell>
          <cell r="O131">
            <v>1</v>
          </cell>
        </row>
        <row r="132">
          <cell r="G132">
            <v>0.62903225806451613</v>
          </cell>
          <cell r="I132">
            <v>0.60824742268041232</v>
          </cell>
          <cell r="K132">
            <v>0.86440677966101698</v>
          </cell>
          <cell r="M132">
            <v>0.83333333333333337</v>
          </cell>
          <cell r="O132">
            <v>1</v>
          </cell>
        </row>
        <row r="133">
          <cell r="G133">
            <v>0.64516129032258063</v>
          </cell>
          <cell r="I133">
            <v>0.61855670103092786</v>
          </cell>
          <cell r="K133">
            <v>0.86440677966101698</v>
          </cell>
          <cell r="M133">
            <v>0.83333333333333337</v>
          </cell>
          <cell r="O133">
            <v>1</v>
          </cell>
        </row>
        <row r="134">
          <cell r="G134">
            <v>0.61904761904761907</v>
          </cell>
          <cell r="I134">
            <v>0.62886597938144329</v>
          </cell>
          <cell r="K134">
            <v>0.86440677966101698</v>
          </cell>
          <cell r="M134">
            <v>0.80555555555555558</v>
          </cell>
          <cell r="O134">
            <v>1</v>
          </cell>
        </row>
        <row r="135">
          <cell r="G135">
            <v>0.61904761904761907</v>
          </cell>
          <cell r="I135">
            <v>0.61855670103092786</v>
          </cell>
          <cell r="K135">
            <v>0.77966101694915257</v>
          </cell>
          <cell r="M135">
            <v>0.80555555555555558</v>
          </cell>
          <cell r="O135">
            <v>1</v>
          </cell>
        </row>
        <row r="136">
          <cell r="G136">
            <v>0.61904761904761907</v>
          </cell>
          <cell r="I136">
            <v>0.61855670103092786</v>
          </cell>
          <cell r="K136">
            <v>0.77966101694915257</v>
          </cell>
          <cell r="M136">
            <v>0.80555555555555558</v>
          </cell>
          <cell r="O136">
            <v>1</v>
          </cell>
        </row>
        <row r="137">
          <cell r="G137">
            <v>0.61904761904761907</v>
          </cell>
          <cell r="I137">
            <v>0.61855670103092786</v>
          </cell>
          <cell r="K137">
            <v>0.77966101694915257</v>
          </cell>
          <cell r="M137">
            <v>0.80555555555555558</v>
          </cell>
          <cell r="O137">
            <v>1</v>
          </cell>
        </row>
        <row r="138">
          <cell r="G138">
            <v>0.59375</v>
          </cell>
          <cell r="I138">
            <v>0.61855670103092786</v>
          </cell>
          <cell r="K138">
            <v>0.72881355932203384</v>
          </cell>
          <cell r="M138">
            <v>0.77777777777777779</v>
          </cell>
          <cell r="O138">
            <v>1</v>
          </cell>
        </row>
        <row r="139">
          <cell r="G139">
            <v>0.578125</v>
          </cell>
          <cell r="I139">
            <v>0.61855670103092786</v>
          </cell>
          <cell r="K139">
            <v>0.72881355932203384</v>
          </cell>
          <cell r="M139">
            <v>0.75</v>
          </cell>
          <cell r="O139">
            <v>1</v>
          </cell>
        </row>
        <row r="140">
          <cell r="G140">
            <v>0.640625</v>
          </cell>
          <cell r="I140">
            <v>0.58762886597938147</v>
          </cell>
          <cell r="K140">
            <v>0.72881355932203384</v>
          </cell>
          <cell r="M140">
            <v>0.72222222222222221</v>
          </cell>
          <cell r="O140">
            <v>1</v>
          </cell>
        </row>
        <row r="141">
          <cell r="G141">
            <v>0.671875</v>
          </cell>
          <cell r="I141">
            <v>0.57731958762886593</v>
          </cell>
          <cell r="K141">
            <v>0.72881355932203384</v>
          </cell>
          <cell r="M141">
            <v>0.72222222222222221</v>
          </cell>
          <cell r="O141">
            <v>1</v>
          </cell>
        </row>
        <row r="142">
          <cell r="G142">
            <v>0.65625</v>
          </cell>
          <cell r="I142">
            <v>0.58762886597938147</v>
          </cell>
          <cell r="K142">
            <v>0.76271186440677963</v>
          </cell>
          <cell r="M142">
            <v>0.75</v>
          </cell>
          <cell r="O142">
            <v>1</v>
          </cell>
        </row>
        <row r="143">
          <cell r="G143">
            <v>0.65625</v>
          </cell>
          <cell r="I143">
            <v>0.58762886597938147</v>
          </cell>
          <cell r="K143">
            <v>0.76271186440677963</v>
          </cell>
          <cell r="M143">
            <v>0.75</v>
          </cell>
          <cell r="O143">
            <v>1</v>
          </cell>
        </row>
        <row r="144">
          <cell r="G144">
            <v>0.65625</v>
          </cell>
          <cell r="I144">
            <v>0.58762886597938147</v>
          </cell>
          <cell r="K144">
            <v>0.76271186440677963</v>
          </cell>
          <cell r="M144">
            <v>0.75</v>
          </cell>
          <cell r="O144">
            <v>1</v>
          </cell>
        </row>
        <row r="145">
          <cell r="G145">
            <v>0.72307692307692306</v>
          </cell>
          <cell r="I145">
            <v>0.58333333333333337</v>
          </cell>
          <cell r="K145">
            <v>0.76271186440677963</v>
          </cell>
          <cell r="M145">
            <v>0.69444444444444442</v>
          </cell>
          <cell r="O145">
            <v>1</v>
          </cell>
        </row>
        <row r="146">
          <cell r="G146">
            <v>0.75384615384615383</v>
          </cell>
          <cell r="I146">
            <v>0.61855670103092786</v>
          </cell>
          <cell r="K146">
            <v>0.75438596491228072</v>
          </cell>
          <cell r="M146">
            <v>0.63888888888888884</v>
          </cell>
          <cell r="O146">
            <v>1</v>
          </cell>
        </row>
        <row r="147">
          <cell r="G147">
            <v>0.75384615384615383</v>
          </cell>
          <cell r="I147">
            <v>0.62886597938144329</v>
          </cell>
          <cell r="K147">
            <v>0.80701754385964908</v>
          </cell>
          <cell r="M147">
            <v>0.69444444444444442</v>
          </cell>
          <cell r="O147">
            <v>1</v>
          </cell>
        </row>
        <row r="148">
          <cell r="G148">
            <v>0.75384615384615383</v>
          </cell>
          <cell r="I148">
            <v>0.62886597938144329</v>
          </cell>
          <cell r="K148">
            <v>0.80701754385964908</v>
          </cell>
          <cell r="M148">
            <v>0.69444444444444442</v>
          </cell>
          <cell r="O148">
            <v>1</v>
          </cell>
        </row>
        <row r="149">
          <cell r="G149">
            <v>0.75384615384615383</v>
          </cell>
          <cell r="I149">
            <v>0.63917525773195871</v>
          </cell>
          <cell r="K149">
            <v>0.82456140350877194</v>
          </cell>
          <cell r="M149">
            <v>0.69444444444444442</v>
          </cell>
          <cell r="O149">
            <v>1</v>
          </cell>
        </row>
        <row r="150">
          <cell r="G150">
            <v>0.75384615384615383</v>
          </cell>
          <cell r="I150">
            <v>0.63917525773195871</v>
          </cell>
          <cell r="K150">
            <v>0.82456140350877194</v>
          </cell>
          <cell r="M150">
            <v>0.69444444444444442</v>
          </cell>
          <cell r="O150">
            <v>1</v>
          </cell>
        </row>
        <row r="151">
          <cell r="G151">
            <v>0.75384615384615383</v>
          </cell>
          <cell r="I151">
            <v>0.63917525773195871</v>
          </cell>
          <cell r="K151">
            <v>0.82456140350877194</v>
          </cell>
          <cell r="M151">
            <v>0.69444444444444442</v>
          </cell>
          <cell r="O151">
            <v>1</v>
          </cell>
        </row>
        <row r="152">
          <cell r="G152">
            <v>0.75384615384615383</v>
          </cell>
          <cell r="I152">
            <v>0.63917525773195871</v>
          </cell>
          <cell r="K152">
            <v>0.82456140350877194</v>
          </cell>
          <cell r="M152">
            <v>0.69444444444444442</v>
          </cell>
          <cell r="O152">
            <v>1</v>
          </cell>
        </row>
        <row r="153">
          <cell r="G153">
            <v>0.75384615384615383</v>
          </cell>
          <cell r="I153">
            <v>0.63917525773195871</v>
          </cell>
          <cell r="K153">
            <v>0.82456140350877194</v>
          </cell>
          <cell r="M153">
            <v>0.69444444444444442</v>
          </cell>
          <cell r="O153">
            <v>1</v>
          </cell>
        </row>
        <row r="154">
          <cell r="G154">
            <v>0.7846153846153846</v>
          </cell>
          <cell r="I154">
            <v>0.63917525773195871</v>
          </cell>
          <cell r="K154">
            <v>0.82456140350877194</v>
          </cell>
          <cell r="M154">
            <v>0.69444444444444442</v>
          </cell>
          <cell r="O154">
            <v>1</v>
          </cell>
        </row>
        <row r="155">
          <cell r="G155">
            <v>0.72307692307692306</v>
          </cell>
          <cell r="I155">
            <v>0.64948453608247425</v>
          </cell>
          <cell r="K155">
            <v>0.82456140350877194</v>
          </cell>
          <cell r="M155">
            <v>0.72222222222222221</v>
          </cell>
          <cell r="O155">
            <v>1</v>
          </cell>
        </row>
        <row r="156">
          <cell r="G156">
            <v>0.70769230769230773</v>
          </cell>
          <cell r="I156">
            <v>0.64948453608247425</v>
          </cell>
          <cell r="K156">
            <v>0.82456140350877194</v>
          </cell>
          <cell r="M156">
            <v>0.75</v>
          </cell>
          <cell r="O156">
            <v>1</v>
          </cell>
        </row>
        <row r="157">
          <cell r="G157">
            <v>0.72307692307692306</v>
          </cell>
          <cell r="I157">
            <v>0.63917525773195871</v>
          </cell>
          <cell r="K157">
            <v>0.84210526315789469</v>
          </cell>
          <cell r="M157">
            <v>0.69444444444444442</v>
          </cell>
          <cell r="O157">
            <v>1</v>
          </cell>
        </row>
        <row r="158">
          <cell r="G158">
            <v>0.72307692307692306</v>
          </cell>
          <cell r="I158">
            <v>0.63917525773195871</v>
          </cell>
          <cell r="K158">
            <v>0.84210526315789469</v>
          </cell>
          <cell r="M158">
            <v>0.69444444444444442</v>
          </cell>
          <cell r="O158">
            <v>1</v>
          </cell>
        </row>
        <row r="159">
          <cell r="G159">
            <v>0.72307692307692306</v>
          </cell>
          <cell r="I159">
            <v>0.63917525773195871</v>
          </cell>
          <cell r="K159">
            <v>0.84210526315789469</v>
          </cell>
          <cell r="M159">
            <v>0.69444444444444442</v>
          </cell>
          <cell r="O159">
            <v>1</v>
          </cell>
        </row>
        <row r="160">
          <cell r="G160">
            <v>0.734375</v>
          </cell>
          <cell r="I160">
            <v>0.62886597938144329</v>
          </cell>
          <cell r="K160">
            <v>0.80701754385964908</v>
          </cell>
          <cell r="M160">
            <v>0.69444444444444442</v>
          </cell>
          <cell r="O160">
            <v>1</v>
          </cell>
        </row>
        <row r="161">
          <cell r="G161">
            <v>0.734375</v>
          </cell>
          <cell r="I161">
            <v>0.62886597938144329</v>
          </cell>
          <cell r="K161">
            <v>0.80701754385964908</v>
          </cell>
          <cell r="M161">
            <v>0.69444444444444442</v>
          </cell>
          <cell r="O161">
            <v>1</v>
          </cell>
        </row>
        <row r="162">
          <cell r="G162">
            <v>0.765625</v>
          </cell>
          <cell r="I162">
            <v>0.60824742268041232</v>
          </cell>
          <cell r="K162">
            <v>0.80701754385964908</v>
          </cell>
          <cell r="M162">
            <v>0.55555555555555558</v>
          </cell>
          <cell r="O162">
            <v>1</v>
          </cell>
        </row>
        <row r="163">
          <cell r="G163">
            <v>0.78125</v>
          </cell>
          <cell r="I163">
            <v>0.61855670103092786</v>
          </cell>
          <cell r="K163">
            <v>0.78947368421052633</v>
          </cell>
          <cell r="M163">
            <v>0.52777777777777779</v>
          </cell>
          <cell r="O163">
            <v>1</v>
          </cell>
        </row>
        <row r="164">
          <cell r="G164">
            <v>0.78125</v>
          </cell>
          <cell r="I164">
            <v>0.61855670103092786</v>
          </cell>
          <cell r="K164">
            <v>0.78947368421052633</v>
          </cell>
          <cell r="M164">
            <v>0.52777777777777779</v>
          </cell>
          <cell r="O164">
            <v>1</v>
          </cell>
        </row>
        <row r="165">
          <cell r="G165">
            <v>0.78125</v>
          </cell>
          <cell r="I165">
            <v>0.61855670103092786</v>
          </cell>
          <cell r="K165">
            <v>0.78947368421052633</v>
          </cell>
          <cell r="M165">
            <v>0.52777777777777779</v>
          </cell>
          <cell r="O165">
            <v>1</v>
          </cell>
        </row>
        <row r="166">
          <cell r="G166">
            <v>0.75</v>
          </cell>
          <cell r="I166">
            <v>0.62886597938144329</v>
          </cell>
          <cell r="K166">
            <v>0.78947368421052633</v>
          </cell>
          <cell r="M166">
            <v>0.58333333333333337</v>
          </cell>
          <cell r="O166">
            <v>1</v>
          </cell>
        </row>
        <row r="167">
          <cell r="G167">
            <v>0.71875</v>
          </cell>
          <cell r="I167">
            <v>0.60824742268041232</v>
          </cell>
          <cell r="K167">
            <v>0.8771929824561403</v>
          </cell>
          <cell r="M167">
            <v>0.58333333333333337</v>
          </cell>
          <cell r="O167">
            <v>1</v>
          </cell>
        </row>
        <row r="168">
          <cell r="G168">
            <v>0.6875</v>
          </cell>
          <cell r="I168">
            <v>0.61855670103092786</v>
          </cell>
          <cell r="K168">
            <v>0.8771929824561403</v>
          </cell>
          <cell r="M168">
            <v>0.55555555555555558</v>
          </cell>
          <cell r="O168">
            <v>1</v>
          </cell>
        </row>
        <row r="169">
          <cell r="G169">
            <v>0.6875</v>
          </cell>
          <cell r="I169">
            <v>0.61855670103092786</v>
          </cell>
          <cell r="K169">
            <v>0.8771929824561403</v>
          </cell>
          <cell r="M169">
            <v>0.55555555555555558</v>
          </cell>
          <cell r="O169">
            <v>1</v>
          </cell>
        </row>
        <row r="170">
          <cell r="G170">
            <v>0.625</v>
          </cell>
          <cell r="I170">
            <v>0.62886597938144329</v>
          </cell>
          <cell r="K170">
            <v>0.8771929824561403</v>
          </cell>
          <cell r="M170">
            <v>0.58333333333333337</v>
          </cell>
          <cell r="O170">
            <v>1</v>
          </cell>
        </row>
        <row r="171">
          <cell r="G171">
            <v>0.625</v>
          </cell>
          <cell r="I171">
            <v>0.63917525773195871</v>
          </cell>
          <cell r="K171">
            <v>0.85964912280701755</v>
          </cell>
          <cell r="M171">
            <v>0.61111111111111116</v>
          </cell>
          <cell r="O171">
            <v>1</v>
          </cell>
        </row>
        <row r="172">
          <cell r="G172">
            <v>0.625</v>
          </cell>
          <cell r="I172">
            <v>0.63917525773195871</v>
          </cell>
          <cell r="K172">
            <v>0.85964912280701755</v>
          </cell>
          <cell r="M172">
            <v>0.61111111111111116</v>
          </cell>
          <cell r="O172">
            <v>1</v>
          </cell>
        </row>
        <row r="173">
          <cell r="G173">
            <v>0.625</v>
          </cell>
          <cell r="I173">
            <v>0.63917525773195871</v>
          </cell>
          <cell r="K173">
            <v>0.85964912280701755</v>
          </cell>
          <cell r="M173">
            <v>0.61111111111111116</v>
          </cell>
          <cell r="O173">
            <v>1</v>
          </cell>
        </row>
        <row r="174">
          <cell r="G174">
            <v>0.625</v>
          </cell>
          <cell r="I174">
            <v>0.63917525773195871</v>
          </cell>
          <cell r="K174">
            <v>0.85964912280701755</v>
          </cell>
          <cell r="M174">
            <v>0.61111111111111116</v>
          </cell>
          <cell r="O174">
            <v>1</v>
          </cell>
        </row>
        <row r="175">
          <cell r="G175">
            <v>0.625</v>
          </cell>
          <cell r="I175">
            <v>0.63917525773195871</v>
          </cell>
          <cell r="K175">
            <v>0.85964912280701755</v>
          </cell>
          <cell r="M175">
            <v>0.66666666666666663</v>
          </cell>
          <cell r="O175">
            <v>1</v>
          </cell>
        </row>
        <row r="176">
          <cell r="G176">
            <v>0.640625</v>
          </cell>
          <cell r="I176">
            <v>0.63917525773195871</v>
          </cell>
          <cell r="K176">
            <v>0.85964912280701755</v>
          </cell>
          <cell r="M176">
            <v>0.66666666666666663</v>
          </cell>
          <cell r="O176">
            <v>1</v>
          </cell>
        </row>
        <row r="177">
          <cell r="G177">
            <v>0.625</v>
          </cell>
          <cell r="I177">
            <v>0.65979381443298968</v>
          </cell>
          <cell r="K177">
            <v>0.85964912280701755</v>
          </cell>
          <cell r="M177">
            <v>0.63888888888888884</v>
          </cell>
          <cell r="O177">
            <v>1</v>
          </cell>
        </row>
        <row r="178">
          <cell r="G178">
            <v>0.65625</v>
          </cell>
          <cell r="I178">
            <v>0.65979381443298968</v>
          </cell>
          <cell r="K178">
            <v>0.85964912280701755</v>
          </cell>
          <cell r="M178">
            <v>0.63888888888888884</v>
          </cell>
          <cell r="O178">
            <v>1</v>
          </cell>
        </row>
        <row r="179">
          <cell r="G179">
            <v>0.65625</v>
          </cell>
          <cell r="I179">
            <v>0.65979381443298968</v>
          </cell>
          <cell r="K179">
            <v>0.85964912280701755</v>
          </cell>
          <cell r="M179">
            <v>0.63888888888888884</v>
          </cell>
          <cell r="O179">
            <v>1</v>
          </cell>
        </row>
        <row r="180">
          <cell r="G180">
            <v>0.65625</v>
          </cell>
          <cell r="I180">
            <v>0.65979381443298968</v>
          </cell>
          <cell r="K180">
            <v>0.85964912280701755</v>
          </cell>
          <cell r="M180">
            <v>0.63888888888888884</v>
          </cell>
          <cell r="O180">
            <v>1</v>
          </cell>
        </row>
        <row r="181">
          <cell r="G181">
            <v>0.65625</v>
          </cell>
          <cell r="I181">
            <v>0.65979381443298968</v>
          </cell>
          <cell r="K181">
            <v>0.85964912280701755</v>
          </cell>
          <cell r="M181">
            <v>0.63888888888888884</v>
          </cell>
          <cell r="O181">
            <v>1</v>
          </cell>
        </row>
        <row r="182">
          <cell r="G182">
            <v>0.65625</v>
          </cell>
          <cell r="I182">
            <v>0.71875</v>
          </cell>
          <cell r="K182">
            <v>0.82456140350877194</v>
          </cell>
          <cell r="M182">
            <v>0.61111111111111116</v>
          </cell>
          <cell r="O182">
            <v>1</v>
          </cell>
        </row>
        <row r="183">
          <cell r="G183">
            <v>0.65625</v>
          </cell>
          <cell r="I183">
            <v>0.75</v>
          </cell>
          <cell r="K183">
            <v>0.82456140350877194</v>
          </cell>
          <cell r="M183">
            <v>0.61111111111111116</v>
          </cell>
          <cell r="O183">
            <v>1</v>
          </cell>
        </row>
        <row r="184">
          <cell r="G184">
            <v>0.75</v>
          </cell>
          <cell r="I184">
            <v>0.73958333333333337</v>
          </cell>
          <cell r="K184">
            <v>0.84210526315789469</v>
          </cell>
          <cell r="M184">
            <v>0.66666666666666663</v>
          </cell>
          <cell r="O184">
            <v>1</v>
          </cell>
        </row>
        <row r="185">
          <cell r="G185">
            <v>0.765625</v>
          </cell>
          <cell r="I185">
            <v>0.76041666666666663</v>
          </cell>
          <cell r="K185">
            <v>0.85964912280701755</v>
          </cell>
          <cell r="M185">
            <v>0.58333333333333337</v>
          </cell>
          <cell r="O185">
            <v>1</v>
          </cell>
        </row>
        <row r="186">
          <cell r="G186">
            <v>0.765625</v>
          </cell>
          <cell r="I186">
            <v>0.76041666666666663</v>
          </cell>
          <cell r="K186">
            <v>0.85964912280701755</v>
          </cell>
          <cell r="M186">
            <v>0.58333333333333337</v>
          </cell>
          <cell r="O186">
            <v>1</v>
          </cell>
        </row>
        <row r="187">
          <cell r="G187">
            <v>0.765625</v>
          </cell>
          <cell r="I187">
            <v>0.76041666666666663</v>
          </cell>
          <cell r="K187">
            <v>0.85964912280701755</v>
          </cell>
          <cell r="M187">
            <v>0.58333333333333337</v>
          </cell>
          <cell r="O187">
            <v>1</v>
          </cell>
        </row>
        <row r="188">
          <cell r="G188">
            <v>0.765625</v>
          </cell>
          <cell r="I188">
            <v>0.73958333333333337</v>
          </cell>
          <cell r="K188">
            <v>0.85964912280701755</v>
          </cell>
          <cell r="M188">
            <v>0.52777777777777779</v>
          </cell>
          <cell r="O188">
            <v>1</v>
          </cell>
        </row>
        <row r="189">
          <cell r="G189">
            <v>0.76923076923076927</v>
          </cell>
          <cell r="I189">
            <v>0.75</v>
          </cell>
          <cell r="K189">
            <v>0.85964912280701755</v>
          </cell>
          <cell r="M189">
            <v>0.58333333333333337</v>
          </cell>
          <cell r="O189">
            <v>1</v>
          </cell>
        </row>
        <row r="190">
          <cell r="G190">
            <v>0.76923076923076927</v>
          </cell>
          <cell r="I190">
            <v>0.75</v>
          </cell>
          <cell r="K190">
            <v>0.85964912280701755</v>
          </cell>
          <cell r="M190">
            <v>0.58333333333333337</v>
          </cell>
          <cell r="O190">
            <v>1</v>
          </cell>
        </row>
        <row r="191">
          <cell r="G191">
            <v>0.7384615384615385</v>
          </cell>
          <cell r="I191">
            <v>0.76041666666666663</v>
          </cell>
          <cell r="K191">
            <v>0.82456140350877194</v>
          </cell>
          <cell r="M191">
            <v>0.63888888888888884</v>
          </cell>
          <cell r="O191">
            <v>1</v>
          </cell>
        </row>
        <row r="192">
          <cell r="G192">
            <v>0.7384615384615385</v>
          </cell>
          <cell r="I192">
            <v>0.76041666666666663</v>
          </cell>
          <cell r="K192">
            <v>0.82456140350877194</v>
          </cell>
          <cell r="M192">
            <v>0.63888888888888884</v>
          </cell>
          <cell r="O192">
            <v>1</v>
          </cell>
        </row>
        <row r="193">
          <cell r="G193">
            <v>0.7384615384615385</v>
          </cell>
          <cell r="I193">
            <v>0.76041666666666663</v>
          </cell>
          <cell r="K193">
            <v>0.82456140350877194</v>
          </cell>
          <cell r="M193">
            <v>0.63888888888888884</v>
          </cell>
          <cell r="O193">
            <v>1</v>
          </cell>
        </row>
        <row r="194">
          <cell r="G194">
            <v>0.76923076923076927</v>
          </cell>
          <cell r="I194">
            <v>0.75</v>
          </cell>
          <cell r="K194">
            <v>0.80701754385964908</v>
          </cell>
          <cell r="M194">
            <v>0.61111111111111116</v>
          </cell>
          <cell r="O194">
            <v>1</v>
          </cell>
        </row>
        <row r="195">
          <cell r="G195">
            <v>0.76923076923076927</v>
          </cell>
          <cell r="I195">
            <v>0.75</v>
          </cell>
          <cell r="K195">
            <v>0.80701754385964908</v>
          </cell>
          <cell r="M195">
            <v>0.61111111111111116</v>
          </cell>
          <cell r="O195">
            <v>1</v>
          </cell>
        </row>
        <row r="196">
          <cell r="G196">
            <v>0.7384615384615385</v>
          </cell>
          <cell r="I196">
            <v>0.71875</v>
          </cell>
          <cell r="K196">
            <v>0.80701754385964908</v>
          </cell>
          <cell r="M196">
            <v>0.52777777777777779</v>
          </cell>
          <cell r="O196">
            <v>1</v>
          </cell>
        </row>
        <row r="197">
          <cell r="G197">
            <v>0.72307692307692306</v>
          </cell>
          <cell r="I197">
            <v>0.71875</v>
          </cell>
          <cell r="K197">
            <v>0.80701754385964908</v>
          </cell>
          <cell r="M197">
            <v>0.52777777777777779</v>
          </cell>
          <cell r="O197">
            <v>1</v>
          </cell>
        </row>
        <row r="198">
          <cell r="G198">
            <v>0.72307692307692306</v>
          </cell>
          <cell r="I198">
            <v>0.66666666666666663</v>
          </cell>
          <cell r="K198">
            <v>0.78947368421052633</v>
          </cell>
          <cell r="M198">
            <v>0.6</v>
          </cell>
          <cell r="O198">
            <v>1</v>
          </cell>
        </row>
        <row r="199">
          <cell r="G199">
            <v>0.72307692307692306</v>
          </cell>
          <cell r="I199">
            <v>0.66666666666666663</v>
          </cell>
          <cell r="K199">
            <v>0.78947368421052633</v>
          </cell>
          <cell r="M199">
            <v>0.6</v>
          </cell>
          <cell r="O199">
            <v>1</v>
          </cell>
        </row>
        <row r="200">
          <cell r="G200">
            <v>0.72307692307692306</v>
          </cell>
          <cell r="I200">
            <v>0.66666666666666663</v>
          </cell>
          <cell r="K200">
            <v>0.78947368421052633</v>
          </cell>
          <cell r="M200">
            <v>0.6</v>
          </cell>
          <cell r="O200">
            <v>1</v>
          </cell>
        </row>
        <row r="201">
          <cell r="G201">
            <v>0.72307692307692306</v>
          </cell>
          <cell r="I201">
            <v>0.66666666666666663</v>
          </cell>
          <cell r="K201">
            <v>0.78947368421052633</v>
          </cell>
          <cell r="M201">
            <v>0.6</v>
          </cell>
          <cell r="O201">
            <v>1</v>
          </cell>
        </row>
        <row r="202">
          <cell r="G202">
            <v>0.72307692307692306</v>
          </cell>
          <cell r="I202">
            <v>0.67708333333333337</v>
          </cell>
          <cell r="K202">
            <v>0.82456140350877194</v>
          </cell>
          <cell r="M202">
            <v>0.65714285714285714</v>
          </cell>
          <cell r="O202">
            <v>1</v>
          </cell>
        </row>
        <row r="203">
          <cell r="G203">
            <v>0.72307692307692306</v>
          </cell>
          <cell r="I203">
            <v>0.69791666666666663</v>
          </cell>
          <cell r="K203">
            <v>0.80701754385964908</v>
          </cell>
          <cell r="M203">
            <v>0.65714285714285714</v>
          </cell>
          <cell r="O203">
            <v>1</v>
          </cell>
        </row>
        <row r="204">
          <cell r="G204">
            <v>0.70769230769230773</v>
          </cell>
          <cell r="I204">
            <v>0.71875</v>
          </cell>
          <cell r="K204">
            <v>0.78947368421052633</v>
          </cell>
          <cell r="M204">
            <v>0.65714285714285714</v>
          </cell>
          <cell r="O204">
            <v>1</v>
          </cell>
        </row>
        <row r="205">
          <cell r="G205">
            <v>0.69230769230769229</v>
          </cell>
          <cell r="I205">
            <v>0.70833333333333337</v>
          </cell>
          <cell r="K205">
            <v>0.78947368421052633</v>
          </cell>
          <cell r="M205">
            <v>0.62857142857142856</v>
          </cell>
          <cell r="O205">
            <v>1</v>
          </cell>
        </row>
        <row r="206">
          <cell r="G206">
            <v>0.67692307692307696</v>
          </cell>
          <cell r="I206">
            <v>0.6875</v>
          </cell>
          <cell r="K206">
            <v>0.78947368421052633</v>
          </cell>
          <cell r="M206">
            <v>0.62857142857142856</v>
          </cell>
          <cell r="O206">
            <v>1</v>
          </cell>
        </row>
        <row r="207">
          <cell r="G207">
            <v>0.67692307692307696</v>
          </cell>
          <cell r="I207">
            <v>0.6875</v>
          </cell>
          <cell r="K207">
            <v>0.78947368421052633</v>
          </cell>
          <cell r="M207">
            <v>0.62857142857142856</v>
          </cell>
          <cell r="O207">
            <v>1</v>
          </cell>
        </row>
        <row r="208">
          <cell r="G208">
            <v>0.67692307692307696</v>
          </cell>
          <cell r="I208">
            <v>0.6875</v>
          </cell>
          <cell r="K208">
            <v>0.78947368421052633</v>
          </cell>
          <cell r="M208">
            <v>0.62857142857142856</v>
          </cell>
          <cell r="O208">
            <v>1</v>
          </cell>
        </row>
        <row r="209">
          <cell r="G209">
            <v>0.64615384615384619</v>
          </cell>
          <cell r="I209">
            <v>0.6875</v>
          </cell>
          <cell r="K209">
            <v>0.78947368421052633</v>
          </cell>
          <cell r="M209">
            <v>0.62857142857142856</v>
          </cell>
          <cell r="O209">
            <v>1</v>
          </cell>
        </row>
        <row r="210">
          <cell r="G210">
            <v>0.64615384615384619</v>
          </cell>
          <cell r="I210">
            <v>0.6875</v>
          </cell>
          <cell r="K210">
            <v>0.77192982456140347</v>
          </cell>
          <cell r="M210">
            <v>0.62857142857142856</v>
          </cell>
          <cell r="O210">
            <v>1</v>
          </cell>
        </row>
        <row r="211">
          <cell r="G211">
            <v>0.61538461538461542</v>
          </cell>
          <cell r="I211">
            <v>0.67708333333333337</v>
          </cell>
          <cell r="K211">
            <v>0.77192982456140347</v>
          </cell>
          <cell r="M211">
            <v>0.62857142857142856</v>
          </cell>
          <cell r="O211">
            <v>1</v>
          </cell>
        </row>
        <row r="212">
          <cell r="G212">
            <v>0.63076923076923075</v>
          </cell>
          <cell r="I212">
            <v>0.66666666666666663</v>
          </cell>
          <cell r="K212">
            <v>0.78947368421052633</v>
          </cell>
          <cell r="M212">
            <v>0.52777777777777779</v>
          </cell>
          <cell r="O212">
            <v>1</v>
          </cell>
        </row>
        <row r="213">
          <cell r="G213">
            <v>0.63076923076923075</v>
          </cell>
          <cell r="I213">
            <v>0.66666666666666663</v>
          </cell>
          <cell r="K213">
            <v>0.78947368421052633</v>
          </cell>
          <cell r="M213">
            <v>0.52777777777777779</v>
          </cell>
          <cell r="O213">
            <v>1</v>
          </cell>
        </row>
        <row r="214">
          <cell r="G214">
            <v>0.63076923076923075</v>
          </cell>
          <cell r="I214">
            <v>0.66666666666666663</v>
          </cell>
          <cell r="K214">
            <v>0.78947368421052633</v>
          </cell>
          <cell r="M214">
            <v>0.52777777777777779</v>
          </cell>
          <cell r="O214">
            <v>1</v>
          </cell>
        </row>
        <row r="215">
          <cell r="G215">
            <v>0.61538461538461542</v>
          </cell>
          <cell r="I215">
            <v>0.65625</v>
          </cell>
          <cell r="K215">
            <v>0.78947368421052633</v>
          </cell>
          <cell r="M215">
            <v>0.52777777777777779</v>
          </cell>
          <cell r="O215">
            <v>1</v>
          </cell>
        </row>
        <row r="216">
          <cell r="G216">
            <v>0.58461538461538465</v>
          </cell>
          <cell r="I216">
            <v>0.6875</v>
          </cell>
          <cell r="K216">
            <v>0.78947368421052633</v>
          </cell>
          <cell r="M216">
            <v>0.58333333333333337</v>
          </cell>
          <cell r="O216">
            <v>1</v>
          </cell>
        </row>
        <row r="217">
          <cell r="G217">
            <v>0.58461538461538465</v>
          </cell>
          <cell r="I217">
            <v>0.6875</v>
          </cell>
          <cell r="K217">
            <v>0.78947368421052633</v>
          </cell>
          <cell r="M217">
            <v>0.58333333333333337</v>
          </cell>
          <cell r="O217">
            <v>1</v>
          </cell>
        </row>
        <row r="218">
          <cell r="G218">
            <v>0.58461538461538465</v>
          </cell>
          <cell r="I218">
            <v>0.6875</v>
          </cell>
          <cell r="K218">
            <v>0.78947368421052633</v>
          </cell>
          <cell r="M218">
            <v>0.58333333333333337</v>
          </cell>
          <cell r="O218">
            <v>1</v>
          </cell>
        </row>
        <row r="219">
          <cell r="G219">
            <v>0.58461538461538465</v>
          </cell>
          <cell r="I219">
            <v>0.6875</v>
          </cell>
          <cell r="K219">
            <v>0.78947368421052633</v>
          </cell>
          <cell r="M219">
            <v>0.58333333333333337</v>
          </cell>
          <cell r="O219">
            <v>1</v>
          </cell>
        </row>
        <row r="220">
          <cell r="G220">
            <v>0.58461538461538465</v>
          </cell>
          <cell r="I220">
            <v>0.6875</v>
          </cell>
          <cell r="K220">
            <v>0.78947368421052633</v>
          </cell>
          <cell r="M220">
            <v>0.58333333333333337</v>
          </cell>
          <cell r="O220">
            <v>1</v>
          </cell>
        </row>
        <row r="221">
          <cell r="G221">
            <v>0.58461538461538465</v>
          </cell>
          <cell r="I221">
            <v>0.6875</v>
          </cell>
          <cell r="K221">
            <v>0.78947368421052633</v>
          </cell>
          <cell r="M221">
            <v>0.58333333333333337</v>
          </cell>
          <cell r="O221">
            <v>1</v>
          </cell>
        </row>
        <row r="222">
          <cell r="G222">
            <v>0.55384615384615388</v>
          </cell>
          <cell r="I222">
            <v>0.69791666666666663</v>
          </cell>
          <cell r="K222">
            <v>0.78947368421052633</v>
          </cell>
          <cell r="M222">
            <v>0.58333333333333337</v>
          </cell>
          <cell r="O222">
            <v>1</v>
          </cell>
        </row>
        <row r="223">
          <cell r="G223">
            <v>0.61538461538461542</v>
          </cell>
          <cell r="I223">
            <v>0.66666666666666663</v>
          </cell>
          <cell r="K223">
            <v>0.77192982456140347</v>
          </cell>
          <cell r="M223">
            <v>0.58333333333333337</v>
          </cell>
          <cell r="O223">
            <v>1</v>
          </cell>
        </row>
        <row r="224">
          <cell r="G224">
            <v>0.61538461538461542</v>
          </cell>
          <cell r="I224">
            <v>0.66666666666666663</v>
          </cell>
          <cell r="K224">
            <v>0.77192982456140347</v>
          </cell>
          <cell r="M224">
            <v>0.58333333333333337</v>
          </cell>
          <cell r="O224">
            <v>1</v>
          </cell>
        </row>
        <row r="225">
          <cell r="G225">
            <v>0.63076923076923075</v>
          </cell>
          <cell r="I225">
            <v>0.67708333333333337</v>
          </cell>
          <cell r="K225">
            <v>0.77192982456140347</v>
          </cell>
          <cell r="M225">
            <v>0.61111111111111116</v>
          </cell>
          <cell r="O225">
            <v>1</v>
          </cell>
        </row>
        <row r="226">
          <cell r="G226">
            <v>0.63076923076923075</v>
          </cell>
          <cell r="I226">
            <v>0.60416666666666663</v>
          </cell>
          <cell r="K226">
            <v>0.77192982456140347</v>
          </cell>
          <cell r="M226">
            <v>0.58333333333333337</v>
          </cell>
          <cell r="O226">
            <v>1</v>
          </cell>
        </row>
        <row r="227">
          <cell r="G227">
            <v>0.63076923076923075</v>
          </cell>
          <cell r="I227">
            <v>0.60416666666666663</v>
          </cell>
          <cell r="K227">
            <v>0.77192982456140347</v>
          </cell>
          <cell r="M227">
            <v>0.58333333333333337</v>
          </cell>
          <cell r="O227">
            <v>1</v>
          </cell>
        </row>
        <row r="228">
          <cell r="G228">
            <v>0.63076923076923075</v>
          </cell>
          <cell r="I228">
            <v>0.60416666666666663</v>
          </cell>
          <cell r="K228">
            <v>0.77192982456140347</v>
          </cell>
          <cell r="M228">
            <v>0.58333333333333337</v>
          </cell>
          <cell r="O228">
            <v>1</v>
          </cell>
        </row>
        <row r="229">
          <cell r="G229">
            <v>0.63076923076923075</v>
          </cell>
          <cell r="I229">
            <v>0.60416666666666663</v>
          </cell>
          <cell r="K229">
            <v>0.77192982456140347</v>
          </cell>
          <cell r="M229">
            <v>0.58333333333333337</v>
          </cell>
          <cell r="O229">
            <v>1</v>
          </cell>
        </row>
        <row r="230">
          <cell r="G230">
            <v>0.63076923076923075</v>
          </cell>
          <cell r="I230">
            <v>0.60416666666666663</v>
          </cell>
          <cell r="K230">
            <v>0.77192982456140347</v>
          </cell>
          <cell r="M230">
            <v>0.58333333333333337</v>
          </cell>
          <cell r="O230">
            <v>1</v>
          </cell>
        </row>
        <row r="231">
          <cell r="G231">
            <v>0.63076923076923075</v>
          </cell>
          <cell r="I231">
            <v>0.55208333333333337</v>
          </cell>
          <cell r="K231">
            <v>0.77192982456140347</v>
          </cell>
          <cell r="M231">
            <v>0.55555555555555558</v>
          </cell>
          <cell r="O231">
            <v>1</v>
          </cell>
        </row>
        <row r="232">
          <cell r="G232">
            <v>0.66153846153846152</v>
          </cell>
          <cell r="I232">
            <v>0.57291666666666663</v>
          </cell>
          <cell r="K232">
            <v>0.77192982456140347</v>
          </cell>
          <cell r="M232">
            <v>0.52777777777777779</v>
          </cell>
          <cell r="O232">
            <v>1</v>
          </cell>
        </row>
        <row r="233">
          <cell r="G233">
            <v>0.61538461538461542</v>
          </cell>
          <cell r="I233">
            <v>0.5625</v>
          </cell>
          <cell r="K233">
            <v>0.75438596491228072</v>
          </cell>
          <cell r="M233">
            <v>0.52777777777777779</v>
          </cell>
          <cell r="O233">
            <v>1</v>
          </cell>
        </row>
        <row r="234">
          <cell r="G234">
            <v>0.61538461538461542</v>
          </cell>
          <cell r="I234">
            <v>0.55208333333333337</v>
          </cell>
          <cell r="K234">
            <v>0.75438596491228072</v>
          </cell>
          <cell r="M234">
            <v>0.52777777777777779</v>
          </cell>
          <cell r="O234">
            <v>1</v>
          </cell>
        </row>
        <row r="235">
          <cell r="G235">
            <v>0.61538461538461542</v>
          </cell>
          <cell r="I235">
            <v>0.55208333333333337</v>
          </cell>
          <cell r="K235">
            <v>0.75438596491228072</v>
          </cell>
          <cell r="M235">
            <v>0.52777777777777779</v>
          </cell>
          <cell r="O235">
            <v>1</v>
          </cell>
        </row>
        <row r="236">
          <cell r="G236">
            <v>0.6</v>
          </cell>
          <cell r="I236">
            <v>0.59375</v>
          </cell>
          <cell r="K236">
            <v>0.77192982456140347</v>
          </cell>
          <cell r="M236">
            <v>0.55555555555555558</v>
          </cell>
          <cell r="O236">
            <v>1</v>
          </cell>
        </row>
        <row r="237">
          <cell r="G237">
            <v>0.6</v>
          </cell>
          <cell r="I237">
            <v>0.59375</v>
          </cell>
          <cell r="K237">
            <v>0.77192982456140347</v>
          </cell>
          <cell r="M237">
            <v>0.55555555555555558</v>
          </cell>
          <cell r="O237">
            <v>1</v>
          </cell>
        </row>
        <row r="238">
          <cell r="G238">
            <v>0.58461538461538465</v>
          </cell>
          <cell r="I238">
            <v>0.61458333333333337</v>
          </cell>
          <cell r="K238">
            <v>0.77192982456140347</v>
          </cell>
          <cell r="M238">
            <v>0.55555555555555558</v>
          </cell>
          <cell r="O238">
            <v>1</v>
          </cell>
        </row>
        <row r="239">
          <cell r="G239">
            <v>0.6</v>
          </cell>
          <cell r="I239">
            <v>0.62105263157894741</v>
          </cell>
          <cell r="K239">
            <v>0.77192982456140347</v>
          </cell>
          <cell r="M239">
            <v>0.55555555555555558</v>
          </cell>
          <cell r="O239">
            <v>1</v>
          </cell>
        </row>
        <row r="240">
          <cell r="G240">
            <v>0.61538461538461542</v>
          </cell>
          <cell r="I240">
            <v>0.61052631578947369</v>
          </cell>
          <cell r="K240">
            <v>0.77192982456140347</v>
          </cell>
          <cell r="M240">
            <v>0.58333333333333337</v>
          </cell>
          <cell r="O240">
            <v>1</v>
          </cell>
        </row>
        <row r="241">
          <cell r="G241">
            <v>0.61538461538461542</v>
          </cell>
          <cell r="I241">
            <v>0.61052631578947369</v>
          </cell>
          <cell r="K241">
            <v>0.77192982456140347</v>
          </cell>
          <cell r="M241">
            <v>0.58333333333333337</v>
          </cell>
          <cell r="O241">
            <v>1</v>
          </cell>
        </row>
        <row r="242">
          <cell r="G242">
            <v>0.61538461538461542</v>
          </cell>
          <cell r="I242">
            <v>0.61052631578947369</v>
          </cell>
          <cell r="K242">
            <v>0.77192982456140347</v>
          </cell>
          <cell r="M242">
            <v>0.58333333333333337</v>
          </cell>
          <cell r="O242">
            <v>1</v>
          </cell>
        </row>
        <row r="243">
          <cell r="G243">
            <v>0.63076923076923075</v>
          </cell>
          <cell r="I243">
            <v>0.6</v>
          </cell>
          <cell r="K243">
            <v>0.77192982456140347</v>
          </cell>
          <cell r="M243">
            <v>0.58333333333333337</v>
          </cell>
          <cell r="O243">
            <v>1</v>
          </cell>
        </row>
        <row r="244">
          <cell r="G244">
            <v>0.63076923076923075</v>
          </cell>
          <cell r="I244">
            <v>0.6</v>
          </cell>
          <cell r="K244">
            <v>0.77192982456140347</v>
          </cell>
          <cell r="M244">
            <v>0.58333333333333337</v>
          </cell>
          <cell r="O244">
            <v>1</v>
          </cell>
        </row>
        <row r="245">
          <cell r="G245">
            <v>0.6</v>
          </cell>
          <cell r="I245">
            <v>0.63157894736842102</v>
          </cell>
          <cell r="K245">
            <v>0.82456140350877194</v>
          </cell>
          <cell r="M245">
            <v>0.58333333333333337</v>
          </cell>
          <cell r="O245">
            <v>1</v>
          </cell>
        </row>
        <row r="246">
          <cell r="G246">
            <v>0.6</v>
          </cell>
          <cell r="I246">
            <v>0.63157894736842102</v>
          </cell>
          <cell r="K246">
            <v>0.82456140350877194</v>
          </cell>
          <cell r="M246">
            <v>0.58333333333333337</v>
          </cell>
          <cell r="O246">
            <v>1</v>
          </cell>
        </row>
        <row r="247">
          <cell r="G247">
            <v>0.6</v>
          </cell>
          <cell r="I247">
            <v>0.63157894736842102</v>
          </cell>
          <cell r="K247">
            <v>0.82456140350877194</v>
          </cell>
          <cell r="M247">
            <v>0.58333333333333337</v>
          </cell>
          <cell r="O247">
            <v>1</v>
          </cell>
        </row>
        <row r="248">
          <cell r="G248">
            <v>0.6</v>
          </cell>
          <cell r="I248">
            <v>0.63157894736842102</v>
          </cell>
          <cell r="K248">
            <v>0.82456140350877194</v>
          </cell>
          <cell r="M248">
            <v>0.58333333333333337</v>
          </cell>
          <cell r="O248">
            <v>1</v>
          </cell>
        </row>
        <row r="249">
          <cell r="G249">
            <v>0.6</v>
          </cell>
          <cell r="I249">
            <v>0.63157894736842102</v>
          </cell>
          <cell r="K249">
            <v>0.82456140350877194</v>
          </cell>
          <cell r="M249">
            <v>0.58333333333333337</v>
          </cell>
          <cell r="O249">
            <v>1</v>
          </cell>
        </row>
        <row r="250">
          <cell r="G250">
            <v>0.55384615384615388</v>
          </cell>
          <cell r="I250">
            <v>0.70526315789473681</v>
          </cell>
          <cell r="K250">
            <v>0.82456140350877194</v>
          </cell>
          <cell r="M250">
            <v>0.58333333333333337</v>
          </cell>
          <cell r="O250">
            <v>1</v>
          </cell>
        </row>
        <row r="251">
          <cell r="G251">
            <v>0.56923076923076921</v>
          </cell>
          <cell r="I251">
            <v>0.71578947368421053</v>
          </cell>
          <cell r="K251">
            <v>0.8571428571428571</v>
          </cell>
          <cell r="M251">
            <v>0.52777777777777779</v>
          </cell>
          <cell r="O251">
            <v>1</v>
          </cell>
        </row>
        <row r="252">
          <cell r="G252">
            <v>0.55384615384615388</v>
          </cell>
          <cell r="I252">
            <v>0.71578947368421053</v>
          </cell>
          <cell r="K252">
            <v>0.8571428571428571</v>
          </cell>
          <cell r="M252">
            <v>0.52777777777777779</v>
          </cell>
          <cell r="O252">
            <v>1</v>
          </cell>
        </row>
        <row r="253">
          <cell r="G253">
            <v>0.52307692307692311</v>
          </cell>
          <cell r="I253">
            <v>0.66315789473684206</v>
          </cell>
          <cell r="K253">
            <v>0.8928571428571429</v>
          </cell>
          <cell r="M253">
            <v>0.66666666666666663</v>
          </cell>
          <cell r="O253">
            <v>1</v>
          </cell>
        </row>
        <row r="254">
          <cell r="G254">
            <v>0.53846153846153844</v>
          </cell>
          <cell r="I254">
            <v>0.66315789473684206</v>
          </cell>
          <cell r="K254">
            <v>0.9107142857142857</v>
          </cell>
          <cell r="M254">
            <v>0.66666666666666663</v>
          </cell>
          <cell r="O254">
            <v>1</v>
          </cell>
        </row>
        <row r="255">
          <cell r="G255">
            <v>0.53846153846153844</v>
          </cell>
          <cell r="I255">
            <v>0.66315789473684206</v>
          </cell>
          <cell r="K255">
            <v>0.9107142857142857</v>
          </cell>
          <cell r="M255">
            <v>0.66666666666666663</v>
          </cell>
          <cell r="O255">
            <v>1</v>
          </cell>
        </row>
        <row r="256">
          <cell r="G256">
            <v>0.53846153846153844</v>
          </cell>
          <cell r="I256">
            <v>0.66315789473684206</v>
          </cell>
          <cell r="K256">
            <v>0.9107142857142857</v>
          </cell>
          <cell r="M256">
            <v>0.66666666666666663</v>
          </cell>
          <cell r="O256">
            <v>1</v>
          </cell>
        </row>
        <row r="257">
          <cell r="G257">
            <v>0.56923076923076921</v>
          </cell>
          <cell r="I257">
            <v>0.65263157894736845</v>
          </cell>
          <cell r="K257">
            <v>0.9107142857142857</v>
          </cell>
          <cell r="M257">
            <v>0.61111111111111116</v>
          </cell>
          <cell r="O257">
            <v>1</v>
          </cell>
        </row>
        <row r="258">
          <cell r="G258">
            <v>0.6</v>
          </cell>
          <cell r="I258">
            <v>0.64210526315789473</v>
          </cell>
          <cell r="K258">
            <v>0.9107142857142857</v>
          </cell>
          <cell r="M258">
            <v>0.58333333333333337</v>
          </cell>
          <cell r="O258">
            <v>1</v>
          </cell>
        </row>
        <row r="259">
          <cell r="G259">
            <v>0.61538461538461542</v>
          </cell>
          <cell r="I259">
            <v>0.64210526315789473</v>
          </cell>
          <cell r="K259">
            <v>0.8928571428571429</v>
          </cell>
          <cell r="M259">
            <v>0.58333333333333337</v>
          </cell>
          <cell r="O259">
            <v>1</v>
          </cell>
        </row>
        <row r="260">
          <cell r="G260">
            <v>0.63076923076923075</v>
          </cell>
          <cell r="I260">
            <v>0.65263157894736845</v>
          </cell>
          <cell r="K260">
            <v>0.875</v>
          </cell>
          <cell r="M260">
            <v>0.63888888888888884</v>
          </cell>
          <cell r="O260">
            <v>1</v>
          </cell>
        </row>
        <row r="261">
          <cell r="G261">
            <v>0.63076923076923075</v>
          </cell>
          <cell r="I261">
            <v>0.65263157894736845</v>
          </cell>
          <cell r="K261">
            <v>0.875</v>
          </cell>
          <cell r="M261">
            <v>0.63888888888888884</v>
          </cell>
          <cell r="O261">
            <v>1</v>
          </cell>
        </row>
      </sheetData>
      <sheetData sheetId="1">
        <row r="35">
          <cell r="H35" t="str">
            <v>Sumatoria de disponibilidades</v>
          </cell>
          <cell r="I35" t="str">
            <v>porcentaje disponibilidad esperada</v>
          </cell>
        </row>
        <row r="37">
          <cell r="C37" t="str">
            <v>Trimestre 1</v>
          </cell>
          <cell r="H37">
            <v>0.78239337506825812</v>
          </cell>
          <cell r="I37">
            <v>0.5</v>
          </cell>
        </row>
        <row r="38">
          <cell r="C38" t="str">
            <v>Trimestre 2</v>
          </cell>
          <cell r="H38">
            <v>0.82906789365775524</v>
          </cell>
          <cell r="I38">
            <v>0.5</v>
          </cell>
        </row>
        <row r="39">
          <cell r="C39" t="str">
            <v>Trimestre 3</v>
          </cell>
          <cell r="H39">
            <v>0.81718132247335595</v>
          </cell>
          <cell r="I39">
            <v>0.5</v>
          </cell>
        </row>
        <row r="40">
          <cell r="C40" t="str">
            <v>Trimestre 4</v>
          </cell>
          <cell r="H40">
            <v>0</v>
          </cell>
          <cell r="I40">
            <v>0.5</v>
          </cell>
        </row>
      </sheetData>
      <sheetData sheetId="2"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MME-IND-001"/>
    </sheetNames>
    <sheetDataSet>
      <sheetData sheetId="0"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MME-IND-002"/>
    </sheetNames>
    <sheetDataSet>
      <sheetData sheetId="0">
        <row r="35">
          <cell r="H35" t="str">
            <v>Sumatoria solicitudes con entregas</v>
          </cell>
          <cell r="I35" t="str">
            <v>total solicitudes recibidas</v>
          </cell>
        </row>
        <row r="37">
          <cell r="C37" t="str">
            <v>Trimestre 1</v>
          </cell>
          <cell r="H37">
            <v>108</v>
          </cell>
          <cell r="I37">
            <v>123</v>
          </cell>
        </row>
        <row r="38">
          <cell r="C38" t="str">
            <v>Trimestre 2</v>
          </cell>
          <cell r="H38">
            <v>76</v>
          </cell>
          <cell r="I38">
            <v>91</v>
          </cell>
        </row>
        <row r="39">
          <cell r="C39" t="str">
            <v>Trimestre 3</v>
          </cell>
          <cell r="H39">
            <v>78</v>
          </cell>
          <cell r="I39">
            <v>99</v>
          </cell>
        </row>
        <row r="40">
          <cell r="C40" t="str">
            <v>Trimestre 4</v>
          </cell>
        </row>
      </sheetData>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RA-IND-001"/>
      <sheetName val="Reporte Oficial a 30 Septiembre"/>
      <sheetName val="Reporte Oficial a 31 Agosto"/>
      <sheetName val="Reporte Oficial a 31 Julio"/>
      <sheetName val="Reporte Oficial a 30 Junio"/>
      <sheetName val="Reporte Oficial a 31 Mayo"/>
      <sheetName val="Reporte Oficial a 30 Abril"/>
      <sheetName val="Reporte Oficial a 31 MARZO"/>
      <sheetName val="Reporte Oficial a 28 FEBRERO"/>
      <sheetName val="Reporte Oficial a 31 ENERO"/>
    </sheetNames>
    <sheetDataSet>
      <sheetData sheetId="0">
        <row r="35">
          <cell r="H35" t="str">
            <v># Km carril de impacto intervenido</v>
          </cell>
          <cell r="I35" t="str">
            <v># Km carril de impacto programados</v>
          </cell>
        </row>
        <row r="36">
          <cell r="C36" t="str">
            <v>Enero</v>
          </cell>
          <cell r="H36">
            <v>7.37</v>
          </cell>
          <cell r="I36">
            <v>5.4</v>
          </cell>
        </row>
        <row r="37">
          <cell r="C37" t="str">
            <v>Febrero</v>
          </cell>
          <cell r="H37">
            <v>14.849999999999998</v>
          </cell>
          <cell r="I37">
            <v>16.98</v>
          </cell>
        </row>
        <row r="38">
          <cell r="C38" t="str">
            <v>Marzo</v>
          </cell>
          <cell r="H38">
            <v>21.250000000000004</v>
          </cell>
          <cell r="I38">
            <v>27.4</v>
          </cell>
        </row>
        <row r="39">
          <cell r="C39" t="str">
            <v>Abril</v>
          </cell>
          <cell r="H39">
            <v>16.98</v>
          </cell>
          <cell r="I39">
            <v>13.75</v>
          </cell>
        </row>
        <row r="40">
          <cell r="C40" t="str">
            <v>Mayo</v>
          </cell>
          <cell r="H40">
            <v>23.200000000000006</v>
          </cell>
          <cell r="I40">
            <v>23.7</v>
          </cell>
        </row>
        <row r="41">
          <cell r="C41" t="str">
            <v>Junio</v>
          </cell>
          <cell r="H41">
            <v>24.939999999999994</v>
          </cell>
          <cell r="I41">
            <v>30.22</v>
          </cell>
        </row>
        <row r="42">
          <cell r="C42" t="str">
            <v>Julio</v>
          </cell>
          <cell r="H42">
            <v>40.81</v>
          </cell>
          <cell r="I42">
            <v>45</v>
          </cell>
        </row>
        <row r="43">
          <cell r="C43" t="str">
            <v>Agosto</v>
          </cell>
          <cell r="H43">
            <v>37.270000000000003</v>
          </cell>
          <cell r="I43">
            <v>27.08</v>
          </cell>
        </row>
        <row r="44">
          <cell r="C44" t="str">
            <v>Septiembre</v>
          </cell>
          <cell r="H44">
            <v>74.739999999999995</v>
          </cell>
          <cell r="I44">
            <v>60</v>
          </cell>
        </row>
        <row r="45">
          <cell r="C45" t="str">
            <v>Octubre</v>
          </cell>
        </row>
        <row r="46">
          <cell r="C46" t="str">
            <v>Noviembre</v>
          </cell>
        </row>
        <row r="47">
          <cell r="C47" t="str">
            <v>Diciembre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V-IND-003"/>
    </sheetNames>
    <sheetDataSet>
      <sheetData sheetId="0">
        <row r="38">
          <cell r="C38" t="str">
            <v>Trimestre I</v>
          </cell>
          <cell r="J38">
            <v>4.3</v>
          </cell>
        </row>
        <row r="39">
          <cell r="C39" t="str">
            <v>Trimestre II</v>
          </cell>
          <cell r="J39">
            <v>4.3</v>
          </cell>
        </row>
        <row r="40">
          <cell r="C40" t="str">
            <v>Trimestre III</v>
          </cell>
          <cell r="J40">
            <v>4.4000000000000004</v>
          </cell>
        </row>
        <row r="41">
          <cell r="C41" t="str">
            <v>Trimestre IV</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FM-001"/>
    </sheetNames>
    <sheetDataSet>
      <sheetData sheetId="0">
        <row r="35">
          <cell r="H35" t="str">
            <v>CIRI</v>
          </cell>
          <cell r="I35" t="str">
            <v>TIRI</v>
          </cell>
          <cell r="J35" t="str">
            <v>RESULTADO</v>
          </cell>
        </row>
        <row r="36">
          <cell r="H36">
            <v>4149</v>
          </cell>
          <cell r="I36">
            <v>4450</v>
          </cell>
          <cell r="J36">
            <v>0.93235955056179776</v>
          </cell>
        </row>
        <row r="37">
          <cell r="H37">
            <v>0</v>
          </cell>
          <cell r="I37">
            <v>0</v>
          </cell>
          <cell r="J37" t="e">
            <v>#DIV/0!</v>
          </cell>
        </row>
        <row r="38">
          <cell r="H38">
            <v>0</v>
          </cell>
          <cell r="I38">
            <v>0</v>
          </cell>
          <cell r="J38" t="e">
            <v>#DIV/0!</v>
          </cell>
        </row>
        <row r="39">
          <cell r="H39">
            <v>0</v>
          </cell>
          <cell r="I39">
            <v>0</v>
          </cell>
          <cell r="J39" t="e">
            <v>#DIV/0!</v>
          </cell>
        </row>
        <row r="40">
          <cell r="H40">
            <v>0</v>
          </cell>
          <cell r="I40">
            <v>0</v>
          </cell>
          <cell r="J40">
            <v>0</v>
          </cell>
        </row>
      </sheetData>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VI-IND-004"/>
    </sheetNames>
    <sheetDataSet>
      <sheetData sheetId="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VI-IND-004"/>
    </sheetNames>
    <sheetDataSet>
      <sheetData sheetId="0">
        <row r="35">
          <cell r="H35" t="str">
            <v># Km carril lineal intervenidos</v>
          </cell>
          <cell r="I35" t="str">
            <v># Km carril lineal programados</v>
          </cell>
        </row>
        <row r="36">
          <cell r="C36" t="str">
            <v>Enero</v>
          </cell>
          <cell r="H36">
            <v>0.12</v>
          </cell>
          <cell r="I36">
            <v>0.1</v>
          </cell>
        </row>
        <row r="37">
          <cell r="C37" t="str">
            <v>Febrero</v>
          </cell>
          <cell r="H37">
            <v>0</v>
          </cell>
          <cell r="I37">
            <v>0</v>
          </cell>
        </row>
        <row r="38">
          <cell r="C38" t="str">
            <v>Marzo</v>
          </cell>
          <cell r="H38">
            <v>1.1200000000000001</v>
          </cell>
          <cell r="I38">
            <v>0.7</v>
          </cell>
        </row>
        <row r="39">
          <cell r="C39" t="str">
            <v>Abril</v>
          </cell>
          <cell r="H39">
            <v>0.9</v>
          </cell>
          <cell r="I39">
            <v>0.5</v>
          </cell>
        </row>
        <row r="40">
          <cell r="C40" t="str">
            <v>Mayo</v>
          </cell>
          <cell r="H40">
            <v>1.1599999999999999</v>
          </cell>
          <cell r="I40">
            <v>0.6</v>
          </cell>
        </row>
        <row r="41">
          <cell r="C41" t="str">
            <v>Junio</v>
          </cell>
          <cell r="H41">
            <v>0.86</v>
          </cell>
          <cell r="I41">
            <v>1.7</v>
          </cell>
        </row>
        <row r="42">
          <cell r="C42" t="str">
            <v>Julio</v>
          </cell>
          <cell r="H42">
            <v>1.91</v>
          </cell>
          <cell r="I42">
            <v>1.8</v>
          </cell>
        </row>
        <row r="43">
          <cell r="C43" t="str">
            <v>Agosto</v>
          </cell>
          <cell r="H43">
            <v>0.89</v>
          </cell>
          <cell r="I43">
            <v>1.8</v>
          </cell>
        </row>
        <row r="44">
          <cell r="C44" t="str">
            <v>Septiembre</v>
          </cell>
          <cell r="H44">
            <v>5.36</v>
          </cell>
          <cell r="I44">
            <v>1.8</v>
          </cell>
        </row>
        <row r="45">
          <cell r="C45" t="str">
            <v>Octubre</v>
          </cell>
        </row>
        <row r="46">
          <cell r="C46" t="str">
            <v>Noviembre</v>
          </cell>
        </row>
        <row r="47">
          <cell r="C47" t="str">
            <v>Diciembre</v>
          </cell>
        </row>
      </sheetData>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RA-IND-005"/>
    </sheetNames>
    <sheetDataSet>
      <sheetData sheetId="0">
        <row r="35">
          <cell r="H35" t="str">
            <v># Metros cuadrados intervenidos</v>
          </cell>
          <cell r="I35" t="str">
            <v># Metros cuadrados programados</v>
          </cell>
        </row>
        <row r="36">
          <cell r="C36" t="str">
            <v>Enero</v>
          </cell>
          <cell r="H36">
            <v>804.58</v>
          </cell>
          <cell r="I36">
            <v>800</v>
          </cell>
        </row>
        <row r="37">
          <cell r="C37" t="str">
            <v>Febrero</v>
          </cell>
          <cell r="H37">
            <v>609.74</v>
          </cell>
          <cell r="I37">
            <v>900</v>
          </cell>
        </row>
        <row r="38">
          <cell r="C38" t="str">
            <v>Marzo</v>
          </cell>
          <cell r="H38">
            <v>1183.72</v>
          </cell>
          <cell r="I38">
            <v>1000</v>
          </cell>
        </row>
        <row r="39">
          <cell r="C39" t="str">
            <v>Abril</v>
          </cell>
          <cell r="H39">
            <v>202.61</v>
          </cell>
          <cell r="I39">
            <v>300</v>
          </cell>
        </row>
        <row r="40">
          <cell r="C40" t="str">
            <v>Mayo</v>
          </cell>
          <cell r="H40">
            <v>5940.97</v>
          </cell>
          <cell r="I40">
            <v>5500</v>
          </cell>
        </row>
        <row r="41">
          <cell r="C41" t="str">
            <v>Junio</v>
          </cell>
          <cell r="H41">
            <v>1387.76</v>
          </cell>
          <cell r="I41">
            <v>1800</v>
          </cell>
        </row>
        <row r="42">
          <cell r="C42" t="str">
            <v>Julio</v>
          </cell>
          <cell r="H42">
            <v>2444.89</v>
          </cell>
          <cell r="I42">
            <v>2500</v>
          </cell>
        </row>
        <row r="43">
          <cell r="C43" t="str">
            <v>Agosto</v>
          </cell>
          <cell r="H43">
            <v>622.73</v>
          </cell>
          <cell r="I43">
            <v>2500</v>
          </cell>
        </row>
        <row r="44">
          <cell r="C44" t="str">
            <v>Septiembre</v>
          </cell>
          <cell r="H44">
            <v>2804.91</v>
          </cell>
          <cell r="I44">
            <v>2500</v>
          </cell>
        </row>
        <row r="45">
          <cell r="C45" t="str">
            <v>Octubre</v>
          </cell>
        </row>
        <row r="46">
          <cell r="C46" t="str">
            <v>Noviembre</v>
          </cell>
        </row>
        <row r="47">
          <cell r="C47" t="str">
            <v>Diciembre</v>
          </cell>
        </row>
      </sheetData>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FM-007"/>
      <sheetName val="Instrucciones"/>
      <sheetName val="Control de cambios"/>
      <sheetName val="Listas"/>
    </sheetNames>
    <sheetDataSet>
      <sheetData sheetId="0">
        <row r="37">
          <cell r="B37" t="str">
            <v>TRIMESTRE 1</v>
          </cell>
          <cell r="J37">
            <v>1</v>
          </cell>
        </row>
        <row r="38">
          <cell r="B38" t="str">
            <v>TRIMESTRE 2</v>
          </cell>
          <cell r="J38">
            <v>1.2222222222222223</v>
          </cell>
        </row>
        <row r="39">
          <cell r="B39" t="str">
            <v>TRIMESTRE 3</v>
          </cell>
          <cell r="J39">
            <v>1.0833333333333333</v>
          </cell>
        </row>
        <row r="40">
          <cell r="B40" t="str">
            <v>TRIMESTRE 4</v>
          </cell>
          <cell r="J40" t="str">
            <v/>
          </cell>
        </row>
      </sheetData>
      <sheetData sheetId="1" refreshError="1"/>
      <sheetData sheetId="2" refreshError="1"/>
      <sheetData sheetId="3"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FM-007"/>
      <sheetName val="Instrucciones"/>
      <sheetName val="Control de cambios"/>
      <sheetName val="Listas"/>
    </sheetNames>
    <sheetDataSet>
      <sheetData sheetId="0">
        <row r="37">
          <cell r="B37" t="str">
            <v>I TRIMESTRE</v>
          </cell>
          <cell r="J37">
            <v>23.195674562306902</v>
          </cell>
        </row>
        <row r="38">
          <cell r="B38" t="str">
            <v>II TRIMESTRE</v>
          </cell>
          <cell r="J38">
            <v>19.307692307692307</v>
          </cell>
        </row>
        <row r="39">
          <cell r="B39" t="str">
            <v>III TRIMESTRE</v>
          </cell>
          <cell r="J39">
            <v>18.316706254948535</v>
          </cell>
        </row>
      </sheetData>
      <sheetData sheetId="1" refreshError="1"/>
      <sheetData sheetId="2" refreshError="1"/>
      <sheetData sheetId="3"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FM-001"/>
    </sheetNames>
    <sheetDataSet>
      <sheetData sheetId="0">
        <row r="35">
          <cell r="H35" t="str">
            <v>N° de expedientes tramitados con fecha de vencimiento en el trimestre a reportar</v>
          </cell>
          <cell r="I35" t="str">
            <v>N° total de expedientes con fecha de vencimiento en el trimestre a reportar</v>
          </cell>
          <cell r="J35" t="str">
            <v>RESULTADO</v>
          </cell>
        </row>
        <row r="36">
          <cell r="C36" t="str">
            <v xml:space="preserve">1er Trimestre </v>
          </cell>
          <cell r="H36">
            <v>56</v>
          </cell>
          <cell r="I36">
            <v>56</v>
          </cell>
          <cell r="J36">
            <v>1</v>
          </cell>
        </row>
        <row r="37">
          <cell r="C37" t="str">
            <v xml:space="preserve">2do Trimestre </v>
          </cell>
          <cell r="H37">
            <v>21</v>
          </cell>
          <cell r="I37">
            <v>21</v>
          </cell>
          <cell r="J37">
            <v>1</v>
          </cell>
        </row>
        <row r="38">
          <cell r="C38" t="str">
            <v xml:space="preserve">3er Trimestre </v>
          </cell>
          <cell r="H38">
            <v>22</v>
          </cell>
          <cell r="I38">
            <v>22</v>
          </cell>
          <cell r="J38">
            <v>1</v>
          </cell>
        </row>
        <row r="39">
          <cell r="C39" t="str">
            <v xml:space="preserve">4to Trimestre </v>
          </cell>
          <cell r="H39">
            <v>0</v>
          </cell>
          <cell r="I39">
            <v>0</v>
          </cell>
          <cell r="J39" t="e">
            <v>#DIV/0!</v>
          </cell>
        </row>
        <row r="40">
          <cell r="C40" t="str">
            <v>TOTAL</v>
          </cell>
          <cell r="H40">
            <v>99</v>
          </cell>
          <cell r="I40">
            <v>99</v>
          </cell>
          <cell r="J40">
            <v>3.67</v>
          </cell>
        </row>
      </sheetData>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sheetName val="02"/>
      <sheetName val="03"/>
      <sheetName val="02 ok"/>
    </sheetNames>
    <sheetDataSet>
      <sheetData sheetId="0"/>
      <sheetData sheetId="1"/>
      <sheetData sheetId="2"/>
      <sheetData sheetId="3">
        <row r="38">
          <cell r="C38" t="str">
            <v>TRIMESTRE 1</v>
          </cell>
        </row>
        <row r="39">
          <cell r="C39" t="str">
            <v>TRIMESTRE 2</v>
          </cell>
        </row>
        <row r="40">
          <cell r="C40" t="str">
            <v>TRIMESTRE 3</v>
          </cell>
        </row>
        <row r="41">
          <cell r="C41" t="str">
            <v>TRIMESTRE 4</v>
          </cell>
        </row>
      </sheetData>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
      <sheetName val="Hoja1"/>
    </sheetNames>
    <sheetDataSet>
      <sheetData sheetId="0">
        <row r="36">
          <cell r="H36" t="str">
            <v>N° TOTAL DE VISITAS REALIZADAS</v>
          </cell>
          <cell r="I36" t="str">
            <v>N° TOTAL DE VISITAS PROGRAMADAS</v>
          </cell>
          <cell r="J36" t="str">
            <v>% DE VISITAS EJECUTADAS</v>
          </cell>
        </row>
        <row r="38">
          <cell r="C38" t="str">
            <v>MES 1</v>
          </cell>
          <cell r="H38">
            <v>98</v>
          </cell>
          <cell r="I38">
            <v>100</v>
          </cell>
          <cell r="J38">
            <v>0.98</v>
          </cell>
        </row>
        <row r="39">
          <cell r="C39" t="str">
            <v>MES 2</v>
          </cell>
          <cell r="H39">
            <v>90</v>
          </cell>
          <cell r="I39">
            <v>91</v>
          </cell>
          <cell r="J39">
            <v>0.98901098901098905</v>
          </cell>
        </row>
        <row r="40">
          <cell r="C40" t="str">
            <v>MES 3</v>
          </cell>
          <cell r="H40">
            <v>53</v>
          </cell>
          <cell r="I40">
            <v>53</v>
          </cell>
          <cell r="J40">
            <v>1</v>
          </cell>
        </row>
        <row r="41">
          <cell r="C41" t="str">
            <v>MES 4</v>
          </cell>
          <cell r="H41">
            <v>48</v>
          </cell>
          <cell r="I41">
            <v>48</v>
          </cell>
          <cell r="J41">
            <v>1</v>
          </cell>
        </row>
        <row r="42">
          <cell r="C42" t="str">
            <v>MES 5</v>
          </cell>
          <cell r="H42">
            <v>45</v>
          </cell>
          <cell r="I42">
            <v>45</v>
          </cell>
          <cell r="J42">
            <v>1</v>
          </cell>
        </row>
        <row r="43">
          <cell r="C43" t="str">
            <v>MES 6</v>
          </cell>
          <cell r="H43">
            <v>23</v>
          </cell>
          <cell r="I43">
            <v>23</v>
          </cell>
          <cell r="J43">
            <v>1</v>
          </cell>
        </row>
        <row r="44">
          <cell r="C44" t="str">
            <v>MES 7</v>
          </cell>
          <cell r="J44" t="str">
            <v/>
          </cell>
        </row>
        <row r="45">
          <cell r="C45" t="str">
            <v>MES 8</v>
          </cell>
          <cell r="J45" t="str">
            <v/>
          </cell>
        </row>
        <row r="46">
          <cell r="C46" t="str">
            <v>MES 9</v>
          </cell>
          <cell r="J46" t="str">
            <v/>
          </cell>
        </row>
        <row r="47">
          <cell r="C47" t="str">
            <v>MES 10</v>
          </cell>
          <cell r="J47" t="str">
            <v/>
          </cell>
        </row>
        <row r="48">
          <cell r="C48" t="str">
            <v>MES 11</v>
          </cell>
          <cell r="J48" t="str">
            <v/>
          </cell>
        </row>
        <row r="49">
          <cell r="C49" t="str">
            <v>MES 12</v>
          </cell>
          <cell r="J49" t="str">
            <v/>
          </cell>
        </row>
      </sheetData>
      <sheetData sheetId="1"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FM-007"/>
      <sheetName val="Instrucciones"/>
      <sheetName val="Control de cambios"/>
      <sheetName val="Listas"/>
    </sheetNames>
    <sheetDataSet>
      <sheetData sheetId="0" refreshError="1"/>
      <sheetData sheetId="1" refreshError="1"/>
      <sheetData sheetId="2" refreshError="1"/>
      <sheetData sheetId="3"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sheetName val="01.  (2)"/>
      <sheetName val="01. "/>
      <sheetName val="01 (2)"/>
      <sheetName val="02"/>
      <sheetName val="03"/>
      <sheetName val="04"/>
      <sheetName val="2025"/>
      <sheetName val="Hoja1"/>
    </sheetNames>
    <sheetDataSet>
      <sheetData sheetId="0"/>
      <sheetData sheetId="1">
        <row r="36">
          <cell r="H36" t="str">
            <v>N° TOTAL DE INFORMES VERIFICADOS</v>
          </cell>
          <cell r="I36" t="str">
            <v>N° TOTAL DE INFORMES A VERIFICAR</v>
          </cell>
          <cell r="J36" t="str">
            <v>% DE INFORMES VERIFICADOS  DE ACUERDO A LOS REQUERIMIENTOS EN LAS ESPECIFICACIONES TECNICAS</v>
          </cell>
        </row>
        <row r="38">
          <cell r="C38" t="str">
            <v>BIMESTRE 1</v>
          </cell>
          <cell r="H38">
            <v>261</v>
          </cell>
          <cell r="I38">
            <v>261</v>
          </cell>
          <cell r="J38">
            <v>1</v>
          </cell>
        </row>
        <row r="39">
          <cell r="C39" t="str">
            <v>BIMESTRE 2</v>
          </cell>
          <cell r="H39">
            <v>176</v>
          </cell>
          <cell r="I39">
            <v>176</v>
          </cell>
          <cell r="J39">
            <v>1</v>
          </cell>
        </row>
        <row r="40">
          <cell r="C40" t="str">
            <v>BIMESTRE 3</v>
          </cell>
          <cell r="H40">
            <v>220</v>
          </cell>
          <cell r="I40">
            <v>220</v>
          </cell>
          <cell r="J40">
            <v>1</v>
          </cell>
        </row>
        <row r="41">
          <cell r="C41" t="str">
            <v>BIMESTRE 4</v>
          </cell>
          <cell r="J41" t="str">
            <v/>
          </cell>
        </row>
        <row r="42">
          <cell r="C42" t="str">
            <v>BIMESTRE 5</v>
          </cell>
          <cell r="J42" t="str">
            <v/>
          </cell>
        </row>
        <row r="43">
          <cell r="C43" t="str">
            <v>BIMESTRE 6</v>
          </cell>
          <cell r="J43" t="str">
            <v/>
          </cell>
        </row>
      </sheetData>
      <sheetData sheetId="2"/>
      <sheetData sheetId="3"/>
      <sheetData sheetId="4"/>
      <sheetData sheetId="5"/>
      <sheetData sheetId="6"/>
      <sheetData sheetId="7"/>
      <sheetData sheetId="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MQ-IND-002"/>
      <sheetName val="SEGUNDO TRIMESTRE 2025"/>
      <sheetName val="PRIMER TRIMESTRE 2025"/>
      <sheetName val="CALCULO I TRIMESTRE"/>
      <sheetName val="calculo II trimestre"/>
      <sheetName val="calculo III trimestre"/>
      <sheetName val="CUARTO TRIMESTRE 2023  "/>
      <sheetName val="TERCER TRIMESTRE 2023 "/>
      <sheetName val="SEGUNDO TRIMESTRE 2023"/>
      <sheetName val="diciembre concreto 2022"/>
      <sheetName val="noviembre concreto 2022"/>
      <sheetName val="octubre concreto 2022"/>
      <sheetName val="SEPTIEMBRE CONCRETO 2022"/>
      <sheetName val="AGOSTO CONCRETO 2022"/>
      <sheetName val="Julio concreto 2022"/>
      <sheetName val="junio concreto 2022"/>
      <sheetName val="MAYO CONCRETO 2022"/>
      <sheetName val="abril concreto 2022 "/>
      <sheetName val="enero concreto 2022"/>
      <sheetName val="febrero concreto 2022"/>
      <sheetName val="Marzo concreto 2022"/>
    </sheetNames>
    <sheetDataSet>
      <sheetData sheetId="0">
        <row r="35">
          <cell r="H35" t="str">
            <v>Sumatoria de porcentaje de cumplimiento de indicador 1 y 2</v>
          </cell>
          <cell r="J35" t="str">
            <v>RESULTADO</v>
          </cell>
        </row>
        <row r="37">
          <cell r="C37" t="str">
            <v xml:space="preserve">Trimestre 1 </v>
          </cell>
          <cell r="H37">
            <v>89</v>
          </cell>
          <cell r="J37">
            <v>0.89</v>
          </cell>
        </row>
        <row r="39">
          <cell r="C39" t="str">
            <v>Trimestre 2</v>
          </cell>
          <cell r="H39">
            <v>80.8</v>
          </cell>
          <cell r="J39">
            <v>0.80800000000000005</v>
          </cell>
        </row>
        <row r="41">
          <cell r="C41" t="str">
            <v>Trimestre 3</v>
          </cell>
          <cell r="J41">
            <v>0</v>
          </cell>
        </row>
        <row r="43">
          <cell r="C43" t="str">
            <v>Trimestre 4</v>
          </cell>
          <cell r="J43">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FM-007"/>
      <sheetName val="Instrucciones"/>
      <sheetName val="Control de cambios"/>
      <sheetName val="Listas"/>
    </sheetNames>
    <sheetDataSet>
      <sheetData sheetId="0" refreshError="1"/>
      <sheetData sheetId="1" refreshError="1"/>
      <sheetData sheetId="2" refreshError="1"/>
      <sheetData sheetId="3"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FM-001"/>
    </sheetNames>
    <sheetDataSet>
      <sheetData sheetId="0">
        <row r="35">
          <cell r="H35" t="str">
            <v>ACTIVIDADES EJECUTADAS</v>
          </cell>
          <cell r="I35" t="str">
            <v>ACTIVIDADES PROGRAMADAS</v>
          </cell>
          <cell r="J35" t="str">
            <v>RESULTADO</v>
          </cell>
        </row>
        <row r="36">
          <cell r="H36">
            <v>3</v>
          </cell>
          <cell r="I36">
            <v>3</v>
          </cell>
          <cell r="J36">
            <v>1</v>
          </cell>
        </row>
        <row r="37">
          <cell r="H37">
            <v>11</v>
          </cell>
          <cell r="I37">
            <v>13</v>
          </cell>
          <cell r="J37">
            <v>0.84615384615384615</v>
          </cell>
        </row>
        <row r="38">
          <cell r="H38">
            <v>12</v>
          </cell>
          <cell r="I38">
            <v>16</v>
          </cell>
          <cell r="J38">
            <v>0.75</v>
          </cell>
        </row>
        <row r="39">
          <cell r="J39" t="e">
            <v>#DIV/0!</v>
          </cell>
        </row>
      </sheetData>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DOR"/>
      <sheetName val="Hoja2"/>
      <sheetName val="Hoja1"/>
    </sheetNames>
    <sheetDataSet>
      <sheetData sheetId="0"/>
      <sheetData sheetId="1">
        <row r="1">
          <cell r="F1" t="str">
            <v>Días Hábiles</v>
          </cell>
          <cell r="G1" t="str">
            <v>Número de Solicitudes</v>
          </cell>
          <cell r="H1" t="str">
            <v>Tiempo Promedio Respuesta</v>
          </cell>
        </row>
        <row r="2">
          <cell r="A2" t="str">
            <v>PRIMER TRIMESTRE 2025</v>
          </cell>
          <cell r="F2">
            <v>61</v>
          </cell>
          <cell r="G2">
            <v>993</v>
          </cell>
          <cell r="H2">
            <v>6.14300100704935E-2</v>
          </cell>
        </row>
        <row r="3">
          <cell r="A3" t="str">
            <v>SEGUNDO TRIMESTRE 2025</v>
          </cell>
          <cell r="F3">
            <v>59</v>
          </cell>
          <cell r="G3">
            <v>3799</v>
          </cell>
          <cell r="H3">
            <v>1.5530402737562499E-2</v>
          </cell>
        </row>
        <row r="4">
          <cell r="A4" t="str">
            <v>TERCER TRIMESTRE 2026</v>
          </cell>
          <cell r="F4">
            <v>63</v>
          </cell>
          <cell r="G4">
            <v>4983</v>
          </cell>
          <cell r="H4">
            <v>1.2642986152919901E-2</v>
          </cell>
        </row>
      </sheetData>
      <sheetData sheetId="2"/>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IND-001"/>
      <sheetName val="COM-IND-001"/>
      <sheetName val="SRPI-IND-001"/>
      <sheetName val="SRPI-IND-002"/>
      <sheetName val="SRPI-IND-003"/>
      <sheetName val="SRPI-IND-004"/>
      <sheetName val="SRPI-IND-005"/>
      <sheetName val="SRPI-IND-006"/>
      <sheetName val="EGTI-IND-001"/>
      <sheetName val="EGTI-IND-003"/>
      <sheetName val="PCI-IND-001"/>
      <sheetName val="PCI-IND-002"/>
      <sheetName val="PCI-IND-004"/>
      <sheetName val="PCI-IND-005"/>
      <sheetName val="PCI-IND-007"/>
      <sheetName val="GLAB-IND-001"/>
      <sheetName val="GLAB-IND-002"/>
      <sheetName val="GLAB-IND-005"/>
      <sheetName val="PRO-IND-001"/>
      <sheetName val="PRO-IND-002"/>
      <sheetName val="LMME-IND-001"/>
      <sheetName val="LMME-IND-002"/>
      <sheetName val="INFRA-IND-001"/>
      <sheetName val="INFRA-IND-003"/>
      <sheetName val="INFRA-IND-004"/>
      <sheetName val="INFRA-IND-005"/>
      <sheetName val="DMIC-IND-001"/>
      <sheetName val="GJUR-IND-001"/>
      <sheetName val="GJUR-IND-002"/>
      <sheetName val="GEFI-IND-003"/>
      <sheetName val="GEFI-IND-007"/>
      <sheetName val="GREF-IND-001"/>
      <sheetName val="GAM-IND-001"/>
      <sheetName val="GAM-IND-002"/>
      <sheetName val="GAM-IND-003"/>
      <sheetName val="GAM-IND-004"/>
      <sheetName val="GAM-IND-005"/>
      <sheetName val="GAM-IND-006"/>
      <sheetName val="GCON-IND-001"/>
      <sheetName val="GCON-IND-002"/>
      <sheetName val="GDOC-IND-001"/>
      <sheetName val="GDOC-IND-002"/>
      <sheetName val="GDOC-IND-003"/>
      <sheetName val="GTHU-IND-003"/>
      <sheetName val="GTHU-IND-004"/>
      <sheetName val="GTHU-IND-010"/>
      <sheetName val="GTHU-IND-011"/>
      <sheetName val="GTHU-IND-012"/>
      <sheetName val="CODI-IND-001"/>
      <sheetName val="CEI-IND-001"/>
      <sheetName val="CEI-IND-002"/>
      <sheetName val="SMCT-IND-001"/>
      <sheetName val="SMCT-IND-002"/>
      <sheetName val="tabla"/>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71">
          <cell r="A71" t="str">
            <v>apropiado</v>
          </cell>
          <cell r="B71">
            <v>43</v>
          </cell>
          <cell r="C71">
            <v>0.81132075471698117</v>
          </cell>
        </row>
        <row r="72">
          <cell r="A72" t="str">
            <v>mejorable</v>
          </cell>
          <cell r="B72">
            <v>7</v>
          </cell>
          <cell r="C72">
            <v>0.13207547169811321</v>
          </cell>
        </row>
        <row r="73">
          <cell r="A73" t="str">
            <v>deficiente</v>
          </cell>
          <cell r="B73">
            <v>2</v>
          </cell>
          <cell r="C73">
            <v>3.7735849056603772E-2</v>
          </cell>
        </row>
      </sheetData>
      <sheetData sheetId="54"/>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ow r="71">
          <cell r="A71" t="str">
            <v>apropiado</v>
          </cell>
          <cell r="B71">
            <v>34</v>
          </cell>
        </row>
        <row r="72">
          <cell r="A72" t="str">
            <v>mejorable</v>
          </cell>
          <cell r="B72">
            <v>6</v>
          </cell>
        </row>
        <row r="73">
          <cell r="A73" t="str">
            <v>deficiente</v>
          </cell>
          <cell r="B73">
            <v>1</v>
          </cell>
        </row>
      </sheetData>
    </sheetDataSet>
  </externalBook>
</externalLink>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9</v>
    <v>3</v>
  </rv>
</rvData>
</file>

<file path=xl/richData/rdrichvaluestructure.xml><?xml version="1.0" encoding="utf-8"?>
<rvStructures xmlns="http://schemas.microsoft.com/office/spreadsheetml/2017/richdata" count="1">
  <s t="_error">
    <k n="errorType" t="i"/>
    <k n="subType" t="i"/>
  </s>
</rvStructure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1.bin"/><Relationship Id="rId4"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drawing" Target="../drawings/drawing30.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drawing" Target="../drawings/drawing31.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drawing" Target="../drawings/drawing32.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drawing" Target="../drawings/drawing33.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drawing" Target="../drawings/drawing34.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drawing" Target="../drawings/drawing35.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drawing" Target="../drawings/drawing36.xml"/></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drawing" Target="../drawings/drawing37.xml"/></Relationships>
</file>

<file path=xl/worksheets/_rels/sheet41.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drawing" Target="../drawings/drawing38.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drawing" Target="../drawings/drawing39.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drawing" Target="../drawings/drawing40.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drawing" Target="../drawings/drawing41.xml"/></Relationships>
</file>

<file path=xl/worksheets/_rels/sheet45.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drawing" Target="../drawings/drawing42.xml"/></Relationships>
</file>

<file path=xl/worksheets/_rels/sheet46.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drawing" Target="../drawings/drawing43.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drawing" Target="../drawings/drawing44.xml"/></Relationships>
</file>

<file path=xl/worksheets/_rels/sheet48.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drawing" Target="../drawings/drawing45.xml"/></Relationships>
</file>

<file path=xl/worksheets/_rels/sheet49.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6.vml"/><Relationship Id="rId1" Type="http://schemas.openxmlformats.org/officeDocument/2006/relationships/drawing" Target="../drawings/drawing46.xml"/></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drawing" Target="../drawings/drawing47.xml"/></Relationships>
</file>

<file path=xl/worksheets/_rels/sheet51.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8.vml"/><Relationship Id="rId1" Type="http://schemas.openxmlformats.org/officeDocument/2006/relationships/drawing" Target="../drawings/drawing48.xml"/></Relationships>
</file>

<file path=xl/worksheets/_rels/sheet52.xml.rels><?xml version="1.0" encoding="UTF-8" standalone="yes"?>
<Relationships xmlns="http://schemas.openxmlformats.org/package/2006/relationships"><Relationship Id="rId3" Type="http://schemas.openxmlformats.org/officeDocument/2006/relationships/comments" Target="../comments49.xml"/><Relationship Id="rId2" Type="http://schemas.openxmlformats.org/officeDocument/2006/relationships/vmlDrawing" Target="../drawings/vmlDrawing49.vml"/><Relationship Id="rId1" Type="http://schemas.openxmlformats.org/officeDocument/2006/relationships/drawing" Target="../drawings/drawing52.xml"/></Relationships>
</file>

<file path=xl/worksheets/_rels/sheet54.xml.rels><?xml version="1.0" encoding="UTF-8" standalone="yes"?>
<Relationships xmlns="http://schemas.openxmlformats.org/package/2006/relationships"><Relationship Id="rId3" Type="http://schemas.openxmlformats.org/officeDocument/2006/relationships/comments" Target="../comments50.xml"/><Relationship Id="rId2" Type="http://schemas.openxmlformats.org/officeDocument/2006/relationships/vmlDrawing" Target="../drawings/vmlDrawing50.vml"/><Relationship Id="rId1" Type="http://schemas.openxmlformats.org/officeDocument/2006/relationships/drawing" Target="../drawings/drawing53.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54.xml"/><Relationship Id="rId1" Type="http://schemas.openxmlformats.org/officeDocument/2006/relationships/printerSettings" Target="../printerSettings/printerSettings2.bin"/><Relationship Id="rId4" Type="http://schemas.openxmlformats.org/officeDocument/2006/relationships/comments" Target="../comments51.xml"/></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C08AF"/>
  </sheetPr>
  <dimension ref="B1:AB107"/>
  <sheetViews>
    <sheetView topLeftCell="A37" workbookViewId="0">
      <selection activeCell="B52" sqref="B52:AB61"/>
    </sheetView>
  </sheetViews>
  <sheetFormatPr baseColWidth="10" defaultColWidth="3.54296875" defaultRowHeight="14.5" x14ac:dyDescent="0.35"/>
  <cols>
    <col min="1" max="1" width="3.54296875" style="602"/>
    <col min="2" max="2" width="2.81640625" style="602" customWidth="1"/>
    <col min="3" max="6" width="2.54296875" style="602" customWidth="1"/>
    <col min="7" max="7" width="8.7265625" style="602" customWidth="1"/>
    <col min="8" max="8" width="14.453125" style="602" customWidth="1"/>
    <col min="9" max="9" width="18.453125" style="602" customWidth="1"/>
    <col min="10" max="10" width="13.54296875" style="602" customWidth="1"/>
    <col min="11" max="12" width="3.453125" style="602" customWidth="1"/>
    <col min="13" max="15" width="2.54296875" style="602" customWidth="1"/>
    <col min="16" max="17" width="3.453125" style="602" customWidth="1"/>
    <col min="18" max="18" width="3.54296875" style="602"/>
    <col min="19" max="19" width="3.453125" style="602" customWidth="1"/>
    <col min="20" max="20" width="7.453125" style="602" customWidth="1"/>
    <col min="21" max="21" width="3.453125" style="602" customWidth="1"/>
    <col min="22" max="22" width="3.54296875" style="602"/>
    <col min="23" max="25" width="5" style="602" customWidth="1"/>
    <col min="26" max="26" width="6.54296875" style="602" customWidth="1"/>
    <col min="27" max="27" width="4.1796875" style="602" customWidth="1"/>
    <col min="28" max="28" width="9.54296875" style="602" customWidth="1"/>
    <col min="29" max="16384" width="3.54296875" style="602"/>
  </cols>
  <sheetData>
    <row r="1" spans="2:28" ht="15" thickBot="1" x14ac:dyDescent="0.4">
      <c r="B1" s="505"/>
      <c r="C1" s="505"/>
      <c r="D1" s="505"/>
      <c r="E1" s="505"/>
      <c r="F1" s="505"/>
    </row>
    <row r="2" spans="2:28" ht="45.75" customHeight="1" x14ac:dyDescent="0.35">
      <c r="B2" s="858"/>
      <c r="C2" s="859"/>
      <c r="D2" s="859"/>
      <c r="E2" s="859"/>
      <c r="F2" s="859"/>
      <c r="G2" s="859"/>
      <c r="H2" s="860" t="s">
        <v>0</v>
      </c>
      <c r="I2" s="860"/>
      <c r="J2" s="860"/>
      <c r="K2" s="860"/>
      <c r="L2" s="860"/>
      <c r="M2" s="860"/>
      <c r="N2" s="860"/>
      <c r="O2" s="860"/>
      <c r="P2" s="860"/>
      <c r="Q2" s="860"/>
      <c r="R2" s="860"/>
      <c r="S2" s="860"/>
      <c r="T2" s="860"/>
      <c r="U2" s="860"/>
      <c r="V2" s="860"/>
      <c r="W2" s="860"/>
      <c r="X2" s="860"/>
      <c r="Y2" s="860"/>
      <c r="Z2" s="860"/>
      <c r="AA2" s="860"/>
      <c r="AB2" s="861"/>
    </row>
    <row r="3" spans="2:28" x14ac:dyDescent="0.35">
      <c r="B3" s="704"/>
      <c r="C3" s="705"/>
      <c r="D3" s="705"/>
      <c r="E3" s="705"/>
      <c r="F3" s="705"/>
      <c r="G3" s="705"/>
      <c r="H3" s="862" t="s">
        <v>959</v>
      </c>
      <c r="I3" s="862"/>
      <c r="J3" s="862"/>
      <c r="K3" s="862"/>
      <c r="L3" s="862"/>
      <c r="M3" s="862"/>
      <c r="N3" s="862"/>
      <c r="O3" s="862"/>
      <c r="P3" s="862" t="s">
        <v>71</v>
      </c>
      <c r="Q3" s="862"/>
      <c r="R3" s="862"/>
      <c r="S3" s="862"/>
      <c r="T3" s="862"/>
      <c r="U3" s="862"/>
      <c r="V3" s="862"/>
      <c r="W3" s="862"/>
      <c r="X3" s="862"/>
      <c r="Y3" s="862"/>
      <c r="Z3" s="862"/>
      <c r="AA3" s="862"/>
      <c r="AB3" s="863"/>
    </row>
    <row r="4" spans="2:28" ht="15" thickBot="1" x14ac:dyDescent="0.4">
      <c r="B4" s="707"/>
      <c r="C4" s="708"/>
      <c r="D4" s="708"/>
      <c r="E4" s="708"/>
      <c r="F4" s="708"/>
      <c r="G4" s="708"/>
      <c r="H4" s="864" t="s">
        <v>960</v>
      </c>
      <c r="I4" s="864"/>
      <c r="J4" s="864"/>
      <c r="K4" s="864"/>
      <c r="L4" s="864"/>
      <c r="M4" s="864"/>
      <c r="N4" s="864"/>
      <c r="O4" s="864"/>
      <c r="P4" s="864"/>
      <c r="Q4" s="864"/>
      <c r="R4" s="864"/>
      <c r="S4" s="864"/>
      <c r="T4" s="864"/>
      <c r="U4" s="864"/>
      <c r="V4" s="864"/>
      <c r="W4" s="864"/>
      <c r="X4" s="864"/>
      <c r="Y4" s="864"/>
      <c r="Z4" s="864"/>
      <c r="AA4" s="864"/>
      <c r="AB4" s="865"/>
    </row>
    <row r="5" spans="2:28" ht="6" customHeight="1" thickBot="1" x14ac:dyDescent="0.4">
      <c r="B5" s="691"/>
      <c r="C5" s="691"/>
      <c r="D5" s="691"/>
      <c r="E5" s="691"/>
      <c r="F5" s="691"/>
      <c r="G5" s="691"/>
      <c r="H5" s="691"/>
      <c r="I5" s="691"/>
      <c r="J5" s="691"/>
      <c r="K5" s="691"/>
      <c r="L5" s="691"/>
      <c r="M5" s="691"/>
      <c r="N5" s="691"/>
      <c r="O5" s="691"/>
      <c r="P5" s="691"/>
      <c r="Q5" s="691"/>
      <c r="R5" s="691"/>
      <c r="S5" s="691"/>
      <c r="T5" s="691"/>
      <c r="U5" s="691"/>
      <c r="V5" s="691"/>
      <c r="W5" s="691"/>
      <c r="X5" s="691"/>
      <c r="Y5" s="691"/>
      <c r="Z5" s="691"/>
      <c r="AA5" s="691"/>
      <c r="AB5" s="691"/>
    </row>
    <row r="6" spans="2:28" ht="13" customHeight="1" x14ac:dyDescent="0.35">
      <c r="B6" s="843" t="s">
        <v>961</v>
      </c>
      <c r="C6" s="844"/>
      <c r="D6" s="844"/>
      <c r="E6" s="844"/>
      <c r="F6" s="844"/>
      <c r="G6" s="844"/>
      <c r="H6" s="844"/>
      <c r="I6" s="847">
        <v>45387</v>
      </c>
      <c r="J6" s="798" t="s">
        <v>4</v>
      </c>
      <c r="K6" s="800"/>
      <c r="L6" s="849" t="s">
        <v>962</v>
      </c>
      <c r="M6" s="850"/>
      <c r="N6" s="850"/>
      <c r="O6" s="850"/>
      <c r="P6" s="850"/>
      <c r="Q6" s="850"/>
      <c r="R6" s="850"/>
      <c r="S6" s="850"/>
      <c r="T6" s="850"/>
      <c r="U6" s="850"/>
      <c r="V6" s="850"/>
      <c r="W6" s="850"/>
      <c r="X6" s="850"/>
      <c r="Y6" s="850"/>
      <c r="Z6" s="850"/>
      <c r="AA6" s="850"/>
      <c r="AB6" s="851"/>
    </row>
    <row r="7" spans="2:28" ht="13" customHeight="1" thickBot="1" x14ac:dyDescent="0.4">
      <c r="B7" s="845"/>
      <c r="C7" s="846"/>
      <c r="D7" s="846"/>
      <c r="E7" s="846"/>
      <c r="F7" s="846"/>
      <c r="G7" s="846"/>
      <c r="H7" s="846"/>
      <c r="I7" s="848"/>
      <c r="J7" s="801"/>
      <c r="K7" s="803"/>
      <c r="L7" s="852"/>
      <c r="M7" s="853"/>
      <c r="N7" s="853"/>
      <c r="O7" s="853"/>
      <c r="P7" s="853"/>
      <c r="Q7" s="853"/>
      <c r="R7" s="853"/>
      <c r="S7" s="853"/>
      <c r="T7" s="853"/>
      <c r="U7" s="853"/>
      <c r="V7" s="853"/>
      <c r="W7" s="853"/>
      <c r="X7" s="853"/>
      <c r="Y7" s="853"/>
      <c r="Z7" s="853"/>
      <c r="AA7" s="853"/>
      <c r="AB7" s="854"/>
    </row>
    <row r="8" spans="2:28" ht="6" customHeight="1" thickBot="1" x14ac:dyDescent="0.4">
      <c r="B8" s="825"/>
      <c r="C8" s="826"/>
      <c r="D8" s="826"/>
      <c r="E8" s="826"/>
      <c r="F8" s="826"/>
      <c r="G8" s="826"/>
      <c r="H8" s="826"/>
      <c r="I8" s="826"/>
      <c r="J8" s="826"/>
      <c r="K8" s="826"/>
      <c r="L8" s="826"/>
      <c r="M8" s="826"/>
      <c r="N8" s="826"/>
      <c r="O8" s="826"/>
      <c r="P8" s="826"/>
      <c r="Q8" s="826"/>
      <c r="R8" s="826"/>
      <c r="S8" s="826"/>
      <c r="T8" s="826"/>
      <c r="U8" s="826"/>
      <c r="V8" s="826"/>
      <c r="W8" s="826"/>
      <c r="X8" s="826"/>
      <c r="Y8" s="826"/>
      <c r="Z8" s="826"/>
      <c r="AA8" s="826"/>
      <c r="AB8" s="827"/>
    </row>
    <row r="9" spans="2:28" ht="45.65" customHeight="1" thickBot="1" x14ac:dyDescent="0.4">
      <c r="B9" s="721" t="s">
        <v>963</v>
      </c>
      <c r="C9" s="722"/>
      <c r="D9" s="722"/>
      <c r="E9" s="722"/>
      <c r="F9" s="722"/>
      <c r="G9" s="722"/>
      <c r="H9" s="723"/>
      <c r="I9" s="855" t="s">
        <v>964</v>
      </c>
      <c r="J9" s="856"/>
      <c r="K9" s="856"/>
      <c r="L9" s="856"/>
      <c r="M9" s="856"/>
      <c r="N9" s="856"/>
      <c r="O9" s="856"/>
      <c r="P9" s="856"/>
      <c r="Q9" s="856"/>
      <c r="R9" s="856"/>
      <c r="S9" s="856"/>
      <c r="T9" s="856"/>
      <c r="U9" s="856"/>
      <c r="V9" s="856"/>
      <c r="W9" s="856"/>
      <c r="X9" s="856"/>
      <c r="Y9" s="856"/>
      <c r="Z9" s="856"/>
      <c r="AA9" s="856"/>
      <c r="AB9" s="857"/>
    </row>
    <row r="10" spans="2:28" ht="6" customHeight="1" thickBot="1" x14ac:dyDescent="0.4">
      <c r="B10" s="825"/>
      <c r="C10" s="826"/>
      <c r="D10" s="826"/>
      <c r="E10" s="826"/>
      <c r="F10" s="826"/>
      <c r="G10" s="826"/>
      <c r="H10" s="826"/>
      <c r="I10" s="826"/>
      <c r="J10" s="826"/>
      <c r="K10" s="826"/>
      <c r="L10" s="826"/>
      <c r="M10" s="826"/>
      <c r="N10" s="826"/>
      <c r="O10" s="826"/>
      <c r="P10" s="826"/>
      <c r="Q10" s="826"/>
      <c r="R10" s="826"/>
      <c r="S10" s="826"/>
      <c r="T10" s="826"/>
      <c r="U10" s="826"/>
      <c r="V10" s="826"/>
      <c r="W10" s="826"/>
      <c r="X10" s="826"/>
      <c r="Y10" s="826"/>
      <c r="Z10" s="826"/>
      <c r="AA10" s="826"/>
      <c r="AB10" s="827"/>
    </row>
    <row r="11" spans="2:28" ht="16" customHeight="1" thickBot="1" x14ac:dyDescent="0.4">
      <c r="B11" s="798" t="s">
        <v>5</v>
      </c>
      <c r="C11" s="799"/>
      <c r="D11" s="799"/>
      <c r="E11" s="799"/>
      <c r="F11" s="799"/>
      <c r="G11" s="799"/>
      <c r="H11" s="800"/>
      <c r="I11" s="828" t="s">
        <v>6</v>
      </c>
      <c r="J11" s="829"/>
      <c r="K11" s="829"/>
      <c r="L11" s="829"/>
      <c r="M11" s="829"/>
      <c r="N11" s="829"/>
      <c r="O11" s="829"/>
      <c r="P11" s="830"/>
      <c r="Q11" s="834" t="s">
        <v>524</v>
      </c>
      <c r="R11" s="835"/>
      <c r="S11" s="835"/>
      <c r="T11" s="835"/>
      <c r="U11" s="836"/>
      <c r="V11" s="834" t="s">
        <v>7</v>
      </c>
      <c r="W11" s="835"/>
      <c r="X11" s="835"/>
      <c r="Y11" s="836"/>
      <c r="Z11" s="721" t="s">
        <v>8</v>
      </c>
      <c r="AA11" s="722"/>
      <c r="AB11" s="723"/>
    </row>
    <row r="12" spans="2:28" ht="24" customHeight="1" thickBot="1" x14ac:dyDescent="0.4">
      <c r="B12" s="801"/>
      <c r="C12" s="802"/>
      <c r="D12" s="802"/>
      <c r="E12" s="802"/>
      <c r="F12" s="802"/>
      <c r="G12" s="802"/>
      <c r="H12" s="803"/>
      <c r="I12" s="831"/>
      <c r="J12" s="832"/>
      <c r="K12" s="832"/>
      <c r="L12" s="832"/>
      <c r="M12" s="832"/>
      <c r="N12" s="832"/>
      <c r="O12" s="832"/>
      <c r="P12" s="833"/>
      <c r="Q12" s="837" t="s">
        <v>158</v>
      </c>
      <c r="R12" s="838"/>
      <c r="S12" s="838"/>
      <c r="T12" s="838"/>
      <c r="U12" s="839"/>
      <c r="V12" s="840" t="s">
        <v>9</v>
      </c>
      <c r="W12" s="841"/>
      <c r="X12" s="841"/>
      <c r="Y12" s="842"/>
      <c r="Z12" s="837">
        <v>1</v>
      </c>
      <c r="AA12" s="838"/>
      <c r="AB12" s="839"/>
    </row>
    <row r="13" spans="2:28" ht="6" customHeight="1" thickBot="1" x14ac:dyDescent="0.4">
      <c r="B13" s="733"/>
      <c r="C13" s="734"/>
      <c r="D13" s="734"/>
      <c r="E13" s="734"/>
      <c r="F13" s="734"/>
      <c r="G13" s="734"/>
      <c r="H13" s="734"/>
      <c r="I13" s="734"/>
      <c r="J13" s="734"/>
      <c r="K13" s="734"/>
      <c r="L13" s="734"/>
      <c r="M13" s="734"/>
      <c r="N13" s="734"/>
      <c r="O13" s="734"/>
      <c r="P13" s="734"/>
      <c r="Q13" s="734"/>
      <c r="R13" s="734"/>
      <c r="S13" s="734"/>
      <c r="T13" s="734"/>
      <c r="U13" s="734"/>
      <c r="V13" s="734"/>
      <c r="W13" s="734"/>
      <c r="X13" s="734"/>
      <c r="Y13" s="734"/>
      <c r="Z13" s="734"/>
      <c r="AA13" s="734"/>
      <c r="AB13" s="735"/>
    </row>
    <row r="14" spans="2:28" ht="16" customHeight="1" thickBot="1" x14ac:dyDescent="0.4">
      <c r="B14" s="798" t="s">
        <v>10</v>
      </c>
      <c r="C14" s="799"/>
      <c r="D14" s="799"/>
      <c r="E14" s="799"/>
      <c r="F14" s="799"/>
      <c r="G14" s="799"/>
      <c r="H14" s="800"/>
      <c r="I14" s="819" t="s">
        <v>965</v>
      </c>
      <c r="J14" s="820"/>
      <c r="K14" s="820"/>
      <c r="L14" s="820"/>
      <c r="M14" s="820"/>
      <c r="N14" s="820"/>
      <c r="O14" s="820"/>
      <c r="P14" s="820"/>
      <c r="Q14" s="820"/>
      <c r="R14" s="820"/>
      <c r="S14" s="820"/>
      <c r="T14" s="820"/>
      <c r="U14" s="821"/>
      <c r="V14" s="721" t="s">
        <v>966</v>
      </c>
      <c r="W14" s="722"/>
      <c r="X14" s="722"/>
      <c r="Y14" s="722"/>
      <c r="Z14" s="722"/>
      <c r="AA14" s="722"/>
      <c r="AB14" s="723"/>
    </row>
    <row r="15" spans="2:28" ht="28.5" customHeight="1" thickBot="1" x14ac:dyDescent="0.4">
      <c r="B15" s="801"/>
      <c r="C15" s="802"/>
      <c r="D15" s="802"/>
      <c r="E15" s="802"/>
      <c r="F15" s="802"/>
      <c r="G15" s="802"/>
      <c r="H15" s="803"/>
      <c r="I15" s="822"/>
      <c r="J15" s="823"/>
      <c r="K15" s="823"/>
      <c r="L15" s="823"/>
      <c r="M15" s="823"/>
      <c r="N15" s="823"/>
      <c r="O15" s="823"/>
      <c r="P15" s="823"/>
      <c r="Q15" s="823"/>
      <c r="R15" s="823"/>
      <c r="S15" s="823"/>
      <c r="T15" s="823"/>
      <c r="U15" s="824"/>
      <c r="V15" s="815" t="s">
        <v>20</v>
      </c>
      <c r="W15" s="816"/>
      <c r="X15" s="816"/>
      <c r="Y15" s="816"/>
      <c r="Z15" s="816"/>
      <c r="AA15" s="816"/>
      <c r="AB15" s="817"/>
    </row>
    <row r="16" spans="2:28" ht="6" customHeight="1" thickBot="1" x14ac:dyDescent="0.4">
      <c r="B16" s="733"/>
      <c r="C16" s="734"/>
      <c r="D16" s="734"/>
      <c r="E16" s="734"/>
      <c r="F16" s="734"/>
      <c r="G16" s="734"/>
      <c r="H16" s="734"/>
      <c r="I16" s="734"/>
      <c r="J16" s="734"/>
      <c r="K16" s="734"/>
      <c r="L16" s="734"/>
      <c r="M16" s="734"/>
      <c r="N16" s="734"/>
      <c r="O16" s="734"/>
      <c r="P16" s="734"/>
      <c r="Q16" s="734"/>
      <c r="R16" s="734"/>
      <c r="S16" s="734"/>
      <c r="T16" s="734"/>
      <c r="U16" s="734"/>
      <c r="V16" s="734"/>
      <c r="W16" s="734"/>
      <c r="X16" s="734"/>
      <c r="Y16" s="734"/>
      <c r="Z16" s="734"/>
      <c r="AA16" s="734"/>
      <c r="AB16" s="735"/>
    </row>
    <row r="17" spans="2:28" ht="42" customHeight="1" thickBot="1" x14ac:dyDescent="0.4">
      <c r="B17" s="721" t="s">
        <v>13</v>
      </c>
      <c r="C17" s="722"/>
      <c r="D17" s="722"/>
      <c r="E17" s="722"/>
      <c r="F17" s="722"/>
      <c r="G17" s="722"/>
      <c r="H17" s="723"/>
      <c r="I17" s="818" t="s">
        <v>14</v>
      </c>
      <c r="J17" s="813"/>
      <c r="K17" s="813"/>
      <c r="L17" s="813"/>
      <c r="M17" s="813"/>
      <c r="N17" s="813"/>
      <c r="O17" s="813"/>
      <c r="P17" s="813"/>
      <c r="Q17" s="813"/>
      <c r="R17" s="813"/>
      <c r="S17" s="813"/>
      <c r="T17" s="813"/>
      <c r="U17" s="813"/>
      <c r="V17" s="813"/>
      <c r="W17" s="813"/>
      <c r="X17" s="813"/>
      <c r="Y17" s="813"/>
      <c r="Z17" s="813"/>
      <c r="AA17" s="813"/>
      <c r="AB17" s="814"/>
    </row>
    <row r="18" spans="2:28" ht="6" customHeight="1" thickBot="1" x14ac:dyDescent="0.4">
      <c r="B18" s="733"/>
      <c r="C18" s="734"/>
      <c r="D18" s="734"/>
      <c r="E18" s="734"/>
      <c r="F18" s="734"/>
      <c r="G18" s="734"/>
      <c r="H18" s="734"/>
      <c r="I18" s="734"/>
      <c r="J18" s="734"/>
      <c r="K18" s="734"/>
      <c r="L18" s="734"/>
      <c r="M18" s="734"/>
      <c r="N18" s="734"/>
      <c r="O18" s="734"/>
      <c r="P18" s="734"/>
      <c r="Q18" s="734"/>
      <c r="R18" s="734"/>
      <c r="S18" s="734"/>
      <c r="T18" s="734"/>
      <c r="U18" s="734"/>
      <c r="V18" s="734"/>
      <c r="W18" s="734"/>
      <c r="X18" s="734"/>
      <c r="Y18" s="734"/>
      <c r="Z18" s="734"/>
      <c r="AA18" s="734"/>
      <c r="AB18" s="735"/>
    </row>
    <row r="19" spans="2:28" ht="101.15" customHeight="1" thickBot="1" x14ac:dyDescent="0.4">
      <c r="B19" s="721" t="s">
        <v>967</v>
      </c>
      <c r="C19" s="722"/>
      <c r="D19" s="722"/>
      <c r="E19" s="722"/>
      <c r="F19" s="722"/>
      <c r="G19" s="722"/>
      <c r="H19" s="723"/>
      <c r="I19" s="818" t="s">
        <v>16</v>
      </c>
      <c r="J19" s="813"/>
      <c r="K19" s="813"/>
      <c r="L19" s="813"/>
      <c r="M19" s="813"/>
      <c r="N19" s="813"/>
      <c r="O19" s="813"/>
      <c r="P19" s="813"/>
      <c r="Q19" s="813"/>
      <c r="R19" s="813"/>
      <c r="S19" s="813"/>
      <c r="T19" s="813"/>
      <c r="U19" s="813"/>
      <c r="V19" s="813"/>
      <c r="W19" s="813"/>
      <c r="X19" s="813"/>
      <c r="Y19" s="813"/>
      <c r="Z19" s="813"/>
      <c r="AA19" s="813"/>
      <c r="AB19" s="814"/>
    </row>
    <row r="20" spans="2:28" ht="6" customHeight="1" thickBot="1" x14ac:dyDescent="0.4">
      <c r="B20" s="733"/>
      <c r="C20" s="734"/>
      <c r="D20" s="734"/>
      <c r="E20" s="734"/>
      <c r="F20" s="734"/>
      <c r="G20" s="734"/>
      <c r="H20" s="734"/>
      <c r="I20" s="734"/>
      <c r="J20" s="734"/>
      <c r="K20" s="734"/>
      <c r="L20" s="734"/>
      <c r="M20" s="734"/>
      <c r="N20" s="734"/>
      <c r="O20" s="734"/>
      <c r="P20" s="734"/>
      <c r="Q20" s="734"/>
      <c r="R20" s="734"/>
      <c r="S20" s="734"/>
      <c r="T20" s="734"/>
      <c r="U20" s="734"/>
      <c r="V20" s="734"/>
      <c r="W20" s="734"/>
      <c r="X20" s="734"/>
      <c r="Y20" s="734"/>
      <c r="Z20" s="734"/>
      <c r="AA20" s="734"/>
      <c r="AB20" s="735"/>
    </row>
    <row r="21" spans="2:28" ht="36.65" customHeight="1" thickBot="1" x14ac:dyDescent="0.4">
      <c r="B21" s="721" t="s">
        <v>530</v>
      </c>
      <c r="C21" s="722"/>
      <c r="D21" s="722"/>
      <c r="E21" s="722"/>
      <c r="F21" s="722"/>
      <c r="G21" s="723"/>
      <c r="H21" s="815" t="s">
        <v>968</v>
      </c>
      <c r="I21" s="816"/>
      <c r="J21" s="817"/>
      <c r="K21" s="721" t="s">
        <v>969</v>
      </c>
      <c r="L21" s="722"/>
      <c r="M21" s="722"/>
      <c r="N21" s="722"/>
      <c r="O21" s="722"/>
      <c r="P21" s="722"/>
      <c r="Q21" s="722"/>
      <c r="R21" s="722"/>
      <c r="S21" s="722"/>
      <c r="T21" s="723"/>
      <c r="U21" s="818" t="s">
        <v>65</v>
      </c>
      <c r="V21" s="813"/>
      <c r="W21" s="813"/>
      <c r="X21" s="813"/>
      <c r="Y21" s="813"/>
      <c r="Z21" s="813"/>
      <c r="AA21" s="813"/>
      <c r="AB21" s="814"/>
    </row>
    <row r="22" spans="2:28" ht="6" customHeight="1" thickBot="1" x14ac:dyDescent="0.4">
      <c r="B22" s="690"/>
      <c r="C22" s="691"/>
      <c r="D22" s="691"/>
      <c r="E22" s="691"/>
      <c r="F22" s="691"/>
      <c r="G22" s="691"/>
      <c r="H22" s="691"/>
      <c r="I22" s="691"/>
      <c r="J22" s="691"/>
      <c r="K22" s="691"/>
      <c r="L22" s="691"/>
      <c r="M22" s="691"/>
      <c r="N22" s="691"/>
      <c r="O22" s="691"/>
      <c r="P22" s="691"/>
      <c r="Q22" s="691"/>
      <c r="R22" s="691"/>
      <c r="S22" s="691"/>
      <c r="T22" s="691"/>
      <c r="U22" s="691"/>
      <c r="V22" s="691"/>
      <c r="W22" s="691"/>
      <c r="X22" s="691"/>
      <c r="Y22" s="691"/>
      <c r="Z22" s="691"/>
      <c r="AA22" s="691"/>
      <c r="AB22" s="692"/>
    </row>
    <row r="23" spans="2:28" ht="33" customHeight="1" thickBot="1" x14ac:dyDescent="0.4">
      <c r="B23" s="721" t="s">
        <v>970</v>
      </c>
      <c r="C23" s="722"/>
      <c r="D23" s="722"/>
      <c r="E23" s="722"/>
      <c r="F23" s="722"/>
      <c r="G23" s="722"/>
      <c r="H23" s="723"/>
      <c r="I23" s="818" t="s">
        <v>27</v>
      </c>
      <c r="J23" s="813"/>
      <c r="K23" s="813"/>
      <c r="L23" s="813"/>
      <c r="M23" s="813"/>
      <c r="N23" s="813"/>
      <c r="O23" s="813"/>
      <c r="P23" s="813"/>
      <c r="Q23" s="813"/>
      <c r="R23" s="813"/>
      <c r="S23" s="813"/>
      <c r="T23" s="813"/>
      <c r="U23" s="813"/>
      <c r="V23" s="813"/>
      <c r="W23" s="813"/>
      <c r="X23" s="813"/>
      <c r="Y23" s="813"/>
      <c r="Z23" s="813"/>
      <c r="AA23" s="813"/>
      <c r="AB23" s="814"/>
    </row>
    <row r="24" spans="2:28" ht="6" customHeight="1" thickBot="1" x14ac:dyDescent="0.4">
      <c r="B24" s="733"/>
      <c r="C24" s="734"/>
      <c r="D24" s="734"/>
      <c r="E24" s="734"/>
      <c r="F24" s="734"/>
      <c r="G24" s="734"/>
      <c r="H24" s="734"/>
      <c r="I24" s="734"/>
      <c r="J24" s="734"/>
      <c r="K24" s="734"/>
      <c r="L24" s="734"/>
      <c r="M24" s="734"/>
      <c r="N24" s="734"/>
      <c r="O24" s="734"/>
      <c r="P24" s="734"/>
      <c r="Q24" s="734"/>
      <c r="R24" s="734"/>
      <c r="S24" s="734"/>
      <c r="T24" s="734"/>
      <c r="U24" s="734"/>
      <c r="V24" s="734"/>
      <c r="W24" s="734"/>
      <c r="X24" s="734"/>
      <c r="Y24" s="734"/>
      <c r="Z24" s="734"/>
      <c r="AA24" s="734"/>
      <c r="AB24" s="735"/>
    </row>
    <row r="25" spans="2:28" ht="26.5" customHeight="1" thickBot="1" x14ac:dyDescent="0.4">
      <c r="B25" s="721" t="s">
        <v>314</v>
      </c>
      <c r="C25" s="722"/>
      <c r="D25" s="722"/>
      <c r="E25" s="722"/>
      <c r="F25" s="722"/>
      <c r="G25" s="722"/>
      <c r="H25" s="722"/>
      <c r="I25" s="722"/>
      <c r="J25" s="722"/>
      <c r="K25" s="722"/>
      <c r="L25" s="722"/>
      <c r="M25" s="615"/>
      <c r="N25" s="721" t="s">
        <v>24</v>
      </c>
      <c r="O25" s="722"/>
      <c r="P25" s="722"/>
      <c r="Q25" s="722"/>
      <c r="R25" s="722"/>
      <c r="S25" s="722"/>
      <c r="T25" s="722"/>
      <c r="U25" s="722"/>
      <c r="V25" s="722"/>
      <c r="W25" s="722"/>
      <c r="X25" s="722"/>
      <c r="Y25" s="722"/>
      <c r="Z25" s="722"/>
      <c r="AA25" s="722"/>
      <c r="AB25" s="723"/>
    </row>
    <row r="26" spans="2:28" ht="48.65" customHeight="1" thickBot="1" x14ac:dyDescent="0.4">
      <c r="B26" s="810" t="s">
        <v>971</v>
      </c>
      <c r="C26" s="811"/>
      <c r="D26" s="811"/>
      <c r="E26" s="811"/>
      <c r="F26" s="811"/>
      <c r="G26" s="811"/>
      <c r="H26" s="811"/>
      <c r="I26" s="811"/>
      <c r="J26" s="811"/>
      <c r="K26" s="811"/>
      <c r="L26" s="811"/>
      <c r="M26" s="812"/>
      <c r="N26" s="813" t="s">
        <v>25</v>
      </c>
      <c r="O26" s="813"/>
      <c r="P26" s="813"/>
      <c r="Q26" s="813"/>
      <c r="R26" s="813"/>
      <c r="S26" s="813"/>
      <c r="T26" s="813"/>
      <c r="U26" s="813"/>
      <c r="V26" s="813"/>
      <c r="W26" s="813"/>
      <c r="X26" s="813"/>
      <c r="Y26" s="813"/>
      <c r="Z26" s="813"/>
      <c r="AA26" s="813"/>
      <c r="AB26" s="814"/>
    </row>
    <row r="27" spans="2:28" ht="6" customHeight="1" thickBot="1" x14ac:dyDescent="0.4">
      <c r="B27" s="733"/>
      <c r="C27" s="734"/>
      <c r="D27" s="734"/>
      <c r="E27" s="734"/>
      <c r="F27" s="734"/>
      <c r="G27" s="734"/>
      <c r="H27" s="734"/>
      <c r="I27" s="734"/>
      <c r="J27" s="734"/>
      <c r="K27" s="734"/>
      <c r="L27" s="734"/>
      <c r="M27" s="734"/>
      <c r="N27" s="734"/>
      <c r="O27" s="734"/>
      <c r="P27" s="734"/>
      <c r="Q27" s="734"/>
      <c r="R27" s="734"/>
      <c r="S27" s="734"/>
      <c r="T27" s="734"/>
      <c r="U27" s="734"/>
      <c r="V27" s="734"/>
      <c r="W27" s="734"/>
      <c r="X27" s="734"/>
      <c r="Y27" s="734"/>
      <c r="Z27" s="734"/>
      <c r="AA27" s="734"/>
      <c r="AB27" s="735"/>
    </row>
    <row r="28" spans="2:28" ht="18" customHeight="1" thickBot="1" x14ac:dyDescent="0.4">
      <c r="B28" s="798" t="s">
        <v>972</v>
      </c>
      <c r="C28" s="799"/>
      <c r="D28" s="799"/>
      <c r="E28" s="799"/>
      <c r="F28" s="799"/>
      <c r="G28" s="799"/>
      <c r="H28" s="800"/>
      <c r="I28" s="804" t="s">
        <v>973</v>
      </c>
      <c r="J28" s="805"/>
      <c r="K28" s="805"/>
      <c r="L28" s="806"/>
      <c r="M28" s="721" t="s">
        <v>22</v>
      </c>
      <c r="N28" s="722"/>
      <c r="O28" s="722"/>
      <c r="P28" s="722"/>
      <c r="Q28" s="722"/>
      <c r="R28" s="722"/>
      <c r="S28" s="722"/>
      <c r="T28" s="722"/>
      <c r="U28" s="722"/>
      <c r="V28" s="722"/>
      <c r="W28" s="723"/>
      <c r="X28" s="721" t="s">
        <v>18</v>
      </c>
      <c r="Y28" s="722"/>
      <c r="Z28" s="722"/>
      <c r="AA28" s="722"/>
      <c r="AB28" s="723"/>
    </row>
    <row r="29" spans="2:28" ht="20.5" customHeight="1" thickBot="1" x14ac:dyDescent="0.4">
      <c r="B29" s="801"/>
      <c r="C29" s="802"/>
      <c r="D29" s="802"/>
      <c r="E29" s="802"/>
      <c r="F29" s="802"/>
      <c r="G29" s="802"/>
      <c r="H29" s="803"/>
      <c r="I29" s="807"/>
      <c r="J29" s="808"/>
      <c r="K29" s="808"/>
      <c r="L29" s="809"/>
      <c r="M29" s="690" t="s">
        <v>974</v>
      </c>
      <c r="N29" s="691"/>
      <c r="O29" s="691"/>
      <c r="P29" s="691"/>
      <c r="Q29" s="691"/>
      <c r="R29" s="691"/>
      <c r="S29" s="691"/>
      <c r="T29" s="691"/>
      <c r="U29" s="691"/>
      <c r="V29" s="691"/>
      <c r="W29" s="692"/>
      <c r="X29" s="810" t="s">
        <v>20</v>
      </c>
      <c r="Y29" s="811"/>
      <c r="Z29" s="811"/>
      <c r="AA29" s="811"/>
      <c r="AB29" s="812"/>
    </row>
    <row r="30" spans="2:28" ht="6" customHeight="1" thickBot="1" x14ac:dyDescent="0.4">
      <c r="B30" s="733"/>
      <c r="C30" s="734"/>
      <c r="D30" s="734"/>
      <c r="E30" s="734"/>
      <c r="F30" s="734"/>
      <c r="G30" s="734"/>
      <c r="H30" s="734"/>
      <c r="I30" s="734"/>
      <c r="J30" s="734"/>
      <c r="K30" s="734"/>
      <c r="L30" s="734"/>
      <c r="M30" s="734"/>
      <c r="N30" s="734"/>
      <c r="O30" s="734"/>
      <c r="P30" s="734"/>
      <c r="Q30" s="734"/>
      <c r="R30" s="734"/>
      <c r="S30" s="734"/>
      <c r="T30" s="734"/>
      <c r="U30" s="734"/>
      <c r="V30" s="734"/>
      <c r="W30" s="734"/>
      <c r="X30" s="734"/>
      <c r="Y30" s="734"/>
      <c r="Z30" s="734"/>
      <c r="AA30" s="734"/>
      <c r="AB30" s="735"/>
    </row>
    <row r="31" spans="2:28" ht="15" customHeight="1" thickBot="1" x14ac:dyDescent="0.4">
      <c r="B31" s="778" t="s">
        <v>975</v>
      </c>
      <c r="C31" s="779"/>
      <c r="D31" s="779"/>
      <c r="E31" s="779"/>
      <c r="F31" s="779"/>
      <c r="G31" s="779"/>
      <c r="H31" s="779"/>
      <c r="I31" s="779"/>
      <c r="J31" s="780"/>
      <c r="K31" s="787" t="s">
        <v>35</v>
      </c>
      <c r="L31" s="788"/>
      <c r="M31" s="788"/>
      <c r="N31" s="788"/>
      <c r="O31" s="788"/>
      <c r="P31" s="788"/>
      <c r="Q31" s="788"/>
      <c r="R31" s="788"/>
      <c r="S31" s="789" t="s">
        <v>36</v>
      </c>
      <c r="T31" s="789"/>
      <c r="U31" s="789"/>
      <c r="V31" s="789"/>
      <c r="W31" s="790"/>
      <c r="X31" s="791" t="s">
        <v>37</v>
      </c>
      <c r="Y31" s="792"/>
      <c r="Z31" s="793"/>
      <c r="AA31" s="793"/>
      <c r="AB31" s="794"/>
    </row>
    <row r="32" spans="2:28" ht="14.25" customHeight="1" x14ac:dyDescent="0.35">
      <c r="B32" s="781"/>
      <c r="C32" s="782"/>
      <c r="D32" s="782"/>
      <c r="E32" s="782"/>
      <c r="F32" s="782"/>
      <c r="G32" s="782"/>
      <c r="H32" s="782"/>
      <c r="I32" s="782"/>
      <c r="J32" s="783"/>
      <c r="K32" s="795" t="s">
        <v>38</v>
      </c>
      <c r="L32" s="771"/>
      <c r="M32" s="771"/>
      <c r="N32" s="771"/>
      <c r="O32" s="771" t="s">
        <v>39</v>
      </c>
      <c r="P32" s="771"/>
      <c r="Q32" s="771"/>
      <c r="R32" s="771"/>
      <c r="S32" s="771" t="s">
        <v>38</v>
      </c>
      <c r="T32" s="771"/>
      <c r="U32" s="771" t="s">
        <v>39</v>
      </c>
      <c r="V32" s="771"/>
      <c r="W32" s="771"/>
      <c r="X32" s="796" t="s">
        <v>38</v>
      </c>
      <c r="Y32" s="797"/>
      <c r="Z32" s="771" t="s">
        <v>39</v>
      </c>
      <c r="AA32" s="771"/>
      <c r="AB32" s="772"/>
    </row>
    <row r="33" spans="2:28" ht="15" customHeight="1" thickBot="1" x14ac:dyDescent="0.4">
      <c r="B33" s="784"/>
      <c r="C33" s="785"/>
      <c r="D33" s="785"/>
      <c r="E33" s="785"/>
      <c r="F33" s="785"/>
      <c r="G33" s="785"/>
      <c r="H33" s="785"/>
      <c r="I33" s="785"/>
      <c r="J33" s="786"/>
      <c r="K33" s="773">
        <v>0</v>
      </c>
      <c r="L33" s="774"/>
      <c r="M33" s="774"/>
      <c r="N33" s="774"/>
      <c r="O33" s="775">
        <v>0.79</v>
      </c>
      <c r="P33" s="774"/>
      <c r="Q33" s="774"/>
      <c r="R33" s="774"/>
      <c r="S33" s="775">
        <v>0.8</v>
      </c>
      <c r="T33" s="774"/>
      <c r="U33" s="775">
        <v>0.89</v>
      </c>
      <c r="V33" s="774"/>
      <c r="W33" s="774"/>
      <c r="X33" s="775">
        <v>0.9</v>
      </c>
      <c r="Y33" s="776"/>
      <c r="Z33" s="775">
        <v>1</v>
      </c>
      <c r="AA33" s="774"/>
      <c r="AB33" s="777"/>
    </row>
    <row r="34" spans="2:28" ht="6" customHeight="1" thickBot="1" x14ac:dyDescent="0.4">
      <c r="B34" s="733"/>
      <c r="C34" s="734"/>
      <c r="D34" s="734"/>
      <c r="E34" s="734"/>
      <c r="F34" s="734"/>
      <c r="G34" s="734"/>
      <c r="H34" s="734"/>
      <c r="I34" s="734"/>
      <c r="J34" s="734"/>
      <c r="K34" s="734"/>
      <c r="L34" s="734"/>
      <c r="M34" s="734"/>
      <c r="N34" s="734"/>
      <c r="O34" s="734"/>
      <c r="P34" s="734"/>
      <c r="Q34" s="734"/>
      <c r="R34" s="734"/>
      <c r="S34" s="734"/>
      <c r="T34" s="734"/>
      <c r="U34" s="734"/>
      <c r="V34" s="734"/>
      <c r="W34" s="734"/>
      <c r="X34" s="734"/>
      <c r="Y34" s="734"/>
      <c r="Z34" s="734"/>
      <c r="AA34" s="734"/>
      <c r="AB34" s="735"/>
    </row>
    <row r="35" spans="2:28" s="522" customFormat="1" ht="15" customHeight="1" thickBot="1" x14ac:dyDescent="0.4">
      <c r="B35" s="764" t="s">
        <v>40</v>
      </c>
      <c r="C35" s="765"/>
      <c r="D35" s="765"/>
      <c r="E35" s="765"/>
      <c r="F35" s="765"/>
      <c r="G35" s="765"/>
      <c r="H35" s="766"/>
      <c r="I35" s="766"/>
      <c r="J35" s="766"/>
      <c r="K35" s="765"/>
      <c r="L35" s="765"/>
      <c r="M35" s="765"/>
      <c r="N35" s="765"/>
      <c r="O35" s="765"/>
      <c r="P35" s="765"/>
      <c r="Q35" s="765"/>
      <c r="R35" s="765"/>
      <c r="S35" s="765"/>
      <c r="T35" s="765"/>
      <c r="U35" s="765"/>
      <c r="V35" s="765"/>
      <c r="W35" s="765"/>
      <c r="X35" s="765"/>
      <c r="Y35" s="765"/>
      <c r="Z35" s="765"/>
      <c r="AA35" s="765"/>
      <c r="AB35" s="767"/>
    </row>
    <row r="36" spans="2:28" s="522" customFormat="1" ht="32.25" customHeight="1" x14ac:dyDescent="0.35">
      <c r="B36" s="768" t="s">
        <v>41</v>
      </c>
      <c r="C36" s="769"/>
      <c r="D36" s="769"/>
      <c r="E36" s="769"/>
      <c r="F36" s="769"/>
      <c r="G36" s="770"/>
      <c r="H36" s="617" t="s">
        <v>976</v>
      </c>
      <c r="I36" s="618" t="s">
        <v>977</v>
      </c>
      <c r="J36" s="619" t="s">
        <v>42</v>
      </c>
      <c r="K36" s="768" t="s">
        <v>43</v>
      </c>
      <c r="L36" s="769"/>
      <c r="M36" s="769"/>
      <c r="N36" s="769"/>
      <c r="O36" s="769"/>
      <c r="P36" s="769"/>
      <c r="Q36" s="769"/>
      <c r="R36" s="769"/>
      <c r="S36" s="769"/>
      <c r="T36" s="769"/>
      <c r="U36" s="769"/>
      <c r="V36" s="769"/>
      <c r="W36" s="769"/>
      <c r="X36" s="769"/>
      <c r="Y36" s="769"/>
      <c r="Z36" s="769"/>
      <c r="AA36" s="769"/>
      <c r="AB36" s="770"/>
    </row>
    <row r="37" spans="2:28" s="522" customFormat="1" ht="62.5" customHeight="1" x14ac:dyDescent="0.35">
      <c r="B37" s="752" t="s">
        <v>978</v>
      </c>
      <c r="C37" s="753"/>
      <c r="D37" s="753"/>
      <c r="E37" s="753"/>
      <c r="F37" s="753"/>
      <c r="G37" s="754"/>
      <c r="H37" s="620">
        <v>9</v>
      </c>
      <c r="I37" s="621">
        <v>9</v>
      </c>
      <c r="J37" s="622">
        <f>+H37/I37</f>
        <v>1</v>
      </c>
      <c r="K37" s="755" t="s">
        <v>979</v>
      </c>
      <c r="L37" s="756"/>
      <c r="M37" s="756"/>
      <c r="N37" s="756"/>
      <c r="O37" s="756"/>
      <c r="P37" s="756"/>
      <c r="Q37" s="756"/>
      <c r="R37" s="756"/>
      <c r="S37" s="756"/>
      <c r="T37" s="756"/>
      <c r="U37" s="756"/>
      <c r="V37" s="756"/>
      <c r="W37" s="756"/>
      <c r="X37" s="756"/>
      <c r="Y37" s="756"/>
      <c r="Z37" s="756"/>
      <c r="AA37" s="756"/>
      <c r="AB37" s="757"/>
    </row>
    <row r="38" spans="2:28" s="522" customFormat="1" ht="55" customHeight="1" x14ac:dyDescent="0.35">
      <c r="B38" s="752" t="s">
        <v>44</v>
      </c>
      <c r="C38" s="753"/>
      <c r="D38" s="753"/>
      <c r="E38" s="753"/>
      <c r="F38" s="753"/>
      <c r="G38" s="754"/>
      <c r="H38" s="623">
        <v>8</v>
      </c>
      <c r="I38" s="624">
        <v>8</v>
      </c>
      <c r="J38" s="622">
        <f t="shared" ref="J38:J48" si="0">+H38/I38</f>
        <v>1</v>
      </c>
      <c r="K38" s="755" t="s">
        <v>823</v>
      </c>
      <c r="L38" s="756"/>
      <c r="M38" s="756"/>
      <c r="N38" s="756"/>
      <c r="O38" s="756"/>
      <c r="P38" s="756"/>
      <c r="Q38" s="756"/>
      <c r="R38" s="756"/>
      <c r="S38" s="756"/>
      <c r="T38" s="756"/>
      <c r="U38" s="756"/>
      <c r="V38" s="756"/>
      <c r="W38" s="756"/>
      <c r="X38" s="756"/>
      <c r="Y38" s="756"/>
      <c r="Z38" s="756"/>
      <c r="AA38" s="756"/>
      <c r="AB38" s="757"/>
    </row>
    <row r="39" spans="2:28" s="522" customFormat="1" ht="409" customHeight="1" x14ac:dyDescent="0.35">
      <c r="B39" s="758" t="s">
        <v>45</v>
      </c>
      <c r="C39" s="759"/>
      <c r="D39" s="759"/>
      <c r="E39" s="759"/>
      <c r="F39" s="759"/>
      <c r="G39" s="760"/>
      <c r="H39" s="625">
        <v>8</v>
      </c>
      <c r="I39" s="501">
        <v>8</v>
      </c>
      <c r="J39" s="626">
        <f t="shared" si="0"/>
        <v>1</v>
      </c>
      <c r="K39" s="761" t="s">
        <v>980</v>
      </c>
      <c r="L39" s="762"/>
      <c r="M39" s="762"/>
      <c r="N39" s="762"/>
      <c r="O39" s="762"/>
      <c r="P39" s="762"/>
      <c r="Q39" s="762"/>
      <c r="R39" s="762"/>
      <c r="S39" s="762"/>
      <c r="T39" s="762"/>
      <c r="U39" s="762"/>
      <c r="V39" s="762"/>
      <c r="W39" s="762"/>
      <c r="X39" s="762"/>
      <c r="Y39" s="762"/>
      <c r="Z39" s="762"/>
      <c r="AA39" s="762"/>
      <c r="AB39" s="763"/>
    </row>
    <row r="40" spans="2:28" s="522" customFormat="1" x14ac:dyDescent="0.35">
      <c r="B40" s="740"/>
      <c r="C40" s="741"/>
      <c r="D40" s="741"/>
      <c r="E40" s="741"/>
      <c r="F40" s="741"/>
      <c r="G40" s="742"/>
      <c r="H40" s="625"/>
      <c r="I40" s="501"/>
      <c r="J40" s="626" t="e">
        <f t="shared" si="0"/>
        <v>#DIV/0!</v>
      </c>
      <c r="K40" s="743"/>
      <c r="L40" s="744"/>
      <c r="M40" s="744"/>
      <c r="N40" s="744"/>
      <c r="O40" s="744"/>
      <c r="P40" s="744"/>
      <c r="Q40" s="744"/>
      <c r="R40" s="744"/>
      <c r="S40" s="744"/>
      <c r="T40" s="744"/>
      <c r="U40" s="744"/>
      <c r="V40" s="744"/>
      <c r="W40" s="744"/>
      <c r="X40" s="744"/>
      <c r="Y40" s="744"/>
      <c r="Z40" s="744"/>
      <c r="AA40" s="744"/>
      <c r="AB40" s="745"/>
    </row>
    <row r="41" spans="2:28" s="522" customFormat="1" x14ac:dyDescent="0.35">
      <c r="B41" s="740"/>
      <c r="C41" s="741"/>
      <c r="D41" s="741"/>
      <c r="E41" s="741"/>
      <c r="F41" s="741"/>
      <c r="G41" s="742"/>
      <c r="H41" s="625"/>
      <c r="I41" s="501"/>
      <c r="J41" s="626" t="e">
        <f t="shared" si="0"/>
        <v>#DIV/0!</v>
      </c>
      <c r="K41" s="743"/>
      <c r="L41" s="744"/>
      <c r="M41" s="744"/>
      <c r="N41" s="744"/>
      <c r="O41" s="744"/>
      <c r="P41" s="744"/>
      <c r="Q41" s="744"/>
      <c r="R41" s="744"/>
      <c r="S41" s="744"/>
      <c r="T41" s="744"/>
      <c r="U41" s="744"/>
      <c r="V41" s="744"/>
      <c r="W41" s="744"/>
      <c r="X41" s="744"/>
      <c r="Y41" s="744"/>
      <c r="Z41" s="744"/>
      <c r="AA41" s="744"/>
      <c r="AB41" s="745"/>
    </row>
    <row r="42" spans="2:28" s="522" customFormat="1" x14ac:dyDescent="0.35">
      <c r="B42" s="740"/>
      <c r="C42" s="741"/>
      <c r="D42" s="741"/>
      <c r="E42" s="741"/>
      <c r="F42" s="741"/>
      <c r="G42" s="742"/>
      <c r="H42" s="625"/>
      <c r="I42" s="501"/>
      <c r="J42" s="626" t="e">
        <f t="shared" si="0"/>
        <v>#DIV/0!</v>
      </c>
      <c r="K42" s="743"/>
      <c r="L42" s="744"/>
      <c r="M42" s="744"/>
      <c r="N42" s="744"/>
      <c r="O42" s="744"/>
      <c r="P42" s="744"/>
      <c r="Q42" s="744"/>
      <c r="R42" s="744"/>
      <c r="S42" s="744"/>
      <c r="T42" s="744"/>
      <c r="U42" s="744"/>
      <c r="V42" s="744"/>
      <c r="W42" s="744"/>
      <c r="X42" s="744"/>
      <c r="Y42" s="744"/>
      <c r="Z42" s="744"/>
      <c r="AA42" s="744"/>
      <c r="AB42" s="745"/>
    </row>
    <row r="43" spans="2:28" s="522" customFormat="1" x14ac:dyDescent="0.35">
      <c r="B43" s="740"/>
      <c r="C43" s="741"/>
      <c r="D43" s="741"/>
      <c r="E43" s="741"/>
      <c r="F43" s="741"/>
      <c r="G43" s="742"/>
      <c r="H43" s="625"/>
      <c r="I43" s="501"/>
      <c r="J43" s="626" t="e">
        <f t="shared" si="0"/>
        <v>#DIV/0!</v>
      </c>
      <c r="K43" s="743"/>
      <c r="L43" s="744"/>
      <c r="M43" s="744"/>
      <c r="N43" s="744"/>
      <c r="O43" s="744"/>
      <c r="P43" s="744"/>
      <c r="Q43" s="744"/>
      <c r="R43" s="744"/>
      <c r="S43" s="744"/>
      <c r="T43" s="744"/>
      <c r="U43" s="744"/>
      <c r="V43" s="744"/>
      <c r="W43" s="744"/>
      <c r="X43" s="744"/>
      <c r="Y43" s="744"/>
      <c r="Z43" s="744"/>
      <c r="AA43" s="744"/>
      <c r="AB43" s="745"/>
    </row>
    <row r="44" spans="2:28" s="522" customFormat="1" x14ac:dyDescent="0.35">
      <c r="B44" s="740"/>
      <c r="C44" s="741"/>
      <c r="D44" s="741"/>
      <c r="E44" s="741"/>
      <c r="F44" s="741"/>
      <c r="G44" s="742"/>
      <c r="H44" s="625"/>
      <c r="I44" s="501"/>
      <c r="J44" s="626" t="e">
        <f t="shared" si="0"/>
        <v>#DIV/0!</v>
      </c>
      <c r="K44" s="743"/>
      <c r="L44" s="744"/>
      <c r="M44" s="744"/>
      <c r="N44" s="744"/>
      <c r="O44" s="744"/>
      <c r="P44" s="744"/>
      <c r="Q44" s="744"/>
      <c r="R44" s="744"/>
      <c r="S44" s="744"/>
      <c r="T44" s="744"/>
      <c r="U44" s="744"/>
      <c r="V44" s="744"/>
      <c r="W44" s="744"/>
      <c r="X44" s="744"/>
      <c r="Y44" s="744"/>
      <c r="Z44" s="744"/>
      <c r="AA44" s="744"/>
      <c r="AB44" s="745"/>
    </row>
    <row r="45" spans="2:28" s="522" customFormat="1" x14ac:dyDescent="0.35">
      <c r="B45" s="740"/>
      <c r="C45" s="741"/>
      <c r="D45" s="741"/>
      <c r="E45" s="741"/>
      <c r="F45" s="741"/>
      <c r="G45" s="742"/>
      <c r="H45" s="625"/>
      <c r="I45" s="501"/>
      <c r="J45" s="626" t="e">
        <f t="shared" si="0"/>
        <v>#DIV/0!</v>
      </c>
      <c r="K45" s="743"/>
      <c r="L45" s="744"/>
      <c r="M45" s="744"/>
      <c r="N45" s="744"/>
      <c r="O45" s="744"/>
      <c r="P45" s="744"/>
      <c r="Q45" s="744"/>
      <c r="R45" s="744"/>
      <c r="S45" s="744"/>
      <c r="T45" s="744"/>
      <c r="U45" s="744"/>
      <c r="V45" s="744"/>
      <c r="W45" s="744"/>
      <c r="X45" s="744"/>
      <c r="Y45" s="744"/>
      <c r="Z45" s="744"/>
      <c r="AA45" s="744"/>
      <c r="AB45" s="745"/>
    </row>
    <row r="46" spans="2:28" s="522" customFormat="1" x14ac:dyDescent="0.35">
      <c r="B46" s="740"/>
      <c r="C46" s="741"/>
      <c r="D46" s="741"/>
      <c r="E46" s="741"/>
      <c r="F46" s="741"/>
      <c r="G46" s="742"/>
      <c r="H46" s="625"/>
      <c r="I46" s="501"/>
      <c r="J46" s="626" t="e">
        <f t="shared" si="0"/>
        <v>#DIV/0!</v>
      </c>
      <c r="K46" s="743"/>
      <c r="L46" s="744"/>
      <c r="M46" s="744"/>
      <c r="N46" s="744"/>
      <c r="O46" s="744"/>
      <c r="P46" s="744"/>
      <c r="Q46" s="744"/>
      <c r="R46" s="744"/>
      <c r="S46" s="744"/>
      <c r="T46" s="744"/>
      <c r="U46" s="744"/>
      <c r="V46" s="744"/>
      <c r="W46" s="744"/>
      <c r="X46" s="744"/>
      <c r="Y46" s="744"/>
      <c r="Z46" s="744"/>
      <c r="AA46" s="744"/>
      <c r="AB46" s="745"/>
    </row>
    <row r="47" spans="2:28" s="522" customFormat="1" x14ac:dyDescent="0.35">
      <c r="B47" s="740"/>
      <c r="C47" s="741"/>
      <c r="D47" s="741"/>
      <c r="E47" s="741"/>
      <c r="F47" s="741"/>
      <c r="G47" s="742"/>
      <c r="H47" s="625"/>
      <c r="I47" s="501"/>
      <c r="J47" s="626" t="e">
        <f t="shared" si="0"/>
        <v>#DIV/0!</v>
      </c>
      <c r="K47" s="743"/>
      <c r="L47" s="744"/>
      <c r="M47" s="744"/>
      <c r="N47" s="744"/>
      <c r="O47" s="744"/>
      <c r="P47" s="744"/>
      <c r="Q47" s="744"/>
      <c r="R47" s="744"/>
      <c r="S47" s="744"/>
      <c r="T47" s="744"/>
      <c r="U47" s="744"/>
      <c r="V47" s="744"/>
      <c r="W47" s="744"/>
      <c r="X47" s="744"/>
      <c r="Y47" s="744"/>
      <c r="Z47" s="744"/>
      <c r="AA47" s="744"/>
      <c r="AB47" s="745"/>
    </row>
    <row r="48" spans="2:28" s="522" customFormat="1" ht="15" thickBot="1" x14ac:dyDescent="0.4">
      <c r="B48" s="740"/>
      <c r="C48" s="741"/>
      <c r="D48" s="741"/>
      <c r="E48" s="741"/>
      <c r="F48" s="741"/>
      <c r="G48" s="742"/>
      <c r="H48" s="627"/>
      <c r="I48" s="152"/>
      <c r="J48" s="626" t="e">
        <f t="shared" si="0"/>
        <v>#DIV/0!</v>
      </c>
      <c r="K48" s="743"/>
      <c r="L48" s="744"/>
      <c r="M48" s="744"/>
      <c r="N48" s="744"/>
      <c r="O48" s="744"/>
      <c r="P48" s="744"/>
      <c r="Q48" s="744"/>
      <c r="R48" s="744"/>
      <c r="S48" s="744"/>
      <c r="T48" s="744"/>
      <c r="U48" s="744"/>
      <c r="V48" s="744"/>
      <c r="W48" s="744"/>
      <c r="X48" s="744"/>
      <c r="Y48" s="744"/>
      <c r="Z48" s="744"/>
      <c r="AA48" s="744"/>
      <c r="AB48" s="745"/>
    </row>
    <row r="49" spans="2:28" s="522" customFormat="1" ht="15.75" customHeight="1" thickBot="1" x14ac:dyDescent="0.4">
      <c r="B49" s="746" t="s">
        <v>46</v>
      </c>
      <c r="C49" s="747"/>
      <c r="D49" s="747"/>
      <c r="E49" s="747"/>
      <c r="F49" s="747"/>
      <c r="G49" s="748"/>
      <c r="H49" s="628">
        <f>SUM(H37:H48)</f>
        <v>25</v>
      </c>
      <c r="I49" s="628">
        <f>SUM(I37:I48)</f>
        <v>25</v>
      </c>
      <c r="J49" s="629">
        <f>+H49/I49</f>
        <v>1</v>
      </c>
      <c r="K49" s="749"/>
      <c r="L49" s="750"/>
      <c r="M49" s="750"/>
      <c r="N49" s="750"/>
      <c r="O49" s="750"/>
      <c r="P49" s="750"/>
      <c r="Q49" s="750"/>
      <c r="R49" s="750"/>
      <c r="S49" s="750"/>
      <c r="T49" s="750"/>
      <c r="U49" s="750"/>
      <c r="V49" s="750"/>
      <c r="W49" s="750"/>
      <c r="X49" s="750"/>
      <c r="Y49" s="750"/>
      <c r="Z49" s="750"/>
      <c r="AA49" s="750"/>
      <c r="AB49" s="751"/>
    </row>
    <row r="50" spans="2:28" s="522" customFormat="1" ht="6" customHeight="1" thickBot="1" x14ac:dyDescent="0.4">
      <c r="B50" s="718"/>
      <c r="C50" s="719"/>
      <c r="D50" s="719"/>
      <c r="E50" s="719"/>
      <c r="F50" s="719"/>
      <c r="G50" s="719"/>
      <c r="H50" s="719"/>
      <c r="I50" s="719"/>
      <c r="J50" s="719"/>
      <c r="K50" s="719"/>
      <c r="L50" s="719"/>
      <c r="M50" s="719"/>
      <c r="N50" s="719"/>
      <c r="O50" s="719"/>
      <c r="P50" s="719"/>
      <c r="Q50" s="719"/>
      <c r="R50" s="719"/>
      <c r="S50" s="719"/>
      <c r="T50" s="719"/>
      <c r="U50" s="719"/>
      <c r="V50" s="719"/>
      <c r="W50" s="719"/>
      <c r="X50" s="719"/>
      <c r="Y50" s="719"/>
      <c r="Z50" s="719"/>
      <c r="AA50" s="719"/>
      <c r="AB50" s="720"/>
    </row>
    <row r="51" spans="2:28" s="522" customFormat="1" ht="21" customHeight="1" thickBot="1" x14ac:dyDescent="0.4">
      <c r="B51" s="721" t="s">
        <v>981</v>
      </c>
      <c r="C51" s="722"/>
      <c r="D51" s="722"/>
      <c r="E51" s="722"/>
      <c r="F51" s="722"/>
      <c r="G51" s="722"/>
      <c r="H51" s="722"/>
      <c r="I51" s="722"/>
      <c r="J51" s="722"/>
      <c r="K51" s="722"/>
      <c r="L51" s="722"/>
      <c r="M51" s="722"/>
      <c r="N51" s="722"/>
      <c r="O51" s="722"/>
      <c r="P51" s="722"/>
      <c r="Q51" s="722"/>
      <c r="R51" s="722"/>
      <c r="S51" s="722"/>
      <c r="T51" s="722"/>
      <c r="U51" s="722"/>
      <c r="V51" s="722"/>
      <c r="W51" s="722"/>
      <c r="X51" s="722"/>
      <c r="Y51" s="722"/>
      <c r="Z51" s="722"/>
      <c r="AA51" s="722"/>
      <c r="AB51" s="723"/>
    </row>
    <row r="52" spans="2:28" ht="34.5" customHeight="1" x14ac:dyDescent="0.35">
      <c r="B52" s="724"/>
      <c r="C52" s="725"/>
      <c r="D52" s="725"/>
      <c r="E52" s="725"/>
      <c r="F52" s="725"/>
      <c r="G52" s="725"/>
      <c r="H52" s="725"/>
      <c r="I52" s="725"/>
      <c r="J52" s="725"/>
      <c r="K52" s="725"/>
      <c r="L52" s="725"/>
      <c r="M52" s="725"/>
      <c r="N52" s="725"/>
      <c r="O52" s="725"/>
      <c r="P52" s="725"/>
      <c r="Q52" s="725"/>
      <c r="R52" s="725"/>
      <c r="S52" s="725"/>
      <c r="T52" s="725"/>
      <c r="U52" s="725"/>
      <c r="V52" s="725"/>
      <c r="W52" s="725"/>
      <c r="X52" s="725"/>
      <c r="Y52" s="725"/>
      <c r="Z52" s="725"/>
      <c r="AA52" s="725"/>
      <c r="AB52" s="726"/>
    </row>
    <row r="53" spans="2:28" ht="34.5" customHeight="1" x14ac:dyDescent="0.35">
      <c r="B53" s="727"/>
      <c r="C53" s="728"/>
      <c r="D53" s="728"/>
      <c r="E53" s="728"/>
      <c r="F53" s="728"/>
      <c r="G53" s="728"/>
      <c r="H53" s="728"/>
      <c r="I53" s="728"/>
      <c r="J53" s="728"/>
      <c r="K53" s="728"/>
      <c r="L53" s="728"/>
      <c r="M53" s="728"/>
      <c r="N53" s="728"/>
      <c r="O53" s="728"/>
      <c r="P53" s="728"/>
      <c r="Q53" s="728"/>
      <c r="R53" s="728"/>
      <c r="S53" s="728"/>
      <c r="T53" s="728"/>
      <c r="U53" s="728"/>
      <c r="V53" s="728"/>
      <c r="W53" s="728"/>
      <c r="X53" s="728"/>
      <c r="Y53" s="728"/>
      <c r="Z53" s="728"/>
      <c r="AA53" s="728"/>
      <c r="AB53" s="729"/>
    </row>
    <row r="54" spans="2:28" ht="34.5" customHeight="1" x14ac:dyDescent="0.35">
      <c r="B54" s="727"/>
      <c r="C54" s="728"/>
      <c r="D54" s="728"/>
      <c r="E54" s="728"/>
      <c r="F54" s="728"/>
      <c r="G54" s="728"/>
      <c r="H54" s="728"/>
      <c r="I54" s="728"/>
      <c r="J54" s="728"/>
      <c r="K54" s="728"/>
      <c r="L54" s="728"/>
      <c r="M54" s="728"/>
      <c r="N54" s="728"/>
      <c r="O54" s="728"/>
      <c r="P54" s="728"/>
      <c r="Q54" s="728"/>
      <c r="R54" s="728"/>
      <c r="S54" s="728"/>
      <c r="T54" s="728"/>
      <c r="U54" s="728"/>
      <c r="V54" s="728"/>
      <c r="W54" s="728"/>
      <c r="X54" s="728"/>
      <c r="Y54" s="728"/>
      <c r="Z54" s="728"/>
      <c r="AA54" s="728"/>
      <c r="AB54" s="729"/>
    </row>
    <row r="55" spans="2:28" ht="34.5" customHeight="1" x14ac:dyDescent="0.35">
      <c r="B55" s="727"/>
      <c r="C55" s="728"/>
      <c r="D55" s="728"/>
      <c r="E55" s="728"/>
      <c r="F55" s="728"/>
      <c r="G55" s="728"/>
      <c r="H55" s="728"/>
      <c r="I55" s="728"/>
      <c r="J55" s="728"/>
      <c r="K55" s="728"/>
      <c r="L55" s="728"/>
      <c r="M55" s="728"/>
      <c r="N55" s="728"/>
      <c r="O55" s="728"/>
      <c r="P55" s="728"/>
      <c r="Q55" s="728"/>
      <c r="R55" s="728"/>
      <c r="S55" s="728"/>
      <c r="T55" s="728"/>
      <c r="U55" s="728"/>
      <c r="V55" s="728"/>
      <c r="W55" s="728"/>
      <c r="X55" s="728"/>
      <c r="Y55" s="728"/>
      <c r="Z55" s="728"/>
      <c r="AA55" s="728"/>
      <c r="AB55" s="729"/>
    </row>
    <row r="56" spans="2:28" ht="34.5" customHeight="1" x14ac:dyDescent="0.35">
      <c r="B56" s="727"/>
      <c r="C56" s="728"/>
      <c r="D56" s="728"/>
      <c r="E56" s="728"/>
      <c r="F56" s="728"/>
      <c r="G56" s="728"/>
      <c r="H56" s="728"/>
      <c r="I56" s="728"/>
      <c r="J56" s="728"/>
      <c r="K56" s="728"/>
      <c r="L56" s="728"/>
      <c r="M56" s="728"/>
      <c r="N56" s="728"/>
      <c r="O56" s="728"/>
      <c r="P56" s="728"/>
      <c r="Q56" s="728"/>
      <c r="R56" s="728"/>
      <c r="S56" s="728"/>
      <c r="T56" s="728"/>
      <c r="U56" s="728"/>
      <c r="V56" s="728"/>
      <c r="W56" s="728"/>
      <c r="X56" s="728"/>
      <c r="Y56" s="728"/>
      <c r="Z56" s="728"/>
      <c r="AA56" s="728"/>
      <c r="AB56" s="729"/>
    </row>
    <row r="57" spans="2:28" ht="34.5" customHeight="1" x14ac:dyDescent="0.35">
      <c r="B57" s="727"/>
      <c r="C57" s="728"/>
      <c r="D57" s="728"/>
      <c r="E57" s="728"/>
      <c r="F57" s="728"/>
      <c r="G57" s="728"/>
      <c r="H57" s="728"/>
      <c r="I57" s="728"/>
      <c r="J57" s="728"/>
      <c r="K57" s="728"/>
      <c r="L57" s="728"/>
      <c r="M57" s="728"/>
      <c r="N57" s="728"/>
      <c r="O57" s="728"/>
      <c r="P57" s="728"/>
      <c r="Q57" s="728"/>
      <c r="R57" s="728"/>
      <c r="S57" s="728"/>
      <c r="T57" s="728"/>
      <c r="U57" s="728"/>
      <c r="V57" s="728"/>
      <c r="W57" s="728"/>
      <c r="X57" s="728"/>
      <c r="Y57" s="728"/>
      <c r="Z57" s="728"/>
      <c r="AA57" s="728"/>
      <c r="AB57" s="729"/>
    </row>
    <row r="58" spans="2:28" ht="34.5" customHeight="1" thickBot="1" x14ac:dyDescent="0.4">
      <c r="B58" s="727"/>
      <c r="C58" s="728"/>
      <c r="D58" s="728"/>
      <c r="E58" s="728"/>
      <c r="F58" s="728"/>
      <c r="G58" s="728"/>
      <c r="H58" s="728"/>
      <c r="I58" s="728"/>
      <c r="J58" s="728"/>
      <c r="K58" s="728"/>
      <c r="L58" s="728"/>
      <c r="M58" s="728"/>
      <c r="N58" s="728"/>
      <c r="O58" s="728"/>
      <c r="P58" s="728"/>
      <c r="Q58" s="728"/>
      <c r="R58" s="728"/>
      <c r="S58" s="728"/>
      <c r="T58" s="728"/>
      <c r="U58" s="728"/>
      <c r="V58" s="728"/>
      <c r="W58" s="728"/>
      <c r="X58" s="728"/>
      <c r="Y58" s="728"/>
      <c r="Z58" s="728"/>
      <c r="AA58" s="728"/>
      <c r="AB58" s="729"/>
    </row>
    <row r="59" spans="2:28" ht="34.5" hidden="1" customHeight="1" x14ac:dyDescent="0.35">
      <c r="B59" s="727"/>
      <c r="C59" s="728"/>
      <c r="D59" s="728"/>
      <c r="E59" s="728"/>
      <c r="F59" s="728"/>
      <c r="G59" s="728"/>
      <c r="H59" s="728"/>
      <c r="I59" s="728"/>
      <c r="J59" s="728"/>
      <c r="K59" s="728"/>
      <c r="L59" s="728"/>
      <c r="M59" s="728"/>
      <c r="N59" s="728"/>
      <c r="O59" s="728"/>
      <c r="P59" s="728"/>
      <c r="Q59" s="728"/>
      <c r="R59" s="728"/>
      <c r="S59" s="728"/>
      <c r="T59" s="728"/>
      <c r="U59" s="728"/>
      <c r="V59" s="728"/>
      <c r="W59" s="728"/>
      <c r="X59" s="728"/>
      <c r="Y59" s="728"/>
      <c r="Z59" s="728"/>
      <c r="AA59" s="728"/>
      <c r="AB59" s="729"/>
    </row>
    <row r="60" spans="2:28" ht="34.5" hidden="1" customHeight="1" x14ac:dyDescent="0.35">
      <c r="B60" s="727"/>
      <c r="C60" s="728"/>
      <c r="D60" s="728"/>
      <c r="E60" s="728"/>
      <c r="F60" s="728"/>
      <c r="G60" s="728"/>
      <c r="H60" s="728"/>
      <c r="I60" s="728"/>
      <c r="J60" s="728"/>
      <c r="K60" s="728"/>
      <c r="L60" s="728"/>
      <c r="M60" s="728"/>
      <c r="N60" s="728"/>
      <c r="O60" s="728"/>
      <c r="P60" s="728"/>
      <c r="Q60" s="728"/>
      <c r="R60" s="728"/>
      <c r="S60" s="728"/>
      <c r="T60" s="728"/>
      <c r="U60" s="728"/>
      <c r="V60" s="728"/>
      <c r="W60" s="728"/>
      <c r="X60" s="728"/>
      <c r="Y60" s="728"/>
      <c r="Z60" s="728"/>
      <c r="AA60" s="728"/>
      <c r="AB60" s="729"/>
    </row>
    <row r="61" spans="2:28" ht="34.5" hidden="1" customHeight="1" x14ac:dyDescent="0.35">
      <c r="B61" s="730"/>
      <c r="C61" s="731"/>
      <c r="D61" s="731"/>
      <c r="E61" s="731"/>
      <c r="F61" s="731"/>
      <c r="G61" s="731"/>
      <c r="H61" s="731"/>
      <c r="I61" s="731"/>
      <c r="J61" s="731"/>
      <c r="K61" s="731"/>
      <c r="L61" s="731"/>
      <c r="M61" s="731"/>
      <c r="N61" s="731"/>
      <c r="O61" s="731"/>
      <c r="P61" s="731"/>
      <c r="Q61" s="731"/>
      <c r="R61" s="731"/>
      <c r="S61" s="731"/>
      <c r="T61" s="731"/>
      <c r="U61" s="731"/>
      <c r="V61" s="731"/>
      <c r="W61" s="731"/>
      <c r="X61" s="731"/>
      <c r="Y61" s="731"/>
      <c r="Z61" s="731"/>
      <c r="AA61" s="731"/>
      <c r="AB61" s="732"/>
    </row>
    <row r="62" spans="2:28" ht="6" customHeight="1" thickBot="1" x14ac:dyDescent="0.4">
      <c r="B62" s="733"/>
      <c r="C62" s="734"/>
      <c r="D62" s="734"/>
      <c r="E62" s="734"/>
      <c r="F62" s="734"/>
      <c r="G62" s="734"/>
      <c r="H62" s="734"/>
      <c r="I62" s="734"/>
      <c r="J62" s="734"/>
      <c r="K62" s="734"/>
      <c r="L62" s="734"/>
      <c r="M62" s="734"/>
      <c r="N62" s="734"/>
      <c r="O62" s="734"/>
      <c r="P62" s="734"/>
      <c r="Q62" s="734"/>
      <c r="R62" s="734"/>
      <c r="S62" s="734"/>
      <c r="T62" s="734"/>
      <c r="U62" s="734"/>
      <c r="V62" s="734"/>
      <c r="W62" s="734"/>
      <c r="X62" s="734"/>
      <c r="Y62" s="734"/>
      <c r="Z62" s="734"/>
      <c r="AA62" s="734"/>
      <c r="AB62" s="735"/>
    </row>
    <row r="63" spans="2:28" ht="27" customHeight="1" x14ac:dyDescent="0.35">
      <c r="B63" s="736" t="s">
        <v>41</v>
      </c>
      <c r="C63" s="737"/>
      <c r="D63" s="737"/>
      <c r="E63" s="737"/>
      <c r="F63" s="737"/>
      <c r="G63" s="737"/>
      <c r="H63" s="737" t="s">
        <v>68</v>
      </c>
      <c r="I63" s="737"/>
      <c r="J63" s="737" t="s">
        <v>48</v>
      </c>
      <c r="K63" s="737"/>
      <c r="L63" s="737"/>
      <c r="M63" s="737"/>
      <c r="N63" s="737" t="s">
        <v>49</v>
      </c>
      <c r="O63" s="737"/>
      <c r="P63" s="737"/>
      <c r="Q63" s="737"/>
      <c r="R63" s="737"/>
      <c r="S63" s="737"/>
      <c r="T63" s="737"/>
      <c r="U63" s="737"/>
      <c r="V63" s="738" t="s">
        <v>50</v>
      </c>
      <c r="W63" s="738"/>
      <c r="X63" s="738"/>
      <c r="Y63" s="738"/>
      <c r="Z63" s="738"/>
      <c r="AA63" s="738"/>
      <c r="AB63" s="739"/>
    </row>
    <row r="64" spans="2:28" ht="15" customHeight="1" x14ac:dyDescent="0.35">
      <c r="B64" s="704" t="s">
        <v>982</v>
      </c>
      <c r="C64" s="705"/>
      <c r="D64" s="705"/>
      <c r="E64" s="705"/>
      <c r="F64" s="705"/>
      <c r="G64" s="705"/>
      <c r="H64" s="710">
        <v>1</v>
      </c>
      <c r="I64" s="705"/>
      <c r="J64" s="710">
        <v>1</v>
      </c>
      <c r="K64" s="705"/>
      <c r="L64" s="705"/>
      <c r="M64" s="705"/>
      <c r="N64" s="705" t="s">
        <v>983</v>
      </c>
      <c r="O64" s="705"/>
      <c r="P64" s="705"/>
      <c r="Q64" s="705"/>
      <c r="R64" s="705"/>
      <c r="S64" s="705"/>
      <c r="T64" s="705"/>
      <c r="U64" s="705"/>
      <c r="V64" s="716" t="s">
        <v>51</v>
      </c>
      <c r="W64" s="716"/>
      <c r="X64" s="716"/>
      <c r="Y64" s="716"/>
      <c r="Z64" s="716"/>
      <c r="AA64" s="716"/>
      <c r="AB64" s="717"/>
    </row>
    <row r="65" spans="2:28" x14ac:dyDescent="0.35">
      <c r="B65" s="704" t="s">
        <v>822</v>
      </c>
      <c r="C65" s="705"/>
      <c r="D65" s="705"/>
      <c r="E65" s="705"/>
      <c r="F65" s="705"/>
      <c r="G65" s="705"/>
      <c r="H65" s="710">
        <v>1</v>
      </c>
      <c r="I65" s="705"/>
      <c r="J65" s="710">
        <v>1</v>
      </c>
      <c r="K65" s="705"/>
      <c r="L65" s="705"/>
      <c r="M65" s="705"/>
      <c r="N65" s="705" t="s">
        <v>984</v>
      </c>
      <c r="O65" s="705"/>
      <c r="P65" s="705"/>
      <c r="Q65" s="705"/>
      <c r="R65" s="705"/>
      <c r="S65" s="705"/>
      <c r="T65" s="705"/>
      <c r="U65" s="705"/>
      <c r="V65" s="711" t="s">
        <v>51</v>
      </c>
      <c r="W65" s="712"/>
      <c r="X65" s="712"/>
      <c r="Y65" s="712"/>
      <c r="Z65" s="712"/>
      <c r="AA65" s="712"/>
      <c r="AB65" s="713"/>
    </row>
    <row r="66" spans="2:28" x14ac:dyDescent="0.35">
      <c r="B66" s="704" t="s">
        <v>985</v>
      </c>
      <c r="C66" s="705"/>
      <c r="D66" s="705"/>
      <c r="E66" s="705"/>
      <c r="F66" s="705"/>
      <c r="G66" s="705"/>
      <c r="H66" s="710">
        <v>1</v>
      </c>
      <c r="I66" s="705"/>
      <c r="J66" s="710">
        <v>1</v>
      </c>
      <c r="K66" s="705"/>
      <c r="L66" s="705"/>
      <c r="M66" s="705"/>
      <c r="N66" s="705" t="s">
        <v>986</v>
      </c>
      <c r="O66" s="705"/>
      <c r="P66" s="705"/>
      <c r="Q66" s="705"/>
      <c r="R66" s="705"/>
      <c r="S66" s="705"/>
      <c r="T66" s="705"/>
      <c r="U66" s="705"/>
      <c r="V66" s="711" t="s">
        <v>51</v>
      </c>
      <c r="W66" s="712"/>
      <c r="X66" s="712"/>
      <c r="Y66" s="712"/>
      <c r="Z66" s="712"/>
      <c r="AA66" s="712"/>
      <c r="AB66" s="713"/>
    </row>
    <row r="67" spans="2:28" x14ac:dyDescent="0.35">
      <c r="B67" s="714"/>
      <c r="C67" s="712"/>
      <c r="D67" s="712"/>
      <c r="E67" s="712"/>
      <c r="F67" s="712"/>
      <c r="G67" s="715"/>
      <c r="H67" s="705"/>
      <c r="I67" s="705"/>
      <c r="J67" s="705"/>
      <c r="K67" s="705"/>
      <c r="L67" s="705"/>
      <c r="M67" s="705"/>
      <c r="N67" s="705"/>
      <c r="O67" s="705"/>
      <c r="P67" s="705"/>
      <c r="Q67" s="705"/>
      <c r="R67" s="705"/>
      <c r="S67" s="705"/>
      <c r="T67" s="705"/>
      <c r="U67" s="705"/>
      <c r="V67" s="705"/>
      <c r="W67" s="705"/>
      <c r="X67" s="705"/>
      <c r="Y67" s="705"/>
      <c r="Z67" s="705"/>
      <c r="AA67" s="705"/>
      <c r="AB67" s="706"/>
    </row>
    <row r="68" spans="2:28" x14ac:dyDescent="0.35">
      <c r="B68" s="704"/>
      <c r="C68" s="705"/>
      <c r="D68" s="705"/>
      <c r="E68" s="705"/>
      <c r="F68" s="705"/>
      <c r="G68" s="705"/>
      <c r="H68" s="705"/>
      <c r="I68" s="705"/>
      <c r="J68" s="705"/>
      <c r="K68" s="705"/>
      <c r="L68" s="705"/>
      <c r="M68" s="705"/>
      <c r="N68" s="705"/>
      <c r="O68" s="705"/>
      <c r="P68" s="705"/>
      <c r="Q68" s="705"/>
      <c r="R68" s="705"/>
      <c r="S68" s="705"/>
      <c r="T68" s="705"/>
      <c r="U68" s="705"/>
      <c r="V68" s="705"/>
      <c r="W68" s="705"/>
      <c r="X68" s="705"/>
      <c r="Y68" s="705"/>
      <c r="Z68" s="705"/>
      <c r="AA68" s="705"/>
      <c r="AB68" s="706"/>
    </row>
    <row r="69" spans="2:28" x14ac:dyDescent="0.35">
      <c r="B69" s="704"/>
      <c r="C69" s="705"/>
      <c r="D69" s="705"/>
      <c r="E69" s="705"/>
      <c r="F69" s="705"/>
      <c r="G69" s="705"/>
      <c r="H69" s="705"/>
      <c r="I69" s="705"/>
      <c r="J69" s="705"/>
      <c r="K69" s="705"/>
      <c r="L69" s="705"/>
      <c r="M69" s="705"/>
      <c r="N69" s="705"/>
      <c r="O69" s="705"/>
      <c r="P69" s="705"/>
      <c r="Q69" s="705"/>
      <c r="R69" s="705"/>
      <c r="S69" s="705"/>
      <c r="T69" s="705"/>
      <c r="U69" s="705"/>
      <c r="V69" s="705"/>
      <c r="W69" s="705"/>
      <c r="X69" s="705"/>
      <c r="Y69" s="705"/>
      <c r="Z69" s="705"/>
      <c r="AA69" s="705"/>
      <c r="AB69" s="706"/>
    </row>
    <row r="70" spans="2:28" x14ac:dyDescent="0.35">
      <c r="B70" s="704"/>
      <c r="C70" s="705"/>
      <c r="D70" s="705"/>
      <c r="E70" s="705"/>
      <c r="F70" s="705"/>
      <c r="G70" s="705"/>
      <c r="H70" s="705"/>
      <c r="I70" s="705"/>
      <c r="J70" s="705"/>
      <c r="K70" s="705"/>
      <c r="L70" s="705"/>
      <c r="M70" s="705"/>
      <c r="N70" s="705"/>
      <c r="O70" s="705"/>
      <c r="P70" s="705"/>
      <c r="Q70" s="705"/>
      <c r="R70" s="705"/>
      <c r="S70" s="705"/>
      <c r="T70" s="705"/>
      <c r="U70" s="705"/>
      <c r="V70" s="705"/>
      <c r="W70" s="705"/>
      <c r="X70" s="705"/>
      <c r="Y70" s="705"/>
      <c r="Z70" s="705"/>
      <c r="AA70" s="705"/>
      <c r="AB70" s="706"/>
    </row>
    <row r="71" spans="2:28" x14ac:dyDescent="0.35">
      <c r="B71" s="704"/>
      <c r="C71" s="705"/>
      <c r="D71" s="705"/>
      <c r="E71" s="705"/>
      <c r="F71" s="705"/>
      <c r="G71" s="705"/>
      <c r="H71" s="705"/>
      <c r="I71" s="705"/>
      <c r="J71" s="705"/>
      <c r="K71" s="705"/>
      <c r="L71" s="705"/>
      <c r="M71" s="705"/>
      <c r="N71" s="705"/>
      <c r="O71" s="705"/>
      <c r="P71" s="705"/>
      <c r="Q71" s="705"/>
      <c r="R71" s="705"/>
      <c r="S71" s="705"/>
      <c r="T71" s="705"/>
      <c r="U71" s="705"/>
      <c r="V71" s="705"/>
      <c r="W71" s="705"/>
      <c r="X71" s="705"/>
      <c r="Y71" s="705"/>
      <c r="Z71" s="705"/>
      <c r="AA71" s="705"/>
      <c r="AB71" s="706"/>
    </row>
    <row r="72" spans="2:28" x14ac:dyDescent="0.35">
      <c r="B72" s="704"/>
      <c r="C72" s="705"/>
      <c r="D72" s="705"/>
      <c r="E72" s="705"/>
      <c r="F72" s="705"/>
      <c r="G72" s="705"/>
      <c r="H72" s="705"/>
      <c r="I72" s="705"/>
      <c r="J72" s="705"/>
      <c r="K72" s="705"/>
      <c r="L72" s="705"/>
      <c r="M72" s="705"/>
      <c r="N72" s="705"/>
      <c r="O72" s="705"/>
      <c r="P72" s="705"/>
      <c r="Q72" s="705"/>
      <c r="R72" s="705"/>
      <c r="S72" s="705"/>
      <c r="T72" s="705"/>
      <c r="U72" s="705"/>
      <c r="V72" s="705"/>
      <c r="W72" s="705"/>
      <c r="X72" s="705"/>
      <c r="Y72" s="705"/>
      <c r="Z72" s="705"/>
      <c r="AA72" s="705"/>
      <c r="AB72" s="706"/>
    </row>
    <row r="73" spans="2:28" x14ac:dyDescent="0.35">
      <c r="B73" s="704"/>
      <c r="C73" s="705"/>
      <c r="D73" s="705"/>
      <c r="E73" s="705"/>
      <c r="F73" s="705"/>
      <c r="G73" s="705"/>
      <c r="H73" s="705"/>
      <c r="I73" s="705"/>
      <c r="J73" s="705"/>
      <c r="K73" s="705"/>
      <c r="L73" s="705"/>
      <c r="M73" s="705"/>
      <c r="N73" s="705"/>
      <c r="O73" s="705"/>
      <c r="P73" s="705"/>
      <c r="Q73" s="705"/>
      <c r="R73" s="705"/>
      <c r="S73" s="705"/>
      <c r="T73" s="705"/>
      <c r="U73" s="705"/>
      <c r="V73" s="705"/>
      <c r="W73" s="705"/>
      <c r="X73" s="705"/>
      <c r="Y73" s="705"/>
      <c r="Z73" s="705"/>
      <c r="AA73" s="705"/>
      <c r="AB73" s="706"/>
    </row>
    <row r="74" spans="2:28" x14ac:dyDescent="0.35">
      <c r="B74" s="704"/>
      <c r="C74" s="705"/>
      <c r="D74" s="705"/>
      <c r="E74" s="705"/>
      <c r="F74" s="705"/>
      <c r="G74" s="705"/>
      <c r="H74" s="705"/>
      <c r="I74" s="705"/>
      <c r="J74" s="705"/>
      <c r="K74" s="705"/>
      <c r="L74" s="705"/>
      <c r="M74" s="705"/>
      <c r="N74" s="705"/>
      <c r="O74" s="705"/>
      <c r="P74" s="705"/>
      <c r="Q74" s="705"/>
      <c r="R74" s="705"/>
      <c r="S74" s="705"/>
      <c r="T74" s="705"/>
      <c r="U74" s="705"/>
      <c r="V74" s="705"/>
      <c r="W74" s="705"/>
      <c r="X74" s="705"/>
      <c r="Y74" s="705"/>
      <c r="Z74" s="705"/>
      <c r="AA74" s="705"/>
      <c r="AB74" s="706"/>
    </row>
    <row r="75" spans="2:28" ht="15.75" customHeight="1" thickBot="1" x14ac:dyDescent="0.4">
      <c r="B75" s="707"/>
      <c r="C75" s="708"/>
      <c r="D75" s="708"/>
      <c r="E75" s="708"/>
      <c r="F75" s="708"/>
      <c r="G75" s="708"/>
      <c r="H75" s="708"/>
      <c r="I75" s="708"/>
      <c r="J75" s="708"/>
      <c r="K75" s="708"/>
      <c r="L75" s="708"/>
      <c r="M75" s="708"/>
      <c r="N75" s="708"/>
      <c r="O75" s="708"/>
      <c r="P75" s="708"/>
      <c r="Q75" s="708"/>
      <c r="R75" s="708"/>
      <c r="S75" s="708"/>
      <c r="T75" s="708"/>
      <c r="U75" s="708"/>
      <c r="V75" s="708"/>
      <c r="W75" s="708"/>
      <c r="X75" s="708"/>
      <c r="Y75" s="708"/>
      <c r="Z75" s="708"/>
      <c r="AA75" s="708"/>
      <c r="AB75" s="709"/>
    </row>
    <row r="76" spans="2:28" ht="4.5" customHeight="1" thickBot="1" x14ac:dyDescent="0.4">
      <c r="B76" s="690"/>
      <c r="C76" s="691"/>
      <c r="D76" s="691"/>
      <c r="E76" s="691"/>
      <c r="F76" s="691"/>
      <c r="G76" s="691"/>
      <c r="H76" s="691"/>
      <c r="I76" s="691"/>
      <c r="J76" s="691"/>
      <c r="K76" s="691"/>
      <c r="L76" s="691"/>
      <c r="M76" s="691"/>
      <c r="N76" s="691"/>
      <c r="O76" s="691"/>
      <c r="P76" s="691"/>
      <c r="Q76" s="691"/>
      <c r="R76" s="691"/>
      <c r="S76" s="691"/>
      <c r="T76" s="691"/>
      <c r="U76" s="691"/>
      <c r="V76" s="691"/>
      <c r="W76" s="691"/>
      <c r="X76" s="691"/>
      <c r="Y76" s="691"/>
      <c r="Z76" s="691"/>
      <c r="AA76" s="691"/>
      <c r="AB76" s="692"/>
    </row>
    <row r="77" spans="2:28" ht="14.5" customHeight="1" x14ac:dyDescent="0.35">
      <c r="B77" s="693" t="s">
        <v>987</v>
      </c>
      <c r="C77" s="694"/>
      <c r="D77" s="694"/>
      <c r="E77" s="694"/>
      <c r="F77" s="694"/>
      <c r="G77" s="694"/>
      <c r="H77" s="695" t="s">
        <v>988</v>
      </c>
      <c r="I77" s="695"/>
      <c r="J77" s="695"/>
      <c r="K77" s="695"/>
      <c r="L77" s="695"/>
      <c r="M77" s="695"/>
      <c r="N77" s="695"/>
      <c r="O77" s="695"/>
      <c r="P77" s="695"/>
      <c r="Q77" s="695"/>
      <c r="R77" s="696"/>
      <c r="S77" s="697" t="s">
        <v>989</v>
      </c>
      <c r="T77" s="695"/>
      <c r="U77" s="695"/>
      <c r="V77" s="695"/>
      <c r="W77" s="695"/>
      <c r="X77" s="695"/>
      <c r="Y77" s="695"/>
      <c r="Z77" s="695"/>
      <c r="AA77" s="695"/>
      <c r="AB77" s="696"/>
    </row>
    <row r="78" spans="2:28" ht="16" customHeight="1" thickBot="1" x14ac:dyDescent="0.4">
      <c r="B78" s="693"/>
      <c r="C78" s="694"/>
      <c r="D78" s="694"/>
      <c r="E78" s="694"/>
      <c r="F78" s="694"/>
      <c r="G78" s="694"/>
      <c r="H78" s="695"/>
      <c r="I78" s="695"/>
      <c r="J78" s="695"/>
      <c r="K78" s="695"/>
      <c r="L78" s="695"/>
      <c r="M78" s="695"/>
      <c r="N78" s="695"/>
      <c r="O78" s="695"/>
      <c r="P78" s="695"/>
      <c r="Q78" s="695"/>
      <c r="R78" s="696"/>
      <c r="S78" s="697"/>
      <c r="T78" s="695"/>
      <c r="U78" s="695"/>
      <c r="V78" s="695"/>
      <c r="W78" s="695"/>
      <c r="X78" s="695"/>
      <c r="Y78" s="695"/>
      <c r="Z78" s="695"/>
      <c r="AA78" s="695"/>
      <c r="AB78" s="696"/>
    </row>
    <row r="79" spans="2:28" ht="50.15" customHeight="1" thickBot="1" x14ac:dyDescent="0.4">
      <c r="B79" s="698">
        <f>+J49</f>
        <v>1</v>
      </c>
      <c r="C79" s="699"/>
      <c r="D79" s="699"/>
      <c r="E79" s="699"/>
      <c r="F79" s="699"/>
      <c r="G79" s="700"/>
      <c r="H79" s="701" t="s">
        <v>990</v>
      </c>
      <c r="I79" s="702"/>
      <c r="J79" s="702"/>
      <c r="K79" s="702"/>
      <c r="L79" s="702"/>
      <c r="M79" s="702"/>
      <c r="N79" s="702"/>
      <c r="O79" s="702"/>
      <c r="P79" s="702"/>
      <c r="Q79" s="702"/>
      <c r="R79" s="703"/>
      <c r="S79" s="690"/>
      <c r="T79" s="691"/>
      <c r="U79" s="691"/>
      <c r="V79" s="691"/>
      <c r="W79" s="691"/>
      <c r="X79" s="691"/>
      <c r="Y79" s="691"/>
      <c r="Z79" s="691"/>
      <c r="AA79" s="691"/>
      <c r="AB79" s="692"/>
    </row>
    <row r="80" spans="2:28" ht="4" customHeight="1" thickBot="1" x14ac:dyDescent="0.4">
      <c r="B80" s="669"/>
      <c r="C80" s="670"/>
      <c r="D80" s="670"/>
      <c r="E80" s="670"/>
      <c r="F80" s="670"/>
      <c r="G80" s="670"/>
      <c r="H80" s="670"/>
      <c r="I80" s="670"/>
      <c r="J80" s="670"/>
      <c r="K80" s="670"/>
      <c r="L80" s="670"/>
      <c r="M80" s="670"/>
      <c r="N80" s="670"/>
      <c r="O80" s="670"/>
      <c r="P80" s="670"/>
      <c r="Q80" s="670"/>
      <c r="R80" s="670"/>
      <c r="S80" s="670"/>
      <c r="T80" s="670"/>
      <c r="U80" s="670"/>
      <c r="V80" s="670"/>
      <c r="W80" s="670"/>
      <c r="X80" s="670"/>
      <c r="Y80" s="670"/>
      <c r="Z80" s="670"/>
      <c r="AA80" s="670"/>
      <c r="AB80" s="671"/>
    </row>
    <row r="81" spans="2:28" ht="15" customHeight="1" x14ac:dyDescent="0.35">
      <c r="B81" s="672" t="s">
        <v>991</v>
      </c>
      <c r="C81" s="673"/>
      <c r="D81" s="673"/>
      <c r="E81" s="673"/>
      <c r="F81" s="673"/>
      <c r="G81" s="673"/>
      <c r="H81" s="674"/>
      <c r="I81" s="678" t="s">
        <v>992</v>
      </c>
      <c r="J81" s="679"/>
      <c r="K81" s="679"/>
      <c r="L81" s="679"/>
      <c r="M81" s="679"/>
      <c r="N81" s="679"/>
      <c r="O81" s="679"/>
      <c r="P81" s="680"/>
      <c r="Q81" s="672" t="s">
        <v>993</v>
      </c>
      <c r="R81" s="673"/>
      <c r="S81" s="673"/>
      <c r="T81" s="673"/>
      <c r="U81" s="674"/>
      <c r="V81" s="684" t="s">
        <v>994</v>
      </c>
      <c r="W81" s="685"/>
      <c r="X81" s="685"/>
      <c r="Y81" s="685"/>
      <c r="Z81" s="685"/>
      <c r="AA81" s="685"/>
      <c r="AB81" s="686"/>
    </row>
    <row r="82" spans="2:28" ht="15" thickBot="1" x14ac:dyDescent="0.4">
      <c r="B82" s="675"/>
      <c r="C82" s="676"/>
      <c r="D82" s="676"/>
      <c r="E82" s="676"/>
      <c r="F82" s="676"/>
      <c r="G82" s="676"/>
      <c r="H82" s="677"/>
      <c r="I82" s="681"/>
      <c r="J82" s="682"/>
      <c r="K82" s="682"/>
      <c r="L82" s="682"/>
      <c r="M82" s="682"/>
      <c r="N82" s="682"/>
      <c r="O82" s="682"/>
      <c r="P82" s="683"/>
      <c r="Q82" s="675"/>
      <c r="R82" s="676"/>
      <c r="S82" s="676"/>
      <c r="T82" s="676"/>
      <c r="U82" s="677"/>
      <c r="V82" s="687"/>
      <c r="W82" s="688"/>
      <c r="X82" s="688"/>
      <c r="Y82" s="688"/>
      <c r="Z82" s="688"/>
      <c r="AA82" s="688"/>
      <c r="AB82" s="689"/>
    </row>
    <row r="107" ht="6" customHeight="1" x14ac:dyDescent="0.35"/>
  </sheetData>
  <mergeCells count="181">
    <mergeCell ref="B6:H7"/>
    <mergeCell ref="I6:I7"/>
    <mergeCell ref="J6:K7"/>
    <mergeCell ref="L6:AB7"/>
    <mergeCell ref="B8:AB8"/>
    <mergeCell ref="B9:H9"/>
    <mergeCell ref="I9:AB9"/>
    <mergeCell ref="B2:G4"/>
    <mergeCell ref="H2:AB2"/>
    <mergeCell ref="H3:O3"/>
    <mergeCell ref="P3:AB3"/>
    <mergeCell ref="H4:AB4"/>
    <mergeCell ref="B5:AB5"/>
    <mergeCell ref="B13:AB13"/>
    <mergeCell ref="B14:H15"/>
    <mergeCell ref="I14:U15"/>
    <mergeCell ref="V14:AB14"/>
    <mergeCell ref="V15:AB15"/>
    <mergeCell ref="B16:AB16"/>
    <mergeCell ref="B10:AB10"/>
    <mergeCell ref="B11:H12"/>
    <mergeCell ref="I11:P12"/>
    <mergeCell ref="Q11:U11"/>
    <mergeCell ref="V11:Y11"/>
    <mergeCell ref="Z11:AB11"/>
    <mergeCell ref="Q12:U12"/>
    <mergeCell ref="V12:Y12"/>
    <mergeCell ref="Z12:AB12"/>
    <mergeCell ref="B21:G21"/>
    <mergeCell ref="H21:J21"/>
    <mergeCell ref="K21:T21"/>
    <mergeCell ref="U21:AB21"/>
    <mergeCell ref="B22:AB22"/>
    <mergeCell ref="B23:H23"/>
    <mergeCell ref="I23:AB23"/>
    <mergeCell ref="B17:H17"/>
    <mergeCell ref="I17:AB17"/>
    <mergeCell ref="B18:AB18"/>
    <mergeCell ref="B19:H19"/>
    <mergeCell ref="I19:AB19"/>
    <mergeCell ref="B20:AB20"/>
    <mergeCell ref="B28:H29"/>
    <mergeCell ref="I28:L29"/>
    <mergeCell ref="M28:W28"/>
    <mergeCell ref="X28:AB28"/>
    <mergeCell ref="M29:W29"/>
    <mergeCell ref="X29:AB29"/>
    <mergeCell ref="B24:AB24"/>
    <mergeCell ref="B25:L25"/>
    <mergeCell ref="N25:AB25"/>
    <mergeCell ref="B26:M26"/>
    <mergeCell ref="N26:AB26"/>
    <mergeCell ref="B27:AB27"/>
    <mergeCell ref="B30:AB30"/>
    <mergeCell ref="B31:J33"/>
    <mergeCell ref="K31:R31"/>
    <mergeCell ref="S31:W31"/>
    <mergeCell ref="X31:AB31"/>
    <mergeCell ref="K32:N32"/>
    <mergeCell ref="O32:R32"/>
    <mergeCell ref="S32:T32"/>
    <mergeCell ref="U32:W32"/>
    <mergeCell ref="X32:Y32"/>
    <mergeCell ref="B34:AB34"/>
    <mergeCell ref="B35:AB35"/>
    <mergeCell ref="B36:G36"/>
    <mergeCell ref="K36:AB36"/>
    <mergeCell ref="B37:G37"/>
    <mergeCell ref="K37:AB37"/>
    <mergeCell ref="Z32:AB32"/>
    <mergeCell ref="K33:N33"/>
    <mergeCell ref="O33:R33"/>
    <mergeCell ref="S33:T33"/>
    <mergeCell ref="U33:W33"/>
    <mergeCell ref="X33:Y33"/>
    <mergeCell ref="Z33:AB33"/>
    <mergeCell ref="B41:G41"/>
    <mergeCell ref="K41:AB41"/>
    <mergeCell ref="B42:G42"/>
    <mergeCell ref="K42:AB42"/>
    <mergeCell ref="B43:G43"/>
    <mergeCell ref="K43:AB43"/>
    <mergeCell ref="B38:G38"/>
    <mergeCell ref="K38:AB38"/>
    <mergeCell ref="B39:G39"/>
    <mergeCell ref="K39:AB39"/>
    <mergeCell ref="B40:G40"/>
    <mergeCell ref="K40:AB40"/>
    <mergeCell ref="B47:G47"/>
    <mergeCell ref="K47:AB47"/>
    <mergeCell ref="B48:G48"/>
    <mergeCell ref="K48:AB48"/>
    <mergeCell ref="B49:G49"/>
    <mergeCell ref="K49:AB49"/>
    <mergeCell ref="B44:G44"/>
    <mergeCell ref="K44:AB44"/>
    <mergeCell ref="B45:G45"/>
    <mergeCell ref="K45:AB45"/>
    <mergeCell ref="B46:G46"/>
    <mergeCell ref="K46:AB46"/>
    <mergeCell ref="B50:AB50"/>
    <mergeCell ref="B51:AB51"/>
    <mergeCell ref="B52:AB61"/>
    <mergeCell ref="B62:AB62"/>
    <mergeCell ref="B63:G63"/>
    <mergeCell ref="H63:I63"/>
    <mergeCell ref="J63:M63"/>
    <mergeCell ref="N63:U63"/>
    <mergeCell ref="V63:AB63"/>
    <mergeCell ref="B64:G64"/>
    <mergeCell ref="H64:I64"/>
    <mergeCell ref="J64:M64"/>
    <mergeCell ref="N64:U64"/>
    <mergeCell ref="V64:AB64"/>
    <mergeCell ref="B65:G65"/>
    <mergeCell ref="H65:I65"/>
    <mergeCell ref="J65:M65"/>
    <mergeCell ref="N65:U65"/>
    <mergeCell ref="V65:AB65"/>
    <mergeCell ref="B66:G66"/>
    <mergeCell ref="H66:I66"/>
    <mergeCell ref="J66:M66"/>
    <mergeCell ref="N66:U66"/>
    <mergeCell ref="V66:AB66"/>
    <mergeCell ref="B67:G67"/>
    <mergeCell ref="H67:I67"/>
    <mergeCell ref="J67:M67"/>
    <mergeCell ref="N67:U67"/>
    <mergeCell ref="V67:AB67"/>
    <mergeCell ref="B68:G68"/>
    <mergeCell ref="H68:I68"/>
    <mergeCell ref="J68:M68"/>
    <mergeCell ref="N68:U68"/>
    <mergeCell ref="V68:AB68"/>
    <mergeCell ref="B69:G69"/>
    <mergeCell ref="H69:I69"/>
    <mergeCell ref="J69:M69"/>
    <mergeCell ref="N69:U69"/>
    <mergeCell ref="V69:AB69"/>
    <mergeCell ref="B70:G70"/>
    <mergeCell ref="H70:I70"/>
    <mergeCell ref="J70:M70"/>
    <mergeCell ref="N70:U70"/>
    <mergeCell ref="V70:AB70"/>
    <mergeCell ref="B71:G71"/>
    <mergeCell ref="H71:I71"/>
    <mergeCell ref="J71:M71"/>
    <mergeCell ref="N71:U71"/>
    <mergeCell ref="V71:AB71"/>
    <mergeCell ref="B72:G72"/>
    <mergeCell ref="H72:I72"/>
    <mergeCell ref="J72:M72"/>
    <mergeCell ref="N72:U72"/>
    <mergeCell ref="V72:AB72"/>
    <mergeCell ref="B73:G73"/>
    <mergeCell ref="H73:I73"/>
    <mergeCell ref="J73:M73"/>
    <mergeCell ref="N73:U73"/>
    <mergeCell ref="V73:AB73"/>
    <mergeCell ref="B74:G74"/>
    <mergeCell ref="H74:I74"/>
    <mergeCell ref="J74:M74"/>
    <mergeCell ref="N74:U74"/>
    <mergeCell ref="V74:AB74"/>
    <mergeCell ref="B75:G75"/>
    <mergeCell ref="H75:I75"/>
    <mergeCell ref="J75:M75"/>
    <mergeCell ref="N75:U75"/>
    <mergeCell ref="V75:AB75"/>
    <mergeCell ref="B80:AB80"/>
    <mergeCell ref="B81:H82"/>
    <mergeCell ref="I81:P82"/>
    <mergeCell ref="Q81:U82"/>
    <mergeCell ref="V81:AB82"/>
    <mergeCell ref="B76:AB76"/>
    <mergeCell ref="B77:G78"/>
    <mergeCell ref="H77:R78"/>
    <mergeCell ref="S77:AB78"/>
    <mergeCell ref="B79:G79"/>
    <mergeCell ref="H79:R79"/>
    <mergeCell ref="S79:AB79"/>
  </mergeCell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x14:formula1>
            <xm:f>'C:\Users\erika.munoz\Downloads\[reporte primera línea des_periodo tercer trimestre 2025_proceso des__formato_de_indicador_de_gestion.xlsx]Listas'!#REF!</xm:f>
          </x14:formula1>
          <xm:sqref>X29:AB29</xm:sqref>
        </x14:dataValidation>
        <x14:dataValidation type="list" allowBlank="1" showInputMessage="1" showErrorMessage="1">
          <x14:formula1>
            <xm:f>'C:\Users\erika.munoz\Downloads\[reporte primera línea des_periodo tercer trimestre 2025_proceso des__formato_de_indicador_de_gestion.xlsx]Listas'!#REF!</xm:f>
          </x14:formula1>
          <xm:sqref>N26:AB26</xm:sqref>
        </x14:dataValidation>
        <x14:dataValidation type="list" allowBlank="1" showInputMessage="1" showErrorMessage="1">
          <x14:formula1>
            <xm:f>'C:\Users\erika.munoz\Downloads\[reporte primera línea des_periodo tercer trimestre 2025_proceso des__formato_de_indicador_de_gestion.xlsx]Listas'!#REF!</xm:f>
          </x14:formula1>
          <xm:sqref>U21:AB21</xm:sqref>
        </x14:dataValidation>
        <x14:dataValidation type="list" allowBlank="1" showInputMessage="1" showErrorMessage="1">
          <x14:formula1>
            <xm:f>'C:\Users\erika.munoz\Downloads\[reporte primera línea des_periodo tercer trimestre 2025_proceso des__formato_de_indicador_de_gestion.xlsx]Listas'!#REF!</xm:f>
          </x14:formula1>
          <xm:sqref>V15:AB15</xm:sqref>
        </x14:dataValidation>
        <x14:dataValidation type="list" allowBlank="1" showInputMessage="1" showErrorMessage="1">
          <x14:formula1>
            <xm:f>'C:\Users\erika.munoz\Downloads\[reporte primera línea des_periodo tercer trimestre 2025_proceso des__formato_de_indicador_de_gestion.xlsx]Listas'!#REF!</xm:f>
          </x14:formula1>
          <xm:sqref>Q12:U12</xm:sqref>
        </x14:dataValidation>
        <x14:dataValidation type="list" allowBlank="1" showInputMessage="1" showErrorMessage="1">
          <x14:formula1>
            <xm:f>'C:\Users\erika.munoz\Downloads\[reporte primera línea des_periodo tercer trimestre 2025_proceso des__formato_de_indicador_de_gestion.xlsx]Listas'!#REF!</xm:f>
          </x14:formula1>
          <xm:sqref>I9:AB9</xm:sqref>
        </x14:dataValidation>
        <x14:dataValidation type="list" allowBlank="1" showInputMessage="1" showErrorMessage="1">
          <x14:formula1>
            <xm:f>'C:\Users\erika.munoz\Downloads\[reporte primera línea des_periodo tercer trimestre 2025_proceso des__formato_de_indicador_de_gestion.xlsx]Listas'!#REF!</xm:f>
          </x14:formula1>
          <xm:sqref>L6:AB7</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C08AF"/>
  </sheetPr>
  <dimension ref="A1:AB99"/>
  <sheetViews>
    <sheetView topLeftCell="A4" workbookViewId="0">
      <selection activeCell="I20" sqref="I20:L21"/>
    </sheetView>
  </sheetViews>
  <sheetFormatPr baseColWidth="10" defaultColWidth="3.7265625" defaultRowHeight="14.5" x14ac:dyDescent="0.35"/>
  <cols>
    <col min="1" max="1" width="3.7265625" style="1"/>
    <col min="2" max="2" width="2.81640625" style="1" customWidth="1"/>
    <col min="3" max="7" width="3.26953125" style="1" customWidth="1"/>
    <col min="8" max="8" width="14.26953125" style="1" customWidth="1"/>
    <col min="9" max="9" width="13.453125" style="1" customWidth="1"/>
    <col min="10" max="10" width="15" style="1" customWidth="1"/>
    <col min="11" max="12" width="3.453125" style="1" customWidth="1"/>
    <col min="13" max="15" width="2.7265625" style="1" customWidth="1"/>
    <col min="16" max="16" width="3.453125" style="1" customWidth="1"/>
    <col min="17" max="17" width="3.54296875" style="1" customWidth="1"/>
    <col min="18" max="18" width="3.7265625" style="1"/>
    <col min="19" max="19" width="3.26953125" style="1" customWidth="1"/>
    <col min="20" max="20" width="7.453125" style="1" customWidth="1"/>
    <col min="21" max="21" width="3.54296875" style="1" customWidth="1"/>
    <col min="22" max="22" width="3.7265625" style="1"/>
    <col min="23" max="25" width="5" style="1" customWidth="1"/>
    <col min="26" max="26" width="6.7265625" style="1" customWidth="1"/>
    <col min="27" max="27" width="4.1796875" style="1" customWidth="1"/>
    <col min="28" max="28" width="2" style="1" customWidth="1"/>
    <col min="29" max="16384" width="3.7265625" style="1"/>
  </cols>
  <sheetData>
    <row r="1" spans="1:28" ht="15" thickBot="1" x14ac:dyDescent="0.4">
      <c r="A1" s="3231"/>
      <c r="B1" s="3255"/>
      <c r="C1" s="3255"/>
      <c r="D1" s="3255"/>
      <c r="E1" s="3255"/>
      <c r="F1" s="3255"/>
      <c r="G1" s="3153"/>
      <c r="H1" s="3153"/>
      <c r="I1" s="3153"/>
      <c r="J1" s="3153"/>
      <c r="K1" s="3153"/>
      <c r="L1" s="3153"/>
      <c r="M1" s="3153"/>
      <c r="N1" s="3153"/>
      <c r="O1" s="3153"/>
      <c r="P1" s="3153"/>
      <c r="Q1" s="3153"/>
      <c r="R1" s="3153"/>
      <c r="S1" s="3153"/>
      <c r="T1" s="3153"/>
      <c r="U1" s="3153"/>
      <c r="V1" s="3153"/>
      <c r="W1" s="3153"/>
      <c r="X1" s="3153"/>
      <c r="Y1" s="3153"/>
      <c r="Z1" s="3153"/>
      <c r="AA1" s="3153"/>
      <c r="AB1" s="3153"/>
    </row>
    <row r="2" spans="1:28" ht="45.75" customHeight="1" x14ac:dyDescent="0.35">
      <c r="A2" s="3231"/>
      <c r="B2" s="858"/>
      <c r="C2" s="859"/>
      <c r="D2" s="859"/>
      <c r="E2" s="859"/>
      <c r="F2" s="859"/>
      <c r="G2" s="859"/>
      <c r="H2" s="974" t="s">
        <v>0</v>
      </c>
      <c r="I2" s="974"/>
      <c r="J2" s="974"/>
      <c r="K2" s="974"/>
      <c r="L2" s="974"/>
      <c r="M2" s="974"/>
      <c r="N2" s="974"/>
      <c r="O2" s="974"/>
      <c r="P2" s="974"/>
      <c r="Q2" s="974"/>
      <c r="R2" s="974"/>
      <c r="S2" s="974"/>
      <c r="T2" s="974"/>
      <c r="U2" s="974"/>
      <c r="V2" s="974"/>
      <c r="W2" s="974"/>
      <c r="X2" s="974"/>
      <c r="Y2" s="974"/>
      <c r="Z2" s="974"/>
      <c r="AA2" s="974"/>
      <c r="AB2" s="975"/>
    </row>
    <row r="3" spans="1:28" ht="14.5" customHeight="1" x14ac:dyDescent="0.35">
      <c r="A3" s="3231"/>
      <c r="B3" s="704"/>
      <c r="C3" s="705"/>
      <c r="D3" s="705"/>
      <c r="E3" s="705"/>
      <c r="F3" s="705"/>
      <c r="G3" s="705"/>
      <c r="H3" s="862" t="s">
        <v>1</v>
      </c>
      <c r="I3" s="862"/>
      <c r="J3" s="862"/>
      <c r="K3" s="862"/>
      <c r="L3" s="862"/>
      <c r="M3" s="862"/>
      <c r="N3" s="862"/>
      <c r="O3" s="862"/>
      <c r="P3" s="862" t="s">
        <v>2</v>
      </c>
      <c r="Q3" s="862"/>
      <c r="R3" s="862"/>
      <c r="S3" s="862"/>
      <c r="T3" s="862"/>
      <c r="U3" s="862"/>
      <c r="V3" s="862"/>
      <c r="W3" s="862"/>
      <c r="X3" s="862"/>
      <c r="Y3" s="862"/>
      <c r="Z3" s="862"/>
      <c r="AA3" s="862"/>
      <c r="AB3" s="863"/>
    </row>
    <row r="4" spans="1:28" ht="15" customHeight="1" thickBot="1" x14ac:dyDescent="0.4">
      <c r="A4" s="3231"/>
      <c r="B4" s="707"/>
      <c r="C4" s="708"/>
      <c r="D4" s="708"/>
      <c r="E4" s="708"/>
      <c r="F4" s="708"/>
      <c r="G4" s="708"/>
      <c r="H4" s="864" t="s">
        <v>3</v>
      </c>
      <c r="I4" s="864"/>
      <c r="J4" s="864"/>
      <c r="K4" s="864"/>
      <c r="L4" s="864"/>
      <c r="M4" s="864"/>
      <c r="N4" s="864"/>
      <c r="O4" s="864"/>
      <c r="P4" s="864"/>
      <c r="Q4" s="864"/>
      <c r="R4" s="864"/>
      <c r="S4" s="864"/>
      <c r="T4" s="864"/>
      <c r="U4" s="864"/>
      <c r="V4" s="864"/>
      <c r="W4" s="864"/>
      <c r="X4" s="864"/>
      <c r="Y4" s="864"/>
      <c r="Z4" s="864"/>
      <c r="AA4" s="864"/>
      <c r="AB4" s="865"/>
    </row>
    <row r="5" spans="1:28" x14ac:dyDescent="0.35">
      <c r="A5" s="3231"/>
      <c r="B5" s="3153"/>
      <c r="C5" s="3153"/>
      <c r="D5" s="3153"/>
      <c r="E5" s="3153"/>
      <c r="F5" s="3153"/>
      <c r="G5" s="3153"/>
      <c r="H5" s="3256"/>
      <c r="I5" s="3256"/>
      <c r="J5" s="3256"/>
      <c r="K5" s="3256"/>
      <c r="L5" s="3256"/>
      <c r="M5" s="3256"/>
      <c r="N5" s="3256"/>
      <c r="O5" s="3256"/>
      <c r="P5" s="3256"/>
      <c r="Q5" s="3256"/>
      <c r="R5" s="3256"/>
      <c r="S5" s="3256"/>
      <c r="T5" s="3256"/>
      <c r="U5" s="3256"/>
      <c r="V5" s="3256"/>
      <c r="W5" s="3256"/>
      <c r="X5" s="3256"/>
      <c r="Y5" s="3256"/>
      <c r="Z5" s="3256"/>
      <c r="AA5" s="3256"/>
      <c r="AB5" s="3256"/>
    </row>
    <row r="6" spans="1:28" ht="7.5" customHeight="1" thickBot="1" x14ac:dyDescent="0.4">
      <c r="A6" s="3231"/>
      <c r="B6" s="3257"/>
      <c r="C6" s="3258"/>
      <c r="D6" s="3258"/>
      <c r="E6" s="3258"/>
      <c r="F6" s="3258"/>
      <c r="G6" s="3258"/>
      <c r="H6" s="3258"/>
      <c r="I6" s="3259"/>
      <c r="J6" s="3259"/>
      <c r="K6" s="3259"/>
      <c r="L6" s="3259"/>
      <c r="M6" s="3259"/>
      <c r="N6" s="3259"/>
      <c r="O6" s="3259"/>
      <c r="P6" s="3259"/>
      <c r="Q6" s="3259"/>
      <c r="R6" s="3260"/>
      <c r="S6" s="3260"/>
      <c r="T6" s="3260"/>
      <c r="U6" s="3260"/>
      <c r="V6" s="3260"/>
      <c r="W6" s="3258"/>
      <c r="X6" s="3258"/>
      <c r="Y6" s="3258"/>
      <c r="Z6" s="3258"/>
      <c r="AA6" s="3258"/>
      <c r="AB6" s="3261"/>
    </row>
    <row r="7" spans="1:28" ht="15" customHeight="1" x14ac:dyDescent="0.35">
      <c r="A7" s="3231"/>
      <c r="B7" s="3262"/>
      <c r="C7" s="953" t="s">
        <v>4</v>
      </c>
      <c r="D7" s="954"/>
      <c r="E7" s="954"/>
      <c r="F7" s="954"/>
      <c r="G7" s="954"/>
      <c r="H7" s="955"/>
      <c r="I7" s="1034" t="s">
        <v>154</v>
      </c>
      <c r="J7" s="1035"/>
      <c r="K7" s="1035"/>
      <c r="L7" s="1035"/>
      <c r="M7" s="1035"/>
      <c r="N7" s="1035"/>
      <c r="O7" s="1035"/>
      <c r="P7" s="1035"/>
      <c r="Q7" s="1035"/>
      <c r="R7" s="1035"/>
      <c r="S7" s="1035"/>
      <c r="T7" s="1035"/>
      <c r="U7" s="1035"/>
      <c r="V7" s="1035"/>
      <c r="W7" s="1035"/>
      <c r="X7" s="1035"/>
      <c r="Y7" s="1035"/>
      <c r="Z7" s="1035"/>
      <c r="AA7" s="1036"/>
      <c r="AB7" s="3263"/>
    </row>
    <row r="8" spans="1:28" ht="15" thickBot="1" x14ac:dyDescent="0.4">
      <c r="A8" s="3231"/>
      <c r="B8" s="3262"/>
      <c r="C8" s="956"/>
      <c r="D8" s="957"/>
      <c r="E8" s="957"/>
      <c r="F8" s="957"/>
      <c r="G8" s="957"/>
      <c r="H8" s="958"/>
      <c r="I8" s="1037"/>
      <c r="J8" s="1038"/>
      <c r="K8" s="1038"/>
      <c r="L8" s="1038"/>
      <c r="M8" s="1038"/>
      <c r="N8" s="1038"/>
      <c r="O8" s="1038"/>
      <c r="P8" s="1038"/>
      <c r="Q8" s="1038"/>
      <c r="R8" s="1038"/>
      <c r="S8" s="1038"/>
      <c r="T8" s="1038"/>
      <c r="U8" s="1038"/>
      <c r="V8" s="1038"/>
      <c r="W8" s="1038"/>
      <c r="X8" s="1038"/>
      <c r="Y8" s="1038"/>
      <c r="Z8" s="1038"/>
      <c r="AA8" s="1039"/>
      <c r="AB8" s="3263"/>
    </row>
    <row r="9" spans="1:28" ht="9" customHeight="1" thickBot="1" x14ac:dyDescent="0.4">
      <c r="A9" s="3231"/>
      <c r="B9" s="3262"/>
      <c r="C9" s="3264"/>
      <c r="D9" s="3264"/>
      <c r="E9" s="3264"/>
      <c r="F9" s="3264"/>
      <c r="G9" s="3264"/>
      <c r="H9" s="3264"/>
      <c r="I9" s="3265"/>
      <c r="J9" s="3265"/>
      <c r="K9" s="3265"/>
      <c r="L9" s="3265"/>
      <c r="M9" s="3265"/>
      <c r="N9" s="3265"/>
      <c r="O9" s="3265"/>
      <c r="P9" s="3265"/>
      <c r="Q9" s="3265"/>
      <c r="R9" s="3266"/>
      <c r="S9" s="3266"/>
      <c r="T9" s="3266"/>
      <c r="U9" s="3266"/>
      <c r="V9" s="3266"/>
      <c r="W9" s="3264"/>
      <c r="X9" s="3264"/>
      <c r="Y9" s="3264"/>
      <c r="Z9" s="3264"/>
      <c r="AA9" s="3264"/>
      <c r="AB9" s="3263"/>
    </row>
    <row r="10" spans="1:28" ht="15" customHeight="1" x14ac:dyDescent="0.35">
      <c r="A10" s="3231"/>
      <c r="B10" s="3262"/>
      <c r="C10" s="953" t="s">
        <v>5</v>
      </c>
      <c r="D10" s="954"/>
      <c r="E10" s="954"/>
      <c r="F10" s="954"/>
      <c r="G10" s="954"/>
      <c r="H10" s="955"/>
      <c r="I10" s="1318" t="s">
        <v>175</v>
      </c>
      <c r="J10" s="1319"/>
      <c r="K10" s="1319"/>
      <c r="L10" s="1319"/>
      <c r="M10" s="1319"/>
      <c r="N10" s="1319"/>
      <c r="O10" s="1319"/>
      <c r="P10" s="1319"/>
      <c r="Q10" s="1320"/>
      <c r="R10" s="1316" t="s">
        <v>7</v>
      </c>
      <c r="S10" s="1316"/>
      <c r="T10" s="1316"/>
      <c r="U10" s="1317"/>
      <c r="V10" s="929" t="s">
        <v>8</v>
      </c>
      <c r="W10" s="930"/>
      <c r="X10" s="930"/>
      <c r="Y10" s="930"/>
      <c r="Z10" s="930"/>
      <c r="AA10" s="931"/>
      <c r="AB10" s="3263"/>
    </row>
    <row r="11" spans="1:28" ht="19.5" customHeight="1" thickBot="1" x14ac:dyDescent="0.4">
      <c r="A11" s="3231"/>
      <c r="B11" s="3262"/>
      <c r="C11" s="956"/>
      <c r="D11" s="957"/>
      <c r="E11" s="957"/>
      <c r="F11" s="957"/>
      <c r="G11" s="957"/>
      <c r="H11" s="958"/>
      <c r="I11" s="1321"/>
      <c r="J11" s="1322"/>
      <c r="K11" s="1322"/>
      <c r="L11" s="1322"/>
      <c r="M11" s="1322"/>
      <c r="N11" s="1322"/>
      <c r="O11" s="1322"/>
      <c r="P11" s="1322"/>
      <c r="Q11" s="1323"/>
      <c r="R11" s="962" t="s">
        <v>176</v>
      </c>
      <c r="S11" s="963"/>
      <c r="T11" s="963"/>
      <c r="U11" s="963"/>
      <c r="V11" s="1276">
        <v>1</v>
      </c>
      <c r="W11" s="1276"/>
      <c r="X11" s="1276"/>
      <c r="Y11" s="1276"/>
      <c r="Z11" s="1276"/>
      <c r="AA11" s="1277"/>
      <c r="AB11" s="3263"/>
    </row>
    <row r="12" spans="1:28" ht="10.5" customHeight="1" thickBot="1" x14ac:dyDescent="0.4">
      <c r="A12" s="3231"/>
      <c r="B12" s="3267"/>
      <c r="C12" s="3268"/>
      <c r="D12" s="3268"/>
      <c r="E12" s="3268"/>
      <c r="F12" s="3268"/>
      <c r="G12" s="3268"/>
      <c r="H12" s="3268"/>
      <c r="I12" s="3268"/>
      <c r="J12" s="3268"/>
      <c r="K12" s="3268"/>
      <c r="L12" s="3268"/>
      <c r="M12" s="3268"/>
      <c r="N12" s="3268"/>
      <c r="O12" s="3268"/>
      <c r="P12" s="3268"/>
      <c r="Q12" s="3268"/>
      <c r="R12" s="3268"/>
      <c r="S12" s="3268"/>
      <c r="T12" s="3268"/>
      <c r="U12" s="3268"/>
      <c r="V12" s="3268"/>
      <c r="W12" s="3268"/>
      <c r="X12" s="3268"/>
      <c r="Y12" s="3268"/>
      <c r="Z12" s="3268"/>
      <c r="AA12" s="3268"/>
      <c r="AB12" s="3269"/>
    </row>
    <row r="13" spans="1:28" ht="15" customHeight="1" x14ac:dyDescent="0.35">
      <c r="A13" s="3231"/>
      <c r="B13" s="3267"/>
      <c r="C13" s="953" t="s">
        <v>10</v>
      </c>
      <c r="D13" s="954"/>
      <c r="E13" s="954"/>
      <c r="F13" s="954"/>
      <c r="G13" s="954"/>
      <c r="H13" s="955"/>
      <c r="I13" s="1307" t="s">
        <v>177</v>
      </c>
      <c r="J13" s="1308"/>
      <c r="K13" s="1308"/>
      <c r="L13" s="1308"/>
      <c r="M13" s="1308"/>
      <c r="N13" s="1308"/>
      <c r="O13" s="1308"/>
      <c r="P13" s="1308"/>
      <c r="Q13" s="1308"/>
      <c r="R13" s="1308"/>
      <c r="S13" s="1309"/>
      <c r="T13" s="953" t="s">
        <v>11</v>
      </c>
      <c r="U13" s="954"/>
      <c r="V13" s="954"/>
      <c r="W13" s="954"/>
      <c r="X13" s="954"/>
      <c r="Y13" s="954"/>
      <c r="Z13" s="954"/>
      <c r="AA13" s="955"/>
      <c r="AB13" s="3269"/>
    </row>
    <row r="14" spans="1:28" ht="51" customHeight="1" thickBot="1" x14ac:dyDescent="0.4">
      <c r="A14" s="3231"/>
      <c r="B14" s="3267"/>
      <c r="C14" s="956"/>
      <c r="D14" s="957"/>
      <c r="E14" s="957"/>
      <c r="F14" s="957"/>
      <c r="G14" s="957"/>
      <c r="H14" s="958"/>
      <c r="I14" s="1310"/>
      <c r="J14" s="1311"/>
      <c r="K14" s="1311"/>
      <c r="L14" s="1311"/>
      <c r="M14" s="1311"/>
      <c r="N14" s="1311"/>
      <c r="O14" s="1311"/>
      <c r="P14" s="1311"/>
      <c r="Q14" s="1311"/>
      <c r="R14" s="1311"/>
      <c r="S14" s="1312"/>
      <c r="T14" s="965" t="s">
        <v>12</v>
      </c>
      <c r="U14" s="966"/>
      <c r="V14" s="966"/>
      <c r="W14" s="966"/>
      <c r="X14" s="966"/>
      <c r="Y14" s="966"/>
      <c r="Z14" s="966"/>
      <c r="AA14" s="967"/>
      <c r="AB14" s="3269"/>
    </row>
    <row r="15" spans="1:28" ht="9.75" customHeight="1" thickBot="1" x14ac:dyDescent="0.4">
      <c r="A15" s="3231"/>
      <c r="B15" s="3267"/>
      <c r="C15" s="3268"/>
      <c r="D15" s="3268"/>
      <c r="E15" s="3268"/>
      <c r="F15" s="3268"/>
      <c r="G15" s="3268"/>
      <c r="H15" s="3268"/>
      <c r="I15" s="3268"/>
      <c r="J15" s="3268"/>
      <c r="K15" s="3268"/>
      <c r="L15" s="3268"/>
      <c r="M15" s="3268"/>
      <c r="N15" s="3268"/>
      <c r="O15" s="3268"/>
      <c r="P15" s="3268"/>
      <c r="Q15" s="3268"/>
      <c r="R15" s="3268"/>
      <c r="S15" s="3268"/>
      <c r="T15" s="3268"/>
      <c r="U15" s="3268"/>
      <c r="V15" s="3268"/>
      <c r="W15" s="3268"/>
      <c r="X15" s="3268"/>
      <c r="Y15" s="3268"/>
      <c r="Z15" s="3268"/>
      <c r="AA15" s="3268"/>
      <c r="AB15" s="3269"/>
    </row>
    <row r="16" spans="1:28" ht="30.75" customHeight="1" thickBot="1" x14ac:dyDescent="0.4">
      <c r="A16" s="3231"/>
      <c r="B16" s="3267"/>
      <c r="C16" s="938" t="s">
        <v>13</v>
      </c>
      <c r="D16" s="939"/>
      <c r="E16" s="939"/>
      <c r="F16" s="939"/>
      <c r="G16" s="939"/>
      <c r="H16" s="940"/>
      <c r="I16" s="1313" t="s">
        <v>178</v>
      </c>
      <c r="J16" s="1314"/>
      <c r="K16" s="1314"/>
      <c r="L16" s="1314"/>
      <c r="M16" s="1314"/>
      <c r="N16" s="1314"/>
      <c r="O16" s="1314"/>
      <c r="P16" s="1314"/>
      <c r="Q16" s="1314"/>
      <c r="R16" s="1314"/>
      <c r="S16" s="1314"/>
      <c r="T16" s="1314"/>
      <c r="U16" s="1314"/>
      <c r="V16" s="1314"/>
      <c r="W16" s="1314"/>
      <c r="X16" s="1314"/>
      <c r="Y16" s="1314"/>
      <c r="Z16" s="1314"/>
      <c r="AA16" s="1315"/>
      <c r="AB16" s="3269"/>
    </row>
    <row r="17" spans="1:28" ht="11.25" customHeight="1" thickBot="1" x14ac:dyDescent="0.4">
      <c r="A17" s="3231"/>
      <c r="B17" s="3267"/>
      <c r="C17" s="3266"/>
      <c r="D17" s="3266"/>
      <c r="E17" s="3266"/>
      <c r="F17" s="3266"/>
      <c r="G17" s="3266"/>
      <c r="H17" s="3266"/>
      <c r="I17" s="3270"/>
      <c r="J17" s="3270"/>
      <c r="K17" s="3270"/>
      <c r="L17" s="3270"/>
      <c r="M17" s="3270"/>
      <c r="N17" s="3270"/>
      <c r="O17" s="3270"/>
      <c r="P17" s="3270"/>
      <c r="Q17" s="3270"/>
      <c r="R17" s="3270"/>
      <c r="S17" s="3270"/>
      <c r="T17" s="3270"/>
      <c r="U17" s="3270"/>
      <c r="V17" s="3270"/>
      <c r="W17" s="3270"/>
      <c r="X17" s="3270"/>
      <c r="Y17" s="3270"/>
      <c r="Z17" s="3270"/>
      <c r="AA17" s="3270"/>
      <c r="AB17" s="3269"/>
    </row>
    <row r="18" spans="1:28" ht="62.25" customHeight="1" thickBot="1" x14ac:dyDescent="0.4">
      <c r="A18" s="3231"/>
      <c r="B18" s="3267"/>
      <c r="C18" s="938" t="s">
        <v>15</v>
      </c>
      <c r="D18" s="939"/>
      <c r="E18" s="939"/>
      <c r="F18" s="939"/>
      <c r="G18" s="939"/>
      <c r="H18" s="940"/>
      <c r="I18" s="1313" t="s">
        <v>179</v>
      </c>
      <c r="J18" s="1314"/>
      <c r="K18" s="1314"/>
      <c r="L18" s="1314"/>
      <c r="M18" s="1314"/>
      <c r="N18" s="1314"/>
      <c r="O18" s="1314"/>
      <c r="P18" s="1314"/>
      <c r="Q18" s="1314"/>
      <c r="R18" s="1314"/>
      <c r="S18" s="1314"/>
      <c r="T18" s="1314"/>
      <c r="U18" s="1314"/>
      <c r="V18" s="1314"/>
      <c r="W18" s="1314"/>
      <c r="X18" s="1314"/>
      <c r="Y18" s="1314"/>
      <c r="Z18" s="1314"/>
      <c r="AA18" s="1315"/>
      <c r="AB18" s="3269"/>
    </row>
    <row r="19" spans="1:28" ht="8.25" customHeight="1" thickBot="1" x14ac:dyDescent="0.4">
      <c r="A19" s="3231"/>
      <c r="B19" s="3267"/>
      <c r="C19" s="3266"/>
      <c r="D19" s="3266"/>
      <c r="E19" s="3266"/>
      <c r="F19" s="3266"/>
      <c r="G19" s="3266"/>
      <c r="H19" s="3266"/>
      <c r="I19" s="3270"/>
      <c r="J19" s="3270"/>
      <c r="K19" s="3270"/>
      <c r="L19" s="3270"/>
      <c r="M19" s="3270"/>
      <c r="N19" s="3270"/>
      <c r="O19" s="3270"/>
      <c r="P19" s="3270"/>
      <c r="Q19" s="3270"/>
      <c r="R19" s="3270"/>
      <c r="S19" s="3270"/>
      <c r="T19" s="3270"/>
      <c r="U19" s="3270"/>
      <c r="V19" s="3270"/>
      <c r="W19" s="3270"/>
      <c r="X19" s="3270"/>
      <c r="Y19" s="3270"/>
      <c r="Z19" s="3270"/>
      <c r="AA19" s="3270"/>
      <c r="AB19" s="3269"/>
    </row>
    <row r="20" spans="1:28" ht="22.5" customHeight="1" x14ac:dyDescent="0.35">
      <c r="A20" s="3231"/>
      <c r="B20" s="3267"/>
      <c r="C20" s="843" t="s">
        <v>17</v>
      </c>
      <c r="D20" s="844"/>
      <c r="E20" s="844"/>
      <c r="F20" s="844"/>
      <c r="G20" s="844"/>
      <c r="H20" s="968"/>
      <c r="I20" s="804" t="s">
        <v>180</v>
      </c>
      <c r="J20" s="805"/>
      <c r="K20" s="805"/>
      <c r="L20" s="806"/>
      <c r="M20" s="929" t="s">
        <v>18</v>
      </c>
      <c r="N20" s="930"/>
      <c r="O20" s="930"/>
      <c r="P20" s="930"/>
      <c r="Q20" s="930"/>
      <c r="R20" s="930"/>
      <c r="S20" s="931"/>
      <c r="T20" s="929" t="s">
        <v>19</v>
      </c>
      <c r="U20" s="930"/>
      <c r="V20" s="930"/>
      <c r="W20" s="930"/>
      <c r="X20" s="930"/>
      <c r="Y20" s="930"/>
      <c r="Z20" s="930"/>
      <c r="AA20" s="931"/>
      <c r="AB20" s="3269"/>
    </row>
    <row r="21" spans="1:28" ht="17.25" customHeight="1" thickBot="1" x14ac:dyDescent="0.4">
      <c r="A21" s="3231"/>
      <c r="B21" s="3267"/>
      <c r="C21" s="845"/>
      <c r="D21" s="846"/>
      <c r="E21" s="846"/>
      <c r="F21" s="846"/>
      <c r="G21" s="846"/>
      <c r="H21" s="969"/>
      <c r="I21" s="807"/>
      <c r="J21" s="808"/>
      <c r="K21" s="808"/>
      <c r="L21" s="809"/>
      <c r="M21" s="970" t="s">
        <v>20</v>
      </c>
      <c r="N21" s="971"/>
      <c r="O21" s="971"/>
      <c r="P21" s="971"/>
      <c r="Q21" s="971"/>
      <c r="R21" s="971"/>
      <c r="S21" s="972"/>
      <c r="T21" s="973" t="s">
        <v>21</v>
      </c>
      <c r="U21" s="971"/>
      <c r="V21" s="971"/>
      <c r="W21" s="971"/>
      <c r="X21" s="971"/>
      <c r="Y21" s="971"/>
      <c r="Z21" s="971"/>
      <c r="AA21" s="972"/>
      <c r="AB21" s="3269"/>
    </row>
    <row r="22" spans="1:28" ht="9" customHeight="1" thickBot="1" x14ac:dyDescent="0.4">
      <c r="A22" s="3231"/>
      <c r="B22" s="3267"/>
      <c r="C22" s="3268"/>
      <c r="D22" s="3268"/>
      <c r="E22" s="3268"/>
      <c r="F22" s="3268"/>
      <c r="G22" s="3268"/>
      <c r="H22" s="3268"/>
      <c r="I22" s="3268"/>
      <c r="J22" s="3268"/>
      <c r="K22" s="3268"/>
      <c r="L22" s="3268"/>
      <c r="M22" s="3268"/>
      <c r="N22" s="3268"/>
      <c r="O22" s="3268"/>
      <c r="P22" s="3268"/>
      <c r="Q22" s="3268"/>
      <c r="R22" s="3268"/>
      <c r="S22" s="3268"/>
      <c r="T22" s="3268"/>
      <c r="U22" s="3268"/>
      <c r="V22" s="3268"/>
      <c r="W22" s="3268"/>
      <c r="X22" s="3268"/>
      <c r="Y22" s="3268"/>
      <c r="Z22" s="3268"/>
      <c r="AA22" s="3268"/>
      <c r="AB22" s="3269"/>
    </row>
    <row r="23" spans="1:28" ht="21.75" customHeight="1" x14ac:dyDescent="0.35">
      <c r="A23" s="3231"/>
      <c r="B23" s="3267"/>
      <c r="C23" s="929" t="s">
        <v>22</v>
      </c>
      <c r="D23" s="930"/>
      <c r="E23" s="930"/>
      <c r="F23" s="930"/>
      <c r="G23" s="930"/>
      <c r="H23" s="930"/>
      <c r="I23" s="931"/>
      <c r="J23" s="929" t="s">
        <v>23</v>
      </c>
      <c r="K23" s="930"/>
      <c r="L23" s="930"/>
      <c r="M23" s="930"/>
      <c r="N23" s="930"/>
      <c r="O23" s="930"/>
      <c r="P23" s="931"/>
      <c r="Q23" s="929" t="s">
        <v>24</v>
      </c>
      <c r="R23" s="930"/>
      <c r="S23" s="930"/>
      <c r="T23" s="930"/>
      <c r="U23" s="930"/>
      <c r="V23" s="930"/>
      <c r="W23" s="930"/>
      <c r="X23" s="930"/>
      <c r="Y23" s="930"/>
      <c r="Z23" s="930"/>
      <c r="AA23" s="931"/>
      <c r="AB23" s="3269"/>
    </row>
    <row r="24" spans="1:28" ht="27.65" customHeight="1" thickBot="1" x14ac:dyDescent="0.4">
      <c r="A24" s="3231"/>
      <c r="B24" s="3267"/>
      <c r="C24" s="1085" t="s">
        <v>181</v>
      </c>
      <c r="D24" s="1086"/>
      <c r="E24" s="1086"/>
      <c r="F24" s="1086"/>
      <c r="G24" s="1086"/>
      <c r="H24" s="1086"/>
      <c r="I24" s="1087"/>
      <c r="J24" s="1085" t="s">
        <v>182</v>
      </c>
      <c r="K24" s="1086"/>
      <c r="L24" s="1086"/>
      <c r="M24" s="1086"/>
      <c r="N24" s="1086"/>
      <c r="O24" s="1086"/>
      <c r="P24" s="1087"/>
      <c r="Q24" s="1340" t="s">
        <v>165</v>
      </c>
      <c r="R24" s="1341"/>
      <c r="S24" s="1341"/>
      <c r="T24" s="1341"/>
      <c r="U24" s="1341"/>
      <c r="V24" s="1341"/>
      <c r="W24" s="1341"/>
      <c r="X24" s="1341"/>
      <c r="Y24" s="1341"/>
      <c r="Z24" s="1341"/>
      <c r="AA24" s="1342"/>
      <c r="AB24" s="3269"/>
    </row>
    <row r="25" spans="1:28" ht="15" thickBot="1" x14ac:dyDescent="0.4">
      <c r="A25" s="3231"/>
      <c r="B25" s="3267"/>
      <c r="C25" s="3268"/>
      <c r="D25" s="3268"/>
      <c r="E25" s="3268"/>
      <c r="F25" s="3268"/>
      <c r="G25" s="3268"/>
      <c r="H25" s="3268"/>
      <c r="I25" s="3268"/>
      <c r="J25" s="3268"/>
      <c r="K25" s="3268"/>
      <c r="L25" s="3268"/>
      <c r="M25" s="3268"/>
      <c r="N25" s="3268"/>
      <c r="O25" s="3268"/>
      <c r="P25" s="3268"/>
      <c r="Q25" s="3268"/>
      <c r="R25" s="3268"/>
      <c r="S25" s="3268"/>
      <c r="T25" s="3268"/>
      <c r="U25" s="3268"/>
      <c r="V25" s="3268"/>
      <c r="W25" s="3268"/>
      <c r="X25" s="3268"/>
      <c r="Y25" s="3268"/>
      <c r="Z25" s="3268"/>
      <c r="AA25" s="3268"/>
      <c r="AB25" s="3269"/>
    </row>
    <row r="26" spans="1:28" ht="62.25" customHeight="1" thickBot="1" x14ac:dyDescent="0.4">
      <c r="A26" s="3231"/>
      <c r="B26" s="3267"/>
      <c r="C26" s="938" t="s">
        <v>26</v>
      </c>
      <c r="D26" s="939"/>
      <c r="E26" s="939"/>
      <c r="F26" s="939"/>
      <c r="G26" s="939"/>
      <c r="H26" s="940"/>
      <c r="I26" s="1337" t="s">
        <v>183</v>
      </c>
      <c r="J26" s="1338"/>
      <c r="K26" s="1338"/>
      <c r="L26" s="1338"/>
      <c r="M26" s="1338"/>
      <c r="N26" s="1338"/>
      <c r="O26" s="1338"/>
      <c r="P26" s="1338"/>
      <c r="Q26" s="1338"/>
      <c r="R26" s="1338"/>
      <c r="S26" s="1338"/>
      <c r="T26" s="1338"/>
      <c r="U26" s="1338"/>
      <c r="V26" s="1338"/>
      <c r="W26" s="1338"/>
      <c r="X26" s="1338"/>
      <c r="Y26" s="1338"/>
      <c r="Z26" s="1338"/>
      <c r="AA26" s="1339"/>
      <c r="AB26" s="3269"/>
    </row>
    <row r="27" spans="1:28" ht="11.25" customHeight="1" thickBot="1" x14ac:dyDescent="0.4">
      <c r="A27" s="3231"/>
      <c r="B27" s="3267"/>
      <c r="C27" s="3266"/>
      <c r="D27" s="3266"/>
      <c r="E27" s="3266"/>
      <c r="F27" s="3266"/>
      <c r="G27" s="3266"/>
      <c r="H27" s="3266"/>
      <c r="I27" s="3270"/>
      <c r="J27" s="3270"/>
      <c r="K27" s="3270"/>
      <c r="L27" s="3270"/>
      <c r="M27" s="3270"/>
      <c r="N27" s="3270"/>
      <c r="O27" s="3270"/>
      <c r="P27" s="3270"/>
      <c r="Q27" s="3270"/>
      <c r="R27" s="3270"/>
      <c r="S27" s="3270"/>
      <c r="T27" s="3270"/>
      <c r="U27" s="3270"/>
      <c r="V27" s="3270"/>
      <c r="W27" s="3270"/>
      <c r="X27" s="3270"/>
      <c r="Y27" s="3270"/>
      <c r="Z27" s="3270"/>
      <c r="AA27" s="3270"/>
      <c r="AB27" s="3269"/>
    </row>
    <row r="28" spans="1:28" ht="33" customHeight="1" thickBot="1" x14ac:dyDescent="0.4">
      <c r="A28" s="3231"/>
      <c r="B28" s="3267"/>
      <c r="C28" s="938" t="s">
        <v>28</v>
      </c>
      <c r="D28" s="939"/>
      <c r="E28" s="939"/>
      <c r="F28" s="939"/>
      <c r="G28" s="939"/>
      <c r="H28" s="940"/>
      <c r="I28" s="840">
        <v>0.48</v>
      </c>
      <c r="J28" s="941"/>
      <c r="K28" s="944" t="s">
        <v>29</v>
      </c>
      <c r="L28" s="945"/>
      <c r="M28" s="945"/>
      <c r="N28" s="946"/>
      <c r="O28" s="1208" t="s">
        <v>30</v>
      </c>
      <c r="P28" s="1209"/>
      <c r="Q28" s="1209"/>
      <c r="R28" s="1210"/>
      <c r="S28" s="3283"/>
      <c r="T28" s="1209" t="s">
        <v>31</v>
      </c>
      <c r="U28" s="1209"/>
      <c r="V28" s="1210"/>
      <c r="W28" s="3284" t="s">
        <v>32</v>
      </c>
      <c r="X28" s="1208" t="s">
        <v>33</v>
      </c>
      <c r="Y28" s="1209"/>
      <c r="Z28" s="1210"/>
      <c r="AA28" s="3285"/>
      <c r="AB28" s="3269"/>
    </row>
    <row r="29" spans="1:28" ht="9" customHeight="1" thickBot="1" x14ac:dyDescent="0.4">
      <c r="A29" s="3231"/>
      <c r="B29" s="3267"/>
      <c r="C29" s="3268"/>
      <c r="D29" s="3268"/>
      <c r="E29" s="3268"/>
      <c r="F29" s="3268"/>
      <c r="G29" s="3268"/>
      <c r="H29" s="3268"/>
      <c r="I29" s="3268"/>
      <c r="J29" s="3268"/>
      <c r="K29" s="3268"/>
      <c r="L29" s="3268"/>
      <c r="M29" s="3268"/>
      <c r="N29" s="3268"/>
      <c r="O29" s="3268"/>
      <c r="P29" s="3268"/>
      <c r="Q29" s="3268"/>
      <c r="R29" s="3268"/>
      <c r="S29" s="3268"/>
      <c r="T29" s="3268"/>
      <c r="U29" s="3268"/>
      <c r="V29" s="3268"/>
      <c r="W29" s="3268"/>
      <c r="X29" s="3268"/>
      <c r="Y29" s="3268"/>
      <c r="Z29" s="3268"/>
      <c r="AA29" s="3268"/>
      <c r="AB29" s="3269"/>
    </row>
    <row r="30" spans="1:28" ht="15" customHeight="1" x14ac:dyDescent="0.35">
      <c r="A30" s="3231"/>
      <c r="B30" s="3267"/>
      <c r="C30" s="778" t="s">
        <v>34</v>
      </c>
      <c r="D30" s="779"/>
      <c r="E30" s="779"/>
      <c r="F30" s="779"/>
      <c r="G30" s="779"/>
      <c r="H30" s="779"/>
      <c r="I30" s="779"/>
      <c r="J30" s="780"/>
      <c r="K30" s="787" t="s">
        <v>35</v>
      </c>
      <c r="L30" s="788"/>
      <c r="M30" s="788"/>
      <c r="N30" s="788"/>
      <c r="O30" s="788"/>
      <c r="P30" s="788"/>
      <c r="Q30" s="788"/>
      <c r="R30" s="788"/>
      <c r="S30" s="789" t="s">
        <v>36</v>
      </c>
      <c r="T30" s="789"/>
      <c r="U30" s="789"/>
      <c r="V30" s="789"/>
      <c r="W30" s="789"/>
      <c r="X30" s="915" t="s">
        <v>37</v>
      </c>
      <c r="Y30" s="915"/>
      <c r="Z30" s="915"/>
      <c r="AA30" s="916"/>
      <c r="AB30" s="3269"/>
    </row>
    <row r="31" spans="1:28" ht="14.25" customHeight="1" x14ac:dyDescent="0.35">
      <c r="A31" s="3231"/>
      <c r="B31" s="3267"/>
      <c r="C31" s="781"/>
      <c r="D31" s="782"/>
      <c r="E31" s="782"/>
      <c r="F31" s="782"/>
      <c r="G31" s="782"/>
      <c r="H31" s="782"/>
      <c r="I31" s="782"/>
      <c r="J31" s="783"/>
      <c r="K31" s="795" t="s">
        <v>38</v>
      </c>
      <c r="L31" s="771"/>
      <c r="M31" s="771"/>
      <c r="N31" s="771"/>
      <c r="O31" s="771" t="s">
        <v>39</v>
      </c>
      <c r="P31" s="771"/>
      <c r="Q31" s="771"/>
      <c r="R31" s="771"/>
      <c r="S31" s="771" t="s">
        <v>38</v>
      </c>
      <c r="T31" s="771"/>
      <c r="U31" s="771" t="s">
        <v>39</v>
      </c>
      <c r="V31" s="771"/>
      <c r="W31" s="771"/>
      <c r="X31" s="771" t="s">
        <v>38</v>
      </c>
      <c r="Y31" s="771"/>
      <c r="Z31" s="771" t="s">
        <v>39</v>
      </c>
      <c r="AA31" s="772"/>
      <c r="AB31" s="3269"/>
    </row>
    <row r="32" spans="1:28" ht="12.75" customHeight="1" thickBot="1" x14ac:dyDescent="0.4">
      <c r="A32" s="3231"/>
      <c r="B32" s="3267"/>
      <c r="C32" s="784"/>
      <c r="D32" s="785"/>
      <c r="E32" s="785"/>
      <c r="F32" s="785"/>
      <c r="G32" s="785"/>
      <c r="H32" s="785"/>
      <c r="I32" s="785"/>
      <c r="J32" s="786"/>
      <c r="K32" s="773">
        <v>0</v>
      </c>
      <c r="L32" s="774"/>
      <c r="M32" s="774"/>
      <c r="N32" s="774"/>
      <c r="O32" s="774">
        <v>54</v>
      </c>
      <c r="P32" s="774"/>
      <c r="Q32" s="774"/>
      <c r="R32" s="774"/>
      <c r="S32" s="774">
        <v>55</v>
      </c>
      <c r="T32" s="774"/>
      <c r="U32" s="774">
        <v>59</v>
      </c>
      <c r="V32" s="774"/>
      <c r="W32" s="774"/>
      <c r="X32" s="774">
        <v>60</v>
      </c>
      <c r="Y32" s="774"/>
      <c r="Z32" s="774">
        <v>100</v>
      </c>
      <c r="AA32" s="777"/>
      <c r="AB32" s="3269"/>
    </row>
    <row r="33" spans="1:28" ht="7.5" customHeight="1" thickBot="1" x14ac:dyDescent="0.4">
      <c r="A33" s="3231"/>
      <c r="B33" s="3267"/>
      <c r="C33" s="3268"/>
      <c r="D33" s="3268"/>
      <c r="E33" s="3268"/>
      <c r="F33" s="3268"/>
      <c r="G33" s="3268"/>
      <c r="H33" s="3268"/>
      <c r="I33" s="3268"/>
      <c r="J33" s="3268"/>
      <c r="K33" s="3268"/>
      <c r="L33" s="3268"/>
      <c r="M33" s="3268"/>
      <c r="N33" s="3268"/>
      <c r="O33" s="3268"/>
      <c r="P33" s="3268"/>
      <c r="Q33" s="3268"/>
      <c r="R33" s="3268"/>
      <c r="S33" s="3268"/>
      <c r="T33" s="3268"/>
      <c r="U33" s="3268"/>
      <c r="V33" s="3268"/>
      <c r="W33" s="3268"/>
      <c r="X33" s="3268"/>
      <c r="Y33" s="3268"/>
      <c r="Z33" s="3268"/>
      <c r="AA33" s="3268"/>
      <c r="AB33" s="3269"/>
    </row>
    <row r="34" spans="1:28" s="104" customFormat="1" ht="10.5" customHeight="1" thickBot="1" x14ac:dyDescent="0.4">
      <c r="A34" s="3233"/>
      <c r="B34" s="3272"/>
      <c r="C34" s="768" t="s">
        <v>40</v>
      </c>
      <c r="D34" s="769"/>
      <c r="E34" s="769"/>
      <c r="F34" s="769"/>
      <c r="G34" s="769"/>
      <c r="H34" s="769"/>
      <c r="I34" s="769"/>
      <c r="J34" s="769"/>
      <c r="K34" s="769"/>
      <c r="L34" s="769"/>
      <c r="M34" s="769"/>
      <c r="N34" s="769"/>
      <c r="O34" s="769"/>
      <c r="P34" s="769"/>
      <c r="Q34" s="769"/>
      <c r="R34" s="769"/>
      <c r="S34" s="769"/>
      <c r="T34" s="769"/>
      <c r="U34" s="769"/>
      <c r="V34" s="769"/>
      <c r="W34" s="769"/>
      <c r="X34" s="769"/>
      <c r="Y34" s="769"/>
      <c r="Z34" s="769"/>
      <c r="AA34" s="770"/>
      <c r="AB34" s="3269"/>
    </row>
    <row r="35" spans="1:28" s="104" customFormat="1" ht="32.25" customHeight="1" thickBot="1" x14ac:dyDescent="0.4">
      <c r="A35" s="3233"/>
      <c r="B35" s="3272"/>
      <c r="C35" s="1331" t="s">
        <v>41</v>
      </c>
      <c r="D35" s="1332"/>
      <c r="E35" s="1332"/>
      <c r="F35" s="1332"/>
      <c r="G35" s="1333"/>
      <c r="H35" s="3286" t="s">
        <v>184</v>
      </c>
      <c r="I35" s="3286" t="s">
        <v>185</v>
      </c>
      <c r="J35" s="3286" t="s">
        <v>42</v>
      </c>
      <c r="K35" s="1334" t="s">
        <v>43</v>
      </c>
      <c r="L35" s="1335"/>
      <c r="M35" s="1335"/>
      <c r="N35" s="1335"/>
      <c r="O35" s="1335"/>
      <c r="P35" s="1335"/>
      <c r="Q35" s="1335"/>
      <c r="R35" s="1335"/>
      <c r="S35" s="1335"/>
      <c r="T35" s="1335"/>
      <c r="U35" s="1335"/>
      <c r="V35" s="1335"/>
      <c r="W35" s="1335"/>
      <c r="X35" s="1335"/>
      <c r="Y35" s="1335"/>
      <c r="Z35" s="1335"/>
      <c r="AA35" s="1336"/>
      <c r="AB35" s="3269"/>
    </row>
    <row r="36" spans="1:28" s="104" customFormat="1" ht="32.25" customHeight="1" x14ac:dyDescent="0.35">
      <c r="A36" s="3233"/>
      <c r="B36" s="3272"/>
      <c r="C36" s="1324" t="s">
        <v>186</v>
      </c>
      <c r="D36" s="1325"/>
      <c r="E36" s="1325"/>
      <c r="F36" s="1325"/>
      <c r="G36" s="1326"/>
      <c r="H36" s="3287">
        <v>4149</v>
      </c>
      <c r="I36" s="3287">
        <v>4450</v>
      </c>
      <c r="J36" s="3297">
        <v>0.93235955056179776</v>
      </c>
      <c r="K36" s="1327" t="s">
        <v>187</v>
      </c>
      <c r="L36" s="1328"/>
      <c r="M36" s="1328"/>
      <c r="N36" s="1328"/>
      <c r="O36" s="1328"/>
      <c r="P36" s="1328"/>
      <c r="Q36" s="1328"/>
      <c r="R36" s="1328"/>
      <c r="S36" s="1328"/>
      <c r="T36" s="1328"/>
      <c r="U36" s="1328"/>
      <c r="V36" s="1328"/>
      <c r="W36" s="1328"/>
      <c r="X36" s="1328"/>
      <c r="Y36" s="1328"/>
      <c r="Z36" s="1328"/>
      <c r="AA36" s="1329"/>
      <c r="AB36" s="3269"/>
    </row>
    <row r="37" spans="1:28" s="104" customFormat="1" ht="20.149999999999999" customHeight="1" x14ac:dyDescent="0.35">
      <c r="A37" s="3233"/>
      <c r="B37" s="3272"/>
      <c r="C37" s="1324" t="s">
        <v>188</v>
      </c>
      <c r="D37" s="1325"/>
      <c r="E37" s="1325"/>
      <c r="F37" s="1325"/>
      <c r="G37" s="1326"/>
      <c r="H37" s="3289">
        <v>3308</v>
      </c>
      <c r="I37" s="3289">
        <v>3703</v>
      </c>
      <c r="J37" s="3297">
        <v>0.89332973264920335</v>
      </c>
      <c r="K37" s="1330" t="s">
        <v>1238</v>
      </c>
      <c r="L37" s="1156"/>
      <c r="M37" s="1156"/>
      <c r="N37" s="1156"/>
      <c r="O37" s="1156"/>
      <c r="P37" s="1156"/>
      <c r="Q37" s="1156"/>
      <c r="R37" s="1156"/>
      <c r="S37" s="1156"/>
      <c r="T37" s="1156"/>
      <c r="U37" s="1156"/>
      <c r="V37" s="1156"/>
      <c r="W37" s="1156"/>
      <c r="X37" s="1156"/>
      <c r="Y37" s="1156"/>
      <c r="Z37" s="1156"/>
      <c r="AA37" s="1157"/>
      <c r="AB37" s="3269"/>
    </row>
    <row r="38" spans="1:28" s="104" customFormat="1" ht="20.149999999999999" customHeight="1" x14ac:dyDescent="0.35">
      <c r="A38" s="3233"/>
      <c r="B38" s="3272"/>
      <c r="C38" s="1324" t="s">
        <v>172</v>
      </c>
      <c r="D38" s="1325"/>
      <c r="E38" s="1325"/>
      <c r="F38" s="1325"/>
      <c r="G38" s="1326"/>
      <c r="H38" s="3289">
        <v>3859</v>
      </c>
      <c r="I38" s="3289">
        <v>4249</v>
      </c>
      <c r="J38" s="3297">
        <v>0.90821369734055069</v>
      </c>
      <c r="K38" s="1330" t="s">
        <v>1239</v>
      </c>
      <c r="L38" s="1156"/>
      <c r="M38" s="1156"/>
      <c r="N38" s="1156"/>
      <c r="O38" s="1156"/>
      <c r="P38" s="1156"/>
      <c r="Q38" s="1156"/>
      <c r="R38" s="1156"/>
      <c r="S38" s="1156"/>
      <c r="T38" s="1156"/>
      <c r="U38" s="1156"/>
      <c r="V38" s="1156"/>
      <c r="W38" s="1156"/>
      <c r="X38" s="1156"/>
      <c r="Y38" s="1156"/>
      <c r="Z38" s="1156"/>
      <c r="AA38" s="1157"/>
      <c r="AB38" s="3269"/>
    </row>
    <row r="39" spans="1:28" s="104" customFormat="1" ht="20.149999999999999" customHeight="1" thickBot="1" x14ac:dyDescent="0.4">
      <c r="A39" s="3233"/>
      <c r="B39" s="3272"/>
      <c r="C39" s="1324" t="s">
        <v>173</v>
      </c>
      <c r="D39" s="1325"/>
      <c r="E39" s="1325"/>
      <c r="F39" s="1325"/>
      <c r="G39" s="1326"/>
      <c r="H39" s="3289"/>
      <c r="I39" s="3289"/>
      <c r="J39" s="3288" t="e">
        <v>#DIV/0!</v>
      </c>
      <c r="K39" s="1330"/>
      <c r="L39" s="1156"/>
      <c r="M39" s="1156"/>
      <c r="N39" s="1156"/>
      <c r="O39" s="1156"/>
      <c r="P39" s="1156"/>
      <c r="Q39" s="1156"/>
      <c r="R39" s="1156"/>
      <c r="S39" s="1156"/>
      <c r="T39" s="1156"/>
      <c r="U39" s="1156"/>
      <c r="V39" s="1156"/>
      <c r="W39" s="1156"/>
      <c r="X39" s="1156"/>
      <c r="Y39" s="1156"/>
      <c r="Z39" s="1156"/>
      <c r="AA39" s="1157"/>
      <c r="AB39" s="3269"/>
    </row>
    <row r="40" spans="1:28" s="104" customFormat="1" ht="13.5" customHeight="1" thickBot="1" x14ac:dyDescent="0.4">
      <c r="A40" s="3233"/>
      <c r="B40" s="3272"/>
      <c r="C40" s="1352" t="s">
        <v>46</v>
      </c>
      <c r="D40" s="1353"/>
      <c r="E40" s="1353"/>
      <c r="F40" s="1353"/>
      <c r="G40" s="1354"/>
      <c r="H40" s="3290"/>
      <c r="I40" s="3290"/>
      <c r="J40" s="3291"/>
      <c r="K40" s="1355"/>
      <c r="L40" s="1356"/>
      <c r="M40" s="1356"/>
      <c r="N40" s="1356"/>
      <c r="O40" s="1356"/>
      <c r="P40" s="1356"/>
      <c r="Q40" s="1356"/>
      <c r="R40" s="1356"/>
      <c r="S40" s="1356"/>
      <c r="T40" s="1356"/>
      <c r="U40" s="1356"/>
      <c r="V40" s="1356"/>
      <c r="W40" s="1356"/>
      <c r="X40" s="1356"/>
      <c r="Y40" s="1356"/>
      <c r="Z40" s="1356"/>
      <c r="AA40" s="1357"/>
      <c r="AB40" s="3269"/>
    </row>
    <row r="41" spans="1:28" s="104" customFormat="1" ht="5.25" customHeight="1" x14ac:dyDescent="0.35">
      <c r="A41" s="3233"/>
      <c r="B41" s="3272"/>
      <c r="C41" s="3292"/>
      <c r="D41" s="3292"/>
      <c r="E41" s="3292"/>
      <c r="F41" s="3292"/>
      <c r="G41" s="3292"/>
      <c r="H41" s="3293"/>
      <c r="I41" s="3293"/>
      <c r="J41" s="3294"/>
      <c r="K41" s="3292"/>
      <c r="L41" s="3292"/>
      <c r="M41" s="3292"/>
      <c r="N41" s="3292"/>
      <c r="O41" s="3292"/>
      <c r="P41" s="3292"/>
      <c r="Q41" s="3292"/>
      <c r="R41" s="3292"/>
      <c r="S41" s="3292"/>
      <c r="T41" s="3292"/>
      <c r="U41" s="3292"/>
      <c r="V41" s="3292"/>
      <c r="W41" s="3292"/>
      <c r="X41" s="3292"/>
      <c r="Y41" s="3292"/>
      <c r="Z41" s="3292"/>
      <c r="AA41" s="3292"/>
      <c r="AB41" s="3269"/>
    </row>
    <row r="42" spans="1:28" s="104" customFormat="1" ht="6.75" customHeight="1" thickBot="1" x14ac:dyDescent="0.4">
      <c r="A42" s="3233"/>
      <c r="B42" s="3272"/>
      <c r="C42" s="3292"/>
      <c r="D42" s="3292"/>
      <c r="E42" s="3292"/>
      <c r="F42" s="3292"/>
      <c r="G42" s="3292"/>
      <c r="H42" s="3293"/>
      <c r="I42" s="3293"/>
      <c r="J42" s="3294"/>
      <c r="K42" s="3292"/>
      <c r="L42" s="3292"/>
      <c r="M42" s="3292"/>
      <c r="N42" s="3292"/>
      <c r="O42" s="3292"/>
      <c r="P42" s="3292"/>
      <c r="Q42" s="3292"/>
      <c r="R42" s="3292"/>
      <c r="S42" s="3292"/>
      <c r="T42" s="3292"/>
      <c r="U42" s="3292"/>
      <c r="V42" s="3292"/>
      <c r="W42" s="3292"/>
      <c r="X42" s="3292"/>
      <c r="Y42" s="3292"/>
      <c r="Z42" s="3292"/>
      <c r="AA42" s="3292"/>
      <c r="AB42" s="3269"/>
    </row>
    <row r="43" spans="1:28" s="104" customFormat="1" ht="14.5" customHeight="1" x14ac:dyDescent="0.35">
      <c r="A43" s="3233"/>
      <c r="B43" s="3272"/>
      <c r="C43" s="1358" t="s">
        <v>47</v>
      </c>
      <c r="D43" s="1359"/>
      <c r="E43" s="1359"/>
      <c r="F43" s="1359"/>
      <c r="G43" s="1359"/>
      <c r="H43" s="1359"/>
      <c r="I43" s="1359"/>
      <c r="J43" s="1359"/>
      <c r="K43" s="1359"/>
      <c r="L43" s="1359"/>
      <c r="M43" s="1359"/>
      <c r="N43" s="1359"/>
      <c r="O43" s="1359"/>
      <c r="P43" s="1359"/>
      <c r="Q43" s="1359"/>
      <c r="R43" s="1359"/>
      <c r="S43" s="1359"/>
      <c r="T43" s="1359"/>
      <c r="U43" s="1359"/>
      <c r="V43" s="1359"/>
      <c r="W43" s="1359"/>
      <c r="X43" s="1359"/>
      <c r="Y43" s="1359"/>
      <c r="Z43" s="1359"/>
      <c r="AA43" s="1360"/>
      <c r="AB43" s="3269"/>
    </row>
    <row r="44" spans="1:28" ht="1.5" customHeight="1" thickBot="1" x14ac:dyDescent="0.4">
      <c r="A44" s="3231"/>
      <c r="B44" s="3267"/>
      <c r="C44" s="1361"/>
      <c r="D44" s="1362"/>
      <c r="E44" s="1362"/>
      <c r="F44" s="1362"/>
      <c r="G44" s="1362"/>
      <c r="H44" s="1362"/>
      <c r="I44" s="1362"/>
      <c r="J44" s="1362"/>
      <c r="K44" s="1362"/>
      <c r="L44" s="1362"/>
      <c r="M44" s="1362"/>
      <c r="N44" s="1362"/>
      <c r="O44" s="1362"/>
      <c r="P44" s="1362"/>
      <c r="Q44" s="1362"/>
      <c r="R44" s="1362"/>
      <c r="S44" s="1362"/>
      <c r="T44" s="1362"/>
      <c r="U44" s="1362"/>
      <c r="V44" s="1362"/>
      <c r="W44" s="1362"/>
      <c r="X44" s="1362"/>
      <c r="Y44" s="1362"/>
      <c r="Z44" s="1362"/>
      <c r="AA44" s="1363"/>
      <c r="AB44" s="3269"/>
    </row>
    <row r="45" spans="1:28" ht="57.75" customHeight="1" x14ac:dyDescent="0.35">
      <c r="A45" s="3231"/>
      <c r="B45" s="3267"/>
      <c r="C45" s="1374" t="s">
        <v>174</v>
      </c>
      <c r="D45" s="1375"/>
      <c r="E45" s="1375"/>
      <c r="F45" s="1375"/>
      <c r="G45" s="1375"/>
      <c r="H45" s="1375"/>
      <c r="I45" s="1375"/>
      <c r="J45" s="1375"/>
      <c r="K45" s="1375"/>
      <c r="L45" s="1375"/>
      <c r="M45" s="1375"/>
      <c r="N45" s="1375"/>
      <c r="O45" s="1375"/>
      <c r="P45" s="1375"/>
      <c r="Q45" s="1375"/>
      <c r="R45" s="1375"/>
      <c r="S45" s="1375"/>
      <c r="T45" s="1375"/>
      <c r="U45" s="1375"/>
      <c r="V45" s="1375"/>
      <c r="W45" s="1375"/>
      <c r="X45" s="1375"/>
      <c r="Y45" s="1375"/>
      <c r="Z45" s="1375"/>
      <c r="AA45" s="1376"/>
      <c r="AB45" s="3269"/>
    </row>
    <row r="46" spans="1:28" ht="51.75" customHeight="1" x14ac:dyDescent="0.35">
      <c r="A46" s="3231"/>
      <c r="B46" s="3267"/>
      <c r="C46" s="1377"/>
      <c r="D46" s="1378"/>
      <c r="E46" s="1378"/>
      <c r="F46" s="1378"/>
      <c r="G46" s="1378"/>
      <c r="H46" s="1378"/>
      <c r="I46" s="1378"/>
      <c r="J46" s="1378"/>
      <c r="K46" s="1378"/>
      <c r="L46" s="1378"/>
      <c r="M46" s="1378"/>
      <c r="N46" s="1378"/>
      <c r="O46" s="1378"/>
      <c r="P46" s="1378"/>
      <c r="Q46" s="1378"/>
      <c r="R46" s="1378"/>
      <c r="S46" s="1378"/>
      <c r="T46" s="1378"/>
      <c r="U46" s="1378"/>
      <c r="V46" s="1378"/>
      <c r="W46" s="1378"/>
      <c r="X46" s="1378"/>
      <c r="Y46" s="1378"/>
      <c r="Z46" s="1378"/>
      <c r="AA46" s="1379"/>
      <c r="AB46" s="3269"/>
    </row>
    <row r="47" spans="1:28" x14ac:dyDescent="0.35">
      <c r="A47" s="3231"/>
      <c r="B47" s="3267"/>
      <c r="C47" s="1377"/>
      <c r="D47" s="1378"/>
      <c r="E47" s="1378"/>
      <c r="F47" s="1378"/>
      <c r="G47" s="1378"/>
      <c r="H47" s="1378"/>
      <c r="I47" s="1378"/>
      <c r="J47" s="1378"/>
      <c r="K47" s="1378"/>
      <c r="L47" s="1378"/>
      <c r="M47" s="1378"/>
      <c r="N47" s="1378"/>
      <c r="O47" s="1378"/>
      <c r="P47" s="1378"/>
      <c r="Q47" s="1378"/>
      <c r="R47" s="1378"/>
      <c r="S47" s="1378"/>
      <c r="T47" s="1378"/>
      <c r="U47" s="1378"/>
      <c r="V47" s="1378"/>
      <c r="W47" s="1378"/>
      <c r="X47" s="1378"/>
      <c r="Y47" s="1378"/>
      <c r="Z47" s="1378"/>
      <c r="AA47" s="1379"/>
      <c r="AB47" s="3269"/>
    </row>
    <row r="48" spans="1:28" x14ac:dyDescent="0.35">
      <c r="A48" s="3231"/>
      <c r="B48" s="3267"/>
      <c r="C48" s="1377"/>
      <c r="D48" s="1378"/>
      <c r="E48" s="1378"/>
      <c r="F48" s="1378"/>
      <c r="G48" s="1378"/>
      <c r="H48" s="1378"/>
      <c r="I48" s="1378"/>
      <c r="J48" s="1378"/>
      <c r="K48" s="1378"/>
      <c r="L48" s="1378"/>
      <c r="M48" s="1378"/>
      <c r="N48" s="1378"/>
      <c r="O48" s="1378"/>
      <c r="P48" s="1378"/>
      <c r="Q48" s="1378"/>
      <c r="R48" s="1378"/>
      <c r="S48" s="1378"/>
      <c r="T48" s="1378"/>
      <c r="U48" s="1378"/>
      <c r="V48" s="1378"/>
      <c r="W48" s="1378"/>
      <c r="X48" s="1378"/>
      <c r="Y48" s="1378"/>
      <c r="Z48" s="1378"/>
      <c r="AA48" s="1379"/>
      <c r="AB48" s="3269"/>
    </row>
    <row r="49" spans="1:28" ht="6" customHeight="1" x14ac:dyDescent="0.35">
      <c r="A49" s="3231"/>
      <c r="B49" s="3267"/>
      <c r="C49" s="1377"/>
      <c r="D49" s="1378"/>
      <c r="E49" s="1378"/>
      <c r="F49" s="1378"/>
      <c r="G49" s="1378"/>
      <c r="H49" s="1378"/>
      <c r="I49" s="1378"/>
      <c r="J49" s="1378"/>
      <c r="K49" s="1378"/>
      <c r="L49" s="1378"/>
      <c r="M49" s="1378"/>
      <c r="N49" s="1378"/>
      <c r="O49" s="1378"/>
      <c r="P49" s="1378"/>
      <c r="Q49" s="1378"/>
      <c r="R49" s="1378"/>
      <c r="S49" s="1378"/>
      <c r="T49" s="1378"/>
      <c r="U49" s="1378"/>
      <c r="V49" s="1378"/>
      <c r="W49" s="1378"/>
      <c r="X49" s="1378"/>
      <c r="Y49" s="1378"/>
      <c r="Z49" s="1378"/>
      <c r="AA49" s="1379"/>
      <c r="AB49" s="3269"/>
    </row>
    <row r="50" spans="1:28" ht="27.75" customHeight="1" x14ac:dyDescent="0.35">
      <c r="A50" s="3231"/>
      <c r="B50" s="3267"/>
      <c r="C50" s="1377"/>
      <c r="D50" s="1378"/>
      <c r="E50" s="1378"/>
      <c r="F50" s="1378"/>
      <c r="G50" s="1378"/>
      <c r="H50" s="1378"/>
      <c r="I50" s="1378"/>
      <c r="J50" s="1378"/>
      <c r="K50" s="1378"/>
      <c r="L50" s="1378"/>
      <c r="M50" s="1378"/>
      <c r="N50" s="1378"/>
      <c r="O50" s="1378"/>
      <c r="P50" s="1378"/>
      <c r="Q50" s="1378"/>
      <c r="R50" s="1378"/>
      <c r="S50" s="1378"/>
      <c r="T50" s="1378"/>
      <c r="U50" s="1378"/>
      <c r="V50" s="1378"/>
      <c r="W50" s="1378"/>
      <c r="X50" s="1378"/>
      <c r="Y50" s="1378"/>
      <c r="Z50" s="1378"/>
      <c r="AA50" s="1379"/>
      <c r="AB50" s="3269"/>
    </row>
    <row r="51" spans="1:28" ht="7.5" customHeight="1" x14ac:dyDescent="0.35">
      <c r="A51" s="3231"/>
      <c r="B51" s="3267"/>
      <c r="C51" s="1377"/>
      <c r="D51" s="1378"/>
      <c r="E51" s="1378"/>
      <c r="F51" s="1378"/>
      <c r="G51" s="1378"/>
      <c r="H51" s="1378"/>
      <c r="I51" s="1378"/>
      <c r="J51" s="1378"/>
      <c r="K51" s="1378"/>
      <c r="L51" s="1378"/>
      <c r="M51" s="1378"/>
      <c r="N51" s="1378"/>
      <c r="O51" s="1378"/>
      <c r="P51" s="1378"/>
      <c r="Q51" s="1378"/>
      <c r="R51" s="1378"/>
      <c r="S51" s="1378"/>
      <c r="T51" s="1378"/>
      <c r="U51" s="1378"/>
      <c r="V51" s="1378"/>
      <c r="W51" s="1378"/>
      <c r="X51" s="1378"/>
      <c r="Y51" s="1378"/>
      <c r="Z51" s="1378"/>
      <c r="AA51" s="1379"/>
      <c r="AB51" s="3269"/>
    </row>
    <row r="52" spans="1:28" ht="27" customHeight="1" thickBot="1" x14ac:dyDescent="0.4">
      <c r="A52" s="3231"/>
      <c r="B52" s="3273"/>
      <c r="C52" s="1380"/>
      <c r="D52" s="1089"/>
      <c r="E52" s="1089"/>
      <c r="F52" s="1089"/>
      <c r="G52" s="1089"/>
      <c r="H52" s="1089"/>
      <c r="I52" s="1089"/>
      <c r="J52" s="1089"/>
      <c r="K52" s="1089"/>
      <c r="L52" s="1089"/>
      <c r="M52" s="1089"/>
      <c r="N52" s="1089"/>
      <c r="O52" s="1089"/>
      <c r="P52" s="1089"/>
      <c r="Q52" s="1089"/>
      <c r="R52" s="1089"/>
      <c r="S52" s="1089"/>
      <c r="T52" s="1089"/>
      <c r="U52" s="1089"/>
      <c r="V52" s="1089"/>
      <c r="W52" s="1089"/>
      <c r="X52" s="1089"/>
      <c r="Y52" s="1089"/>
      <c r="Z52" s="1089"/>
      <c r="AA52" s="1090"/>
      <c r="AB52" s="3274"/>
    </row>
    <row r="53" spans="1:28" ht="15" thickBot="1" x14ac:dyDescent="0.4">
      <c r="A53" s="3231"/>
      <c r="B53" s="3275"/>
      <c r="C53" s="3296"/>
      <c r="D53" s="3296"/>
      <c r="E53" s="3296"/>
      <c r="F53" s="3296"/>
      <c r="G53" s="3296"/>
      <c r="H53" s="3296"/>
      <c r="I53" s="3296"/>
      <c r="J53" s="3296"/>
      <c r="K53" s="3296"/>
      <c r="L53" s="3296"/>
      <c r="M53" s="3296"/>
      <c r="N53" s="3296"/>
      <c r="O53" s="3296"/>
      <c r="P53" s="3296"/>
      <c r="Q53" s="3296"/>
      <c r="R53" s="3296"/>
      <c r="S53" s="3296"/>
      <c r="T53" s="3296"/>
      <c r="U53" s="3296"/>
      <c r="V53" s="3296"/>
      <c r="W53" s="3296"/>
      <c r="X53" s="3296"/>
      <c r="Y53" s="3296"/>
      <c r="Z53" s="3296"/>
      <c r="AA53" s="3296"/>
      <c r="AB53" s="3276"/>
    </row>
    <row r="54" spans="1:28" ht="15.5" customHeight="1" x14ac:dyDescent="0.35">
      <c r="A54" s="3231"/>
      <c r="B54" s="3277"/>
      <c r="C54" s="1364" t="s">
        <v>41</v>
      </c>
      <c r="D54" s="1365"/>
      <c r="E54" s="1365"/>
      <c r="F54" s="1365"/>
      <c r="G54" s="1366"/>
      <c r="H54" s="1364" t="s">
        <v>68</v>
      </c>
      <c r="I54" s="1366"/>
      <c r="J54" s="1364" t="s">
        <v>48</v>
      </c>
      <c r="K54" s="1365"/>
      <c r="L54" s="1365"/>
      <c r="M54" s="1366"/>
      <c r="N54" s="1364" t="s">
        <v>49</v>
      </c>
      <c r="O54" s="1365"/>
      <c r="P54" s="1365"/>
      <c r="Q54" s="1365"/>
      <c r="R54" s="1365"/>
      <c r="S54" s="1365"/>
      <c r="T54" s="1365"/>
      <c r="U54" s="1366"/>
      <c r="V54" s="1370" t="s">
        <v>50</v>
      </c>
      <c r="W54" s="1370"/>
      <c r="X54" s="1370"/>
      <c r="Y54" s="1370"/>
      <c r="Z54" s="1370"/>
      <c r="AA54" s="1371"/>
      <c r="AB54" s="3278"/>
    </row>
    <row r="55" spans="1:28" ht="16" thickBot="1" x14ac:dyDescent="0.4">
      <c r="A55" s="3231"/>
      <c r="B55" s="3279"/>
      <c r="C55" s="1367"/>
      <c r="D55" s="1368"/>
      <c r="E55" s="1368"/>
      <c r="F55" s="1368"/>
      <c r="G55" s="1369"/>
      <c r="H55" s="1367"/>
      <c r="I55" s="1369"/>
      <c r="J55" s="1367"/>
      <c r="K55" s="1368"/>
      <c r="L55" s="1368"/>
      <c r="M55" s="1369"/>
      <c r="N55" s="1367"/>
      <c r="O55" s="1368"/>
      <c r="P55" s="1368"/>
      <c r="Q55" s="1368"/>
      <c r="R55" s="1368"/>
      <c r="S55" s="1368"/>
      <c r="T55" s="1368"/>
      <c r="U55" s="1369"/>
      <c r="V55" s="1372"/>
      <c r="W55" s="1372"/>
      <c r="X55" s="1372"/>
      <c r="Y55" s="1372"/>
      <c r="Z55" s="1372"/>
      <c r="AA55" s="1373"/>
      <c r="AB55" s="3278"/>
    </row>
    <row r="56" spans="1:28" ht="21.65" customHeight="1" thickBot="1" x14ac:dyDescent="0.4">
      <c r="A56" s="3231"/>
      <c r="B56" s="3277"/>
      <c r="C56" s="1343" t="s">
        <v>186</v>
      </c>
      <c r="D56" s="1344"/>
      <c r="E56" s="1344"/>
      <c r="F56" s="1344"/>
      <c r="G56" s="1345"/>
      <c r="H56" s="1346">
        <v>92.6</v>
      </c>
      <c r="I56" s="1346"/>
      <c r="J56" s="1347">
        <v>93.24</v>
      </c>
      <c r="K56" s="1347"/>
      <c r="L56" s="1347"/>
      <c r="M56" s="1347"/>
      <c r="N56" s="1348" t="s">
        <v>189</v>
      </c>
      <c r="O56" s="1349"/>
      <c r="P56" s="1349"/>
      <c r="Q56" s="1349"/>
      <c r="R56" s="1349"/>
      <c r="S56" s="1349"/>
      <c r="T56" s="1349"/>
      <c r="U56" s="1351"/>
      <c r="V56" s="1348" t="s">
        <v>190</v>
      </c>
      <c r="W56" s="1349"/>
      <c r="X56" s="1349"/>
      <c r="Y56" s="1349"/>
      <c r="Z56" s="1349"/>
      <c r="AA56" s="1350"/>
      <c r="AB56" s="3280"/>
    </row>
    <row r="57" spans="1:28" ht="21.65" customHeight="1" thickBot="1" x14ac:dyDescent="0.4">
      <c r="A57" s="3231"/>
      <c r="B57" s="3277"/>
      <c r="C57" s="1324" t="s">
        <v>188</v>
      </c>
      <c r="D57" s="1325"/>
      <c r="E57" s="1325"/>
      <c r="F57" s="1325"/>
      <c r="G57" s="1326"/>
      <c r="H57" s="1381">
        <v>92.86</v>
      </c>
      <c r="I57" s="1381"/>
      <c r="J57" s="1381">
        <v>89.33</v>
      </c>
      <c r="K57" s="1381"/>
      <c r="L57" s="1381"/>
      <c r="M57" s="1381"/>
      <c r="N57" s="1348" t="s">
        <v>189</v>
      </c>
      <c r="O57" s="1349"/>
      <c r="P57" s="1349"/>
      <c r="Q57" s="1349"/>
      <c r="R57" s="1349"/>
      <c r="S57" s="1349"/>
      <c r="T57" s="1349"/>
      <c r="U57" s="1351"/>
      <c r="V57" s="1382" t="s">
        <v>189</v>
      </c>
      <c r="W57" s="1383"/>
      <c r="X57" s="1383"/>
      <c r="Y57" s="1383"/>
      <c r="Z57" s="1383"/>
      <c r="AA57" s="1384"/>
      <c r="AB57" s="3280"/>
    </row>
    <row r="58" spans="1:28" ht="21.65" customHeight="1" x14ac:dyDescent="0.35">
      <c r="A58" s="3231"/>
      <c r="B58" s="3277"/>
      <c r="C58" s="1324" t="s">
        <v>172</v>
      </c>
      <c r="D58" s="1325"/>
      <c r="E58" s="1325"/>
      <c r="F58" s="1325"/>
      <c r="G58" s="1326"/>
      <c r="H58" s="1381">
        <v>85.94</v>
      </c>
      <c r="I58" s="1381"/>
      <c r="J58" s="1381">
        <v>90.82</v>
      </c>
      <c r="K58" s="1381"/>
      <c r="L58" s="1381"/>
      <c r="M58" s="1381"/>
      <c r="N58" s="1348" t="s">
        <v>189</v>
      </c>
      <c r="O58" s="1349"/>
      <c r="P58" s="1349"/>
      <c r="Q58" s="1349"/>
      <c r="R58" s="1349"/>
      <c r="S58" s="1349"/>
      <c r="T58" s="1349"/>
      <c r="U58" s="1351"/>
      <c r="V58" s="1382" t="s">
        <v>189</v>
      </c>
      <c r="W58" s="1383"/>
      <c r="X58" s="1383"/>
      <c r="Y58" s="1383"/>
      <c r="Z58" s="1383"/>
      <c r="AA58" s="1384"/>
      <c r="AB58" s="3280"/>
    </row>
    <row r="59" spans="1:28" ht="21.65" customHeight="1" thickBot="1" x14ac:dyDescent="0.4">
      <c r="A59" s="3231"/>
      <c r="B59" s="3277"/>
      <c r="C59" s="1385" t="s">
        <v>173</v>
      </c>
      <c r="D59" s="1386"/>
      <c r="E59" s="1386"/>
      <c r="F59" s="1386"/>
      <c r="G59" s="1387"/>
      <c r="H59" s="1388"/>
      <c r="I59" s="1388"/>
      <c r="J59" s="1388"/>
      <c r="K59" s="1388"/>
      <c r="L59" s="1388"/>
      <c r="M59" s="1388"/>
      <c r="N59" s="1389"/>
      <c r="O59" s="1390"/>
      <c r="P59" s="1390"/>
      <c r="Q59" s="1390"/>
      <c r="R59" s="1390"/>
      <c r="S59" s="1390"/>
      <c r="T59" s="1390"/>
      <c r="U59" s="1391"/>
      <c r="V59" s="1389"/>
      <c r="W59" s="1390"/>
      <c r="X59" s="1390"/>
      <c r="Y59" s="1390"/>
      <c r="Z59" s="1390"/>
      <c r="AA59" s="1392"/>
      <c r="AB59" s="3280"/>
    </row>
    <row r="60" spans="1:28" x14ac:dyDescent="0.35">
      <c r="A60" s="3231"/>
      <c r="B60" s="3281"/>
      <c r="C60" s="3295"/>
      <c r="D60" s="3295"/>
      <c r="E60" s="3295"/>
      <c r="F60" s="3295"/>
      <c r="G60" s="3295"/>
      <c r="H60" s="3295"/>
      <c r="I60" s="3295"/>
      <c r="J60" s="3295"/>
      <c r="K60" s="3295"/>
      <c r="L60" s="3295"/>
      <c r="M60" s="3295"/>
      <c r="N60" s="3295"/>
      <c r="O60" s="3295"/>
      <c r="P60" s="3295"/>
      <c r="Q60" s="3295"/>
      <c r="R60" s="3295"/>
      <c r="S60" s="3295"/>
      <c r="T60" s="3295"/>
      <c r="U60" s="3295"/>
      <c r="V60" s="3295"/>
      <c r="W60" s="3295"/>
      <c r="X60" s="3295"/>
      <c r="Y60" s="3295"/>
      <c r="Z60" s="3295"/>
      <c r="AA60" s="3295"/>
      <c r="AB60" s="3282"/>
    </row>
    <row r="61" spans="1:28" x14ac:dyDescent="0.35">
      <c r="A61" s="3231"/>
      <c r="B61" s="3153"/>
      <c r="C61" s="3296"/>
      <c r="D61" s="3296"/>
      <c r="E61" s="3296"/>
      <c r="F61" s="3296"/>
      <c r="G61" s="3296"/>
      <c r="H61" s="3296"/>
      <c r="I61" s="3296"/>
      <c r="J61" s="3296"/>
      <c r="K61" s="3296"/>
      <c r="L61" s="3296"/>
      <c r="M61" s="3296"/>
      <c r="N61" s="3296"/>
      <c r="O61" s="3296"/>
      <c r="P61" s="3296"/>
      <c r="Q61" s="3296"/>
      <c r="R61" s="3296"/>
      <c r="S61" s="3296"/>
      <c r="T61" s="3296"/>
      <c r="U61" s="3296"/>
      <c r="V61" s="3296"/>
      <c r="W61" s="3296"/>
      <c r="X61" s="3296"/>
      <c r="Y61" s="3296"/>
      <c r="Z61" s="3296"/>
      <c r="AA61" s="3296"/>
      <c r="AB61" s="3153"/>
    </row>
    <row r="62" spans="1:28" x14ac:dyDescent="0.35">
      <c r="A62" s="3231"/>
      <c r="B62" s="3153"/>
      <c r="C62" s="3296"/>
      <c r="D62" s="3296"/>
      <c r="E62" s="3296"/>
      <c r="F62" s="3296"/>
      <c r="G62" s="3296"/>
      <c r="H62" s="3296"/>
      <c r="I62" s="3296"/>
      <c r="J62" s="3296"/>
      <c r="K62" s="3296"/>
      <c r="L62" s="3296"/>
      <c r="M62" s="3296"/>
      <c r="N62" s="3296"/>
      <c r="O62" s="3296"/>
      <c r="P62" s="3296"/>
      <c r="Q62" s="3296"/>
      <c r="R62" s="3296"/>
      <c r="S62" s="3296"/>
      <c r="T62" s="3296"/>
      <c r="U62" s="3296"/>
      <c r="V62" s="3296"/>
      <c r="W62" s="3296"/>
      <c r="X62" s="3296"/>
      <c r="Y62" s="3296"/>
      <c r="Z62" s="3296"/>
      <c r="AA62" s="3296"/>
      <c r="AB62" s="3153"/>
    </row>
    <row r="63" spans="1:28" x14ac:dyDescent="0.35">
      <c r="A63" s="3231"/>
      <c r="B63" s="3231"/>
      <c r="C63" s="3231"/>
      <c r="D63" s="3231"/>
      <c r="E63" s="3231"/>
      <c r="F63" s="3231"/>
      <c r="G63" s="3231"/>
      <c r="H63" s="3231"/>
      <c r="I63" s="3231"/>
      <c r="J63" s="3231"/>
      <c r="K63" s="3231"/>
      <c r="L63" s="3231"/>
      <c r="M63" s="3231"/>
      <c r="N63" s="3231"/>
      <c r="O63" s="3231"/>
      <c r="P63" s="3231"/>
      <c r="Q63" s="3231"/>
      <c r="R63" s="3231"/>
      <c r="S63" s="3231"/>
      <c r="T63" s="3231"/>
      <c r="U63" s="3231"/>
      <c r="V63" s="3231"/>
      <c r="W63" s="3231"/>
      <c r="X63" s="3231"/>
      <c r="Y63" s="3231"/>
      <c r="Z63" s="3231"/>
      <c r="AA63" s="3231"/>
      <c r="AB63" s="3231"/>
    </row>
    <row r="64" spans="1:28" x14ac:dyDescent="0.35">
      <c r="A64" s="3231"/>
      <c r="B64" s="3231"/>
      <c r="C64" s="3231"/>
      <c r="D64" s="3231"/>
      <c r="E64" s="3231"/>
      <c r="F64" s="3231"/>
      <c r="G64" s="3231"/>
      <c r="H64" s="3231"/>
      <c r="I64" s="3231"/>
      <c r="J64" s="3231"/>
      <c r="K64" s="3231"/>
      <c r="L64" s="3231"/>
      <c r="M64" s="3231"/>
      <c r="N64" s="3231"/>
      <c r="O64" s="3231"/>
      <c r="P64" s="3231"/>
      <c r="Q64" s="3231"/>
      <c r="R64" s="3231"/>
      <c r="S64" s="3231"/>
      <c r="T64" s="3231"/>
      <c r="U64" s="3231"/>
      <c r="V64" s="3231"/>
      <c r="W64" s="3231"/>
      <c r="X64" s="3231"/>
      <c r="Y64" s="3231"/>
      <c r="Z64" s="3231"/>
      <c r="AA64" s="3231"/>
      <c r="AB64" s="3231"/>
    </row>
    <row r="65" spans="1:28" x14ac:dyDescent="0.35">
      <c r="A65" s="3231"/>
      <c r="B65" s="3231"/>
      <c r="C65" s="3231"/>
      <c r="D65" s="3231"/>
      <c r="E65" s="3231"/>
      <c r="F65" s="3231"/>
      <c r="G65" s="3231"/>
      <c r="H65" s="3231"/>
      <c r="I65" s="3231"/>
      <c r="J65" s="3231"/>
      <c r="K65" s="3231"/>
      <c r="L65" s="3231"/>
      <c r="M65" s="3231"/>
      <c r="N65" s="3231"/>
      <c r="O65" s="3231"/>
      <c r="P65" s="3231"/>
      <c r="Q65" s="3231"/>
      <c r="R65" s="3231"/>
      <c r="S65" s="3231"/>
      <c r="T65" s="3231"/>
      <c r="U65" s="3231"/>
      <c r="V65" s="3231"/>
      <c r="W65" s="3231"/>
      <c r="X65" s="3231"/>
      <c r="Y65" s="3231"/>
      <c r="Z65" s="3231"/>
      <c r="AA65" s="3231"/>
      <c r="AB65" s="3231"/>
    </row>
    <row r="66" spans="1:28" x14ac:dyDescent="0.35">
      <c r="A66" s="3231"/>
      <c r="B66" s="3231"/>
      <c r="C66" s="3231"/>
      <c r="D66" s="3231"/>
      <c r="E66" s="3231"/>
      <c r="F66" s="3231"/>
      <c r="G66" s="3231"/>
      <c r="H66" s="3231"/>
      <c r="I66" s="3231"/>
      <c r="J66" s="3231"/>
      <c r="K66" s="3231"/>
      <c r="L66" s="3231"/>
      <c r="M66" s="3231"/>
      <c r="N66" s="3231"/>
      <c r="O66" s="3231"/>
      <c r="P66" s="3231"/>
      <c r="Q66" s="3231"/>
      <c r="R66" s="3231"/>
      <c r="S66" s="3231"/>
      <c r="T66" s="3231"/>
      <c r="U66" s="3231"/>
      <c r="V66" s="3231"/>
      <c r="W66" s="3231"/>
      <c r="X66" s="3231"/>
      <c r="Y66" s="3231"/>
      <c r="Z66" s="3231"/>
      <c r="AA66" s="3231"/>
      <c r="AB66" s="3231"/>
    </row>
    <row r="67" spans="1:28" x14ac:dyDescent="0.35">
      <c r="A67" s="3231"/>
      <c r="B67" s="3231"/>
      <c r="C67" s="3231"/>
      <c r="D67" s="3231"/>
      <c r="E67" s="3231"/>
      <c r="F67" s="3231"/>
      <c r="G67" s="3231"/>
      <c r="H67" s="3231"/>
      <c r="I67" s="3231"/>
      <c r="J67" s="3231"/>
      <c r="K67" s="3231"/>
      <c r="L67" s="3231"/>
      <c r="M67" s="3231"/>
      <c r="N67" s="3231"/>
      <c r="O67" s="3231"/>
      <c r="P67" s="3231"/>
      <c r="Q67" s="3231"/>
      <c r="R67" s="3231"/>
      <c r="S67" s="3231"/>
      <c r="T67" s="3231"/>
      <c r="U67" s="3231"/>
      <c r="V67" s="3231"/>
      <c r="W67" s="3231"/>
      <c r="X67" s="3231"/>
      <c r="Y67" s="3231"/>
      <c r="Z67" s="3231"/>
      <c r="AA67" s="3231"/>
      <c r="AB67" s="3231"/>
    </row>
    <row r="68" spans="1:28" x14ac:dyDescent="0.35">
      <c r="A68" s="3231"/>
      <c r="B68" s="3231"/>
      <c r="C68" s="3231"/>
      <c r="D68" s="3231"/>
      <c r="E68" s="3231"/>
      <c r="F68" s="3231"/>
      <c r="G68" s="3231"/>
      <c r="H68" s="3231"/>
      <c r="I68" s="3231"/>
      <c r="J68" s="3231"/>
      <c r="K68" s="3231"/>
      <c r="L68" s="3231"/>
      <c r="M68" s="3231"/>
      <c r="N68" s="3231"/>
      <c r="O68" s="3231"/>
      <c r="P68" s="3231"/>
      <c r="Q68" s="3231"/>
      <c r="R68" s="3231"/>
      <c r="S68" s="3231"/>
      <c r="T68" s="3231"/>
      <c r="U68" s="3231"/>
      <c r="V68" s="3231"/>
      <c r="W68" s="3231"/>
      <c r="X68" s="3231"/>
      <c r="Y68" s="3231"/>
      <c r="Z68" s="3231"/>
      <c r="AA68" s="3231"/>
      <c r="AB68" s="3231"/>
    </row>
    <row r="69" spans="1:28" x14ac:dyDescent="0.35">
      <c r="A69" s="3231"/>
      <c r="B69" s="3231"/>
      <c r="C69" s="3231"/>
      <c r="D69" s="3231"/>
      <c r="E69" s="3231"/>
      <c r="F69" s="3231"/>
      <c r="G69" s="3231"/>
      <c r="H69" s="3231"/>
      <c r="I69" s="3231"/>
      <c r="J69" s="3231"/>
      <c r="K69" s="3231"/>
      <c r="L69" s="3231"/>
      <c r="M69" s="3231"/>
      <c r="N69" s="3231"/>
      <c r="O69" s="3231"/>
      <c r="P69" s="3231"/>
      <c r="Q69" s="3231"/>
      <c r="R69" s="3231"/>
      <c r="S69" s="3231"/>
      <c r="T69" s="3231"/>
      <c r="U69" s="3231"/>
      <c r="V69" s="3231"/>
      <c r="W69" s="3231"/>
      <c r="X69" s="3231"/>
      <c r="Y69" s="3231"/>
      <c r="Z69" s="3231"/>
      <c r="AA69" s="3231"/>
      <c r="AB69" s="3231"/>
    </row>
    <row r="70" spans="1:28" x14ac:dyDescent="0.35">
      <c r="A70" s="3231"/>
      <c r="B70" s="3231"/>
      <c r="C70" s="3231"/>
      <c r="D70" s="3231"/>
      <c r="E70" s="3231"/>
      <c r="F70" s="3231"/>
      <c r="G70" s="3231"/>
      <c r="H70" s="3231"/>
      <c r="I70" s="3231"/>
      <c r="J70" s="3231"/>
      <c r="K70" s="3231"/>
      <c r="L70" s="3231"/>
      <c r="M70" s="3231"/>
      <c r="N70" s="3231"/>
      <c r="O70" s="3231"/>
      <c r="P70" s="3231"/>
      <c r="Q70" s="3231"/>
      <c r="R70" s="3231"/>
      <c r="S70" s="3231"/>
      <c r="T70" s="3231"/>
      <c r="U70" s="3231"/>
      <c r="V70" s="3231"/>
      <c r="W70" s="3231"/>
      <c r="X70" s="3231"/>
      <c r="Y70" s="3231"/>
      <c r="Z70" s="3231"/>
      <c r="AA70" s="3231"/>
      <c r="AB70" s="3231"/>
    </row>
    <row r="71" spans="1:28" x14ac:dyDescent="0.35">
      <c r="A71" s="3231"/>
      <c r="B71" s="3231"/>
      <c r="C71" s="3231"/>
      <c r="D71" s="3231"/>
      <c r="E71" s="3231"/>
      <c r="F71" s="3231"/>
      <c r="G71" s="3231"/>
      <c r="H71" s="3231"/>
      <c r="I71" s="3231"/>
      <c r="J71" s="3231"/>
      <c r="K71" s="3231"/>
      <c r="L71" s="3231"/>
      <c r="M71" s="3231"/>
      <c r="N71" s="3231"/>
      <c r="O71" s="3231"/>
      <c r="P71" s="3231"/>
      <c r="Q71" s="3231"/>
      <c r="R71" s="3231"/>
      <c r="S71" s="3231"/>
      <c r="T71" s="3231"/>
      <c r="U71" s="3231"/>
      <c r="V71" s="3231"/>
      <c r="W71" s="3231"/>
      <c r="X71" s="3231"/>
      <c r="Y71" s="3231"/>
      <c r="Z71" s="3231"/>
      <c r="AA71" s="3231"/>
      <c r="AB71" s="3231"/>
    </row>
    <row r="72" spans="1:28" x14ac:dyDescent="0.35">
      <c r="A72" s="3231"/>
      <c r="B72" s="3231"/>
      <c r="C72" s="3231"/>
      <c r="D72" s="3231"/>
      <c r="E72" s="3231"/>
      <c r="F72" s="3231"/>
      <c r="G72" s="3231"/>
      <c r="H72" s="3231"/>
      <c r="I72" s="3231"/>
      <c r="J72" s="3231"/>
      <c r="K72" s="3231"/>
      <c r="L72" s="3231"/>
      <c r="M72" s="3231"/>
      <c r="N72" s="3231"/>
      <c r="O72" s="3231"/>
      <c r="P72" s="3231"/>
      <c r="Q72" s="3231"/>
      <c r="R72" s="3231"/>
      <c r="S72" s="3231"/>
      <c r="T72" s="3231"/>
      <c r="U72" s="3231"/>
      <c r="V72" s="3231"/>
      <c r="W72" s="3231"/>
      <c r="X72" s="3231"/>
      <c r="Y72" s="3231"/>
      <c r="Z72" s="3231"/>
      <c r="AA72" s="3231"/>
      <c r="AB72" s="3231"/>
    </row>
    <row r="73" spans="1:28" x14ac:dyDescent="0.35">
      <c r="A73" s="3231"/>
      <c r="B73" s="3231"/>
      <c r="C73" s="3231"/>
      <c r="D73" s="3231"/>
      <c r="E73" s="3231"/>
      <c r="F73" s="3231"/>
      <c r="G73" s="3231"/>
      <c r="H73" s="3231"/>
      <c r="I73" s="3231"/>
      <c r="J73" s="3231"/>
      <c r="K73" s="3231"/>
      <c r="L73" s="3231"/>
      <c r="M73" s="3231"/>
      <c r="N73" s="3231"/>
      <c r="O73" s="3231"/>
      <c r="P73" s="3231"/>
      <c r="Q73" s="3231"/>
      <c r="R73" s="3231"/>
      <c r="S73" s="3231"/>
      <c r="T73" s="3231"/>
      <c r="U73" s="3231"/>
      <c r="V73" s="3231"/>
      <c r="W73" s="3231"/>
      <c r="X73" s="3231"/>
      <c r="Y73" s="3231"/>
      <c r="Z73" s="3231"/>
      <c r="AA73" s="3231"/>
      <c r="AB73" s="3231"/>
    </row>
    <row r="74" spans="1:28" x14ac:dyDescent="0.35">
      <c r="A74" s="3231"/>
      <c r="B74" s="3231"/>
      <c r="C74" s="3231"/>
      <c r="D74" s="3231"/>
      <c r="E74" s="3231"/>
      <c r="F74" s="3231"/>
      <c r="G74" s="3231"/>
      <c r="H74" s="3231"/>
      <c r="I74" s="3231"/>
      <c r="J74" s="3231"/>
      <c r="K74" s="3231"/>
      <c r="L74" s="3231"/>
      <c r="M74" s="3231"/>
      <c r="N74" s="3231"/>
      <c r="O74" s="3231"/>
      <c r="P74" s="3231"/>
      <c r="Q74" s="3231"/>
      <c r="R74" s="3231"/>
      <c r="S74" s="3231"/>
      <c r="T74" s="3231"/>
      <c r="U74" s="3231"/>
      <c r="V74" s="3231"/>
      <c r="W74" s="3231"/>
      <c r="X74" s="3231"/>
      <c r="Y74" s="3231"/>
      <c r="Z74" s="3231"/>
      <c r="AA74" s="3231"/>
      <c r="AB74" s="3231"/>
    </row>
    <row r="75" spans="1:28" x14ac:dyDescent="0.35">
      <c r="A75" s="3231"/>
      <c r="B75" s="3231"/>
      <c r="C75" s="3231"/>
      <c r="D75" s="3231"/>
      <c r="E75" s="3231"/>
      <c r="F75" s="3231"/>
      <c r="G75" s="3231"/>
      <c r="H75" s="3231"/>
      <c r="I75" s="3231"/>
      <c r="J75" s="3231"/>
      <c r="K75" s="3231"/>
      <c r="L75" s="3231"/>
      <c r="M75" s="3231"/>
      <c r="N75" s="3231"/>
      <c r="O75" s="3231"/>
      <c r="P75" s="3231"/>
      <c r="Q75" s="3231"/>
      <c r="R75" s="3231"/>
      <c r="S75" s="3231"/>
      <c r="T75" s="3231"/>
      <c r="U75" s="3231"/>
      <c r="V75" s="3231"/>
      <c r="W75" s="3231"/>
      <c r="X75" s="3231"/>
      <c r="Y75" s="3231"/>
      <c r="Z75" s="3231"/>
      <c r="AA75" s="3231"/>
      <c r="AB75" s="3231"/>
    </row>
    <row r="76" spans="1:28" x14ac:dyDescent="0.35">
      <c r="A76" s="3231"/>
      <c r="B76" s="3231"/>
      <c r="C76" s="3231"/>
      <c r="D76" s="3231"/>
      <c r="E76" s="3231"/>
      <c r="F76" s="3231"/>
      <c r="G76" s="3231"/>
      <c r="H76" s="3231"/>
      <c r="I76" s="3231"/>
      <c r="J76" s="3231"/>
      <c r="K76" s="3231"/>
      <c r="L76" s="3231"/>
      <c r="M76" s="3231"/>
      <c r="N76" s="3231"/>
      <c r="O76" s="3231"/>
      <c r="P76" s="3231"/>
      <c r="Q76" s="3231"/>
      <c r="R76" s="3231"/>
      <c r="S76" s="3231"/>
      <c r="T76" s="3231"/>
      <c r="U76" s="3231"/>
      <c r="V76" s="3231"/>
      <c r="W76" s="3231"/>
      <c r="X76" s="3231"/>
      <c r="Y76" s="3231"/>
      <c r="Z76" s="3231"/>
      <c r="AA76" s="3231"/>
      <c r="AB76" s="3231"/>
    </row>
    <row r="77" spans="1:28" x14ac:dyDescent="0.35">
      <c r="A77" s="3231"/>
      <c r="B77" s="3231"/>
      <c r="C77" s="3231"/>
      <c r="D77" s="3231"/>
      <c r="E77" s="3231"/>
      <c r="F77" s="3231"/>
      <c r="G77" s="3231"/>
      <c r="H77" s="3231"/>
      <c r="I77" s="3231"/>
      <c r="J77" s="3231"/>
      <c r="K77" s="3231"/>
      <c r="L77" s="3231"/>
      <c r="M77" s="3231"/>
      <c r="N77" s="3231"/>
      <c r="O77" s="3231"/>
      <c r="P77" s="3231"/>
      <c r="Q77" s="3231"/>
      <c r="R77" s="3231"/>
      <c r="S77" s="3231"/>
      <c r="T77" s="3231"/>
      <c r="U77" s="3231"/>
      <c r="V77" s="3231"/>
      <c r="W77" s="3231"/>
      <c r="X77" s="3231"/>
      <c r="Y77" s="3231"/>
      <c r="Z77" s="3231"/>
      <c r="AA77" s="3231"/>
      <c r="AB77" s="3231"/>
    </row>
    <row r="78" spans="1:28" x14ac:dyDescent="0.35">
      <c r="A78" s="3231"/>
      <c r="B78" s="3231"/>
      <c r="C78" s="3231"/>
      <c r="D78" s="3231"/>
      <c r="E78" s="3231"/>
      <c r="F78" s="3231"/>
      <c r="G78" s="3231"/>
      <c r="H78" s="3231"/>
      <c r="I78" s="3231"/>
      <c r="J78" s="3231"/>
      <c r="K78" s="3231"/>
      <c r="L78" s="3231"/>
      <c r="M78" s="3231"/>
      <c r="N78" s="3231"/>
      <c r="O78" s="3231"/>
      <c r="P78" s="3231"/>
      <c r="Q78" s="3231"/>
      <c r="R78" s="3231"/>
      <c r="S78" s="3231"/>
      <c r="T78" s="3231"/>
      <c r="U78" s="3231"/>
      <c r="V78" s="3231"/>
      <c r="W78" s="3231"/>
      <c r="X78" s="3231"/>
      <c r="Y78" s="3231"/>
      <c r="Z78" s="3231"/>
      <c r="AA78" s="3231"/>
      <c r="AB78" s="3231"/>
    </row>
    <row r="79" spans="1:28" x14ac:dyDescent="0.35">
      <c r="A79" s="3231"/>
      <c r="B79" s="3231"/>
      <c r="C79" s="3231"/>
      <c r="D79" s="3231"/>
      <c r="E79" s="3231"/>
      <c r="F79" s="3231"/>
      <c r="G79" s="3231"/>
      <c r="H79" s="3231"/>
      <c r="I79" s="3231"/>
      <c r="J79" s="3231"/>
      <c r="K79" s="3231"/>
      <c r="L79" s="3231"/>
      <c r="M79" s="3231"/>
      <c r="N79" s="3231"/>
      <c r="O79" s="3231"/>
      <c r="P79" s="3231"/>
      <c r="Q79" s="3231"/>
      <c r="R79" s="3231"/>
      <c r="S79" s="3231"/>
      <c r="T79" s="3231"/>
      <c r="U79" s="3231"/>
      <c r="V79" s="3231"/>
      <c r="W79" s="3231"/>
      <c r="X79" s="3231"/>
      <c r="Y79" s="3231"/>
      <c r="Z79" s="3231"/>
      <c r="AA79" s="3231"/>
      <c r="AB79" s="3231"/>
    </row>
    <row r="80" spans="1:28" x14ac:dyDescent="0.35">
      <c r="A80" s="3231"/>
      <c r="B80" s="3231"/>
      <c r="C80" s="3231"/>
      <c r="D80" s="3231"/>
      <c r="E80" s="3231"/>
      <c r="F80" s="3231"/>
      <c r="G80" s="3231"/>
      <c r="H80" s="3231"/>
      <c r="I80" s="3231"/>
      <c r="J80" s="3231"/>
      <c r="K80" s="3231"/>
      <c r="L80" s="3231"/>
      <c r="M80" s="3231"/>
      <c r="N80" s="3231"/>
      <c r="O80" s="3231"/>
      <c r="P80" s="3231"/>
      <c r="Q80" s="3231"/>
      <c r="R80" s="3231"/>
      <c r="S80" s="3231"/>
      <c r="T80" s="3231"/>
      <c r="U80" s="3231"/>
      <c r="V80" s="3231"/>
      <c r="W80" s="3231"/>
      <c r="X80" s="3231"/>
      <c r="Y80" s="3231"/>
      <c r="Z80" s="3231"/>
      <c r="AA80" s="3231"/>
      <c r="AB80" s="3231"/>
    </row>
    <row r="81" spans="1:28" x14ac:dyDescent="0.35">
      <c r="A81" s="3231"/>
      <c r="B81" s="3231"/>
      <c r="C81" s="3231"/>
      <c r="D81" s="3231"/>
      <c r="E81" s="3231"/>
      <c r="F81" s="3231"/>
      <c r="G81" s="3231"/>
      <c r="H81" s="3231"/>
      <c r="I81" s="3231"/>
      <c r="J81" s="3231"/>
      <c r="K81" s="3231"/>
      <c r="L81" s="3231"/>
      <c r="M81" s="3231"/>
      <c r="N81" s="3231"/>
      <c r="O81" s="3231"/>
      <c r="P81" s="3231"/>
      <c r="Q81" s="3231"/>
      <c r="R81" s="3231"/>
      <c r="S81" s="3231"/>
      <c r="T81" s="3231"/>
      <c r="U81" s="3231"/>
      <c r="V81" s="3231"/>
      <c r="W81" s="3231"/>
      <c r="X81" s="3231"/>
      <c r="Y81" s="3231"/>
      <c r="Z81" s="3231"/>
      <c r="AA81" s="3231"/>
      <c r="AB81" s="3231"/>
    </row>
    <row r="82" spans="1:28" x14ac:dyDescent="0.35">
      <c r="A82" s="3231"/>
      <c r="B82" s="3231"/>
      <c r="C82" s="3231"/>
      <c r="D82" s="3231"/>
      <c r="E82" s="3231"/>
      <c r="F82" s="3231"/>
      <c r="G82" s="3231"/>
      <c r="H82" s="3231"/>
      <c r="I82" s="3231"/>
      <c r="J82" s="3231"/>
      <c r="K82" s="3231"/>
      <c r="L82" s="3231"/>
      <c r="M82" s="3231"/>
      <c r="N82" s="3231"/>
      <c r="O82" s="3231"/>
      <c r="P82" s="3231"/>
      <c r="Q82" s="3231"/>
      <c r="R82" s="3231"/>
      <c r="S82" s="3231"/>
      <c r="T82" s="3231"/>
      <c r="U82" s="3231"/>
      <c r="V82" s="3231"/>
      <c r="W82" s="3231"/>
      <c r="X82" s="3231"/>
      <c r="Y82" s="3231"/>
      <c r="Z82" s="3231"/>
      <c r="AA82" s="3231"/>
      <c r="AB82" s="3231"/>
    </row>
    <row r="83" spans="1:28" x14ac:dyDescent="0.35">
      <c r="A83" s="3231"/>
      <c r="B83" s="3231"/>
      <c r="C83" s="3231"/>
      <c r="D83" s="3231"/>
      <c r="E83" s="3231"/>
      <c r="F83" s="3231"/>
      <c r="G83" s="3231"/>
      <c r="H83" s="3231"/>
      <c r="I83" s="3231"/>
      <c r="J83" s="3231"/>
      <c r="K83" s="3231"/>
      <c r="L83" s="3231"/>
      <c r="M83" s="3231"/>
      <c r="N83" s="3231"/>
      <c r="O83" s="3231"/>
      <c r="P83" s="3231"/>
      <c r="Q83" s="3231"/>
      <c r="R83" s="3231"/>
      <c r="S83" s="3231"/>
      <c r="T83" s="3231"/>
      <c r="U83" s="3231"/>
      <c r="V83" s="3231"/>
      <c r="W83" s="3231"/>
      <c r="X83" s="3231"/>
      <c r="Y83" s="3231"/>
      <c r="Z83" s="3231"/>
      <c r="AA83" s="3231"/>
      <c r="AB83" s="3231"/>
    </row>
    <row r="84" spans="1:28" x14ac:dyDescent="0.35">
      <c r="A84" s="3231"/>
      <c r="B84" s="3231"/>
      <c r="C84" s="3231"/>
      <c r="D84" s="3231"/>
      <c r="E84" s="3231"/>
      <c r="F84" s="3231"/>
      <c r="G84" s="3231"/>
      <c r="H84" s="3231"/>
      <c r="I84" s="3231"/>
      <c r="J84" s="3231"/>
      <c r="K84" s="3231"/>
      <c r="L84" s="3231"/>
      <c r="M84" s="3231"/>
      <c r="N84" s="3231"/>
      <c r="O84" s="3231"/>
      <c r="P84" s="3231"/>
      <c r="Q84" s="3231"/>
      <c r="R84" s="3231"/>
      <c r="S84" s="3231"/>
      <c r="T84" s="3231"/>
      <c r="U84" s="3231"/>
      <c r="V84" s="3231"/>
      <c r="W84" s="3231"/>
      <c r="X84" s="3231"/>
      <c r="Y84" s="3231"/>
      <c r="Z84" s="3231"/>
      <c r="AA84" s="3231"/>
      <c r="AB84" s="3231"/>
    </row>
    <row r="85" spans="1:28" x14ac:dyDescent="0.35">
      <c r="A85" s="3231"/>
      <c r="B85" s="3231"/>
      <c r="C85" s="3231"/>
      <c r="D85" s="3231"/>
      <c r="E85" s="3231"/>
      <c r="F85" s="3231"/>
      <c r="G85" s="3231"/>
      <c r="H85" s="3231"/>
      <c r="I85" s="3231"/>
      <c r="J85" s="3231"/>
      <c r="K85" s="3231"/>
      <c r="L85" s="3231"/>
      <c r="M85" s="3231"/>
      <c r="N85" s="3231"/>
      <c r="O85" s="3231"/>
      <c r="P85" s="3231"/>
      <c r="Q85" s="3231"/>
      <c r="R85" s="3231"/>
      <c r="S85" s="3231"/>
      <c r="T85" s="3231"/>
      <c r="U85" s="3231"/>
      <c r="V85" s="3231"/>
      <c r="W85" s="3231"/>
      <c r="X85" s="3231"/>
      <c r="Y85" s="3231"/>
      <c r="Z85" s="3231"/>
      <c r="AA85" s="3231"/>
      <c r="AB85" s="3231"/>
    </row>
    <row r="86" spans="1:28" x14ac:dyDescent="0.35">
      <c r="A86" s="3231"/>
      <c r="B86" s="3231"/>
      <c r="C86" s="3231"/>
      <c r="D86" s="3231"/>
      <c r="E86" s="3231"/>
      <c r="F86" s="3231"/>
      <c r="G86" s="3231"/>
      <c r="H86" s="3231"/>
      <c r="I86" s="3231"/>
      <c r="J86" s="3231"/>
      <c r="K86" s="3231"/>
      <c r="L86" s="3231"/>
      <c r="M86" s="3231"/>
      <c r="N86" s="3231"/>
      <c r="O86" s="3231"/>
      <c r="P86" s="3231"/>
      <c r="Q86" s="3231"/>
      <c r="R86" s="3231"/>
      <c r="S86" s="3231"/>
      <c r="T86" s="3231"/>
      <c r="U86" s="3231"/>
      <c r="V86" s="3231"/>
      <c r="W86" s="3231"/>
      <c r="X86" s="3231"/>
      <c r="Y86" s="3231"/>
      <c r="Z86" s="3231"/>
      <c r="AA86" s="3231"/>
      <c r="AB86" s="3231"/>
    </row>
    <row r="87" spans="1:28" x14ac:dyDescent="0.35">
      <c r="A87" s="3231"/>
      <c r="B87" s="3231"/>
      <c r="C87" s="3231"/>
      <c r="D87" s="3231"/>
      <c r="E87" s="3231"/>
      <c r="F87" s="3231"/>
      <c r="G87" s="3231"/>
      <c r="H87" s="3231"/>
      <c r="I87" s="3231"/>
      <c r="J87" s="3231"/>
      <c r="K87" s="3231"/>
      <c r="L87" s="3231"/>
      <c r="M87" s="3231"/>
      <c r="N87" s="3231"/>
      <c r="O87" s="3231"/>
      <c r="P87" s="3231"/>
      <c r="Q87" s="3231"/>
      <c r="R87" s="3231"/>
      <c r="S87" s="3231"/>
      <c r="T87" s="3231"/>
      <c r="U87" s="3231"/>
      <c r="V87" s="3231"/>
      <c r="W87" s="3231"/>
      <c r="X87" s="3231"/>
      <c r="Y87" s="3231"/>
      <c r="Z87" s="3231"/>
      <c r="AA87" s="3231"/>
      <c r="AB87" s="3231"/>
    </row>
    <row r="88" spans="1:28" x14ac:dyDescent="0.35">
      <c r="A88" s="3231"/>
      <c r="B88" s="3231"/>
      <c r="C88" s="3231"/>
      <c r="D88" s="3231"/>
      <c r="E88" s="3231"/>
      <c r="F88" s="3231"/>
      <c r="G88" s="3231"/>
      <c r="H88" s="3231"/>
      <c r="I88" s="3231"/>
      <c r="J88" s="3231"/>
      <c r="K88" s="3231"/>
      <c r="L88" s="3231"/>
      <c r="M88" s="3231"/>
      <c r="N88" s="3231"/>
      <c r="O88" s="3231"/>
      <c r="P88" s="3231"/>
      <c r="Q88" s="3231"/>
      <c r="R88" s="3231"/>
      <c r="S88" s="3231"/>
      <c r="T88" s="3231"/>
      <c r="U88" s="3231"/>
      <c r="V88" s="3231"/>
      <c r="W88" s="3231"/>
      <c r="X88" s="3231"/>
      <c r="Y88" s="3231"/>
      <c r="Z88" s="3231"/>
      <c r="AA88" s="3231"/>
      <c r="AB88" s="3231"/>
    </row>
    <row r="89" spans="1:28" x14ac:dyDescent="0.35">
      <c r="A89" s="3231"/>
      <c r="B89" s="3231"/>
      <c r="C89" s="3231"/>
      <c r="D89" s="3231"/>
      <c r="E89" s="3231"/>
      <c r="F89" s="3231"/>
      <c r="G89" s="3231"/>
      <c r="H89" s="3231"/>
      <c r="I89" s="3231"/>
      <c r="J89" s="3231"/>
      <c r="K89" s="3231"/>
      <c r="L89" s="3231"/>
      <c r="M89" s="3231"/>
      <c r="N89" s="3231"/>
      <c r="O89" s="3231"/>
      <c r="P89" s="3231"/>
      <c r="Q89" s="3231"/>
      <c r="R89" s="3231"/>
      <c r="S89" s="3231"/>
      <c r="T89" s="3231"/>
      <c r="U89" s="3231"/>
      <c r="V89" s="3231"/>
      <c r="W89" s="3231"/>
      <c r="X89" s="3231"/>
      <c r="Y89" s="3231"/>
      <c r="Z89" s="3231"/>
      <c r="AA89" s="3231"/>
      <c r="AB89" s="3231"/>
    </row>
    <row r="90" spans="1:28" x14ac:dyDescent="0.35">
      <c r="A90" s="3231"/>
      <c r="B90" s="3231"/>
      <c r="C90" s="3231"/>
      <c r="D90" s="3231"/>
      <c r="E90" s="3231"/>
      <c r="F90" s="3231"/>
      <c r="G90" s="3231"/>
      <c r="H90" s="3231"/>
      <c r="I90" s="3231"/>
      <c r="J90" s="3231"/>
      <c r="K90" s="3231"/>
      <c r="L90" s="3231"/>
      <c r="M90" s="3231"/>
      <c r="N90" s="3231"/>
      <c r="O90" s="3231"/>
      <c r="P90" s="3231"/>
      <c r="Q90" s="3231"/>
      <c r="R90" s="3231"/>
      <c r="S90" s="3231"/>
      <c r="T90" s="3231"/>
      <c r="U90" s="3231"/>
      <c r="V90" s="3231"/>
      <c r="W90" s="3231"/>
      <c r="X90" s="3231"/>
      <c r="Y90" s="3231"/>
      <c r="Z90" s="3231"/>
      <c r="AA90" s="3231"/>
      <c r="AB90" s="3231"/>
    </row>
    <row r="91" spans="1:28" x14ac:dyDescent="0.35">
      <c r="A91" s="3231"/>
      <c r="B91" s="3231"/>
      <c r="C91" s="3231"/>
      <c r="D91" s="3231"/>
      <c r="E91" s="3231"/>
      <c r="F91" s="3231"/>
      <c r="G91" s="3231"/>
      <c r="H91" s="3231"/>
      <c r="I91" s="3231"/>
      <c r="J91" s="3231"/>
      <c r="K91" s="3231"/>
      <c r="L91" s="3231"/>
      <c r="M91" s="3231"/>
      <c r="N91" s="3231"/>
      <c r="O91" s="3231"/>
      <c r="P91" s="3231"/>
      <c r="Q91" s="3231"/>
      <c r="R91" s="3231"/>
      <c r="S91" s="3231"/>
      <c r="T91" s="3231"/>
      <c r="U91" s="3231"/>
      <c r="V91" s="3231"/>
      <c r="W91" s="3231"/>
      <c r="X91" s="3231"/>
      <c r="Y91" s="3231"/>
      <c r="Z91" s="3231"/>
      <c r="AA91" s="3231"/>
      <c r="AB91" s="3231"/>
    </row>
    <row r="92" spans="1:28" x14ac:dyDescent="0.35">
      <c r="A92" s="3231"/>
      <c r="B92" s="3231"/>
      <c r="C92" s="3231"/>
      <c r="D92" s="3231"/>
      <c r="E92" s="3231"/>
      <c r="F92" s="3231"/>
      <c r="G92" s="3231"/>
      <c r="H92" s="3231"/>
      <c r="I92" s="3231"/>
      <c r="J92" s="3231"/>
      <c r="K92" s="3231"/>
      <c r="L92" s="3231"/>
      <c r="M92" s="3231"/>
      <c r="N92" s="3231"/>
      <c r="O92" s="3231"/>
      <c r="P92" s="3231"/>
      <c r="Q92" s="3231"/>
      <c r="R92" s="3231"/>
      <c r="S92" s="3231"/>
      <c r="T92" s="3231"/>
      <c r="U92" s="3231"/>
      <c r="V92" s="3231"/>
      <c r="W92" s="3231"/>
      <c r="X92" s="3231"/>
      <c r="Y92" s="3231"/>
      <c r="Z92" s="3231"/>
      <c r="AA92" s="3231"/>
      <c r="AB92" s="3231"/>
    </row>
    <row r="93" spans="1:28" x14ac:dyDescent="0.35">
      <c r="A93" s="3231"/>
      <c r="B93" s="3231"/>
      <c r="C93" s="3231"/>
      <c r="D93" s="3231"/>
      <c r="E93" s="3231"/>
      <c r="F93" s="3231"/>
      <c r="G93" s="3231"/>
      <c r="H93" s="3231"/>
      <c r="I93" s="3231"/>
      <c r="J93" s="3231"/>
      <c r="K93" s="3231"/>
      <c r="L93" s="3231"/>
      <c r="M93" s="3231"/>
      <c r="N93" s="3231"/>
      <c r="O93" s="3231"/>
      <c r="P93" s="3231"/>
      <c r="Q93" s="3231"/>
      <c r="R93" s="3231"/>
      <c r="S93" s="3231"/>
      <c r="T93" s="3231"/>
      <c r="U93" s="3231"/>
      <c r="V93" s="3231"/>
      <c r="W93" s="3231"/>
      <c r="X93" s="3231"/>
      <c r="Y93" s="3231"/>
      <c r="Z93" s="3231"/>
      <c r="AA93" s="3231"/>
      <c r="AB93" s="3231"/>
    </row>
    <row r="94" spans="1:28" x14ac:dyDescent="0.35">
      <c r="A94" s="3231"/>
      <c r="B94" s="3231"/>
      <c r="C94" s="3231"/>
      <c r="D94" s="3231"/>
      <c r="E94" s="3231"/>
      <c r="F94" s="3231"/>
      <c r="G94" s="3231"/>
      <c r="H94" s="3231"/>
      <c r="I94" s="3231"/>
      <c r="J94" s="3231"/>
      <c r="K94" s="3231"/>
      <c r="L94" s="3231"/>
      <c r="M94" s="3231"/>
      <c r="N94" s="3231"/>
      <c r="O94" s="3231"/>
      <c r="P94" s="3231"/>
      <c r="Q94" s="3231"/>
      <c r="R94" s="3231"/>
      <c r="S94" s="3231"/>
      <c r="T94" s="3231"/>
      <c r="U94" s="3231"/>
      <c r="V94" s="3231"/>
      <c r="W94" s="3231"/>
      <c r="X94" s="3231"/>
      <c r="Y94" s="3231"/>
      <c r="Z94" s="3231"/>
      <c r="AA94" s="3231"/>
      <c r="AB94" s="3231"/>
    </row>
    <row r="95" spans="1:28" x14ac:dyDescent="0.35">
      <c r="A95" s="3231"/>
      <c r="B95" s="3231"/>
      <c r="C95" s="3231"/>
      <c r="D95" s="3231"/>
      <c r="E95" s="3231"/>
      <c r="F95" s="3231"/>
      <c r="G95" s="3231"/>
      <c r="H95" s="3231"/>
      <c r="I95" s="3231"/>
      <c r="J95" s="3231"/>
      <c r="K95" s="3231"/>
      <c r="L95" s="3231"/>
      <c r="M95" s="3231"/>
      <c r="N95" s="3231"/>
      <c r="O95" s="3231"/>
      <c r="P95" s="3231"/>
      <c r="Q95" s="3231"/>
      <c r="R95" s="3231"/>
      <c r="S95" s="3231"/>
      <c r="T95" s="3231"/>
      <c r="U95" s="3231"/>
      <c r="V95" s="3231"/>
      <c r="W95" s="3231"/>
      <c r="X95" s="3231"/>
      <c r="Y95" s="3231"/>
      <c r="Z95" s="3231"/>
      <c r="AA95" s="3231"/>
      <c r="AB95" s="3231"/>
    </row>
    <row r="96" spans="1:28" x14ac:dyDescent="0.35">
      <c r="A96" s="3231"/>
      <c r="B96" s="3231"/>
      <c r="C96" s="3231"/>
      <c r="D96" s="3231"/>
      <c r="E96" s="3231"/>
      <c r="F96" s="3231"/>
      <c r="G96" s="3231"/>
      <c r="H96" s="3231"/>
      <c r="I96" s="3231"/>
      <c r="J96" s="3231"/>
      <c r="K96" s="3231"/>
      <c r="L96" s="3231"/>
      <c r="M96" s="3231"/>
      <c r="N96" s="3231"/>
      <c r="O96" s="3231"/>
      <c r="P96" s="3231"/>
      <c r="Q96" s="3231"/>
      <c r="R96" s="3231"/>
      <c r="S96" s="3231"/>
      <c r="T96" s="3231"/>
      <c r="U96" s="3231"/>
      <c r="V96" s="3231"/>
      <c r="W96" s="3231"/>
      <c r="X96" s="3231"/>
      <c r="Y96" s="3231"/>
      <c r="Z96" s="3231"/>
      <c r="AA96" s="3231"/>
      <c r="AB96" s="3231"/>
    </row>
    <row r="97" spans="1:28" x14ac:dyDescent="0.35">
      <c r="A97" s="3231"/>
      <c r="B97" s="3231"/>
      <c r="C97" s="3231"/>
      <c r="D97" s="3231"/>
      <c r="E97" s="3231"/>
      <c r="F97" s="3231"/>
      <c r="G97" s="3231"/>
      <c r="H97" s="3231"/>
      <c r="I97" s="3231"/>
      <c r="J97" s="3231"/>
      <c r="K97" s="3231"/>
      <c r="L97" s="3231"/>
      <c r="M97" s="3231"/>
      <c r="N97" s="3231"/>
      <c r="O97" s="3231"/>
      <c r="P97" s="3231"/>
      <c r="Q97" s="3231"/>
      <c r="R97" s="3231"/>
      <c r="S97" s="3231"/>
      <c r="T97" s="3231"/>
      <c r="U97" s="3231"/>
      <c r="V97" s="3231"/>
      <c r="W97" s="3231"/>
      <c r="X97" s="3231"/>
      <c r="Y97" s="3231"/>
      <c r="Z97" s="3231"/>
      <c r="AA97" s="3231"/>
      <c r="AB97" s="3231"/>
    </row>
    <row r="98" spans="1:28" x14ac:dyDescent="0.35">
      <c r="A98" s="3231"/>
      <c r="B98" s="3231"/>
      <c r="C98" s="3231"/>
      <c r="D98" s="3231"/>
      <c r="E98" s="3231"/>
      <c r="F98" s="3231"/>
      <c r="G98" s="3231"/>
      <c r="H98" s="3231"/>
      <c r="I98" s="3231"/>
      <c r="J98" s="3231"/>
      <c r="K98" s="3231"/>
      <c r="L98" s="3231"/>
      <c r="M98" s="3231"/>
      <c r="N98" s="3231"/>
      <c r="O98" s="3231"/>
      <c r="P98" s="3231"/>
      <c r="Q98" s="3231"/>
      <c r="R98" s="3231"/>
      <c r="S98" s="3231"/>
      <c r="T98" s="3231"/>
      <c r="U98" s="3231"/>
      <c r="V98" s="3231"/>
      <c r="W98" s="3231"/>
      <c r="X98" s="3231"/>
      <c r="Y98" s="3231"/>
      <c r="Z98" s="3231"/>
      <c r="AA98" s="3231"/>
      <c r="AB98" s="3231"/>
    </row>
    <row r="99" spans="1:28" ht="6" customHeight="1" x14ac:dyDescent="0.35">
      <c r="A99" s="3231"/>
      <c r="B99" s="3231"/>
      <c r="C99" s="3231"/>
      <c r="D99" s="3231"/>
      <c r="E99" s="3231"/>
      <c r="F99" s="3231"/>
      <c r="G99" s="3231"/>
      <c r="H99" s="3231"/>
      <c r="I99" s="3231"/>
      <c r="J99" s="3231"/>
      <c r="K99" s="3231"/>
      <c r="L99" s="3231"/>
      <c r="M99" s="3231"/>
      <c r="N99" s="3231"/>
      <c r="O99" s="3231"/>
      <c r="P99" s="3231"/>
      <c r="Q99" s="3231"/>
      <c r="R99" s="3231"/>
      <c r="S99" s="3231"/>
      <c r="T99" s="3231"/>
      <c r="U99" s="3231"/>
      <c r="V99" s="3231"/>
      <c r="W99" s="3231"/>
      <c r="X99" s="3231"/>
      <c r="Y99" s="3231"/>
      <c r="Z99" s="3231"/>
      <c r="AA99" s="3231"/>
      <c r="AB99" s="3231"/>
    </row>
  </sheetData>
  <mergeCells count="97">
    <mergeCell ref="C13:H14"/>
    <mergeCell ref="I13:S14"/>
    <mergeCell ref="T13:AA13"/>
    <mergeCell ref="T14:AA14"/>
    <mergeCell ref="K30:R30"/>
    <mergeCell ref="S30:W30"/>
    <mergeCell ref="X30:AA30"/>
    <mergeCell ref="C16:H16"/>
    <mergeCell ref="I16:AA16"/>
    <mergeCell ref="C18:H18"/>
    <mergeCell ref="I18:AA18"/>
    <mergeCell ref="C20:H21"/>
    <mergeCell ref="I20:L21"/>
    <mergeCell ref="M20:S20"/>
    <mergeCell ref="T20:AA20"/>
    <mergeCell ref="M21:S21"/>
    <mergeCell ref="B2:G4"/>
    <mergeCell ref="H2:AB2"/>
    <mergeCell ref="H3:O3"/>
    <mergeCell ref="P3:AB3"/>
    <mergeCell ref="H4:AB4"/>
    <mergeCell ref="V11:AA11"/>
    <mergeCell ref="R10:U10"/>
    <mergeCell ref="I10:Q11"/>
    <mergeCell ref="R11:U11"/>
    <mergeCell ref="C10:H11"/>
    <mergeCell ref="C34:AA34"/>
    <mergeCell ref="C35:G35"/>
    <mergeCell ref="K35:AA35"/>
    <mergeCell ref="X31:Y31"/>
    <mergeCell ref="Z31:AA31"/>
    <mergeCell ref="K32:N32"/>
    <mergeCell ref="O32:R32"/>
    <mergeCell ref="S32:T32"/>
    <mergeCell ref="U32:W32"/>
    <mergeCell ref="X32:Y32"/>
    <mergeCell ref="Z32:AA32"/>
    <mergeCell ref="C30:J32"/>
    <mergeCell ref="K31:N31"/>
    <mergeCell ref="O31:R31"/>
    <mergeCell ref="S31:T31"/>
    <mergeCell ref="U31:W31"/>
    <mergeCell ref="C39:G39"/>
    <mergeCell ref="K39:AA39"/>
    <mergeCell ref="C36:G36"/>
    <mergeCell ref="K36:AA36"/>
    <mergeCell ref="C37:G37"/>
    <mergeCell ref="K37:AA37"/>
    <mergeCell ref="C38:G38"/>
    <mergeCell ref="K38:AA38"/>
    <mergeCell ref="V56:AA56"/>
    <mergeCell ref="V57:AA57"/>
    <mergeCell ref="V58:AA58"/>
    <mergeCell ref="V59:AA59"/>
    <mergeCell ref="N56:U56"/>
    <mergeCell ref="N57:U57"/>
    <mergeCell ref="N58:U58"/>
    <mergeCell ref="C40:G40"/>
    <mergeCell ref="K40:AA40"/>
    <mergeCell ref="C43:AA44"/>
    <mergeCell ref="C54:G55"/>
    <mergeCell ref="H54:I55"/>
    <mergeCell ref="J54:M55"/>
    <mergeCell ref="V54:AA55"/>
    <mergeCell ref="N54:U55"/>
    <mergeCell ref="C45:AA52"/>
    <mergeCell ref="C56:G56"/>
    <mergeCell ref="H56:I56"/>
    <mergeCell ref="J56:M56"/>
    <mergeCell ref="C57:G57"/>
    <mergeCell ref="H57:I57"/>
    <mergeCell ref="J57:M57"/>
    <mergeCell ref="C59:G59"/>
    <mergeCell ref="H59:I59"/>
    <mergeCell ref="J59:M59"/>
    <mergeCell ref="N59:U59"/>
    <mergeCell ref="C58:G58"/>
    <mergeCell ref="H58:I58"/>
    <mergeCell ref="J58:M58"/>
    <mergeCell ref="T21:AA21"/>
    <mergeCell ref="C23:I23"/>
    <mergeCell ref="J23:P23"/>
    <mergeCell ref="Q23:AA23"/>
    <mergeCell ref="C24:I24"/>
    <mergeCell ref="J24:P24"/>
    <mergeCell ref="Q24:AA24"/>
    <mergeCell ref="T28:V28"/>
    <mergeCell ref="O28:R28"/>
    <mergeCell ref="K28:N28"/>
    <mergeCell ref="C26:H26"/>
    <mergeCell ref="I26:AA26"/>
    <mergeCell ref="C28:H28"/>
    <mergeCell ref="I28:J28"/>
    <mergeCell ref="X28:Z28"/>
    <mergeCell ref="C7:H8"/>
    <mergeCell ref="I7:AA8"/>
    <mergeCell ref="V10:AA10"/>
  </mergeCells>
  <pageMargins left="0.7" right="0.7" top="0.75" bottom="0.75" header="0.3" footer="0.3"/>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C08AF"/>
  </sheetPr>
  <dimension ref="B1:AP99"/>
  <sheetViews>
    <sheetView topLeftCell="A51" zoomScale="70" zoomScaleNormal="70" workbookViewId="0">
      <selection activeCell="B71" sqref="B71:G71"/>
    </sheetView>
  </sheetViews>
  <sheetFormatPr baseColWidth="10" defaultColWidth="3.54296875" defaultRowHeight="14.5" x14ac:dyDescent="0.35"/>
  <cols>
    <col min="1" max="1" width="3.54296875" style="602"/>
    <col min="2" max="2" width="2.81640625" style="602" customWidth="1"/>
    <col min="3" max="6" width="2.54296875" style="602" customWidth="1"/>
    <col min="7" max="7" width="3.26953125" style="602" customWidth="1"/>
    <col min="8" max="8" width="20.7265625" style="602" customWidth="1"/>
    <col min="9" max="9" width="20.453125" style="602" customWidth="1"/>
    <col min="10" max="10" width="19.81640625" style="602" customWidth="1"/>
    <col min="11" max="12" width="3.453125" style="602" customWidth="1"/>
    <col min="13" max="15" width="2.54296875" style="602" customWidth="1"/>
    <col min="16" max="17" width="3.453125" style="602" customWidth="1"/>
    <col min="18" max="18" width="3.54296875" style="602"/>
    <col min="19" max="19" width="3.453125" style="602" customWidth="1"/>
    <col min="20" max="20" width="7.453125" style="602" customWidth="1"/>
    <col min="21" max="21" width="3.453125" style="602" customWidth="1"/>
    <col min="22" max="22" width="3.54296875" style="602"/>
    <col min="23" max="25" width="5" style="602" customWidth="1"/>
    <col min="26" max="26" width="6.54296875" style="602" customWidth="1"/>
    <col min="27" max="27" width="4.1796875" style="602" customWidth="1"/>
    <col min="28" max="28" width="9.26953125" style="602" customWidth="1"/>
    <col min="29" max="38" width="3.54296875" style="602"/>
    <col min="39" max="39" width="24.81640625" style="602" customWidth="1"/>
    <col min="40" max="40" width="34" style="602" customWidth="1"/>
    <col min="41" max="41" width="29.26953125" style="602" customWidth="1"/>
    <col min="42" max="42" width="25.7265625" style="602" customWidth="1"/>
    <col min="43" max="16384" width="3.54296875" style="602"/>
  </cols>
  <sheetData>
    <row r="1" spans="2:28" ht="15" thickBot="1" x14ac:dyDescent="0.4">
      <c r="B1" s="505"/>
      <c r="C1" s="505"/>
      <c r="D1" s="505"/>
      <c r="E1" s="505"/>
      <c r="F1" s="505"/>
    </row>
    <row r="2" spans="2:28" ht="45.75" customHeight="1" x14ac:dyDescent="0.35">
      <c r="B2" s="858"/>
      <c r="C2" s="859"/>
      <c r="D2" s="859"/>
      <c r="E2" s="859"/>
      <c r="F2" s="859"/>
      <c r="G2" s="859"/>
      <c r="H2" s="860" t="s">
        <v>0</v>
      </c>
      <c r="I2" s="860"/>
      <c r="J2" s="860"/>
      <c r="K2" s="860"/>
      <c r="L2" s="860"/>
      <c r="M2" s="860"/>
      <c r="N2" s="860"/>
      <c r="O2" s="860"/>
      <c r="P2" s="860"/>
      <c r="Q2" s="860"/>
      <c r="R2" s="860"/>
      <c r="S2" s="860"/>
      <c r="T2" s="860"/>
      <c r="U2" s="860"/>
      <c r="V2" s="860"/>
      <c r="W2" s="860"/>
      <c r="X2" s="860"/>
      <c r="Y2" s="860"/>
      <c r="Z2" s="860"/>
      <c r="AA2" s="860"/>
      <c r="AB2" s="861"/>
    </row>
    <row r="3" spans="2:28" x14ac:dyDescent="0.35">
      <c r="B3" s="704"/>
      <c r="C3" s="705"/>
      <c r="D3" s="705"/>
      <c r="E3" s="705"/>
      <c r="F3" s="705"/>
      <c r="G3" s="705"/>
      <c r="H3" s="862" t="s">
        <v>959</v>
      </c>
      <c r="I3" s="862"/>
      <c r="J3" s="862"/>
      <c r="K3" s="862"/>
      <c r="L3" s="862"/>
      <c r="M3" s="862"/>
      <c r="N3" s="862"/>
      <c r="O3" s="862"/>
      <c r="P3" s="862" t="s">
        <v>71</v>
      </c>
      <c r="Q3" s="862"/>
      <c r="R3" s="862"/>
      <c r="S3" s="862"/>
      <c r="T3" s="862"/>
      <c r="U3" s="862"/>
      <c r="V3" s="862"/>
      <c r="W3" s="862"/>
      <c r="X3" s="862"/>
      <c r="Y3" s="862"/>
      <c r="Z3" s="862"/>
      <c r="AA3" s="862"/>
      <c r="AB3" s="863"/>
    </row>
    <row r="4" spans="2:28" ht="15" thickBot="1" x14ac:dyDescent="0.4">
      <c r="B4" s="707"/>
      <c r="C4" s="708"/>
      <c r="D4" s="708"/>
      <c r="E4" s="708"/>
      <c r="F4" s="708"/>
      <c r="G4" s="708"/>
      <c r="H4" s="864" t="s">
        <v>960</v>
      </c>
      <c r="I4" s="864"/>
      <c r="J4" s="864"/>
      <c r="K4" s="864"/>
      <c r="L4" s="864"/>
      <c r="M4" s="864"/>
      <c r="N4" s="864"/>
      <c r="O4" s="864"/>
      <c r="P4" s="864"/>
      <c r="Q4" s="864"/>
      <c r="R4" s="864"/>
      <c r="S4" s="864"/>
      <c r="T4" s="864"/>
      <c r="U4" s="864"/>
      <c r="V4" s="864"/>
      <c r="W4" s="864"/>
      <c r="X4" s="864"/>
      <c r="Y4" s="864"/>
      <c r="Z4" s="864"/>
      <c r="AA4" s="864"/>
      <c r="AB4" s="865"/>
    </row>
    <row r="5" spans="2:28" ht="6" customHeight="1" thickBot="1" x14ac:dyDescent="0.4">
      <c r="B5" s="691"/>
      <c r="C5" s="691"/>
      <c r="D5" s="691"/>
      <c r="E5" s="691"/>
      <c r="F5" s="691"/>
      <c r="G5" s="691"/>
      <c r="H5" s="691"/>
      <c r="I5" s="691"/>
      <c r="J5" s="691"/>
      <c r="K5" s="691"/>
      <c r="L5" s="691"/>
      <c r="M5" s="691"/>
      <c r="N5" s="691"/>
      <c r="O5" s="691"/>
      <c r="P5" s="691"/>
      <c r="Q5" s="691"/>
      <c r="R5" s="691"/>
      <c r="S5" s="691"/>
      <c r="T5" s="691"/>
      <c r="U5" s="691"/>
      <c r="V5" s="691"/>
      <c r="W5" s="691"/>
      <c r="X5" s="691"/>
      <c r="Y5" s="691"/>
      <c r="Z5" s="691"/>
      <c r="AA5" s="691"/>
      <c r="AB5" s="691"/>
    </row>
    <row r="6" spans="2:28" ht="13" customHeight="1" x14ac:dyDescent="0.35">
      <c r="B6" s="843" t="s">
        <v>961</v>
      </c>
      <c r="C6" s="844"/>
      <c r="D6" s="844"/>
      <c r="E6" s="844"/>
      <c r="F6" s="844"/>
      <c r="G6" s="844"/>
      <c r="H6" s="844"/>
      <c r="I6" s="1418">
        <v>45809</v>
      </c>
      <c r="J6" s="798" t="s">
        <v>4</v>
      </c>
      <c r="K6" s="800"/>
      <c r="L6" s="849" t="s">
        <v>1037</v>
      </c>
      <c r="M6" s="850"/>
      <c r="N6" s="850"/>
      <c r="O6" s="850"/>
      <c r="P6" s="850"/>
      <c r="Q6" s="850"/>
      <c r="R6" s="850"/>
      <c r="S6" s="850"/>
      <c r="T6" s="850"/>
      <c r="U6" s="850"/>
      <c r="V6" s="850"/>
      <c r="W6" s="850"/>
      <c r="X6" s="850"/>
      <c r="Y6" s="850"/>
      <c r="Z6" s="850"/>
      <c r="AA6" s="850"/>
      <c r="AB6" s="851"/>
    </row>
    <row r="7" spans="2:28" ht="13" customHeight="1" thickBot="1" x14ac:dyDescent="0.4">
      <c r="B7" s="845"/>
      <c r="C7" s="846"/>
      <c r="D7" s="846"/>
      <c r="E7" s="846"/>
      <c r="F7" s="846"/>
      <c r="G7" s="846"/>
      <c r="H7" s="846"/>
      <c r="I7" s="1419"/>
      <c r="J7" s="801"/>
      <c r="K7" s="803"/>
      <c r="L7" s="852"/>
      <c r="M7" s="853"/>
      <c r="N7" s="853"/>
      <c r="O7" s="853"/>
      <c r="P7" s="853"/>
      <c r="Q7" s="853"/>
      <c r="R7" s="853"/>
      <c r="S7" s="853"/>
      <c r="T7" s="853"/>
      <c r="U7" s="853"/>
      <c r="V7" s="853"/>
      <c r="W7" s="853"/>
      <c r="X7" s="853"/>
      <c r="Y7" s="853"/>
      <c r="Z7" s="853"/>
      <c r="AA7" s="853"/>
      <c r="AB7" s="854"/>
    </row>
    <row r="8" spans="2:28" ht="6" customHeight="1" thickBot="1" x14ac:dyDescent="0.4">
      <c r="B8" s="825"/>
      <c r="C8" s="826"/>
      <c r="D8" s="826"/>
      <c r="E8" s="826"/>
      <c r="F8" s="826"/>
      <c r="G8" s="826"/>
      <c r="H8" s="826"/>
      <c r="I8" s="826"/>
      <c r="J8" s="826"/>
      <c r="K8" s="826"/>
      <c r="L8" s="826"/>
      <c r="M8" s="826"/>
      <c r="N8" s="826"/>
      <c r="O8" s="826"/>
      <c r="P8" s="826"/>
      <c r="Q8" s="826"/>
      <c r="R8" s="826"/>
      <c r="S8" s="826"/>
      <c r="T8" s="826"/>
      <c r="U8" s="826"/>
      <c r="V8" s="826"/>
      <c r="W8" s="826"/>
      <c r="X8" s="826"/>
      <c r="Y8" s="826"/>
      <c r="Z8" s="826"/>
      <c r="AA8" s="826"/>
      <c r="AB8" s="827"/>
    </row>
    <row r="9" spans="2:28" ht="29.5" customHeight="1" thickBot="1" x14ac:dyDescent="0.4">
      <c r="B9" s="721" t="s">
        <v>963</v>
      </c>
      <c r="C9" s="722"/>
      <c r="D9" s="722"/>
      <c r="E9" s="722"/>
      <c r="F9" s="722"/>
      <c r="G9" s="722"/>
      <c r="H9" s="723"/>
      <c r="I9" s="855" t="s">
        <v>1038</v>
      </c>
      <c r="J9" s="856"/>
      <c r="K9" s="856"/>
      <c r="L9" s="856"/>
      <c r="M9" s="856"/>
      <c r="N9" s="856"/>
      <c r="O9" s="856"/>
      <c r="P9" s="856"/>
      <c r="Q9" s="856"/>
      <c r="R9" s="856"/>
      <c r="S9" s="856"/>
      <c r="T9" s="856"/>
      <c r="U9" s="856"/>
      <c r="V9" s="856"/>
      <c r="W9" s="856"/>
      <c r="X9" s="856"/>
      <c r="Y9" s="856"/>
      <c r="Z9" s="856"/>
      <c r="AA9" s="856"/>
      <c r="AB9" s="857"/>
    </row>
    <row r="10" spans="2:28" ht="6" customHeight="1" thickBot="1" x14ac:dyDescent="0.4">
      <c r="B10" s="825"/>
      <c r="C10" s="826"/>
      <c r="D10" s="826"/>
      <c r="E10" s="826"/>
      <c r="F10" s="826"/>
      <c r="G10" s="826"/>
      <c r="H10" s="826"/>
      <c r="I10" s="826"/>
      <c r="J10" s="826"/>
      <c r="K10" s="826"/>
      <c r="L10" s="826"/>
      <c r="M10" s="826"/>
      <c r="N10" s="826"/>
      <c r="O10" s="826"/>
      <c r="P10" s="826"/>
      <c r="Q10" s="826"/>
      <c r="R10" s="826"/>
      <c r="S10" s="826"/>
      <c r="T10" s="826"/>
      <c r="U10" s="826"/>
      <c r="V10" s="826"/>
      <c r="W10" s="826"/>
      <c r="X10" s="826"/>
      <c r="Y10" s="826"/>
      <c r="Z10" s="826"/>
      <c r="AA10" s="826"/>
      <c r="AB10" s="827"/>
    </row>
    <row r="11" spans="2:28" ht="16" customHeight="1" thickBot="1" x14ac:dyDescent="0.4">
      <c r="B11" s="798" t="s">
        <v>5</v>
      </c>
      <c r="C11" s="799"/>
      <c r="D11" s="799"/>
      <c r="E11" s="799"/>
      <c r="F11" s="799"/>
      <c r="G11" s="799"/>
      <c r="H11" s="800"/>
      <c r="I11" s="828" t="s">
        <v>1039</v>
      </c>
      <c r="J11" s="829"/>
      <c r="K11" s="829"/>
      <c r="L11" s="829"/>
      <c r="M11" s="829"/>
      <c r="N11" s="829"/>
      <c r="O11" s="829"/>
      <c r="P11" s="830"/>
      <c r="Q11" s="834" t="s">
        <v>524</v>
      </c>
      <c r="R11" s="835"/>
      <c r="S11" s="835"/>
      <c r="T11" s="835"/>
      <c r="U11" s="836"/>
      <c r="V11" s="834" t="s">
        <v>7</v>
      </c>
      <c r="W11" s="835"/>
      <c r="X11" s="835"/>
      <c r="Y11" s="836"/>
      <c r="Z11" s="721" t="s">
        <v>8</v>
      </c>
      <c r="AA11" s="722"/>
      <c r="AB11" s="723"/>
    </row>
    <row r="12" spans="2:28" ht="24" customHeight="1" thickBot="1" x14ac:dyDescent="0.4">
      <c r="B12" s="801"/>
      <c r="C12" s="802"/>
      <c r="D12" s="802"/>
      <c r="E12" s="802"/>
      <c r="F12" s="802"/>
      <c r="G12" s="802"/>
      <c r="H12" s="803"/>
      <c r="I12" s="831"/>
      <c r="J12" s="832"/>
      <c r="K12" s="832"/>
      <c r="L12" s="832"/>
      <c r="M12" s="832"/>
      <c r="N12" s="832"/>
      <c r="O12" s="832"/>
      <c r="P12" s="833"/>
      <c r="Q12" s="837" t="s">
        <v>310</v>
      </c>
      <c r="R12" s="838"/>
      <c r="S12" s="838"/>
      <c r="T12" s="838"/>
      <c r="U12" s="839"/>
      <c r="V12" s="840" t="s">
        <v>192</v>
      </c>
      <c r="W12" s="841"/>
      <c r="X12" s="841"/>
      <c r="Y12" s="842"/>
      <c r="Z12" s="837">
        <v>3</v>
      </c>
      <c r="AA12" s="838"/>
      <c r="AB12" s="839"/>
    </row>
    <row r="13" spans="2:28" ht="6" customHeight="1" thickBot="1" x14ac:dyDescent="0.4">
      <c r="B13" s="733"/>
      <c r="C13" s="734"/>
      <c r="D13" s="734"/>
      <c r="E13" s="734"/>
      <c r="F13" s="734"/>
      <c r="G13" s="734"/>
      <c r="H13" s="734"/>
      <c r="I13" s="734"/>
      <c r="J13" s="734"/>
      <c r="K13" s="734"/>
      <c r="L13" s="734"/>
      <c r="M13" s="734"/>
      <c r="N13" s="734"/>
      <c r="O13" s="734"/>
      <c r="P13" s="734"/>
      <c r="Q13" s="734"/>
      <c r="R13" s="734"/>
      <c r="S13" s="734"/>
      <c r="T13" s="734"/>
      <c r="U13" s="734"/>
      <c r="V13" s="734"/>
      <c r="W13" s="734"/>
      <c r="X13" s="734"/>
      <c r="Y13" s="734"/>
      <c r="Z13" s="734"/>
      <c r="AA13" s="734"/>
      <c r="AB13" s="735"/>
    </row>
    <row r="14" spans="2:28" ht="16" customHeight="1" thickBot="1" x14ac:dyDescent="0.4">
      <c r="B14" s="798" t="s">
        <v>10</v>
      </c>
      <c r="C14" s="799"/>
      <c r="D14" s="799"/>
      <c r="E14" s="799"/>
      <c r="F14" s="799"/>
      <c r="G14" s="799"/>
      <c r="H14" s="800"/>
      <c r="I14" s="819" t="s">
        <v>1040</v>
      </c>
      <c r="J14" s="820"/>
      <c r="K14" s="820"/>
      <c r="L14" s="820"/>
      <c r="M14" s="820"/>
      <c r="N14" s="820"/>
      <c r="O14" s="820"/>
      <c r="P14" s="820"/>
      <c r="Q14" s="820"/>
      <c r="R14" s="820"/>
      <c r="S14" s="820"/>
      <c r="T14" s="820"/>
      <c r="U14" s="821"/>
      <c r="V14" s="721" t="s">
        <v>966</v>
      </c>
      <c r="W14" s="722"/>
      <c r="X14" s="722"/>
      <c r="Y14" s="722"/>
      <c r="Z14" s="722"/>
      <c r="AA14" s="722"/>
      <c r="AB14" s="723"/>
    </row>
    <row r="15" spans="2:28" ht="28.5" customHeight="1" thickBot="1" x14ac:dyDescent="0.4">
      <c r="B15" s="801"/>
      <c r="C15" s="802"/>
      <c r="D15" s="802"/>
      <c r="E15" s="802"/>
      <c r="F15" s="802"/>
      <c r="G15" s="802"/>
      <c r="H15" s="803"/>
      <c r="I15" s="822"/>
      <c r="J15" s="823"/>
      <c r="K15" s="823"/>
      <c r="L15" s="823"/>
      <c r="M15" s="823"/>
      <c r="N15" s="823"/>
      <c r="O15" s="823"/>
      <c r="P15" s="823"/>
      <c r="Q15" s="823"/>
      <c r="R15" s="823"/>
      <c r="S15" s="823"/>
      <c r="T15" s="823"/>
      <c r="U15" s="824"/>
      <c r="V15" s="815" t="s">
        <v>997</v>
      </c>
      <c r="W15" s="816"/>
      <c r="X15" s="816"/>
      <c r="Y15" s="816"/>
      <c r="Z15" s="816"/>
      <c r="AA15" s="816"/>
      <c r="AB15" s="817"/>
    </row>
    <row r="16" spans="2:28" ht="6" customHeight="1" thickBot="1" x14ac:dyDescent="0.4">
      <c r="B16" s="733"/>
      <c r="C16" s="734"/>
      <c r="D16" s="734"/>
      <c r="E16" s="734"/>
      <c r="F16" s="734"/>
      <c r="G16" s="734"/>
      <c r="H16" s="734"/>
      <c r="I16" s="734"/>
      <c r="J16" s="734"/>
      <c r="K16" s="734"/>
      <c r="L16" s="734"/>
      <c r="M16" s="734"/>
      <c r="N16" s="734"/>
      <c r="O16" s="734"/>
      <c r="P16" s="734"/>
      <c r="Q16" s="734"/>
      <c r="R16" s="734"/>
      <c r="S16" s="734"/>
      <c r="T16" s="734"/>
      <c r="U16" s="734"/>
      <c r="V16" s="734"/>
      <c r="W16" s="734"/>
      <c r="X16" s="734"/>
      <c r="Y16" s="734"/>
      <c r="Z16" s="734"/>
      <c r="AA16" s="734"/>
      <c r="AB16" s="735"/>
    </row>
    <row r="17" spans="2:28" ht="67.5" customHeight="1" thickBot="1" x14ac:dyDescent="0.4">
      <c r="B17" s="721" t="s">
        <v>13</v>
      </c>
      <c r="C17" s="722"/>
      <c r="D17" s="722"/>
      <c r="E17" s="722"/>
      <c r="F17" s="722"/>
      <c r="G17" s="722"/>
      <c r="H17" s="723"/>
      <c r="I17" s="818" t="s">
        <v>1041</v>
      </c>
      <c r="J17" s="813"/>
      <c r="K17" s="813"/>
      <c r="L17" s="813"/>
      <c r="M17" s="813"/>
      <c r="N17" s="813"/>
      <c r="O17" s="813"/>
      <c r="P17" s="813"/>
      <c r="Q17" s="813"/>
      <c r="R17" s="813"/>
      <c r="S17" s="813"/>
      <c r="T17" s="813"/>
      <c r="U17" s="813"/>
      <c r="V17" s="813"/>
      <c r="W17" s="813"/>
      <c r="X17" s="813"/>
      <c r="Y17" s="813"/>
      <c r="Z17" s="813"/>
      <c r="AA17" s="813"/>
      <c r="AB17" s="814"/>
    </row>
    <row r="18" spans="2:28" ht="6" customHeight="1" thickBot="1" x14ac:dyDescent="0.4">
      <c r="B18" s="733"/>
      <c r="C18" s="734"/>
      <c r="D18" s="734"/>
      <c r="E18" s="734"/>
      <c r="F18" s="734"/>
      <c r="G18" s="734"/>
      <c r="H18" s="734"/>
      <c r="I18" s="734"/>
      <c r="J18" s="734"/>
      <c r="K18" s="734"/>
      <c r="L18" s="734"/>
      <c r="M18" s="734"/>
      <c r="N18" s="734"/>
      <c r="O18" s="734"/>
      <c r="P18" s="734"/>
      <c r="Q18" s="734"/>
      <c r="R18" s="734"/>
      <c r="S18" s="734"/>
      <c r="T18" s="734"/>
      <c r="U18" s="734"/>
      <c r="V18" s="734"/>
      <c r="W18" s="734"/>
      <c r="X18" s="734"/>
      <c r="Y18" s="734"/>
      <c r="Z18" s="734"/>
      <c r="AA18" s="734"/>
      <c r="AB18" s="735"/>
    </row>
    <row r="19" spans="2:28" ht="85.5" customHeight="1" thickBot="1" x14ac:dyDescent="0.4">
      <c r="B19" s="721" t="s">
        <v>967</v>
      </c>
      <c r="C19" s="722"/>
      <c r="D19" s="722"/>
      <c r="E19" s="722"/>
      <c r="F19" s="722"/>
      <c r="G19" s="722"/>
      <c r="H19" s="723"/>
      <c r="I19" s="818" t="s">
        <v>193</v>
      </c>
      <c r="J19" s="813"/>
      <c r="K19" s="813"/>
      <c r="L19" s="813"/>
      <c r="M19" s="813"/>
      <c r="N19" s="813"/>
      <c r="O19" s="813"/>
      <c r="P19" s="813"/>
      <c r="Q19" s="813"/>
      <c r="R19" s="813"/>
      <c r="S19" s="813"/>
      <c r="T19" s="813"/>
      <c r="U19" s="813"/>
      <c r="V19" s="813"/>
      <c r="W19" s="813"/>
      <c r="X19" s="813"/>
      <c r="Y19" s="813"/>
      <c r="Z19" s="813"/>
      <c r="AA19" s="813"/>
      <c r="AB19" s="814"/>
    </row>
    <row r="20" spans="2:28" ht="6" customHeight="1" thickBot="1" x14ac:dyDescent="0.4">
      <c r="B20" s="733"/>
      <c r="C20" s="734"/>
      <c r="D20" s="734"/>
      <c r="E20" s="734"/>
      <c r="F20" s="734"/>
      <c r="G20" s="734"/>
      <c r="H20" s="734"/>
      <c r="I20" s="734"/>
      <c r="J20" s="734"/>
      <c r="K20" s="734"/>
      <c r="L20" s="734"/>
      <c r="M20" s="734"/>
      <c r="N20" s="734"/>
      <c r="O20" s="734"/>
      <c r="P20" s="734"/>
      <c r="Q20" s="734"/>
      <c r="R20" s="734"/>
      <c r="S20" s="734"/>
      <c r="T20" s="734"/>
      <c r="U20" s="734"/>
      <c r="V20" s="734"/>
      <c r="W20" s="734"/>
      <c r="X20" s="734"/>
      <c r="Y20" s="734"/>
      <c r="Z20" s="734"/>
      <c r="AA20" s="734"/>
      <c r="AB20" s="735"/>
    </row>
    <row r="21" spans="2:28" ht="36.65" customHeight="1" thickBot="1" x14ac:dyDescent="0.4">
      <c r="B21" s="721" t="s">
        <v>530</v>
      </c>
      <c r="C21" s="722"/>
      <c r="D21" s="722"/>
      <c r="E21" s="722"/>
      <c r="F21" s="722"/>
      <c r="G21" s="723"/>
      <c r="H21" s="815" t="s">
        <v>61</v>
      </c>
      <c r="I21" s="816"/>
      <c r="J21" s="817"/>
      <c r="K21" s="721" t="s">
        <v>969</v>
      </c>
      <c r="L21" s="722"/>
      <c r="M21" s="722"/>
      <c r="N21" s="722"/>
      <c r="O21" s="722"/>
      <c r="P21" s="722"/>
      <c r="Q21" s="722"/>
      <c r="R21" s="722"/>
      <c r="S21" s="722"/>
      <c r="T21" s="723"/>
      <c r="U21" s="818" t="s">
        <v>30</v>
      </c>
      <c r="V21" s="813"/>
      <c r="W21" s="813"/>
      <c r="X21" s="813"/>
      <c r="Y21" s="813"/>
      <c r="Z21" s="813"/>
      <c r="AA21" s="813"/>
      <c r="AB21" s="814"/>
    </row>
    <row r="22" spans="2:28" ht="6" customHeight="1" thickBot="1" x14ac:dyDescent="0.4">
      <c r="B22" s="690"/>
      <c r="C22" s="691"/>
      <c r="D22" s="691"/>
      <c r="E22" s="691"/>
      <c r="F22" s="691"/>
      <c r="G22" s="691"/>
      <c r="H22" s="691"/>
      <c r="I22" s="691"/>
      <c r="J22" s="691"/>
      <c r="K22" s="691"/>
      <c r="L22" s="691"/>
      <c r="M22" s="691"/>
      <c r="N22" s="691"/>
      <c r="O22" s="691"/>
      <c r="P22" s="691"/>
      <c r="Q22" s="691"/>
      <c r="R22" s="691"/>
      <c r="S22" s="691"/>
      <c r="T22" s="691"/>
      <c r="U22" s="691"/>
      <c r="V22" s="691"/>
      <c r="W22" s="691"/>
      <c r="X22" s="691"/>
      <c r="Y22" s="691"/>
      <c r="Z22" s="691"/>
      <c r="AA22" s="691"/>
      <c r="AB22" s="692"/>
    </row>
    <row r="23" spans="2:28" ht="33" customHeight="1" thickBot="1" x14ac:dyDescent="0.4">
      <c r="B23" s="721" t="s">
        <v>970</v>
      </c>
      <c r="C23" s="722"/>
      <c r="D23" s="722"/>
      <c r="E23" s="722"/>
      <c r="F23" s="722"/>
      <c r="G23" s="722"/>
      <c r="H23" s="723"/>
      <c r="I23" s="818" t="s">
        <v>197</v>
      </c>
      <c r="J23" s="813"/>
      <c r="K23" s="813"/>
      <c r="L23" s="813"/>
      <c r="M23" s="813"/>
      <c r="N23" s="813"/>
      <c r="O23" s="813"/>
      <c r="P23" s="813"/>
      <c r="Q23" s="813"/>
      <c r="R23" s="813"/>
      <c r="S23" s="813"/>
      <c r="T23" s="813"/>
      <c r="U23" s="813"/>
      <c r="V23" s="813"/>
      <c r="W23" s="813"/>
      <c r="X23" s="813"/>
      <c r="Y23" s="813"/>
      <c r="Z23" s="813"/>
      <c r="AA23" s="813"/>
      <c r="AB23" s="814"/>
    </row>
    <row r="24" spans="2:28" ht="6" customHeight="1" thickBot="1" x14ac:dyDescent="0.4">
      <c r="B24" s="733"/>
      <c r="C24" s="734"/>
      <c r="D24" s="734"/>
      <c r="E24" s="734"/>
      <c r="F24" s="734"/>
      <c r="G24" s="734"/>
      <c r="H24" s="734"/>
      <c r="I24" s="734"/>
      <c r="J24" s="734"/>
      <c r="K24" s="734"/>
      <c r="L24" s="734"/>
      <c r="M24" s="734"/>
      <c r="N24" s="734"/>
      <c r="O24" s="734"/>
      <c r="P24" s="734"/>
      <c r="Q24" s="734"/>
      <c r="R24" s="734"/>
      <c r="S24" s="734"/>
      <c r="T24" s="734"/>
      <c r="U24" s="734"/>
      <c r="V24" s="734"/>
      <c r="W24" s="734"/>
      <c r="X24" s="734"/>
      <c r="Y24" s="734"/>
      <c r="Z24" s="734"/>
      <c r="AA24" s="734"/>
      <c r="AB24" s="735"/>
    </row>
    <row r="25" spans="2:28" ht="26.5" customHeight="1" thickBot="1" x14ac:dyDescent="0.4">
      <c r="B25" s="721" t="s">
        <v>314</v>
      </c>
      <c r="C25" s="722"/>
      <c r="D25" s="722"/>
      <c r="E25" s="722"/>
      <c r="F25" s="722"/>
      <c r="G25" s="722"/>
      <c r="H25" s="722"/>
      <c r="I25" s="722"/>
      <c r="J25" s="722"/>
      <c r="K25" s="722"/>
      <c r="L25" s="722"/>
      <c r="M25" s="615"/>
      <c r="N25" s="721" t="s">
        <v>24</v>
      </c>
      <c r="O25" s="722"/>
      <c r="P25" s="722"/>
      <c r="Q25" s="722"/>
      <c r="R25" s="722"/>
      <c r="S25" s="722"/>
      <c r="T25" s="722"/>
      <c r="U25" s="722"/>
      <c r="V25" s="722"/>
      <c r="W25" s="722"/>
      <c r="X25" s="722"/>
      <c r="Y25" s="722"/>
      <c r="Z25" s="722"/>
      <c r="AA25" s="722"/>
      <c r="AB25" s="723"/>
    </row>
    <row r="26" spans="2:28" ht="48.65" customHeight="1" thickBot="1" x14ac:dyDescent="0.4">
      <c r="B26" s="810" t="s">
        <v>196</v>
      </c>
      <c r="C26" s="811"/>
      <c r="D26" s="811"/>
      <c r="E26" s="811"/>
      <c r="F26" s="811"/>
      <c r="G26" s="811"/>
      <c r="H26" s="811"/>
      <c r="I26" s="811"/>
      <c r="J26" s="811"/>
      <c r="K26" s="811"/>
      <c r="L26" s="811"/>
      <c r="M26" s="812"/>
      <c r="N26" s="813" t="s">
        <v>1042</v>
      </c>
      <c r="O26" s="813"/>
      <c r="P26" s="813"/>
      <c r="Q26" s="813"/>
      <c r="R26" s="813"/>
      <c r="S26" s="813"/>
      <c r="T26" s="813"/>
      <c r="U26" s="813"/>
      <c r="V26" s="813"/>
      <c r="W26" s="813"/>
      <c r="X26" s="813"/>
      <c r="Y26" s="813"/>
      <c r="Z26" s="813"/>
      <c r="AA26" s="813"/>
      <c r="AB26" s="814"/>
    </row>
    <row r="27" spans="2:28" ht="6" customHeight="1" thickBot="1" x14ac:dyDescent="0.4">
      <c r="B27" s="733"/>
      <c r="C27" s="734"/>
      <c r="D27" s="734"/>
      <c r="E27" s="734"/>
      <c r="F27" s="734"/>
      <c r="G27" s="734"/>
      <c r="H27" s="734"/>
      <c r="I27" s="734"/>
      <c r="J27" s="734"/>
      <c r="K27" s="734"/>
      <c r="L27" s="734"/>
      <c r="M27" s="734"/>
      <c r="N27" s="734"/>
      <c r="O27" s="734"/>
      <c r="P27" s="734"/>
      <c r="Q27" s="734"/>
      <c r="R27" s="734"/>
      <c r="S27" s="734"/>
      <c r="T27" s="734"/>
      <c r="U27" s="734"/>
      <c r="V27" s="734"/>
      <c r="W27" s="734"/>
      <c r="X27" s="734"/>
      <c r="Y27" s="734"/>
      <c r="Z27" s="734"/>
      <c r="AA27" s="734"/>
      <c r="AB27" s="735"/>
    </row>
    <row r="28" spans="2:28" ht="18" customHeight="1" thickBot="1" x14ac:dyDescent="0.4">
      <c r="B28" s="798" t="s">
        <v>972</v>
      </c>
      <c r="C28" s="799"/>
      <c r="D28" s="799"/>
      <c r="E28" s="799"/>
      <c r="F28" s="799"/>
      <c r="G28" s="799"/>
      <c r="H28" s="800"/>
      <c r="I28" s="804" t="s">
        <v>1048</v>
      </c>
      <c r="J28" s="805"/>
      <c r="K28" s="805"/>
      <c r="L28" s="806"/>
      <c r="M28" s="721" t="s">
        <v>22</v>
      </c>
      <c r="N28" s="722"/>
      <c r="O28" s="722"/>
      <c r="P28" s="722"/>
      <c r="Q28" s="722"/>
      <c r="R28" s="722"/>
      <c r="S28" s="722"/>
      <c r="T28" s="722"/>
      <c r="U28" s="722"/>
      <c r="V28" s="722"/>
      <c r="W28" s="723"/>
      <c r="X28" s="721" t="s">
        <v>18</v>
      </c>
      <c r="Y28" s="722"/>
      <c r="Z28" s="722"/>
      <c r="AA28" s="722"/>
      <c r="AB28" s="723"/>
    </row>
    <row r="29" spans="2:28" ht="20.5" customHeight="1" thickBot="1" x14ac:dyDescent="0.4">
      <c r="B29" s="801"/>
      <c r="C29" s="802"/>
      <c r="D29" s="802"/>
      <c r="E29" s="802"/>
      <c r="F29" s="802"/>
      <c r="G29" s="802"/>
      <c r="H29" s="803"/>
      <c r="I29" s="807"/>
      <c r="J29" s="808"/>
      <c r="K29" s="808"/>
      <c r="L29" s="809"/>
      <c r="M29" s="690" t="s">
        <v>195</v>
      </c>
      <c r="N29" s="691"/>
      <c r="O29" s="691"/>
      <c r="P29" s="691"/>
      <c r="Q29" s="691"/>
      <c r="R29" s="691"/>
      <c r="S29" s="691"/>
      <c r="T29" s="691"/>
      <c r="U29" s="691"/>
      <c r="V29" s="691"/>
      <c r="W29" s="692"/>
      <c r="X29" s="810" t="s">
        <v>20</v>
      </c>
      <c r="Y29" s="811"/>
      <c r="Z29" s="811"/>
      <c r="AA29" s="811"/>
      <c r="AB29" s="812"/>
    </row>
    <row r="30" spans="2:28" ht="6" customHeight="1" thickBot="1" x14ac:dyDescent="0.4">
      <c r="B30" s="733"/>
      <c r="C30" s="734"/>
      <c r="D30" s="734"/>
      <c r="E30" s="734"/>
      <c r="F30" s="734"/>
      <c r="G30" s="734"/>
      <c r="H30" s="734"/>
      <c r="I30" s="734"/>
      <c r="J30" s="734"/>
      <c r="K30" s="734"/>
      <c r="L30" s="734"/>
      <c r="M30" s="734"/>
      <c r="N30" s="734"/>
      <c r="O30" s="734"/>
      <c r="P30" s="734"/>
      <c r="Q30" s="734"/>
      <c r="R30" s="734"/>
      <c r="S30" s="734"/>
      <c r="T30" s="734"/>
      <c r="U30" s="734"/>
      <c r="V30" s="734"/>
      <c r="W30" s="734"/>
      <c r="X30" s="734"/>
      <c r="Y30" s="734"/>
      <c r="Z30" s="734"/>
      <c r="AA30" s="734"/>
      <c r="AB30" s="735"/>
    </row>
    <row r="31" spans="2:28" ht="15" customHeight="1" thickBot="1" x14ac:dyDescent="0.4">
      <c r="B31" s="778" t="s">
        <v>975</v>
      </c>
      <c r="C31" s="779"/>
      <c r="D31" s="779"/>
      <c r="E31" s="779"/>
      <c r="F31" s="779"/>
      <c r="G31" s="779"/>
      <c r="H31" s="779"/>
      <c r="I31" s="779"/>
      <c r="J31" s="780"/>
      <c r="K31" s="787" t="s">
        <v>35</v>
      </c>
      <c r="L31" s="788"/>
      <c r="M31" s="788"/>
      <c r="N31" s="788"/>
      <c r="O31" s="788"/>
      <c r="P31" s="788"/>
      <c r="Q31" s="788"/>
      <c r="R31" s="788"/>
      <c r="S31" s="789" t="s">
        <v>36</v>
      </c>
      <c r="T31" s="789"/>
      <c r="U31" s="789"/>
      <c r="V31" s="789"/>
      <c r="W31" s="790"/>
      <c r="X31" s="791" t="s">
        <v>37</v>
      </c>
      <c r="Y31" s="792"/>
      <c r="Z31" s="793"/>
      <c r="AA31" s="793"/>
      <c r="AB31" s="794"/>
    </row>
    <row r="32" spans="2:28" ht="14.25" customHeight="1" x14ac:dyDescent="0.35">
      <c r="B32" s="781"/>
      <c r="C32" s="782"/>
      <c r="D32" s="782"/>
      <c r="E32" s="782"/>
      <c r="F32" s="782"/>
      <c r="G32" s="782"/>
      <c r="H32" s="782"/>
      <c r="I32" s="782"/>
      <c r="J32" s="783"/>
      <c r="K32" s="795" t="s">
        <v>38</v>
      </c>
      <c r="L32" s="771"/>
      <c r="M32" s="771"/>
      <c r="N32" s="771"/>
      <c r="O32" s="771" t="s">
        <v>39</v>
      </c>
      <c r="P32" s="771"/>
      <c r="Q32" s="771"/>
      <c r="R32" s="771"/>
      <c r="S32" s="771" t="s">
        <v>38</v>
      </c>
      <c r="T32" s="771"/>
      <c r="U32" s="771" t="s">
        <v>39</v>
      </c>
      <c r="V32" s="771"/>
      <c r="W32" s="771"/>
      <c r="X32" s="796" t="s">
        <v>38</v>
      </c>
      <c r="Y32" s="797"/>
      <c r="Z32" s="771" t="s">
        <v>39</v>
      </c>
      <c r="AA32" s="771"/>
      <c r="AB32" s="772"/>
    </row>
    <row r="33" spans="2:42" ht="15" customHeight="1" thickBot="1" x14ac:dyDescent="0.4">
      <c r="B33" s="784"/>
      <c r="C33" s="785"/>
      <c r="D33" s="785"/>
      <c r="E33" s="785"/>
      <c r="F33" s="785"/>
      <c r="G33" s="785"/>
      <c r="H33" s="785"/>
      <c r="I33" s="785"/>
      <c r="J33" s="786"/>
      <c r="K33" s="1417">
        <v>0</v>
      </c>
      <c r="L33" s="774"/>
      <c r="M33" s="774"/>
      <c r="N33" s="774"/>
      <c r="O33" s="775">
        <v>0.89</v>
      </c>
      <c r="P33" s="774"/>
      <c r="Q33" s="774"/>
      <c r="R33" s="774"/>
      <c r="S33" s="775">
        <v>0.9</v>
      </c>
      <c r="T33" s="774"/>
      <c r="U33" s="775">
        <v>0.99</v>
      </c>
      <c r="V33" s="774"/>
      <c r="W33" s="774"/>
      <c r="X33" s="775">
        <v>1</v>
      </c>
      <c r="Y33" s="776"/>
      <c r="Z33" s="775">
        <v>1.1000000000000001</v>
      </c>
      <c r="AA33" s="774"/>
      <c r="AB33" s="777"/>
    </row>
    <row r="34" spans="2:42" ht="6" customHeight="1" thickBot="1" x14ac:dyDescent="0.4">
      <c r="B34" s="733"/>
      <c r="C34" s="734"/>
      <c r="D34" s="734"/>
      <c r="E34" s="734"/>
      <c r="F34" s="734"/>
      <c r="G34" s="734"/>
      <c r="H34" s="734"/>
      <c r="I34" s="734"/>
      <c r="J34" s="734"/>
      <c r="K34" s="734"/>
      <c r="L34" s="734"/>
      <c r="M34" s="734"/>
      <c r="N34" s="734"/>
      <c r="O34" s="734"/>
      <c r="P34" s="734"/>
      <c r="Q34" s="734"/>
      <c r="R34" s="734"/>
      <c r="S34" s="734"/>
      <c r="T34" s="734"/>
      <c r="U34" s="734"/>
      <c r="V34" s="734"/>
      <c r="W34" s="734"/>
      <c r="X34" s="734"/>
      <c r="Y34" s="734"/>
      <c r="Z34" s="734"/>
      <c r="AA34" s="734"/>
      <c r="AB34" s="735"/>
    </row>
    <row r="35" spans="2:42" s="522" customFormat="1" ht="15" customHeight="1" thickBot="1" x14ac:dyDescent="0.4">
      <c r="B35" s="764" t="s">
        <v>40</v>
      </c>
      <c r="C35" s="765"/>
      <c r="D35" s="765"/>
      <c r="E35" s="765"/>
      <c r="F35" s="765"/>
      <c r="G35" s="765"/>
      <c r="H35" s="766"/>
      <c r="I35" s="766"/>
      <c r="J35" s="766"/>
      <c r="K35" s="765"/>
      <c r="L35" s="765"/>
      <c r="M35" s="765"/>
      <c r="N35" s="765"/>
      <c r="O35" s="765"/>
      <c r="P35" s="765"/>
      <c r="Q35" s="765"/>
      <c r="R35" s="765"/>
      <c r="S35" s="765"/>
      <c r="T35" s="765"/>
      <c r="U35" s="765"/>
      <c r="V35" s="765"/>
      <c r="W35" s="765"/>
      <c r="X35" s="765"/>
      <c r="Y35" s="765"/>
      <c r="Z35" s="765"/>
      <c r="AA35" s="765"/>
      <c r="AB35" s="767"/>
    </row>
    <row r="36" spans="2:42" s="522" customFormat="1" ht="47.25" customHeight="1" x14ac:dyDescent="0.35">
      <c r="B36" s="768" t="s">
        <v>41</v>
      </c>
      <c r="C36" s="769"/>
      <c r="D36" s="769"/>
      <c r="E36" s="769"/>
      <c r="F36" s="769"/>
      <c r="G36" s="770"/>
      <c r="H36" s="617" t="s">
        <v>198</v>
      </c>
      <c r="I36" s="618" t="s">
        <v>199</v>
      </c>
      <c r="J36" s="619" t="s">
        <v>42</v>
      </c>
      <c r="K36" s="768" t="s">
        <v>43</v>
      </c>
      <c r="L36" s="769"/>
      <c r="M36" s="769"/>
      <c r="N36" s="769"/>
      <c r="O36" s="769"/>
      <c r="P36" s="769"/>
      <c r="Q36" s="769"/>
      <c r="R36" s="769"/>
      <c r="S36" s="769"/>
      <c r="T36" s="769"/>
      <c r="U36" s="769"/>
      <c r="V36" s="769"/>
      <c r="W36" s="769"/>
      <c r="X36" s="769"/>
      <c r="Y36" s="769"/>
      <c r="Z36" s="769"/>
      <c r="AA36" s="769"/>
      <c r="AB36" s="770"/>
    </row>
    <row r="37" spans="2:42" s="522" customFormat="1" ht="243.75" customHeight="1" x14ac:dyDescent="0.35">
      <c r="B37" s="1408" t="s">
        <v>200</v>
      </c>
      <c r="C37" s="1409"/>
      <c r="D37" s="1409"/>
      <c r="E37" s="1409"/>
      <c r="F37" s="1409"/>
      <c r="G37" s="1410"/>
      <c r="H37" s="634">
        <v>83.53</v>
      </c>
      <c r="I37" s="220">
        <v>76.87</v>
      </c>
      <c r="J37" s="635">
        <v>1.087</v>
      </c>
      <c r="K37" s="1414" t="s">
        <v>1043</v>
      </c>
      <c r="L37" s="1415"/>
      <c r="M37" s="1415"/>
      <c r="N37" s="1415"/>
      <c r="O37" s="1415"/>
      <c r="P37" s="1415"/>
      <c r="Q37" s="1415"/>
      <c r="R37" s="1415"/>
      <c r="S37" s="1415"/>
      <c r="T37" s="1415"/>
      <c r="U37" s="1415"/>
      <c r="V37" s="1415"/>
      <c r="W37" s="1415"/>
      <c r="X37" s="1415"/>
      <c r="Y37" s="1415"/>
      <c r="Z37" s="1415"/>
      <c r="AA37" s="1415"/>
      <c r="AB37" s="1416"/>
    </row>
    <row r="38" spans="2:42" s="522" customFormat="1" ht="156.75" customHeight="1" x14ac:dyDescent="0.35">
      <c r="B38" s="1408" t="s">
        <v>201</v>
      </c>
      <c r="C38" s="1409"/>
      <c r="D38" s="1409"/>
      <c r="E38" s="1409"/>
      <c r="F38" s="1409"/>
      <c r="G38" s="1410"/>
      <c r="H38" s="634">
        <v>84.16</v>
      </c>
      <c r="I38" s="634">
        <v>76.25</v>
      </c>
      <c r="J38" s="635">
        <f>+H38/I38</f>
        <v>1.1037377049180328</v>
      </c>
      <c r="K38" s="1414" t="s">
        <v>1044</v>
      </c>
      <c r="L38" s="1415"/>
      <c r="M38" s="1415"/>
      <c r="N38" s="1415"/>
      <c r="O38" s="1415"/>
      <c r="P38" s="1415"/>
      <c r="Q38" s="1415"/>
      <c r="R38" s="1415"/>
      <c r="S38" s="1415"/>
      <c r="T38" s="1415"/>
      <c r="U38" s="1415"/>
      <c r="V38" s="1415"/>
      <c r="W38" s="1415"/>
      <c r="X38" s="1415"/>
      <c r="Y38" s="1415"/>
      <c r="Z38" s="1415"/>
      <c r="AA38" s="1415"/>
      <c r="AB38" s="1416"/>
    </row>
    <row r="39" spans="2:42" s="522" customFormat="1" ht="325.5" customHeight="1" x14ac:dyDescent="0.35">
      <c r="B39" s="1408" t="s">
        <v>202</v>
      </c>
      <c r="C39" s="1409"/>
      <c r="D39" s="1409"/>
      <c r="E39" s="1409"/>
      <c r="F39" s="1409"/>
      <c r="G39" s="1410"/>
      <c r="H39" s="636">
        <v>227.35</v>
      </c>
      <c r="I39" s="636">
        <v>83.75</v>
      </c>
      <c r="J39" s="626">
        <f>+H39/I39</f>
        <v>2.7146268656716419</v>
      </c>
      <c r="K39" s="1411" t="s">
        <v>1045</v>
      </c>
      <c r="L39" s="1412"/>
      <c r="M39" s="1412"/>
      <c r="N39" s="1412"/>
      <c r="O39" s="1412"/>
      <c r="P39" s="1412"/>
      <c r="Q39" s="1412"/>
      <c r="R39" s="1412"/>
      <c r="S39" s="1412"/>
      <c r="T39" s="1412"/>
      <c r="U39" s="1412"/>
      <c r="V39" s="1412"/>
      <c r="W39" s="1412"/>
      <c r="X39" s="1412"/>
      <c r="Y39" s="1412"/>
      <c r="Z39" s="1412"/>
      <c r="AA39" s="1412"/>
      <c r="AB39" s="1413"/>
    </row>
    <row r="40" spans="2:42" s="522" customFormat="1" ht="15" thickBot="1" x14ac:dyDescent="0.4">
      <c r="B40" s="1408" t="s">
        <v>203</v>
      </c>
      <c r="C40" s="1409"/>
      <c r="D40" s="1409"/>
      <c r="E40" s="1409"/>
      <c r="F40" s="1409"/>
      <c r="G40" s="1410"/>
      <c r="H40" s="625"/>
      <c r="I40" s="637">
        <v>79.75</v>
      </c>
      <c r="J40" s="626">
        <f>+H40/I40</f>
        <v>0</v>
      </c>
      <c r="K40" s="743"/>
      <c r="L40" s="744"/>
      <c r="M40" s="744"/>
      <c r="N40" s="744"/>
      <c r="O40" s="744"/>
      <c r="P40" s="744"/>
      <c r="Q40" s="744"/>
      <c r="R40" s="744"/>
      <c r="S40" s="744"/>
      <c r="T40" s="744"/>
      <c r="U40" s="744"/>
      <c r="V40" s="744"/>
      <c r="W40" s="744"/>
      <c r="X40" s="744"/>
      <c r="Y40" s="744"/>
      <c r="Z40" s="744"/>
      <c r="AA40" s="744"/>
      <c r="AB40" s="745"/>
    </row>
    <row r="41" spans="2:42" s="522" customFormat="1" ht="15.75" customHeight="1" thickBot="1" x14ac:dyDescent="0.4">
      <c r="B41" s="746" t="s">
        <v>46</v>
      </c>
      <c r="C41" s="747"/>
      <c r="D41" s="747"/>
      <c r="E41" s="747"/>
      <c r="F41" s="747"/>
      <c r="G41" s="748"/>
      <c r="H41" s="638">
        <f>SUM(H37:H40)</f>
        <v>395.03999999999996</v>
      </c>
      <c r="I41" s="638">
        <f>SUM(I37:I40)</f>
        <v>316.62</v>
      </c>
      <c r="J41" s="639">
        <f>H41/I41</f>
        <v>1.2476786052681446</v>
      </c>
      <c r="K41" s="749"/>
      <c r="L41" s="750"/>
      <c r="M41" s="750"/>
      <c r="N41" s="750"/>
      <c r="O41" s="750"/>
      <c r="P41" s="750"/>
      <c r="Q41" s="750"/>
      <c r="R41" s="750"/>
      <c r="S41" s="750"/>
      <c r="T41" s="750"/>
      <c r="U41" s="750"/>
      <c r="V41" s="750"/>
      <c r="W41" s="750"/>
      <c r="X41" s="750"/>
      <c r="Y41" s="750"/>
      <c r="Z41" s="750"/>
      <c r="AA41" s="750"/>
      <c r="AB41" s="751"/>
    </row>
    <row r="42" spans="2:42" s="522" customFormat="1" ht="6" customHeight="1" thickBot="1" x14ac:dyDescent="0.4">
      <c r="B42" s="718"/>
      <c r="C42" s="719"/>
      <c r="D42" s="719"/>
      <c r="E42" s="719"/>
      <c r="F42" s="719"/>
      <c r="G42" s="719"/>
      <c r="H42" s="719"/>
      <c r="I42" s="719"/>
      <c r="J42" s="719"/>
      <c r="K42" s="719"/>
      <c r="L42" s="719"/>
      <c r="M42" s="719"/>
      <c r="N42" s="719"/>
      <c r="O42" s="719"/>
      <c r="P42" s="719"/>
      <c r="Q42" s="719"/>
      <c r="R42" s="719"/>
      <c r="S42" s="719"/>
      <c r="T42" s="719"/>
      <c r="U42" s="719"/>
      <c r="V42" s="719"/>
      <c r="W42" s="719"/>
      <c r="X42" s="719"/>
      <c r="Y42" s="719"/>
      <c r="Z42" s="719"/>
      <c r="AA42" s="719"/>
      <c r="AB42" s="720"/>
    </row>
    <row r="43" spans="2:42" s="522" customFormat="1" ht="14.5" customHeight="1" thickBot="1" x14ac:dyDescent="0.4">
      <c r="B43" s="721" t="s">
        <v>981</v>
      </c>
      <c r="C43" s="722"/>
      <c r="D43" s="722"/>
      <c r="E43" s="722"/>
      <c r="F43" s="722"/>
      <c r="G43" s="722"/>
      <c r="H43" s="722"/>
      <c r="I43" s="722"/>
      <c r="J43" s="722"/>
      <c r="K43" s="722"/>
      <c r="L43" s="722"/>
      <c r="M43" s="722"/>
      <c r="N43" s="722"/>
      <c r="O43" s="722"/>
      <c r="P43" s="722"/>
      <c r="Q43" s="722"/>
      <c r="R43" s="722"/>
      <c r="S43" s="722"/>
      <c r="T43" s="722"/>
      <c r="U43" s="722"/>
      <c r="V43" s="722"/>
      <c r="W43" s="722"/>
      <c r="X43" s="722"/>
      <c r="Y43" s="722"/>
      <c r="Z43" s="722"/>
      <c r="AA43" s="722"/>
      <c r="AB43" s="723"/>
    </row>
    <row r="44" spans="2:42" ht="14.5" customHeight="1" x14ac:dyDescent="0.35">
      <c r="B44" s="724" t="s">
        <v>81</v>
      </c>
      <c r="C44" s="725"/>
      <c r="D44" s="725"/>
      <c r="E44" s="725"/>
      <c r="F44" s="725"/>
      <c r="G44" s="725"/>
      <c r="H44" s="725"/>
      <c r="I44" s="725"/>
      <c r="J44" s="725"/>
      <c r="K44" s="725"/>
      <c r="L44" s="725"/>
      <c r="M44" s="725"/>
      <c r="N44" s="725"/>
      <c r="O44" s="725"/>
      <c r="P44" s="725"/>
      <c r="Q44" s="725"/>
      <c r="R44" s="725"/>
      <c r="S44" s="725"/>
      <c r="T44" s="725"/>
      <c r="U44" s="725"/>
      <c r="V44" s="725"/>
      <c r="W44" s="725"/>
      <c r="X44" s="725"/>
      <c r="Y44" s="725"/>
      <c r="Z44" s="725"/>
      <c r="AA44" s="725"/>
      <c r="AB44" s="726"/>
    </row>
    <row r="45" spans="2:42" x14ac:dyDescent="0.35">
      <c r="B45" s="727"/>
      <c r="C45" s="728"/>
      <c r="D45" s="728"/>
      <c r="E45" s="728"/>
      <c r="F45" s="728"/>
      <c r="G45" s="728"/>
      <c r="H45" s="728"/>
      <c r="I45" s="728"/>
      <c r="J45" s="728"/>
      <c r="K45" s="728"/>
      <c r="L45" s="728"/>
      <c r="M45" s="728"/>
      <c r="N45" s="728"/>
      <c r="O45" s="728"/>
      <c r="P45" s="728"/>
      <c r="Q45" s="728"/>
      <c r="R45" s="728"/>
      <c r="S45" s="728"/>
      <c r="T45" s="728"/>
      <c r="U45" s="728"/>
      <c r="V45" s="728"/>
      <c r="W45" s="728"/>
      <c r="X45" s="728"/>
      <c r="Y45" s="728"/>
      <c r="Z45" s="728"/>
      <c r="AA45" s="728"/>
      <c r="AB45" s="729"/>
      <c r="AM45" s="602" t="s">
        <v>204</v>
      </c>
      <c r="AN45" s="602" t="s">
        <v>205</v>
      </c>
      <c r="AO45" s="602" t="s">
        <v>206</v>
      </c>
      <c r="AP45" s="602" t="s">
        <v>207</v>
      </c>
    </row>
    <row r="46" spans="2:42" x14ac:dyDescent="0.35">
      <c r="B46" s="727"/>
      <c r="C46" s="728"/>
      <c r="D46" s="728"/>
      <c r="E46" s="728"/>
      <c r="F46" s="728"/>
      <c r="G46" s="728"/>
      <c r="H46" s="728"/>
      <c r="I46" s="728"/>
      <c r="J46" s="728"/>
      <c r="K46" s="728"/>
      <c r="L46" s="728"/>
      <c r="M46" s="728"/>
      <c r="N46" s="728"/>
      <c r="O46" s="728"/>
      <c r="P46" s="728"/>
      <c r="Q46" s="728"/>
      <c r="R46" s="728"/>
      <c r="S46" s="728"/>
      <c r="T46" s="728"/>
      <c r="U46" s="728"/>
      <c r="V46" s="728"/>
      <c r="W46" s="728"/>
      <c r="X46" s="728"/>
      <c r="Y46" s="728"/>
      <c r="Z46" s="728"/>
      <c r="AA46" s="728"/>
      <c r="AB46" s="729"/>
      <c r="AM46" s="602" t="s">
        <v>208</v>
      </c>
      <c r="AN46" s="3">
        <v>83.53</v>
      </c>
      <c r="AO46" s="34">
        <f>AN46</f>
        <v>83.53</v>
      </c>
      <c r="AP46" s="3">
        <v>76.87</v>
      </c>
    </row>
    <row r="47" spans="2:42" x14ac:dyDescent="0.35">
      <c r="B47" s="727"/>
      <c r="C47" s="728"/>
      <c r="D47" s="728"/>
      <c r="E47" s="728"/>
      <c r="F47" s="728"/>
      <c r="G47" s="728"/>
      <c r="H47" s="728"/>
      <c r="I47" s="728"/>
      <c r="J47" s="728"/>
      <c r="K47" s="728"/>
      <c r="L47" s="728"/>
      <c r="M47" s="728"/>
      <c r="N47" s="728"/>
      <c r="O47" s="728"/>
      <c r="P47" s="728"/>
      <c r="Q47" s="728"/>
      <c r="R47" s="728"/>
      <c r="S47" s="728"/>
      <c r="T47" s="728"/>
      <c r="U47" s="728"/>
      <c r="V47" s="728"/>
      <c r="W47" s="728"/>
      <c r="X47" s="728"/>
      <c r="Y47" s="728"/>
      <c r="Z47" s="728"/>
      <c r="AA47" s="728"/>
      <c r="AB47" s="729"/>
      <c r="AM47" s="602" t="s">
        <v>209</v>
      </c>
      <c r="AN47" s="3">
        <v>84.16</v>
      </c>
      <c r="AO47" s="34">
        <f>AO46+AN47</f>
        <v>167.69</v>
      </c>
      <c r="AP47" s="3">
        <v>76.25</v>
      </c>
    </row>
    <row r="48" spans="2:42" x14ac:dyDescent="0.35">
      <c r="B48" s="727"/>
      <c r="C48" s="728"/>
      <c r="D48" s="728"/>
      <c r="E48" s="728"/>
      <c r="F48" s="728"/>
      <c r="G48" s="728"/>
      <c r="H48" s="728"/>
      <c r="I48" s="728"/>
      <c r="J48" s="728"/>
      <c r="K48" s="728"/>
      <c r="L48" s="728"/>
      <c r="M48" s="728"/>
      <c r="N48" s="728"/>
      <c r="O48" s="728"/>
      <c r="P48" s="728"/>
      <c r="Q48" s="728"/>
      <c r="R48" s="728"/>
      <c r="S48" s="728"/>
      <c r="T48" s="728"/>
      <c r="U48" s="728"/>
      <c r="V48" s="728"/>
      <c r="W48" s="728"/>
      <c r="X48" s="728"/>
      <c r="Y48" s="728"/>
      <c r="Z48" s="728"/>
      <c r="AA48" s="728"/>
      <c r="AB48" s="729"/>
      <c r="AM48" s="602" t="s">
        <v>210</v>
      </c>
      <c r="AN48" s="3">
        <v>83.75</v>
      </c>
      <c r="AO48" s="34">
        <f>AO47+AN48</f>
        <v>251.44</v>
      </c>
      <c r="AP48" s="3">
        <v>83.75</v>
      </c>
    </row>
    <row r="49" spans="2:42" x14ac:dyDescent="0.35">
      <c r="B49" s="727"/>
      <c r="C49" s="728"/>
      <c r="D49" s="728"/>
      <c r="E49" s="728"/>
      <c r="F49" s="728"/>
      <c r="G49" s="728"/>
      <c r="H49" s="728"/>
      <c r="I49" s="728"/>
      <c r="J49" s="728"/>
      <c r="K49" s="728"/>
      <c r="L49" s="728"/>
      <c r="M49" s="728"/>
      <c r="N49" s="728"/>
      <c r="O49" s="728"/>
      <c r="P49" s="728"/>
      <c r="Q49" s="728"/>
      <c r="R49" s="728"/>
      <c r="S49" s="728"/>
      <c r="T49" s="728"/>
      <c r="U49" s="728"/>
      <c r="V49" s="728"/>
      <c r="W49" s="728"/>
      <c r="X49" s="728"/>
      <c r="Y49" s="728"/>
      <c r="Z49" s="728"/>
      <c r="AA49" s="728"/>
      <c r="AB49" s="729"/>
      <c r="AM49" s="602" t="s">
        <v>211</v>
      </c>
      <c r="AN49" s="3">
        <v>0</v>
      </c>
      <c r="AO49" s="34">
        <f>AO48+AN49</f>
        <v>251.44</v>
      </c>
      <c r="AP49" s="3">
        <v>79.75</v>
      </c>
    </row>
    <row r="50" spans="2:42" x14ac:dyDescent="0.35">
      <c r="B50" s="727"/>
      <c r="C50" s="728"/>
      <c r="D50" s="728"/>
      <c r="E50" s="728"/>
      <c r="F50" s="728"/>
      <c r="G50" s="728"/>
      <c r="H50" s="728"/>
      <c r="I50" s="728"/>
      <c r="J50" s="728"/>
      <c r="K50" s="728"/>
      <c r="L50" s="728"/>
      <c r="M50" s="728"/>
      <c r="N50" s="728"/>
      <c r="O50" s="728"/>
      <c r="P50" s="728"/>
      <c r="Q50" s="728"/>
      <c r="R50" s="728"/>
      <c r="S50" s="728"/>
      <c r="T50" s="728"/>
      <c r="U50" s="728"/>
      <c r="V50" s="728"/>
      <c r="W50" s="728"/>
      <c r="X50" s="728"/>
      <c r="Y50" s="728"/>
      <c r="Z50" s="728"/>
      <c r="AA50" s="728"/>
      <c r="AB50" s="729"/>
      <c r="AM50" s="602" t="s">
        <v>46</v>
      </c>
      <c r="AN50" s="3">
        <f>SUM(AN46:AN49)</f>
        <v>251.44</v>
      </c>
      <c r="AO50" s="34">
        <f>AN50</f>
        <v>251.44</v>
      </c>
      <c r="AP50" s="3">
        <f>SUM(AP46:AP49)</f>
        <v>316.62</v>
      </c>
    </row>
    <row r="51" spans="2:42" x14ac:dyDescent="0.35">
      <c r="B51" s="727"/>
      <c r="C51" s="728"/>
      <c r="D51" s="728"/>
      <c r="E51" s="728"/>
      <c r="F51" s="728"/>
      <c r="G51" s="728"/>
      <c r="H51" s="728"/>
      <c r="I51" s="728"/>
      <c r="J51" s="728"/>
      <c r="K51" s="728"/>
      <c r="L51" s="728"/>
      <c r="M51" s="728"/>
      <c r="N51" s="728"/>
      <c r="O51" s="728"/>
      <c r="P51" s="728"/>
      <c r="Q51" s="728"/>
      <c r="R51" s="728"/>
      <c r="S51" s="728"/>
      <c r="T51" s="728"/>
      <c r="U51" s="728"/>
      <c r="V51" s="728"/>
      <c r="W51" s="728"/>
      <c r="X51" s="728"/>
      <c r="Y51" s="728"/>
      <c r="Z51" s="728"/>
      <c r="AA51" s="728"/>
      <c r="AB51" s="729"/>
    </row>
    <row r="52" spans="2:42" x14ac:dyDescent="0.35">
      <c r="B52" s="727"/>
      <c r="C52" s="728"/>
      <c r="D52" s="728"/>
      <c r="E52" s="728"/>
      <c r="F52" s="728"/>
      <c r="G52" s="728"/>
      <c r="H52" s="728"/>
      <c r="I52" s="728"/>
      <c r="J52" s="728"/>
      <c r="K52" s="728"/>
      <c r="L52" s="728"/>
      <c r="M52" s="728"/>
      <c r="N52" s="728"/>
      <c r="O52" s="728"/>
      <c r="P52" s="728"/>
      <c r="Q52" s="728"/>
      <c r="R52" s="728"/>
      <c r="S52" s="728"/>
      <c r="T52" s="728"/>
      <c r="U52" s="728"/>
      <c r="V52" s="728"/>
      <c r="W52" s="728"/>
      <c r="X52" s="728"/>
      <c r="Y52" s="728"/>
      <c r="Z52" s="728"/>
      <c r="AA52" s="728"/>
      <c r="AB52" s="729"/>
    </row>
    <row r="53" spans="2:42" ht="81" customHeight="1" thickBot="1" x14ac:dyDescent="0.4">
      <c r="B53" s="730"/>
      <c r="C53" s="731"/>
      <c r="D53" s="731"/>
      <c r="E53" s="731"/>
      <c r="F53" s="731"/>
      <c r="G53" s="731"/>
      <c r="H53" s="731"/>
      <c r="I53" s="731"/>
      <c r="J53" s="731"/>
      <c r="K53" s="731"/>
      <c r="L53" s="731"/>
      <c r="M53" s="731"/>
      <c r="N53" s="731"/>
      <c r="O53" s="731"/>
      <c r="P53" s="731"/>
      <c r="Q53" s="731"/>
      <c r="R53" s="731"/>
      <c r="S53" s="731"/>
      <c r="T53" s="731"/>
      <c r="U53" s="731"/>
      <c r="V53" s="731"/>
      <c r="W53" s="731"/>
      <c r="X53" s="731"/>
      <c r="Y53" s="731"/>
      <c r="Z53" s="731"/>
      <c r="AA53" s="731"/>
      <c r="AB53" s="732"/>
    </row>
    <row r="54" spans="2:42" ht="32.25" customHeight="1" thickBot="1" x14ac:dyDescent="0.4">
      <c r="B54" s="733"/>
      <c r="C54" s="734"/>
      <c r="D54" s="734"/>
      <c r="E54" s="734"/>
      <c r="F54" s="734"/>
      <c r="G54" s="734"/>
      <c r="H54" s="734"/>
      <c r="I54" s="734"/>
      <c r="J54" s="734"/>
      <c r="K54" s="734"/>
      <c r="L54" s="734"/>
      <c r="M54" s="734"/>
      <c r="N54" s="734"/>
      <c r="O54" s="734"/>
      <c r="P54" s="734"/>
      <c r="Q54" s="734"/>
      <c r="R54" s="734"/>
      <c r="S54" s="734"/>
      <c r="T54" s="734"/>
      <c r="U54" s="734"/>
      <c r="V54" s="734"/>
      <c r="W54" s="734"/>
      <c r="X54" s="734"/>
      <c r="Y54" s="734"/>
      <c r="Z54" s="734"/>
      <c r="AA54" s="734"/>
      <c r="AB54" s="735"/>
    </row>
    <row r="55" spans="2:42" ht="27" customHeight="1" thickBot="1" x14ac:dyDescent="0.4">
      <c r="B55" s="736" t="s">
        <v>41</v>
      </c>
      <c r="C55" s="737"/>
      <c r="D55" s="737"/>
      <c r="E55" s="737"/>
      <c r="F55" s="737"/>
      <c r="G55" s="737"/>
      <c r="H55" s="737" t="s">
        <v>68</v>
      </c>
      <c r="I55" s="737"/>
      <c r="J55" s="737" t="s">
        <v>48</v>
      </c>
      <c r="K55" s="737"/>
      <c r="L55" s="737"/>
      <c r="M55" s="737"/>
      <c r="N55" s="737" t="s">
        <v>49</v>
      </c>
      <c r="O55" s="737"/>
      <c r="P55" s="737"/>
      <c r="Q55" s="737"/>
      <c r="R55" s="737"/>
      <c r="S55" s="737"/>
      <c r="T55" s="737"/>
      <c r="U55" s="737"/>
      <c r="V55" s="738" t="s">
        <v>50</v>
      </c>
      <c r="W55" s="738"/>
      <c r="X55" s="738"/>
      <c r="Y55" s="738"/>
      <c r="Z55" s="738"/>
      <c r="AA55" s="738"/>
      <c r="AB55" s="739"/>
    </row>
    <row r="56" spans="2:42" ht="29.25" customHeight="1" thickBot="1" x14ac:dyDescent="0.4">
      <c r="B56" s="704" t="s">
        <v>212</v>
      </c>
      <c r="C56" s="705"/>
      <c r="D56" s="705"/>
      <c r="E56" s="705"/>
      <c r="F56" s="705"/>
      <c r="G56" s="705"/>
      <c r="H56" s="1406">
        <v>166.72</v>
      </c>
      <c r="I56" s="1406"/>
      <c r="J56" s="1407">
        <v>76.87</v>
      </c>
      <c r="K56" s="1406"/>
      <c r="L56" s="1406"/>
      <c r="M56" s="1406"/>
      <c r="N56" s="716" t="s">
        <v>213</v>
      </c>
      <c r="O56" s="716"/>
      <c r="P56" s="716"/>
      <c r="Q56" s="716"/>
      <c r="R56" s="716"/>
      <c r="S56" s="716"/>
      <c r="T56" s="716"/>
      <c r="U56" s="716"/>
      <c r="V56" s="1284" t="s">
        <v>51</v>
      </c>
      <c r="W56" s="1284"/>
      <c r="X56" s="1284"/>
      <c r="Y56" s="1284"/>
      <c r="Z56" s="1284"/>
      <c r="AA56" s="1284"/>
      <c r="AB56" s="1393"/>
    </row>
    <row r="57" spans="2:42" ht="29.25" customHeight="1" thickBot="1" x14ac:dyDescent="0.4">
      <c r="B57" s="704" t="s">
        <v>214</v>
      </c>
      <c r="C57" s="705"/>
      <c r="D57" s="705"/>
      <c r="E57" s="705"/>
      <c r="F57" s="705"/>
      <c r="G57" s="705"/>
      <c r="H57" s="1406">
        <v>66.55</v>
      </c>
      <c r="I57" s="1406"/>
      <c r="J57" s="1407">
        <v>76.25</v>
      </c>
      <c r="K57" s="1406"/>
      <c r="L57" s="1406"/>
      <c r="M57" s="1406"/>
      <c r="N57" s="716" t="s">
        <v>213</v>
      </c>
      <c r="O57" s="716"/>
      <c r="P57" s="716"/>
      <c r="Q57" s="716"/>
      <c r="R57" s="716"/>
      <c r="S57" s="716"/>
      <c r="T57" s="716"/>
      <c r="U57" s="716"/>
      <c r="V57" s="1284" t="s">
        <v>51</v>
      </c>
      <c r="W57" s="1284"/>
      <c r="X57" s="1284"/>
      <c r="Y57" s="1284"/>
      <c r="Z57" s="1284"/>
      <c r="AA57" s="1284"/>
      <c r="AB57" s="1393"/>
    </row>
    <row r="58" spans="2:42" ht="30.75" customHeight="1" thickBot="1" x14ac:dyDescent="0.4">
      <c r="B58" s="704" t="s">
        <v>215</v>
      </c>
      <c r="C58" s="705"/>
      <c r="D58" s="705"/>
      <c r="E58" s="705"/>
      <c r="F58" s="705"/>
      <c r="G58" s="705"/>
      <c r="H58" s="1406">
        <v>44.07</v>
      </c>
      <c r="I58" s="1406"/>
      <c r="J58" s="1407">
        <v>83.75</v>
      </c>
      <c r="K58" s="1406"/>
      <c r="L58" s="1406"/>
      <c r="M58" s="1406"/>
      <c r="N58" s="716" t="s">
        <v>213</v>
      </c>
      <c r="O58" s="716"/>
      <c r="P58" s="716"/>
      <c r="Q58" s="716"/>
      <c r="R58" s="716"/>
      <c r="S58" s="716"/>
      <c r="T58" s="716"/>
      <c r="U58" s="716"/>
      <c r="V58" s="1284" t="s">
        <v>51</v>
      </c>
      <c r="W58" s="1284"/>
      <c r="X58" s="1284"/>
      <c r="Y58" s="1284"/>
      <c r="Z58" s="1284"/>
      <c r="AA58" s="1284"/>
      <c r="AB58" s="1393"/>
    </row>
    <row r="59" spans="2:42" ht="29.25" customHeight="1" thickBot="1" x14ac:dyDescent="0.4">
      <c r="B59" s="704" t="s">
        <v>216</v>
      </c>
      <c r="C59" s="705"/>
      <c r="D59" s="705"/>
      <c r="E59" s="705"/>
      <c r="F59" s="705"/>
      <c r="G59" s="705"/>
      <c r="H59" s="1406">
        <v>86.04</v>
      </c>
      <c r="I59" s="1406"/>
      <c r="J59" s="1407">
        <f>H32</f>
        <v>0</v>
      </c>
      <c r="K59" s="1406"/>
      <c r="L59" s="1406"/>
      <c r="M59" s="1406"/>
      <c r="N59" s="705"/>
      <c r="O59" s="705"/>
      <c r="P59" s="705"/>
      <c r="Q59" s="705"/>
      <c r="R59" s="705"/>
      <c r="S59" s="705"/>
      <c r="T59" s="705"/>
      <c r="U59" s="705"/>
      <c r="V59" s="705"/>
      <c r="W59" s="705"/>
      <c r="X59" s="705"/>
      <c r="Y59" s="705"/>
      <c r="Z59" s="705"/>
      <c r="AA59" s="705"/>
      <c r="AB59" s="706"/>
    </row>
    <row r="60" spans="2:42" x14ac:dyDescent="0.35">
      <c r="B60" s="704"/>
      <c r="C60" s="705"/>
      <c r="D60" s="705"/>
      <c r="E60" s="705"/>
      <c r="F60" s="705"/>
      <c r="G60" s="705"/>
      <c r="H60" s="705"/>
      <c r="I60" s="705"/>
      <c r="J60" s="705"/>
      <c r="K60" s="705"/>
      <c r="L60" s="705"/>
      <c r="M60" s="705"/>
      <c r="N60" s="705"/>
      <c r="O60" s="705"/>
      <c r="P60" s="705"/>
      <c r="Q60" s="705"/>
      <c r="R60" s="705"/>
      <c r="S60" s="705"/>
      <c r="T60" s="705"/>
      <c r="U60" s="705"/>
      <c r="V60" s="705"/>
      <c r="W60" s="705"/>
      <c r="X60" s="705"/>
      <c r="Y60" s="705"/>
      <c r="Z60" s="705"/>
      <c r="AA60" s="705"/>
      <c r="AB60" s="706"/>
    </row>
    <row r="61" spans="2:42" x14ac:dyDescent="0.35">
      <c r="B61" s="704"/>
      <c r="C61" s="705"/>
      <c r="D61" s="705"/>
      <c r="E61" s="705"/>
      <c r="F61" s="705"/>
      <c r="G61" s="705"/>
      <c r="H61" s="705"/>
      <c r="I61" s="705"/>
      <c r="J61" s="705"/>
      <c r="K61" s="705"/>
      <c r="L61" s="705"/>
      <c r="M61" s="705"/>
      <c r="N61" s="705"/>
      <c r="O61" s="705"/>
      <c r="P61" s="705"/>
      <c r="Q61" s="705"/>
      <c r="R61" s="705"/>
      <c r="S61" s="705"/>
      <c r="T61" s="705"/>
      <c r="U61" s="705"/>
      <c r="V61" s="705"/>
      <c r="W61" s="705"/>
      <c r="X61" s="705"/>
      <c r="Y61" s="705"/>
      <c r="Z61" s="705"/>
      <c r="AA61" s="705"/>
      <c r="AB61" s="706"/>
    </row>
    <row r="62" spans="2:42" x14ac:dyDescent="0.35">
      <c r="B62" s="704"/>
      <c r="C62" s="705"/>
      <c r="D62" s="705"/>
      <c r="E62" s="705"/>
      <c r="F62" s="705"/>
      <c r="G62" s="705"/>
      <c r="H62" s="705"/>
      <c r="I62" s="705"/>
      <c r="J62" s="705"/>
      <c r="K62" s="705"/>
      <c r="L62" s="705"/>
      <c r="M62" s="705"/>
      <c r="N62" s="705"/>
      <c r="O62" s="705"/>
      <c r="P62" s="705"/>
      <c r="Q62" s="705"/>
      <c r="R62" s="705"/>
      <c r="S62" s="705"/>
      <c r="T62" s="705"/>
      <c r="U62" s="705"/>
      <c r="V62" s="705"/>
      <c r="W62" s="705"/>
      <c r="X62" s="705"/>
      <c r="Y62" s="705"/>
      <c r="Z62" s="705"/>
      <c r="AA62" s="705"/>
      <c r="AB62" s="706"/>
    </row>
    <row r="63" spans="2:42" x14ac:dyDescent="0.35">
      <c r="B63" s="704"/>
      <c r="C63" s="705"/>
      <c r="D63" s="705"/>
      <c r="E63" s="705"/>
      <c r="F63" s="705"/>
      <c r="G63" s="705"/>
      <c r="H63" s="705"/>
      <c r="I63" s="705"/>
      <c r="J63" s="705"/>
      <c r="K63" s="705"/>
      <c r="L63" s="705"/>
      <c r="M63" s="705"/>
      <c r="N63" s="705"/>
      <c r="O63" s="705"/>
      <c r="P63" s="705"/>
      <c r="Q63" s="705"/>
      <c r="R63" s="705"/>
      <c r="S63" s="705"/>
      <c r="T63" s="705"/>
      <c r="U63" s="705"/>
      <c r="V63" s="705"/>
      <c r="W63" s="705"/>
      <c r="X63" s="705"/>
      <c r="Y63" s="705"/>
      <c r="Z63" s="705"/>
      <c r="AA63" s="705"/>
      <c r="AB63" s="706"/>
    </row>
    <row r="64" spans="2:42" x14ac:dyDescent="0.35">
      <c r="B64" s="704"/>
      <c r="C64" s="705"/>
      <c r="D64" s="705"/>
      <c r="E64" s="705"/>
      <c r="F64" s="705"/>
      <c r="G64" s="705"/>
      <c r="H64" s="705"/>
      <c r="I64" s="705"/>
      <c r="J64" s="705"/>
      <c r="K64" s="705"/>
      <c r="L64" s="705"/>
      <c r="M64" s="705"/>
      <c r="N64" s="705"/>
      <c r="O64" s="705"/>
      <c r="P64" s="705"/>
      <c r="Q64" s="705"/>
      <c r="R64" s="705"/>
      <c r="S64" s="705"/>
      <c r="T64" s="705"/>
      <c r="U64" s="705"/>
      <c r="V64" s="705"/>
      <c r="W64" s="705"/>
      <c r="X64" s="705"/>
      <c r="Y64" s="705"/>
      <c r="Z64" s="705"/>
      <c r="AA64" s="705"/>
      <c r="AB64" s="706"/>
    </row>
    <row r="65" spans="2:28" x14ac:dyDescent="0.35">
      <c r="B65" s="704"/>
      <c r="C65" s="705"/>
      <c r="D65" s="705"/>
      <c r="E65" s="705"/>
      <c r="F65" s="705"/>
      <c r="G65" s="705"/>
      <c r="H65" s="705"/>
      <c r="I65" s="705"/>
      <c r="J65" s="705"/>
      <c r="K65" s="705"/>
      <c r="L65" s="705"/>
      <c r="M65" s="705"/>
      <c r="N65" s="705"/>
      <c r="O65" s="705"/>
      <c r="P65" s="705"/>
      <c r="Q65" s="705"/>
      <c r="R65" s="705"/>
      <c r="S65" s="705"/>
      <c r="T65" s="705"/>
      <c r="U65" s="705"/>
      <c r="V65" s="705"/>
      <c r="W65" s="705"/>
      <c r="X65" s="705"/>
      <c r="Y65" s="705"/>
      <c r="Z65" s="705"/>
      <c r="AA65" s="705"/>
      <c r="AB65" s="706"/>
    </row>
    <row r="66" spans="2:28" x14ac:dyDescent="0.35">
      <c r="B66" s="704"/>
      <c r="C66" s="705"/>
      <c r="D66" s="705"/>
      <c r="E66" s="705"/>
      <c r="F66" s="705"/>
      <c r="G66" s="705"/>
      <c r="H66" s="705"/>
      <c r="I66" s="705"/>
      <c r="J66" s="705"/>
      <c r="K66" s="705"/>
      <c r="L66" s="705"/>
      <c r="M66" s="705"/>
      <c r="N66" s="705"/>
      <c r="O66" s="705"/>
      <c r="P66" s="705"/>
      <c r="Q66" s="705"/>
      <c r="R66" s="705"/>
      <c r="S66" s="705"/>
      <c r="T66" s="705"/>
      <c r="U66" s="705"/>
      <c r="V66" s="705"/>
      <c r="W66" s="705"/>
      <c r="X66" s="705"/>
      <c r="Y66" s="705"/>
      <c r="Z66" s="705"/>
      <c r="AA66" s="705"/>
      <c r="AB66" s="706"/>
    </row>
    <row r="67" spans="2:28" ht="15.75" customHeight="1" thickBot="1" x14ac:dyDescent="0.4">
      <c r="B67" s="707"/>
      <c r="C67" s="708"/>
      <c r="D67" s="708"/>
      <c r="E67" s="708"/>
      <c r="F67" s="708"/>
      <c r="G67" s="708"/>
      <c r="H67" s="708"/>
      <c r="I67" s="708"/>
      <c r="J67" s="708"/>
      <c r="K67" s="708"/>
      <c r="L67" s="708"/>
      <c r="M67" s="708"/>
      <c r="N67" s="708"/>
      <c r="O67" s="708"/>
      <c r="P67" s="708"/>
      <c r="Q67" s="708"/>
      <c r="R67" s="708"/>
      <c r="S67" s="708"/>
      <c r="T67" s="708"/>
      <c r="U67" s="708"/>
      <c r="V67" s="708"/>
      <c r="W67" s="708"/>
      <c r="X67" s="708"/>
      <c r="Y67" s="708"/>
      <c r="Z67" s="708"/>
      <c r="AA67" s="708"/>
      <c r="AB67" s="709"/>
    </row>
    <row r="68" spans="2:28" ht="4.5" customHeight="1" thickBot="1" x14ac:dyDescent="0.4">
      <c r="B68" s="690"/>
      <c r="C68" s="691"/>
      <c r="D68" s="691"/>
      <c r="E68" s="691"/>
      <c r="F68" s="691"/>
      <c r="G68" s="691"/>
      <c r="H68" s="691"/>
      <c r="I68" s="691"/>
      <c r="J68" s="691"/>
      <c r="K68" s="691"/>
      <c r="L68" s="691"/>
      <c r="M68" s="691"/>
      <c r="N68" s="691"/>
      <c r="O68" s="691"/>
      <c r="P68" s="691"/>
      <c r="Q68" s="691"/>
      <c r="R68" s="691"/>
      <c r="S68" s="691"/>
      <c r="T68" s="691"/>
      <c r="U68" s="691"/>
      <c r="V68" s="691"/>
      <c r="W68" s="691"/>
      <c r="X68" s="691"/>
      <c r="Y68" s="691"/>
      <c r="Z68" s="691"/>
      <c r="AA68" s="691"/>
      <c r="AB68" s="692"/>
    </row>
    <row r="69" spans="2:28" ht="14.5" customHeight="1" x14ac:dyDescent="0.35">
      <c r="B69" s="693" t="s">
        <v>987</v>
      </c>
      <c r="C69" s="694"/>
      <c r="D69" s="694"/>
      <c r="E69" s="694"/>
      <c r="F69" s="694"/>
      <c r="G69" s="694"/>
      <c r="H69" s="695" t="s">
        <v>988</v>
      </c>
      <c r="I69" s="695"/>
      <c r="J69" s="695"/>
      <c r="K69" s="695"/>
      <c r="L69" s="695"/>
      <c r="M69" s="695"/>
      <c r="N69" s="695"/>
      <c r="O69" s="695"/>
      <c r="P69" s="695"/>
      <c r="Q69" s="695"/>
      <c r="R69" s="696"/>
      <c r="S69" s="697" t="s">
        <v>989</v>
      </c>
      <c r="T69" s="695"/>
      <c r="U69" s="695"/>
      <c r="V69" s="695"/>
      <c r="W69" s="695"/>
      <c r="X69" s="695"/>
      <c r="Y69" s="695"/>
      <c r="Z69" s="695"/>
      <c r="AA69" s="695"/>
      <c r="AB69" s="696"/>
    </row>
    <row r="70" spans="2:28" ht="16" customHeight="1" thickBot="1" x14ac:dyDescent="0.4">
      <c r="B70" s="693"/>
      <c r="C70" s="694"/>
      <c r="D70" s="694"/>
      <c r="E70" s="694"/>
      <c r="F70" s="694"/>
      <c r="G70" s="694"/>
      <c r="H70" s="695"/>
      <c r="I70" s="695"/>
      <c r="J70" s="695"/>
      <c r="K70" s="695"/>
      <c r="L70" s="695"/>
      <c r="M70" s="695"/>
      <c r="N70" s="695"/>
      <c r="O70" s="695"/>
      <c r="P70" s="695"/>
      <c r="Q70" s="695"/>
      <c r="R70" s="696"/>
      <c r="S70" s="697"/>
      <c r="T70" s="695"/>
      <c r="U70" s="695"/>
      <c r="V70" s="695"/>
      <c r="W70" s="695"/>
      <c r="X70" s="695"/>
      <c r="Y70" s="695"/>
      <c r="Z70" s="695"/>
      <c r="AA70" s="695"/>
      <c r="AB70" s="696"/>
    </row>
    <row r="71" spans="2:28" ht="108.75" customHeight="1" thickBot="1" x14ac:dyDescent="0.4">
      <c r="B71" s="1397">
        <f>+J41</f>
        <v>1.2476786052681446</v>
      </c>
      <c r="C71" s="1398"/>
      <c r="D71" s="1398"/>
      <c r="E71" s="1398"/>
      <c r="F71" s="1398"/>
      <c r="G71" s="1399"/>
      <c r="H71" s="1400" t="s">
        <v>1046</v>
      </c>
      <c r="I71" s="1401"/>
      <c r="J71" s="1401"/>
      <c r="K71" s="1401"/>
      <c r="L71" s="1401"/>
      <c r="M71" s="1401"/>
      <c r="N71" s="1401"/>
      <c r="O71" s="1401"/>
      <c r="P71" s="1401"/>
      <c r="Q71" s="1401"/>
      <c r="R71" s="1402"/>
      <c r="S71" s="1403"/>
      <c r="T71" s="1404"/>
      <c r="U71" s="1404"/>
      <c r="V71" s="1404"/>
      <c r="W71" s="1404"/>
      <c r="X71" s="1404"/>
      <c r="Y71" s="1404"/>
      <c r="Z71" s="1404"/>
      <c r="AA71" s="1404"/>
      <c r="AB71" s="1405"/>
    </row>
    <row r="72" spans="2:28" ht="4" customHeight="1" thickBot="1" x14ac:dyDescent="0.4">
      <c r="B72" s="669"/>
      <c r="C72" s="670"/>
      <c r="D72" s="670"/>
      <c r="E72" s="670"/>
      <c r="F72" s="670"/>
      <c r="G72" s="670"/>
      <c r="H72" s="670"/>
      <c r="I72" s="670"/>
      <c r="J72" s="670"/>
      <c r="K72" s="670"/>
      <c r="L72" s="670"/>
      <c r="M72" s="670"/>
      <c r="N72" s="670"/>
      <c r="O72" s="670"/>
      <c r="P72" s="670"/>
      <c r="Q72" s="670"/>
      <c r="R72" s="670"/>
      <c r="S72" s="670"/>
      <c r="T72" s="670"/>
      <c r="U72" s="670"/>
      <c r="V72" s="670"/>
      <c r="W72" s="670"/>
      <c r="X72" s="670"/>
      <c r="Y72" s="670"/>
      <c r="Z72" s="670"/>
      <c r="AA72" s="670"/>
      <c r="AB72" s="671"/>
    </row>
    <row r="73" spans="2:28" ht="15" customHeight="1" x14ac:dyDescent="0.35">
      <c r="B73" s="672" t="s">
        <v>991</v>
      </c>
      <c r="C73" s="673"/>
      <c r="D73" s="673"/>
      <c r="E73" s="673"/>
      <c r="F73" s="673"/>
      <c r="G73" s="673"/>
      <c r="H73" s="674"/>
      <c r="I73" s="678" t="s">
        <v>1047</v>
      </c>
      <c r="J73" s="679"/>
      <c r="K73" s="679"/>
      <c r="L73" s="679"/>
      <c r="M73" s="679"/>
      <c r="N73" s="679"/>
      <c r="O73" s="679"/>
      <c r="P73" s="680"/>
      <c r="Q73" s="672" t="s">
        <v>993</v>
      </c>
      <c r="R73" s="673"/>
      <c r="S73" s="673"/>
      <c r="T73" s="673"/>
      <c r="U73" s="674"/>
      <c r="V73" s="1394" t="s">
        <v>1049</v>
      </c>
      <c r="W73" s="1395"/>
      <c r="X73" s="1395"/>
      <c r="Y73" s="1395"/>
      <c r="Z73" s="1395"/>
      <c r="AA73" s="1395"/>
      <c r="AB73" s="1396"/>
    </row>
    <row r="74" spans="2:28" ht="42.75" customHeight="1" thickBot="1" x14ac:dyDescent="0.4">
      <c r="B74" s="675"/>
      <c r="C74" s="676"/>
      <c r="D74" s="676"/>
      <c r="E74" s="676"/>
      <c r="F74" s="676"/>
      <c r="G74" s="676"/>
      <c r="H74" s="677"/>
      <c r="I74" s="681"/>
      <c r="J74" s="682"/>
      <c r="K74" s="682"/>
      <c r="L74" s="682"/>
      <c r="M74" s="682"/>
      <c r="N74" s="682"/>
      <c r="O74" s="682"/>
      <c r="P74" s="683"/>
      <c r="Q74" s="675"/>
      <c r="R74" s="676"/>
      <c r="S74" s="676"/>
      <c r="T74" s="676"/>
      <c r="U74" s="677"/>
      <c r="V74" s="681"/>
      <c r="W74" s="682"/>
      <c r="X74" s="682"/>
      <c r="Y74" s="682"/>
      <c r="Z74" s="682"/>
      <c r="AA74" s="682"/>
      <c r="AB74" s="683"/>
    </row>
    <row r="99" ht="6" customHeight="1" x14ac:dyDescent="0.35"/>
  </sheetData>
  <mergeCells count="165">
    <mergeCell ref="B5:AB5"/>
    <mergeCell ref="B6:H7"/>
    <mergeCell ref="I6:I7"/>
    <mergeCell ref="J6:K7"/>
    <mergeCell ref="L6:AB7"/>
    <mergeCell ref="B8:AB8"/>
    <mergeCell ref="B2:G4"/>
    <mergeCell ref="H2:AB2"/>
    <mergeCell ref="H3:O3"/>
    <mergeCell ref="P3:AB3"/>
    <mergeCell ref="H4:AB4"/>
    <mergeCell ref="Z12:AB12"/>
    <mergeCell ref="B13:AB13"/>
    <mergeCell ref="B14:H15"/>
    <mergeCell ref="I14:U15"/>
    <mergeCell ref="V14:AB14"/>
    <mergeCell ref="V15:AB15"/>
    <mergeCell ref="B9:H9"/>
    <mergeCell ref="I9:AB9"/>
    <mergeCell ref="B10:AB10"/>
    <mergeCell ref="B11:H12"/>
    <mergeCell ref="I11:P12"/>
    <mergeCell ref="Q11:U11"/>
    <mergeCell ref="V11:Y11"/>
    <mergeCell ref="Z11:AB11"/>
    <mergeCell ref="Q12:U12"/>
    <mergeCell ref="V12:Y12"/>
    <mergeCell ref="B20:AB20"/>
    <mergeCell ref="B21:G21"/>
    <mergeCell ref="H21:J21"/>
    <mergeCell ref="K21:T21"/>
    <mergeCell ref="U21:AB21"/>
    <mergeCell ref="B22:AB22"/>
    <mergeCell ref="B16:AB16"/>
    <mergeCell ref="B17:H17"/>
    <mergeCell ref="I17:AB17"/>
    <mergeCell ref="B18:AB18"/>
    <mergeCell ref="B19:H19"/>
    <mergeCell ref="I19:AB19"/>
    <mergeCell ref="B27:AB27"/>
    <mergeCell ref="B28:H29"/>
    <mergeCell ref="I28:L29"/>
    <mergeCell ref="M28:W28"/>
    <mergeCell ref="X28:AB28"/>
    <mergeCell ref="M29:W29"/>
    <mergeCell ref="X29:AB29"/>
    <mergeCell ref="B23:H23"/>
    <mergeCell ref="I23:AB23"/>
    <mergeCell ref="B24:AB24"/>
    <mergeCell ref="B25:L25"/>
    <mergeCell ref="N25:AB25"/>
    <mergeCell ref="B26:M26"/>
    <mergeCell ref="N26:AB26"/>
    <mergeCell ref="B30:AB30"/>
    <mergeCell ref="B31:J33"/>
    <mergeCell ref="K31:R31"/>
    <mergeCell ref="S31:W31"/>
    <mergeCell ref="X31:AB31"/>
    <mergeCell ref="K32:N32"/>
    <mergeCell ref="O32:R32"/>
    <mergeCell ref="S32:T32"/>
    <mergeCell ref="U32:W32"/>
    <mergeCell ref="X32:Y32"/>
    <mergeCell ref="B37:G37"/>
    <mergeCell ref="K37:AB37"/>
    <mergeCell ref="B36:G36"/>
    <mergeCell ref="K36:AB36"/>
    <mergeCell ref="B34:AB34"/>
    <mergeCell ref="B35:AB35"/>
    <mergeCell ref="Z32:AB32"/>
    <mergeCell ref="K33:N33"/>
    <mergeCell ref="O33:R33"/>
    <mergeCell ref="S33:T33"/>
    <mergeCell ref="U33:W33"/>
    <mergeCell ref="X33:Y33"/>
    <mergeCell ref="Z33:AB33"/>
    <mergeCell ref="B43:AB43"/>
    <mergeCell ref="B42:AB42"/>
    <mergeCell ref="B41:G41"/>
    <mergeCell ref="K41:AB41"/>
    <mergeCell ref="B40:G40"/>
    <mergeCell ref="K40:AB40"/>
    <mergeCell ref="B39:G39"/>
    <mergeCell ref="K39:AB39"/>
    <mergeCell ref="B38:G38"/>
    <mergeCell ref="K38:AB38"/>
    <mergeCell ref="B57:G57"/>
    <mergeCell ref="H57:I57"/>
    <mergeCell ref="J57:M57"/>
    <mergeCell ref="N57:U57"/>
    <mergeCell ref="V57:AB57"/>
    <mergeCell ref="B55:G55"/>
    <mergeCell ref="N55:U55"/>
    <mergeCell ref="V55:AB55"/>
    <mergeCell ref="B44:AB53"/>
    <mergeCell ref="B54:AB54"/>
    <mergeCell ref="H55:I55"/>
    <mergeCell ref="H56:I56"/>
    <mergeCell ref="J55:M55"/>
    <mergeCell ref="J56:M56"/>
    <mergeCell ref="B58:G58"/>
    <mergeCell ref="H58:I58"/>
    <mergeCell ref="J58:M58"/>
    <mergeCell ref="N58:U58"/>
    <mergeCell ref="V58:AB58"/>
    <mergeCell ref="B59:G59"/>
    <mergeCell ref="H59:I59"/>
    <mergeCell ref="J59:M59"/>
    <mergeCell ref="N59:U59"/>
    <mergeCell ref="V59:AB59"/>
    <mergeCell ref="B60:G60"/>
    <mergeCell ref="H60:I60"/>
    <mergeCell ref="J60:M60"/>
    <mergeCell ref="N60:U60"/>
    <mergeCell ref="V60:AB60"/>
    <mergeCell ref="B61:G61"/>
    <mergeCell ref="H61:I61"/>
    <mergeCell ref="J61:M61"/>
    <mergeCell ref="N61:U61"/>
    <mergeCell ref="V61:AB61"/>
    <mergeCell ref="B62:G62"/>
    <mergeCell ref="H62:I62"/>
    <mergeCell ref="J62:M62"/>
    <mergeCell ref="N62:U62"/>
    <mergeCell ref="V62:AB62"/>
    <mergeCell ref="B63:G63"/>
    <mergeCell ref="H63:I63"/>
    <mergeCell ref="J63:M63"/>
    <mergeCell ref="N63:U63"/>
    <mergeCell ref="V63:AB63"/>
    <mergeCell ref="V67:AB67"/>
    <mergeCell ref="B64:G64"/>
    <mergeCell ref="H64:I64"/>
    <mergeCell ref="J64:M64"/>
    <mergeCell ref="N64:U64"/>
    <mergeCell ref="V64:AB64"/>
    <mergeCell ref="B65:G65"/>
    <mergeCell ref="H65:I65"/>
    <mergeCell ref="J65:M65"/>
    <mergeCell ref="N65:U65"/>
    <mergeCell ref="V65:AB65"/>
    <mergeCell ref="B56:G56"/>
    <mergeCell ref="N56:U56"/>
    <mergeCell ref="V56:AB56"/>
    <mergeCell ref="B68:AB68"/>
    <mergeCell ref="B69:G70"/>
    <mergeCell ref="H69:R70"/>
    <mergeCell ref="S69:AB70"/>
    <mergeCell ref="B73:H74"/>
    <mergeCell ref="I73:P74"/>
    <mergeCell ref="Q73:U74"/>
    <mergeCell ref="V73:AB74"/>
    <mergeCell ref="B71:G71"/>
    <mergeCell ref="H71:R71"/>
    <mergeCell ref="S71:AB71"/>
    <mergeCell ref="B72:AB72"/>
    <mergeCell ref="B66:G66"/>
    <mergeCell ref="H66:I66"/>
    <mergeCell ref="J66:M66"/>
    <mergeCell ref="N66:U66"/>
    <mergeCell ref="V66:AB66"/>
    <mergeCell ref="B67:G67"/>
    <mergeCell ref="H67:I67"/>
    <mergeCell ref="J67:M67"/>
    <mergeCell ref="N67:U67"/>
  </mergeCell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x14:formula1>
            <xm:f>'C:\Users\erika.munoz\Downloads\[1. PCI-IND-001-V3 Priorización Malla LO IN RU 3er Trim 2025.xlsx]Listas'!#REF!</xm:f>
          </x14:formula1>
          <xm:sqref>X29:AB29</xm:sqref>
        </x14:dataValidation>
        <x14:dataValidation type="list" allowBlank="1" showInputMessage="1" showErrorMessage="1">
          <x14:formula1>
            <xm:f>'C:\Users\erika.munoz\Downloads\[1. PCI-IND-001-V3 Priorización Malla LO IN RU 3er Trim 2025.xlsx]Listas'!#REF!</xm:f>
          </x14:formula1>
          <xm:sqref>N26:AB26</xm:sqref>
        </x14:dataValidation>
        <x14:dataValidation type="list" allowBlank="1" showInputMessage="1" showErrorMessage="1">
          <x14:formula1>
            <xm:f>'C:\Users\erika.munoz\Downloads\[1. PCI-IND-001-V3 Priorización Malla LO IN RU 3er Trim 2025.xlsx]Listas'!#REF!</xm:f>
          </x14:formula1>
          <xm:sqref>U21:AB21</xm:sqref>
        </x14:dataValidation>
        <x14:dataValidation type="list" allowBlank="1" showInputMessage="1" showErrorMessage="1">
          <x14:formula1>
            <xm:f>'C:\Users\erika.munoz\Downloads\[1. PCI-IND-001-V3 Priorización Malla LO IN RU 3er Trim 2025.xlsx]Listas'!#REF!</xm:f>
          </x14:formula1>
          <xm:sqref>V15:AB15</xm:sqref>
        </x14:dataValidation>
        <x14:dataValidation type="list" allowBlank="1" showInputMessage="1" showErrorMessage="1">
          <x14:formula1>
            <xm:f>'C:\Users\erika.munoz\Downloads\[1. PCI-IND-001-V3 Priorización Malla LO IN RU 3er Trim 2025.xlsx]Listas'!#REF!</xm:f>
          </x14:formula1>
          <xm:sqref>Q12:U12</xm:sqref>
        </x14:dataValidation>
        <x14:dataValidation type="list" allowBlank="1" showInputMessage="1" showErrorMessage="1">
          <x14:formula1>
            <xm:f>'C:\Users\erika.munoz\Downloads\[1. PCI-IND-001-V3 Priorización Malla LO IN RU 3er Trim 2025.xlsx]Listas'!#REF!</xm:f>
          </x14:formula1>
          <xm:sqref>I9:AB9</xm:sqref>
        </x14:dataValidation>
        <x14:dataValidation type="list" allowBlank="1" showInputMessage="1" showErrorMessage="1">
          <x14:formula1>
            <xm:f>'C:\Users\erika.munoz\Downloads\[1. PCI-IND-001-V3 Priorización Malla LO IN RU 3er Trim 2025.xlsx]Listas'!#REF!</xm:f>
          </x14:formula1>
          <xm:sqref>L6:AB7</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C08AF"/>
  </sheetPr>
  <dimension ref="B1:AP99"/>
  <sheetViews>
    <sheetView topLeftCell="A38" zoomScale="70" zoomScaleNormal="70" workbookViewId="0">
      <selection activeCell="J39" sqref="J39"/>
    </sheetView>
  </sheetViews>
  <sheetFormatPr baseColWidth="10" defaultColWidth="3.54296875" defaultRowHeight="14.5" x14ac:dyDescent="0.35"/>
  <cols>
    <col min="1" max="1" width="3.54296875" style="640"/>
    <col min="2" max="2" width="2.81640625" style="640" customWidth="1"/>
    <col min="3" max="6" width="2.54296875" style="640" customWidth="1"/>
    <col min="7" max="7" width="3.26953125" style="640" customWidth="1"/>
    <col min="8" max="8" width="20.7265625" style="640" customWidth="1"/>
    <col min="9" max="9" width="26.81640625" style="640" customWidth="1"/>
    <col min="10" max="10" width="19.81640625" style="640" customWidth="1"/>
    <col min="11" max="12" width="3.453125" style="640" customWidth="1"/>
    <col min="13" max="15" width="2.54296875" style="640" customWidth="1"/>
    <col min="16" max="17" width="3.453125" style="640" customWidth="1"/>
    <col min="18" max="18" width="3.54296875" style="640"/>
    <col min="19" max="19" width="3.453125" style="640" customWidth="1"/>
    <col min="20" max="20" width="7.453125" style="640" customWidth="1"/>
    <col min="21" max="21" width="3.453125" style="640" customWidth="1"/>
    <col min="22" max="22" width="3.54296875" style="640"/>
    <col min="23" max="25" width="5" style="640" customWidth="1"/>
    <col min="26" max="26" width="6.54296875" style="640" customWidth="1"/>
    <col min="27" max="27" width="4.1796875" style="640" customWidth="1"/>
    <col min="28" max="28" width="12.26953125" style="640" customWidth="1"/>
    <col min="29" max="38" width="3.54296875" style="640"/>
    <col min="39" max="39" width="24.81640625" style="640" customWidth="1"/>
    <col min="40" max="40" width="34" style="640" customWidth="1"/>
    <col min="41" max="41" width="29.26953125" style="640" customWidth="1"/>
    <col min="42" max="42" width="25.7265625" style="640" customWidth="1"/>
    <col min="43" max="16384" width="3.54296875" style="640"/>
  </cols>
  <sheetData>
    <row r="1" spans="2:28" ht="15" thickBot="1" x14ac:dyDescent="0.4">
      <c r="B1" s="641"/>
      <c r="C1" s="641"/>
      <c r="D1" s="641"/>
      <c r="E1" s="641"/>
      <c r="F1" s="641"/>
    </row>
    <row r="2" spans="2:28" ht="45.75" customHeight="1" x14ac:dyDescent="0.35">
      <c r="B2" s="858"/>
      <c r="C2" s="859"/>
      <c r="D2" s="859"/>
      <c r="E2" s="859"/>
      <c r="F2" s="859"/>
      <c r="G2" s="859"/>
      <c r="H2" s="860" t="s">
        <v>0</v>
      </c>
      <c r="I2" s="860"/>
      <c r="J2" s="860"/>
      <c r="K2" s="860"/>
      <c r="L2" s="860"/>
      <c r="M2" s="860"/>
      <c r="N2" s="860"/>
      <c r="O2" s="860"/>
      <c r="P2" s="860"/>
      <c r="Q2" s="860"/>
      <c r="R2" s="860"/>
      <c r="S2" s="860"/>
      <c r="T2" s="860"/>
      <c r="U2" s="860"/>
      <c r="V2" s="860"/>
      <c r="W2" s="860"/>
      <c r="X2" s="860"/>
      <c r="Y2" s="860"/>
      <c r="Z2" s="860"/>
      <c r="AA2" s="860"/>
      <c r="AB2" s="861"/>
    </row>
    <row r="3" spans="2:28" x14ac:dyDescent="0.35">
      <c r="B3" s="704"/>
      <c r="C3" s="705"/>
      <c r="D3" s="705"/>
      <c r="E3" s="705"/>
      <c r="F3" s="705"/>
      <c r="G3" s="705"/>
      <c r="H3" s="862" t="s">
        <v>959</v>
      </c>
      <c r="I3" s="862"/>
      <c r="J3" s="862"/>
      <c r="K3" s="862"/>
      <c r="L3" s="862"/>
      <c r="M3" s="862"/>
      <c r="N3" s="862"/>
      <c r="O3" s="862"/>
      <c r="P3" s="862" t="s">
        <v>71</v>
      </c>
      <c r="Q3" s="862"/>
      <c r="R3" s="862"/>
      <c r="S3" s="862"/>
      <c r="T3" s="862"/>
      <c r="U3" s="862"/>
      <c r="V3" s="862"/>
      <c r="W3" s="862"/>
      <c r="X3" s="862"/>
      <c r="Y3" s="862"/>
      <c r="Z3" s="862"/>
      <c r="AA3" s="862"/>
      <c r="AB3" s="863"/>
    </row>
    <row r="4" spans="2:28" ht="15" thickBot="1" x14ac:dyDescent="0.4">
      <c r="B4" s="707"/>
      <c r="C4" s="708"/>
      <c r="D4" s="708"/>
      <c r="E4" s="708"/>
      <c r="F4" s="708"/>
      <c r="G4" s="708"/>
      <c r="H4" s="864" t="s">
        <v>960</v>
      </c>
      <c r="I4" s="864"/>
      <c r="J4" s="864"/>
      <c r="K4" s="864"/>
      <c r="L4" s="864"/>
      <c r="M4" s="864"/>
      <c r="N4" s="864"/>
      <c r="O4" s="864"/>
      <c r="P4" s="864"/>
      <c r="Q4" s="864"/>
      <c r="R4" s="864"/>
      <c r="S4" s="864"/>
      <c r="T4" s="864"/>
      <c r="U4" s="864"/>
      <c r="V4" s="864"/>
      <c r="W4" s="864"/>
      <c r="X4" s="864"/>
      <c r="Y4" s="864"/>
      <c r="Z4" s="864"/>
      <c r="AA4" s="864"/>
      <c r="AB4" s="865"/>
    </row>
    <row r="5" spans="2:28" ht="6" customHeight="1" thickBot="1" x14ac:dyDescent="0.4">
      <c r="B5" s="691"/>
      <c r="C5" s="691"/>
      <c r="D5" s="691"/>
      <c r="E5" s="691"/>
      <c r="F5" s="691"/>
      <c r="G5" s="691"/>
      <c r="H5" s="691"/>
      <c r="I5" s="691"/>
      <c r="J5" s="691"/>
      <c r="K5" s="691"/>
      <c r="L5" s="691"/>
      <c r="M5" s="691"/>
      <c r="N5" s="691"/>
      <c r="O5" s="691"/>
      <c r="P5" s="691"/>
      <c r="Q5" s="691"/>
      <c r="R5" s="691"/>
      <c r="S5" s="691"/>
      <c r="T5" s="691"/>
      <c r="U5" s="691"/>
      <c r="V5" s="691"/>
      <c r="W5" s="691"/>
      <c r="X5" s="691"/>
      <c r="Y5" s="691"/>
      <c r="Z5" s="691"/>
      <c r="AA5" s="691"/>
      <c r="AB5" s="691"/>
    </row>
    <row r="6" spans="2:28" ht="13" customHeight="1" x14ac:dyDescent="0.35">
      <c r="B6" s="843" t="s">
        <v>961</v>
      </c>
      <c r="C6" s="844"/>
      <c r="D6" s="844"/>
      <c r="E6" s="844"/>
      <c r="F6" s="844"/>
      <c r="G6" s="844"/>
      <c r="H6" s="844"/>
      <c r="I6" s="1418">
        <v>45809</v>
      </c>
      <c r="J6" s="798" t="s">
        <v>4</v>
      </c>
      <c r="K6" s="800"/>
      <c r="L6" s="849" t="s">
        <v>1037</v>
      </c>
      <c r="M6" s="850"/>
      <c r="N6" s="850"/>
      <c r="O6" s="850"/>
      <c r="P6" s="850"/>
      <c r="Q6" s="850"/>
      <c r="R6" s="850"/>
      <c r="S6" s="850"/>
      <c r="T6" s="850"/>
      <c r="U6" s="850"/>
      <c r="V6" s="850"/>
      <c r="W6" s="850"/>
      <c r="X6" s="850"/>
      <c r="Y6" s="850"/>
      <c r="Z6" s="850"/>
      <c r="AA6" s="850"/>
      <c r="AB6" s="851"/>
    </row>
    <row r="7" spans="2:28" ht="13" customHeight="1" thickBot="1" x14ac:dyDescent="0.4">
      <c r="B7" s="845"/>
      <c r="C7" s="846"/>
      <c r="D7" s="846"/>
      <c r="E7" s="846"/>
      <c r="F7" s="846"/>
      <c r="G7" s="846"/>
      <c r="H7" s="846"/>
      <c r="I7" s="1419"/>
      <c r="J7" s="801"/>
      <c r="K7" s="803"/>
      <c r="L7" s="852"/>
      <c r="M7" s="853"/>
      <c r="N7" s="853"/>
      <c r="O7" s="853"/>
      <c r="P7" s="853"/>
      <c r="Q7" s="853"/>
      <c r="R7" s="853"/>
      <c r="S7" s="853"/>
      <c r="T7" s="853"/>
      <c r="U7" s="853"/>
      <c r="V7" s="853"/>
      <c r="W7" s="853"/>
      <c r="X7" s="853"/>
      <c r="Y7" s="853"/>
      <c r="Z7" s="853"/>
      <c r="AA7" s="853"/>
      <c r="AB7" s="854"/>
    </row>
    <row r="8" spans="2:28" ht="6" customHeight="1" thickBot="1" x14ac:dyDescent="0.4">
      <c r="B8" s="825"/>
      <c r="C8" s="826"/>
      <c r="D8" s="826"/>
      <c r="E8" s="826"/>
      <c r="F8" s="826"/>
      <c r="G8" s="826"/>
      <c r="H8" s="826"/>
      <c r="I8" s="826"/>
      <c r="J8" s="826"/>
      <c r="K8" s="826"/>
      <c r="L8" s="826"/>
      <c r="M8" s="826"/>
      <c r="N8" s="826"/>
      <c r="O8" s="826"/>
      <c r="P8" s="826"/>
      <c r="Q8" s="826"/>
      <c r="R8" s="826"/>
      <c r="S8" s="826"/>
      <c r="T8" s="826"/>
      <c r="U8" s="826"/>
      <c r="V8" s="826"/>
      <c r="W8" s="826"/>
      <c r="X8" s="826"/>
      <c r="Y8" s="826"/>
      <c r="Z8" s="826"/>
      <c r="AA8" s="826"/>
      <c r="AB8" s="827"/>
    </row>
    <row r="9" spans="2:28" ht="29.5" customHeight="1" thickBot="1" x14ac:dyDescent="0.4">
      <c r="B9" s="721" t="s">
        <v>963</v>
      </c>
      <c r="C9" s="722"/>
      <c r="D9" s="722"/>
      <c r="E9" s="722"/>
      <c r="F9" s="722"/>
      <c r="G9" s="722"/>
      <c r="H9" s="723"/>
      <c r="I9" s="855" t="s">
        <v>1038</v>
      </c>
      <c r="J9" s="856"/>
      <c r="K9" s="856"/>
      <c r="L9" s="856"/>
      <c r="M9" s="856"/>
      <c r="N9" s="856"/>
      <c r="O9" s="856"/>
      <c r="P9" s="856"/>
      <c r="Q9" s="856"/>
      <c r="R9" s="856"/>
      <c r="S9" s="856"/>
      <c r="T9" s="856"/>
      <c r="U9" s="856"/>
      <c r="V9" s="856"/>
      <c r="W9" s="856"/>
      <c r="X9" s="856"/>
      <c r="Y9" s="856"/>
      <c r="Z9" s="856"/>
      <c r="AA9" s="856"/>
      <c r="AB9" s="857"/>
    </row>
    <row r="10" spans="2:28" ht="6" customHeight="1" thickBot="1" x14ac:dyDescent="0.4">
      <c r="B10" s="825"/>
      <c r="C10" s="826"/>
      <c r="D10" s="826"/>
      <c r="E10" s="826"/>
      <c r="F10" s="826"/>
      <c r="G10" s="826"/>
      <c r="H10" s="826"/>
      <c r="I10" s="826"/>
      <c r="J10" s="826"/>
      <c r="K10" s="826"/>
      <c r="L10" s="826"/>
      <c r="M10" s="826"/>
      <c r="N10" s="826"/>
      <c r="O10" s="826"/>
      <c r="P10" s="826"/>
      <c r="Q10" s="826"/>
      <c r="R10" s="826"/>
      <c r="S10" s="826"/>
      <c r="T10" s="826"/>
      <c r="U10" s="826"/>
      <c r="V10" s="826"/>
      <c r="W10" s="826"/>
      <c r="X10" s="826"/>
      <c r="Y10" s="826"/>
      <c r="Z10" s="826"/>
      <c r="AA10" s="826"/>
      <c r="AB10" s="827"/>
    </row>
    <row r="11" spans="2:28" ht="16" customHeight="1" thickBot="1" x14ac:dyDescent="0.4">
      <c r="B11" s="798" t="s">
        <v>5</v>
      </c>
      <c r="C11" s="799"/>
      <c r="D11" s="799"/>
      <c r="E11" s="799"/>
      <c r="F11" s="799"/>
      <c r="G11" s="799"/>
      <c r="H11" s="800"/>
      <c r="I11" s="828" t="s">
        <v>217</v>
      </c>
      <c r="J11" s="829"/>
      <c r="K11" s="829"/>
      <c r="L11" s="829"/>
      <c r="M11" s="829"/>
      <c r="N11" s="829"/>
      <c r="O11" s="829"/>
      <c r="P11" s="830"/>
      <c r="Q11" s="834" t="s">
        <v>524</v>
      </c>
      <c r="R11" s="835"/>
      <c r="S11" s="835"/>
      <c r="T11" s="835"/>
      <c r="U11" s="836"/>
      <c r="V11" s="834" t="s">
        <v>7</v>
      </c>
      <c r="W11" s="835"/>
      <c r="X11" s="835"/>
      <c r="Y11" s="836"/>
      <c r="Z11" s="721" t="s">
        <v>8</v>
      </c>
      <c r="AA11" s="722"/>
      <c r="AB11" s="723"/>
    </row>
    <row r="12" spans="2:28" ht="24" customHeight="1" thickBot="1" x14ac:dyDescent="0.4">
      <c r="B12" s="801"/>
      <c r="C12" s="802"/>
      <c r="D12" s="802"/>
      <c r="E12" s="802"/>
      <c r="F12" s="802"/>
      <c r="G12" s="802"/>
      <c r="H12" s="803"/>
      <c r="I12" s="831"/>
      <c r="J12" s="832"/>
      <c r="K12" s="832"/>
      <c r="L12" s="832"/>
      <c r="M12" s="832"/>
      <c r="N12" s="832"/>
      <c r="O12" s="832"/>
      <c r="P12" s="833"/>
      <c r="Q12" s="837" t="s">
        <v>310</v>
      </c>
      <c r="R12" s="838"/>
      <c r="S12" s="838"/>
      <c r="T12" s="838"/>
      <c r="U12" s="839"/>
      <c r="V12" s="840" t="s">
        <v>218</v>
      </c>
      <c r="W12" s="841"/>
      <c r="X12" s="841"/>
      <c r="Y12" s="842"/>
      <c r="Z12" s="837">
        <v>1</v>
      </c>
      <c r="AA12" s="838"/>
      <c r="AB12" s="839"/>
    </row>
    <row r="13" spans="2:28" ht="6" customHeight="1" thickBot="1" x14ac:dyDescent="0.4">
      <c r="B13" s="733"/>
      <c r="C13" s="734"/>
      <c r="D13" s="734"/>
      <c r="E13" s="734"/>
      <c r="F13" s="734"/>
      <c r="G13" s="734"/>
      <c r="H13" s="734"/>
      <c r="I13" s="734"/>
      <c r="J13" s="734"/>
      <c r="K13" s="734"/>
      <c r="L13" s="734"/>
      <c r="M13" s="734"/>
      <c r="N13" s="734"/>
      <c r="O13" s="734"/>
      <c r="P13" s="734"/>
      <c r="Q13" s="734"/>
      <c r="R13" s="734"/>
      <c r="S13" s="734"/>
      <c r="T13" s="734"/>
      <c r="U13" s="734"/>
      <c r="V13" s="734"/>
      <c r="W13" s="734"/>
      <c r="X13" s="734"/>
      <c r="Y13" s="734"/>
      <c r="Z13" s="734"/>
      <c r="AA13" s="734"/>
      <c r="AB13" s="735"/>
    </row>
    <row r="14" spans="2:28" ht="16" customHeight="1" thickBot="1" x14ac:dyDescent="0.4">
      <c r="B14" s="798" t="s">
        <v>10</v>
      </c>
      <c r="C14" s="799"/>
      <c r="D14" s="799"/>
      <c r="E14" s="799"/>
      <c r="F14" s="799"/>
      <c r="G14" s="799"/>
      <c r="H14" s="800"/>
      <c r="I14" s="724" t="s">
        <v>219</v>
      </c>
      <c r="J14" s="725"/>
      <c r="K14" s="725"/>
      <c r="L14" s="725"/>
      <c r="M14" s="725"/>
      <c r="N14" s="725"/>
      <c r="O14" s="725"/>
      <c r="P14" s="725"/>
      <c r="Q14" s="725"/>
      <c r="R14" s="725"/>
      <c r="S14" s="725"/>
      <c r="T14" s="725"/>
      <c r="U14" s="726"/>
      <c r="V14" s="721" t="s">
        <v>966</v>
      </c>
      <c r="W14" s="722"/>
      <c r="X14" s="722"/>
      <c r="Y14" s="722"/>
      <c r="Z14" s="722"/>
      <c r="AA14" s="722"/>
      <c r="AB14" s="723"/>
    </row>
    <row r="15" spans="2:28" ht="28.5" customHeight="1" thickBot="1" x14ac:dyDescent="0.4">
      <c r="B15" s="801"/>
      <c r="C15" s="802"/>
      <c r="D15" s="802"/>
      <c r="E15" s="802"/>
      <c r="F15" s="802"/>
      <c r="G15" s="802"/>
      <c r="H15" s="803"/>
      <c r="I15" s="730"/>
      <c r="J15" s="731"/>
      <c r="K15" s="731"/>
      <c r="L15" s="731"/>
      <c r="M15" s="731"/>
      <c r="N15" s="731"/>
      <c r="O15" s="731"/>
      <c r="P15" s="731"/>
      <c r="Q15" s="731"/>
      <c r="R15" s="731"/>
      <c r="S15" s="731"/>
      <c r="T15" s="731"/>
      <c r="U15" s="732"/>
      <c r="V15" s="815" t="s">
        <v>997</v>
      </c>
      <c r="W15" s="816"/>
      <c r="X15" s="816"/>
      <c r="Y15" s="816"/>
      <c r="Z15" s="816"/>
      <c r="AA15" s="816"/>
      <c r="AB15" s="817"/>
    </row>
    <row r="16" spans="2:28" ht="6" customHeight="1" thickBot="1" x14ac:dyDescent="0.4">
      <c r="B16" s="733"/>
      <c r="C16" s="734"/>
      <c r="D16" s="734"/>
      <c r="E16" s="734"/>
      <c r="F16" s="734"/>
      <c r="G16" s="734"/>
      <c r="H16" s="734"/>
      <c r="I16" s="734"/>
      <c r="J16" s="734"/>
      <c r="K16" s="734"/>
      <c r="L16" s="734"/>
      <c r="M16" s="734"/>
      <c r="N16" s="734"/>
      <c r="O16" s="734"/>
      <c r="P16" s="734"/>
      <c r="Q16" s="734"/>
      <c r="R16" s="734"/>
      <c r="S16" s="734"/>
      <c r="T16" s="734"/>
      <c r="U16" s="734"/>
      <c r="V16" s="734"/>
      <c r="W16" s="734"/>
      <c r="X16" s="734"/>
      <c r="Y16" s="734"/>
      <c r="Z16" s="734"/>
      <c r="AA16" s="734"/>
      <c r="AB16" s="735"/>
    </row>
    <row r="17" spans="2:28" ht="67.5" customHeight="1" thickBot="1" x14ac:dyDescent="0.4">
      <c r="B17" s="721" t="s">
        <v>13</v>
      </c>
      <c r="C17" s="722"/>
      <c r="D17" s="722"/>
      <c r="E17" s="722"/>
      <c r="F17" s="722"/>
      <c r="G17" s="722"/>
      <c r="H17" s="723"/>
      <c r="I17" s="1426" t="s">
        <v>220</v>
      </c>
      <c r="J17" s="1427"/>
      <c r="K17" s="1427"/>
      <c r="L17" s="1427"/>
      <c r="M17" s="1427"/>
      <c r="N17" s="1427"/>
      <c r="O17" s="1427"/>
      <c r="P17" s="1427"/>
      <c r="Q17" s="1427"/>
      <c r="R17" s="1427"/>
      <c r="S17" s="1427"/>
      <c r="T17" s="1427"/>
      <c r="U17" s="1427"/>
      <c r="V17" s="1427"/>
      <c r="W17" s="1427"/>
      <c r="X17" s="1427"/>
      <c r="Y17" s="1427"/>
      <c r="Z17" s="1427"/>
      <c r="AA17" s="1427"/>
      <c r="AB17" s="1428"/>
    </row>
    <row r="18" spans="2:28" ht="6" customHeight="1" thickBot="1" x14ac:dyDescent="0.4">
      <c r="B18" s="733"/>
      <c r="C18" s="734"/>
      <c r="D18" s="734"/>
      <c r="E18" s="734"/>
      <c r="F18" s="734"/>
      <c r="G18" s="734"/>
      <c r="H18" s="734"/>
      <c r="I18" s="734"/>
      <c r="J18" s="734"/>
      <c r="K18" s="734"/>
      <c r="L18" s="734"/>
      <c r="M18" s="734"/>
      <c r="N18" s="734"/>
      <c r="O18" s="734"/>
      <c r="P18" s="734"/>
      <c r="Q18" s="734"/>
      <c r="R18" s="734"/>
      <c r="S18" s="734"/>
      <c r="T18" s="734"/>
      <c r="U18" s="734"/>
      <c r="V18" s="734"/>
      <c r="W18" s="734"/>
      <c r="X18" s="734"/>
      <c r="Y18" s="734"/>
      <c r="Z18" s="734"/>
      <c r="AA18" s="734"/>
      <c r="AB18" s="735"/>
    </row>
    <row r="19" spans="2:28" ht="85.5" customHeight="1" thickBot="1" x14ac:dyDescent="0.4">
      <c r="B19" s="721" t="s">
        <v>967</v>
      </c>
      <c r="C19" s="722"/>
      <c r="D19" s="722"/>
      <c r="E19" s="722"/>
      <c r="F19" s="722"/>
      <c r="G19" s="722"/>
      <c r="H19" s="723"/>
      <c r="I19" s="1426" t="s">
        <v>221</v>
      </c>
      <c r="J19" s="1427"/>
      <c r="K19" s="1427"/>
      <c r="L19" s="1427"/>
      <c r="M19" s="1427"/>
      <c r="N19" s="1427"/>
      <c r="O19" s="1427"/>
      <c r="P19" s="1427"/>
      <c r="Q19" s="1427"/>
      <c r="R19" s="1427"/>
      <c r="S19" s="1427"/>
      <c r="T19" s="1427"/>
      <c r="U19" s="1427"/>
      <c r="V19" s="1427"/>
      <c r="W19" s="1427"/>
      <c r="X19" s="1427"/>
      <c r="Y19" s="1427"/>
      <c r="Z19" s="1427"/>
      <c r="AA19" s="1427"/>
      <c r="AB19" s="1428"/>
    </row>
    <row r="20" spans="2:28" ht="6" customHeight="1" thickBot="1" x14ac:dyDescent="0.4">
      <c r="B20" s="733"/>
      <c r="C20" s="734"/>
      <c r="D20" s="734"/>
      <c r="E20" s="734"/>
      <c r="F20" s="734"/>
      <c r="G20" s="734"/>
      <c r="H20" s="734"/>
      <c r="I20" s="734"/>
      <c r="J20" s="734"/>
      <c r="K20" s="734"/>
      <c r="L20" s="734"/>
      <c r="M20" s="734"/>
      <c r="N20" s="734"/>
      <c r="O20" s="734"/>
      <c r="P20" s="734"/>
      <c r="Q20" s="734"/>
      <c r="R20" s="734"/>
      <c r="S20" s="734"/>
      <c r="T20" s="734"/>
      <c r="U20" s="734"/>
      <c r="V20" s="734"/>
      <c r="W20" s="734"/>
      <c r="X20" s="734"/>
      <c r="Y20" s="734"/>
      <c r="Z20" s="734"/>
      <c r="AA20" s="734"/>
      <c r="AB20" s="735"/>
    </row>
    <row r="21" spans="2:28" ht="36.65" customHeight="1" thickBot="1" x14ac:dyDescent="0.4">
      <c r="B21" s="721" t="s">
        <v>530</v>
      </c>
      <c r="C21" s="722"/>
      <c r="D21" s="722"/>
      <c r="E21" s="722"/>
      <c r="F21" s="722"/>
      <c r="G21" s="723"/>
      <c r="H21" s="815" t="s">
        <v>61</v>
      </c>
      <c r="I21" s="816"/>
      <c r="J21" s="817"/>
      <c r="K21" s="721" t="s">
        <v>969</v>
      </c>
      <c r="L21" s="722"/>
      <c r="M21" s="722"/>
      <c r="N21" s="722"/>
      <c r="O21" s="722"/>
      <c r="P21" s="722"/>
      <c r="Q21" s="722"/>
      <c r="R21" s="722"/>
      <c r="S21" s="722"/>
      <c r="T21" s="723"/>
      <c r="U21" s="818" t="s">
        <v>30</v>
      </c>
      <c r="V21" s="813"/>
      <c r="W21" s="813"/>
      <c r="X21" s="813"/>
      <c r="Y21" s="813"/>
      <c r="Z21" s="813"/>
      <c r="AA21" s="813"/>
      <c r="AB21" s="814"/>
    </row>
    <row r="22" spans="2:28" ht="6" customHeight="1" thickBot="1" x14ac:dyDescent="0.4">
      <c r="B22" s="690"/>
      <c r="C22" s="691"/>
      <c r="D22" s="691"/>
      <c r="E22" s="691"/>
      <c r="F22" s="691"/>
      <c r="G22" s="691"/>
      <c r="H22" s="691"/>
      <c r="I22" s="691"/>
      <c r="J22" s="691"/>
      <c r="K22" s="691"/>
      <c r="L22" s="691"/>
      <c r="M22" s="691"/>
      <c r="N22" s="691"/>
      <c r="O22" s="691"/>
      <c r="P22" s="691"/>
      <c r="Q22" s="691"/>
      <c r="R22" s="691"/>
      <c r="S22" s="691"/>
      <c r="T22" s="691"/>
      <c r="U22" s="691"/>
      <c r="V22" s="691"/>
      <c r="W22" s="691"/>
      <c r="X22" s="691"/>
      <c r="Y22" s="691"/>
      <c r="Z22" s="691"/>
      <c r="AA22" s="691"/>
      <c r="AB22" s="692"/>
    </row>
    <row r="23" spans="2:28" ht="33" customHeight="1" thickBot="1" x14ac:dyDescent="0.4">
      <c r="B23" s="721" t="s">
        <v>970</v>
      </c>
      <c r="C23" s="722"/>
      <c r="D23" s="722"/>
      <c r="E23" s="722"/>
      <c r="F23" s="722"/>
      <c r="G23" s="722"/>
      <c r="H23" s="723"/>
      <c r="I23" s="818" t="s">
        <v>223</v>
      </c>
      <c r="J23" s="813"/>
      <c r="K23" s="813"/>
      <c r="L23" s="813"/>
      <c r="M23" s="813"/>
      <c r="N23" s="813"/>
      <c r="O23" s="813"/>
      <c r="P23" s="813"/>
      <c r="Q23" s="813"/>
      <c r="R23" s="813"/>
      <c r="S23" s="813"/>
      <c r="T23" s="813"/>
      <c r="U23" s="813"/>
      <c r="V23" s="813"/>
      <c r="W23" s="813"/>
      <c r="X23" s="813"/>
      <c r="Y23" s="813"/>
      <c r="Z23" s="813"/>
      <c r="AA23" s="813"/>
      <c r="AB23" s="814"/>
    </row>
    <row r="24" spans="2:28" ht="6" customHeight="1" thickBot="1" x14ac:dyDescent="0.4">
      <c r="B24" s="733"/>
      <c r="C24" s="734"/>
      <c r="D24" s="734"/>
      <c r="E24" s="734"/>
      <c r="F24" s="734"/>
      <c r="G24" s="734"/>
      <c r="H24" s="734"/>
      <c r="I24" s="734"/>
      <c r="J24" s="734"/>
      <c r="K24" s="734"/>
      <c r="L24" s="734"/>
      <c r="M24" s="734"/>
      <c r="N24" s="734"/>
      <c r="O24" s="734"/>
      <c r="P24" s="734"/>
      <c r="Q24" s="734"/>
      <c r="R24" s="734"/>
      <c r="S24" s="734"/>
      <c r="T24" s="734"/>
      <c r="U24" s="734"/>
      <c r="V24" s="734"/>
      <c r="W24" s="734"/>
      <c r="X24" s="734"/>
      <c r="Y24" s="734"/>
      <c r="Z24" s="734"/>
      <c r="AA24" s="734"/>
      <c r="AB24" s="735"/>
    </row>
    <row r="25" spans="2:28" ht="26.5" customHeight="1" thickBot="1" x14ac:dyDescent="0.4">
      <c r="B25" s="721" t="s">
        <v>314</v>
      </c>
      <c r="C25" s="722"/>
      <c r="D25" s="722"/>
      <c r="E25" s="722"/>
      <c r="F25" s="722"/>
      <c r="G25" s="722"/>
      <c r="H25" s="722"/>
      <c r="I25" s="722"/>
      <c r="J25" s="722"/>
      <c r="K25" s="722"/>
      <c r="L25" s="722"/>
      <c r="M25" s="649"/>
      <c r="N25" s="721" t="s">
        <v>24</v>
      </c>
      <c r="O25" s="722"/>
      <c r="P25" s="722"/>
      <c r="Q25" s="722"/>
      <c r="R25" s="722"/>
      <c r="S25" s="722"/>
      <c r="T25" s="722"/>
      <c r="U25" s="722"/>
      <c r="V25" s="722"/>
      <c r="W25" s="722"/>
      <c r="X25" s="722"/>
      <c r="Y25" s="722"/>
      <c r="Z25" s="722"/>
      <c r="AA25" s="722"/>
      <c r="AB25" s="723"/>
    </row>
    <row r="26" spans="2:28" ht="48.65" customHeight="1" thickBot="1" x14ac:dyDescent="0.4">
      <c r="B26" s="810" t="s">
        <v>196</v>
      </c>
      <c r="C26" s="811"/>
      <c r="D26" s="811"/>
      <c r="E26" s="811"/>
      <c r="F26" s="811"/>
      <c r="G26" s="811"/>
      <c r="H26" s="811"/>
      <c r="I26" s="811"/>
      <c r="J26" s="811"/>
      <c r="K26" s="811"/>
      <c r="L26" s="811"/>
      <c r="M26" s="812"/>
      <c r="N26" s="813" t="s">
        <v>1042</v>
      </c>
      <c r="O26" s="813"/>
      <c r="P26" s="813"/>
      <c r="Q26" s="813"/>
      <c r="R26" s="813"/>
      <c r="S26" s="813"/>
      <c r="T26" s="813"/>
      <c r="U26" s="813"/>
      <c r="V26" s="813"/>
      <c r="W26" s="813"/>
      <c r="X26" s="813"/>
      <c r="Y26" s="813"/>
      <c r="Z26" s="813"/>
      <c r="AA26" s="813"/>
      <c r="AB26" s="814"/>
    </row>
    <row r="27" spans="2:28" ht="6" customHeight="1" thickBot="1" x14ac:dyDescent="0.4">
      <c r="B27" s="733"/>
      <c r="C27" s="734"/>
      <c r="D27" s="734"/>
      <c r="E27" s="734"/>
      <c r="F27" s="734"/>
      <c r="G27" s="734"/>
      <c r="H27" s="734"/>
      <c r="I27" s="734"/>
      <c r="J27" s="734"/>
      <c r="K27" s="734"/>
      <c r="L27" s="734"/>
      <c r="M27" s="734"/>
      <c r="N27" s="734"/>
      <c r="O27" s="734"/>
      <c r="P27" s="734"/>
      <c r="Q27" s="734"/>
      <c r="R27" s="734"/>
      <c r="S27" s="734"/>
      <c r="T27" s="734"/>
      <c r="U27" s="734"/>
      <c r="V27" s="734"/>
      <c r="W27" s="734"/>
      <c r="X27" s="734"/>
      <c r="Y27" s="734"/>
      <c r="Z27" s="734"/>
      <c r="AA27" s="734"/>
      <c r="AB27" s="735"/>
    </row>
    <row r="28" spans="2:28" ht="18" customHeight="1" thickBot="1" x14ac:dyDescent="0.4">
      <c r="B28" s="798" t="s">
        <v>972</v>
      </c>
      <c r="C28" s="799"/>
      <c r="D28" s="799"/>
      <c r="E28" s="799"/>
      <c r="F28" s="799"/>
      <c r="G28" s="799"/>
      <c r="H28" s="800"/>
      <c r="I28" s="804" t="s">
        <v>1048</v>
      </c>
      <c r="J28" s="805"/>
      <c r="K28" s="805"/>
      <c r="L28" s="806"/>
      <c r="M28" s="721" t="s">
        <v>22</v>
      </c>
      <c r="N28" s="722"/>
      <c r="O28" s="722"/>
      <c r="P28" s="722"/>
      <c r="Q28" s="722"/>
      <c r="R28" s="722"/>
      <c r="S28" s="722"/>
      <c r="T28" s="722"/>
      <c r="U28" s="722"/>
      <c r="V28" s="722"/>
      <c r="W28" s="723"/>
      <c r="X28" s="721" t="s">
        <v>18</v>
      </c>
      <c r="Y28" s="722"/>
      <c r="Z28" s="722"/>
      <c r="AA28" s="722"/>
      <c r="AB28" s="723"/>
    </row>
    <row r="29" spans="2:28" ht="58.5" customHeight="1" thickBot="1" x14ac:dyDescent="0.4">
      <c r="B29" s="801"/>
      <c r="C29" s="802"/>
      <c r="D29" s="802"/>
      <c r="E29" s="802"/>
      <c r="F29" s="802"/>
      <c r="G29" s="802"/>
      <c r="H29" s="803"/>
      <c r="I29" s="807"/>
      <c r="J29" s="808"/>
      <c r="K29" s="808"/>
      <c r="L29" s="809"/>
      <c r="M29" s="1423" t="s">
        <v>222</v>
      </c>
      <c r="N29" s="1424"/>
      <c r="O29" s="1424"/>
      <c r="P29" s="1424"/>
      <c r="Q29" s="1424"/>
      <c r="R29" s="1424"/>
      <c r="S29" s="1424"/>
      <c r="T29" s="1424"/>
      <c r="U29" s="1424"/>
      <c r="V29" s="1424"/>
      <c r="W29" s="1425"/>
      <c r="X29" s="810" t="s">
        <v>20</v>
      </c>
      <c r="Y29" s="811"/>
      <c r="Z29" s="811"/>
      <c r="AA29" s="811"/>
      <c r="AB29" s="812"/>
    </row>
    <row r="30" spans="2:28" ht="6" customHeight="1" thickBot="1" x14ac:dyDescent="0.4">
      <c r="B30" s="733"/>
      <c r="C30" s="734"/>
      <c r="D30" s="734"/>
      <c r="E30" s="734"/>
      <c r="F30" s="734"/>
      <c r="G30" s="734"/>
      <c r="H30" s="734"/>
      <c r="I30" s="734"/>
      <c r="J30" s="734"/>
      <c r="K30" s="734"/>
      <c r="L30" s="734"/>
      <c r="M30" s="734"/>
      <c r="N30" s="734"/>
      <c r="O30" s="734"/>
      <c r="P30" s="734"/>
      <c r="Q30" s="734"/>
      <c r="R30" s="734"/>
      <c r="S30" s="734"/>
      <c r="T30" s="734"/>
      <c r="U30" s="734"/>
      <c r="V30" s="734"/>
      <c r="W30" s="734"/>
      <c r="X30" s="734"/>
      <c r="Y30" s="734"/>
      <c r="Z30" s="734"/>
      <c r="AA30" s="734"/>
      <c r="AB30" s="735"/>
    </row>
    <row r="31" spans="2:28" ht="15" customHeight="1" thickBot="1" x14ac:dyDescent="0.4">
      <c r="B31" s="778" t="s">
        <v>975</v>
      </c>
      <c r="C31" s="779"/>
      <c r="D31" s="779"/>
      <c r="E31" s="779"/>
      <c r="F31" s="779"/>
      <c r="G31" s="779"/>
      <c r="H31" s="779"/>
      <c r="I31" s="779"/>
      <c r="J31" s="780"/>
      <c r="K31" s="787" t="s">
        <v>35</v>
      </c>
      <c r="L31" s="788"/>
      <c r="M31" s="788"/>
      <c r="N31" s="788"/>
      <c r="O31" s="788"/>
      <c r="P31" s="788"/>
      <c r="Q31" s="788"/>
      <c r="R31" s="788"/>
      <c r="S31" s="789" t="s">
        <v>36</v>
      </c>
      <c r="T31" s="789"/>
      <c r="U31" s="789"/>
      <c r="V31" s="789"/>
      <c r="W31" s="790"/>
      <c r="X31" s="791" t="s">
        <v>37</v>
      </c>
      <c r="Y31" s="792"/>
      <c r="Z31" s="793"/>
      <c r="AA31" s="793"/>
      <c r="AB31" s="794"/>
    </row>
    <row r="32" spans="2:28" ht="14.25" customHeight="1" x14ac:dyDescent="0.35">
      <c r="B32" s="781"/>
      <c r="C32" s="782"/>
      <c r="D32" s="782"/>
      <c r="E32" s="782"/>
      <c r="F32" s="782"/>
      <c r="G32" s="782"/>
      <c r="H32" s="782"/>
      <c r="I32" s="782"/>
      <c r="J32" s="783"/>
      <c r="K32" s="795" t="s">
        <v>38</v>
      </c>
      <c r="L32" s="771"/>
      <c r="M32" s="771"/>
      <c r="N32" s="771"/>
      <c r="O32" s="771" t="s">
        <v>39</v>
      </c>
      <c r="P32" s="771"/>
      <c r="Q32" s="771"/>
      <c r="R32" s="771"/>
      <c r="S32" s="771" t="s">
        <v>38</v>
      </c>
      <c r="T32" s="771"/>
      <c r="U32" s="771" t="s">
        <v>39</v>
      </c>
      <c r="V32" s="771"/>
      <c r="W32" s="771"/>
      <c r="X32" s="796" t="s">
        <v>38</v>
      </c>
      <c r="Y32" s="797"/>
      <c r="Z32" s="771" t="s">
        <v>39</v>
      </c>
      <c r="AA32" s="771"/>
      <c r="AB32" s="772"/>
    </row>
    <row r="33" spans="2:42" ht="15" customHeight="1" thickBot="1" x14ac:dyDescent="0.4">
      <c r="B33" s="784"/>
      <c r="C33" s="785"/>
      <c r="D33" s="785"/>
      <c r="E33" s="785"/>
      <c r="F33" s="785"/>
      <c r="G33" s="785"/>
      <c r="H33" s="785"/>
      <c r="I33" s="785"/>
      <c r="J33" s="786"/>
      <c r="K33" s="1417">
        <v>0</v>
      </c>
      <c r="L33" s="774"/>
      <c r="M33" s="774"/>
      <c r="N33" s="774"/>
      <c r="O33" s="775">
        <v>0.89</v>
      </c>
      <c r="P33" s="774"/>
      <c r="Q33" s="774"/>
      <c r="R33" s="774"/>
      <c r="S33" s="775">
        <v>0.9</v>
      </c>
      <c r="T33" s="774"/>
      <c r="U33" s="775">
        <v>0.99</v>
      </c>
      <c r="V33" s="774"/>
      <c r="W33" s="774"/>
      <c r="X33" s="775">
        <v>1</v>
      </c>
      <c r="Y33" s="776"/>
      <c r="Z33" s="775">
        <v>1.1000000000000001</v>
      </c>
      <c r="AA33" s="774"/>
      <c r="AB33" s="777"/>
    </row>
    <row r="34" spans="2:42" ht="6" customHeight="1" thickBot="1" x14ac:dyDescent="0.4">
      <c r="B34" s="733"/>
      <c r="C34" s="734"/>
      <c r="D34" s="734"/>
      <c r="E34" s="734"/>
      <c r="F34" s="734"/>
      <c r="G34" s="734"/>
      <c r="H34" s="734"/>
      <c r="I34" s="734"/>
      <c r="J34" s="734"/>
      <c r="K34" s="734"/>
      <c r="L34" s="734"/>
      <c r="M34" s="734"/>
      <c r="N34" s="734"/>
      <c r="O34" s="734"/>
      <c r="P34" s="734"/>
      <c r="Q34" s="734"/>
      <c r="R34" s="734"/>
      <c r="S34" s="734"/>
      <c r="T34" s="734"/>
      <c r="U34" s="734"/>
      <c r="V34" s="734"/>
      <c r="W34" s="734"/>
      <c r="X34" s="734"/>
      <c r="Y34" s="734"/>
      <c r="Z34" s="734"/>
      <c r="AA34" s="734"/>
      <c r="AB34" s="735"/>
    </row>
    <row r="35" spans="2:42" s="642" customFormat="1" ht="15" customHeight="1" thickBot="1" x14ac:dyDescent="0.4">
      <c r="B35" s="764" t="s">
        <v>40</v>
      </c>
      <c r="C35" s="765"/>
      <c r="D35" s="765"/>
      <c r="E35" s="765"/>
      <c r="F35" s="765"/>
      <c r="G35" s="765"/>
      <c r="H35" s="766"/>
      <c r="I35" s="766"/>
      <c r="J35" s="766"/>
      <c r="K35" s="765"/>
      <c r="L35" s="765"/>
      <c r="M35" s="765"/>
      <c r="N35" s="765"/>
      <c r="O35" s="765"/>
      <c r="P35" s="765"/>
      <c r="Q35" s="765"/>
      <c r="R35" s="765"/>
      <c r="S35" s="765"/>
      <c r="T35" s="765"/>
      <c r="U35" s="765"/>
      <c r="V35" s="765"/>
      <c r="W35" s="765"/>
      <c r="X35" s="765"/>
      <c r="Y35" s="765"/>
      <c r="Z35" s="765"/>
      <c r="AA35" s="765"/>
      <c r="AB35" s="767"/>
    </row>
    <row r="36" spans="2:42" s="642" customFormat="1" ht="47.25" customHeight="1" x14ac:dyDescent="0.35">
      <c r="B36" s="768" t="s">
        <v>41</v>
      </c>
      <c r="C36" s="769"/>
      <c r="D36" s="769"/>
      <c r="E36" s="769"/>
      <c r="F36" s="769"/>
      <c r="G36" s="770"/>
      <c r="H36" s="647" t="s">
        <v>198</v>
      </c>
      <c r="I36" s="644" t="s">
        <v>199</v>
      </c>
      <c r="J36" s="645" t="s">
        <v>42</v>
      </c>
      <c r="K36" s="768" t="s">
        <v>43</v>
      </c>
      <c r="L36" s="769"/>
      <c r="M36" s="769"/>
      <c r="N36" s="769"/>
      <c r="O36" s="769"/>
      <c r="P36" s="769"/>
      <c r="Q36" s="769"/>
      <c r="R36" s="769"/>
      <c r="S36" s="769"/>
      <c r="T36" s="769"/>
      <c r="U36" s="769"/>
      <c r="V36" s="769"/>
      <c r="W36" s="769"/>
      <c r="X36" s="769"/>
      <c r="Y36" s="769"/>
      <c r="Z36" s="769"/>
      <c r="AA36" s="769"/>
      <c r="AB36" s="770"/>
    </row>
    <row r="37" spans="2:42" s="642" customFormat="1" ht="63.75" customHeight="1" x14ac:dyDescent="0.35">
      <c r="B37" s="1408" t="s">
        <v>200</v>
      </c>
      <c r="C37" s="1409"/>
      <c r="D37" s="1409"/>
      <c r="E37" s="1409"/>
      <c r="F37" s="1409"/>
      <c r="G37" s="1410"/>
      <c r="H37" s="643">
        <v>803</v>
      </c>
      <c r="I37" s="651">
        <v>800</v>
      </c>
      <c r="J37" s="652">
        <f>+H37/I37</f>
        <v>1.0037499999999999</v>
      </c>
      <c r="K37" s="1429" t="s">
        <v>224</v>
      </c>
      <c r="L37" s="1430"/>
      <c r="M37" s="1430"/>
      <c r="N37" s="1430"/>
      <c r="O37" s="1430"/>
      <c r="P37" s="1430"/>
      <c r="Q37" s="1430"/>
      <c r="R37" s="1430"/>
      <c r="S37" s="1430"/>
      <c r="T37" s="1430"/>
      <c r="U37" s="1430"/>
      <c r="V37" s="1430"/>
      <c r="W37" s="1430"/>
      <c r="X37" s="1430"/>
      <c r="Y37" s="1430"/>
      <c r="Z37" s="1430"/>
      <c r="AA37" s="1430"/>
      <c r="AB37" s="1431"/>
    </row>
    <row r="38" spans="2:42" s="642" customFormat="1" ht="64.5" customHeight="1" x14ac:dyDescent="0.35">
      <c r="B38" s="1408" t="s">
        <v>201</v>
      </c>
      <c r="C38" s="1409"/>
      <c r="D38" s="1409"/>
      <c r="E38" s="1409"/>
      <c r="F38" s="1409"/>
      <c r="G38" s="1410"/>
      <c r="H38" s="643">
        <v>459</v>
      </c>
      <c r="I38" s="651">
        <v>450</v>
      </c>
      <c r="J38" s="652">
        <f>+H38/I38</f>
        <v>1.02</v>
      </c>
      <c r="K38" s="1429" t="s">
        <v>839</v>
      </c>
      <c r="L38" s="1430"/>
      <c r="M38" s="1430"/>
      <c r="N38" s="1430"/>
      <c r="O38" s="1430"/>
      <c r="P38" s="1430"/>
      <c r="Q38" s="1430"/>
      <c r="R38" s="1430"/>
      <c r="S38" s="1430"/>
      <c r="T38" s="1430"/>
      <c r="U38" s="1430"/>
      <c r="V38" s="1430"/>
      <c r="W38" s="1430"/>
      <c r="X38" s="1430"/>
      <c r="Y38" s="1430"/>
      <c r="Z38" s="1430"/>
      <c r="AA38" s="1430"/>
      <c r="AB38" s="1431"/>
    </row>
    <row r="39" spans="2:42" s="642" customFormat="1" ht="66" customHeight="1" x14ac:dyDescent="0.35">
      <c r="B39" s="1408" t="s">
        <v>202</v>
      </c>
      <c r="C39" s="1409"/>
      <c r="D39" s="1409"/>
      <c r="E39" s="1409"/>
      <c r="F39" s="1409"/>
      <c r="G39" s="1410"/>
      <c r="H39" s="648">
        <v>460</v>
      </c>
      <c r="I39" s="651">
        <v>460</v>
      </c>
      <c r="J39" s="646">
        <f>H39/I39</f>
        <v>1</v>
      </c>
      <c r="K39" s="743" t="s">
        <v>1050</v>
      </c>
      <c r="L39" s="744"/>
      <c r="M39" s="744"/>
      <c r="N39" s="744"/>
      <c r="O39" s="744"/>
      <c r="P39" s="744"/>
      <c r="Q39" s="744"/>
      <c r="R39" s="744"/>
      <c r="S39" s="744"/>
      <c r="T39" s="744"/>
      <c r="U39" s="744"/>
      <c r="V39" s="744"/>
      <c r="W39" s="744"/>
      <c r="X39" s="744"/>
      <c r="Y39" s="744"/>
      <c r="Z39" s="744"/>
      <c r="AA39" s="744"/>
      <c r="AB39" s="745"/>
    </row>
    <row r="40" spans="2:42" s="642" customFormat="1" ht="23.5" customHeight="1" thickBot="1" x14ac:dyDescent="0.4">
      <c r="B40" s="1408" t="s">
        <v>203</v>
      </c>
      <c r="C40" s="1409"/>
      <c r="D40" s="1409"/>
      <c r="E40" s="1409"/>
      <c r="F40" s="1409"/>
      <c r="G40" s="1410"/>
      <c r="H40" s="648"/>
      <c r="I40" s="651">
        <v>450</v>
      </c>
      <c r="J40" s="646">
        <f>H40/I40</f>
        <v>0</v>
      </c>
      <c r="K40" s="743"/>
      <c r="L40" s="744"/>
      <c r="M40" s="744"/>
      <c r="N40" s="744"/>
      <c r="O40" s="744"/>
      <c r="P40" s="744"/>
      <c r="Q40" s="744"/>
      <c r="R40" s="744"/>
      <c r="S40" s="744"/>
      <c r="T40" s="744"/>
      <c r="U40" s="744"/>
      <c r="V40" s="744"/>
      <c r="W40" s="744"/>
      <c r="X40" s="744"/>
      <c r="Y40" s="744"/>
      <c r="Z40" s="744"/>
      <c r="AA40" s="744"/>
      <c r="AB40" s="745"/>
    </row>
    <row r="41" spans="2:42" s="642" customFormat="1" ht="15.75" customHeight="1" thickBot="1" x14ac:dyDescent="0.4">
      <c r="B41" s="746" t="s">
        <v>46</v>
      </c>
      <c r="C41" s="747"/>
      <c r="D41" s="747"/>
      <c r="E41" s="747"/>
      <c r="F41" s="747"/>
      <c r="G41" s="748"/>
      <c r="H41" s="653">
        <f>SUM(H37:H40)</f>
        <v>1722</v>
      </c>
      <c r="I41" s="224">
        <v>2160</v>
      </c>
      <c r="J41" s="654">
        <f>H41/I41</f>
        <v>0.79722222222222228</v>
      </c>
      <c r="K41" s="749"/>
      <c r="L41" s="750"/>
      <c r="M41" s="750"/>
      <c r="N41" s="750"/>
      <c r="O41" s="750"/>
      <c r="P41" s="750"/>
      <c r="Q41" s="750"/>
      <c r="R41" s="750"/>
      <c r="S41" s="750"/>
      <c r="T41" s="750"/>
      <c r="U41" s="750"/>
      <c r="V41" s="750"/>
      <c r="W41" s="750"/>
      <c r="X41" s="750"/>
      <c r="Y41" s="750"/>
      <c r="Z41" s="750"/>
      <c r="AA41" s="750"/>
      <c r="AB41" s="751"/>
    </row>
    <row r="42" spans="2:42" s="642" customFormat="1" ht="6" customHeight="1" thickBot="1" x14ac:dyDescent="0.4">
      <c r="B42" s="718"/>
      <c r="C42" s="719"/>
      <c r="D42" s="719"/>
      <c r="E42" s="719"/>
      <c r="F42" s="719"/>
      <c r="G42" s="719"/>
      <c r="H42" s="719"/>
      <c r="I42" s="719"/>
      <c r="J42" s="719"/>
      <c r="K42" s="719"/>
      <c r="L42" s="719"/>
      <c r="M42" s="719"/>
      <c r="N42" s="719"/>
      <c r="O42" s="719"/>
      <c r="P42" s="719"/>
      <c r="Q42" s="719"/>
      <c r="R42" s="719"/>
      <c r="S42" s="719"/>
      <c r="T42" s="719"/>
      <c r="U42" s="719"/>
      <c r="V42" s="719"/>
      <c r="W42" s="719"/>
      <c r="X42" s="719"/>
      <c r="Y42" s="719"/>
      <c r="Z42" s="719"/>
      <c r="AA42" s="719"/>
      <c r="AB42" s="720"/>
    </row>
    <row r="43" spans="2:42" s="642" customFormat="1" ht="14.5" customHeight="1" thickBot="1" x14ac:dyDescent="0.4">
      <c r="B43" s="721" t="s">
        <v>981</v>
      </c>
      <c r="C43" s="722"/>
      <c r="D43" s="722"/>
      <c r="E43" s="722"/>
      <c r="F43" s="722"/>
      <c r="G43" s="722"/>
      <c r="H43" s="722"/>
      <c r="I43" s="722"/>
      <c r="J43" s="722"/>
      <c r="K43" s="722"/>
      <c r="L43" s="722"/>
      <c r="M43" s="722"/>
      <c r="N43" s="722"/>
      <c r="O43" s="722"/>
      <c r="P43" s="722"/>
      <c r="Q43" s="722"/>
      <c r="R43" s="722"/>
      <c r="S43" s="722"/>
      <c r="T43" s="722"/>
      <c r="U43" s="722"/>
      <c r="V43" s="722"/>
      <c r="W43" s="722"/>
      <c r="X43" s="722"/>
      <c r="Y43" s="722"/>
      <c r="Z43" s="722"/>
      <c r="AA43" s="722"/>
      <c r="AB43" s="723"/>
    </row>
    <row r="44" spans="2:42" ht="14.5" customHeight="1" x14ac:dyDescent="0.35">
      <c r="B44" s="724" t="s">
        <v>81</v>
      </c>
      <c r="C44" s="725"/>
      <c r="D44" s="725"/>
      <c r="E44" s="725"/>
      <c r="F44" s="725"/>
      <c r="G44" s="725"/>
      <c r="H44" s="725"/>
      <c r="I44" s="725"/>
      <c r="J44" s="725"/>
      <c r="K44" s="725"/>
      <c r="L44" s="725"/>
      <c r="M44" s="725"/>
      <c r="N44" s="725"/>
      <c r="O44" s="725"/>
      <c r="P44" s="725"/>
      <c r="Q44" s="725"/>
      <c r="R44" s="725"/>
      <c r="S44" s="725"/>
      <c r="T44" s="725"/>
      <c r="U44" s="725"/>
      <c r="V44" s="725"/>
      <c r="W44" s="725"/>
      <c r="X44" s="725"/>
      <c r="Y44" s="725"/>
      <c r="Z44" s="725"/>
      <c r="AA44" s="725"/>
      <c r="AB44" s="726"/>
    </row>
    <row r="45" spans="2:42" x14ac:dyDescent="0.35">
      <c r="B45" s="727"/>
      <c r="C45" s="728"/>
      <c r="D45" s="728"/>
      <c r="E45" s="728"/>
      <c r="F45" s="728"/>
      <c r="G45" s="728"/>
      <c r="H45" s="728"/>
      <c r="I45" s="728"/>
      <c r="J45" s="728"/>
      <c r="K45" s="728"/>
      <c r="L45" s="728"/>
      <c r="M45" s="728"/>
      <c r="N45" s="728"/>
      <c r="O45" s="728"/>
      <c r="P45" s="728"/>
      <c r="Q45" s="728"/>
      <c r="R45" s="728"/>
      <c r="S45" s="728"/>
      <c r="T45" s="728"/>
      <c r="U45" s="728"/>
      <c r="V45" s="728"/>
      <c r="W45" s="728"/>
      <c r="X45" s="728"/>
      <c r="Y45" s="728"/>
      <c r="Z45" s="728"/>
      <c r="AA45" s="728"/>
      <c r="AB45" s="729"/>
      <c r="AM45" s="640" t="s">
        <v>204</v>
      </c>
      <c r="AN45" s="640" t="s">
        <v>1051</v>
      </c>
      <c r="AO45" s="640" t="s">
        <v>225</v>
      </c>
      <c r="AP45" s="640" t="s">
        <v>226</v>
      </c>
    </row>
    <row r="46" spans="2:42" x14ac:dyDescent="0.35">
      <c r="B46" s="727"/>
      <c r="C46" s="728"/>
      <c r="D46" s="728"/>
      <c r="E46" s="728"/>
      <c r="F46" s="728"/>
      <c r="G46" s="728"/>
      <c r="H46" s="728"/>
      <c r="I46" s="728"/>
      <c r="J46" s="728"/>
      <c r="K46" s="728"/>
      <c r="L46" s="728"/>
      <c r="M46" s="728"/>
      <c r="N46" s="728"/>
      <c r="O46" s="728"/>
      <c r="P46" s="728"/>
      <c r="Q46" s="728"/>
      <c r="R46" s="728"/>
      <c r="S46" s="728"/>
      <c r="T46" s="728"/>
      <c r="U46" s="728"/>
      <c r="V46" s="728"/>
      <c r="W46" s="728"/>
      <c r="X46" s="728"/>
      <c r="Y46" s="728"/>
      <c r="Z46" s="728"/>
      <c r="AA46" s="728"/>
      <c r="AB46" s="729"/>
      <c r="AM46" s="640" t="s">
        <v>208</v>
      </c>
      <c r="AN46" s="650">
        <v>803</v>
      </c>
      <c r="AO46" s="34">
        <f>AN46</f>
        <v>803</v>
      </c>
      <c r="AP46" s="650">
        <v>800</v>
      </c>
    </row>
    <row r="47" spans="2:42" x14ac:dyDescent="0.35">
      <c r="B47" s="727"/>
      <c r="C47" s="728"/>
      <c r="D47" s="728"/>
      <c r="E47" s="728"/>
      <c r="F47" s="728"/>
      <c r="G47" s="728"/>
      <c r="H47" s="728"/>
      <c r="I47" s="728"/>
      <c r="J47" s="728"/>
      <c r="K47" s="728"/>
      <c r="L47" s="728"/>
      <c r="M47" s="728"/>
      <c r="N47" s="728"/>
      <c r="O47" s="728"/>
      <c r="P47" s="728"/>
      <c r="Q47" s="728"/>
      <c r="R47" s="728"/>
      <c r="S47" s="728"/>
      <c r="T47" s="728"/>
      <c r="U47" s="728"/>
      <c r="V47" s="728"/>
      <c r="W47" s="728"/>
      <c r="X47" s="728"/>
      <c r="Y47" s="728"/>
      <c r="Z47" s="728"/>
      <c r="AA47" s="728"/>
      <c r="AB47" s="729"/>
      <c r="AM47" s="640" t="s">
        <v>209</v>
      </c>
      <c r="AN47" s="650">
        <v>459</v>
      </c>
      <c r="AO47" s="34">
        <f>AO46+AN47</f>
        <v>1262</v>
      </c>
      <c r="AP47" s="650">
        <v>450</v>
      </c>
    </row>
    <row r="48" spans="2:42" x14ac:dyDescent="0.35">
      <c r="B48" s="727"/>
      <c r="C48" s="728"/>
      <c r="D48" s="728"/>
      <c r="E48" s="728"/>
      <c r="F48" s="728"/>
      <c r="G48" s="728"/>
      <c r="H48" s="728"/>
      <c r="I48" s="728"/>
      <c r="J48" s="728"/>
      <c r="K48" s="728"/>
      <c r="L48" s="728"/>
      <c r="M48" s="728"/>
      <c r="N48" s="728"/>
      <c r="O48" s="728"/>
      <c r="P48" s="728"/>
      <c r="Q48" s="728"/>
      <c r="R48" s="728"/>
      <c r="S48" s="728"/>
      <c r="T48" s="728"/>
      <c r="U48" s="728"/>
      <c r="V48" s="728"/>
      <c r="W48" s="728"/>
      <c r="X48" s="728"/>
      <c r="Y48" s="728"/>
      <c r="Z48" s="728"/>
      <c r="AA48" s="728"/>
      <c r="AB48" s="729"/>
      <c r="AM48" s="640" t="s">
        <v>210</v>
      </c>
      <c r="AN48" s="650">
        <v>460</v>
      </c>
      <c r="AO48" s="34">
        <f>AO47+AN48</f>
        <v>1722</v>
      </c>
      <c r="AP48" s="650">
        <v>460</v>
      </c>
    </row>
    <row r="49" spans="2:42" x14ac:dyDescent="0.35">
      <c r="B49" s="727"/>
      <c r="C49" s="728"/>
      <c r="D49" s="728"/>
      <c r="E49" s="728"/>
      <c r="F49" s="728"/>
      <c r="G49" s="728"/>
      <c r="H49" s="728"/>
      <c r="I49" s="728"/>
      <c r="J49" s="728"/>
      <c r="K49" s="728"/>
      <c r="L49" s="728"/>
      <c r="M49" s="728"/>
      <c r="N49" s="728"/>
      <c r="O49" s="728"/>
      <c r="P49" s="728"/>
      <c r="Q49" s="728"/>
      <c r="R49" s="728"/>
      <c r="S49" s="728"/>
      <c r="T49" s="728"/>
      <c r="U49" s="728"/>
      <c r="V49" s="728"/>
      <c r="W49" s="728"/>
      <c r="X49" s="728"/>
      <c r="Y49" s="728"/>
      <c r="Z49" s="728"/>
      <c r="AA49" s="728"/>
      <c r="AB49" s="729"/>
      <c r="AM49" s="640" t="s">
        <v>211</v>
      </c>
      <c r="AN49" s="650">
        <v>0</v>
      </c>
      <c r="AO49" s="34">
        <f>AO48+AN49</f>
        <v>1722</v>
      </c>
      <c r="AP49" s="650">
        <v>450</v>
      </c>
    </row>
    <row r="50" spans="2:42" x14ac:dyDescent="0.35">
      <c r="B50" s="727"/>
      <c r="C50" s="728"/>
      <c r="D50" s="728"/>
      <c r="E50" s="728"/>
      <c r="F50" s="728"/>
      <c r="G50" s="728"/>
      <c r="H50" s="728"/>
      <c r="I50" s="728"/>
      <c r="J50" s="728"/>
      <c r="K50" s="728"/>
      <c r="L50" s="728"/>
      <c r="M50" s="728"/>
      <c r="N50" s="728"/>
      <c r="O50" s="728"/>
      <c r="P50" s="728"/>
      <c r="Q50" s="728"/>
      <c r="R50" s="728"/>
      <c r="S50" s="728"/>
      <c r="T50" s="728"/>
      <c r="U50" s="728"/>
      <c r="V50" s="728"/>
      <c r="W50" s="728"/>
      <c r="X50" s="728"/>
      <c r="Y50" s="728"/>
      <c r="Z50" s="728"/>
      <c r="AA50" s="728"/>
      <c r="AB50" s="729"/>
      <c r="AM50" s="640" t="s">
        <v>46</v>
      </c>
      <c r="AN50" s="650">
        <f>SUM(AN46:AN49)</f>
        <v>1722</v>
      </c>
      <c r="AO50" s="34">
        <f>AN50</f>
        <v>1722</v>
      </c>
      <c r="AP50" s="650">
        <f>SUM(AP46:AP49)</f>
        <v>2160</v>
      </c>
    </row>
    <row r="51" spans="2:42" x14ac:dyDescent="0.35">
      <c r="B51" s="727"/>
      <c r="C51" s="728"/>
      <c r="D51" s="728"/>
      <c r="E51" s="728"/>
      <c r="F51" s="728"/>
      <c r="G51" s="728"/>
      <c r="H51" s="728"/>
      <c r="I51" s="728"/>
      <c r="J51" s="728"/>
      <c r="K51" s="728"/>
      <c r="L51" s="728"/>
      <c r="M51" s="728"/>
      <c r="N51" s="728"/>
      <c r="O51" s="728"/>
      <c r="P51" s="728"/>
      <c r="Q51" s="728"/>
      <c r="R51" s="728"/>
      <c r="S51" s="728"/>
      <c r="T51" s="728"/>
      <c r="U51" s="728"/>
      <c r="V51" s="728"/>
      <c r="W51" s="728"/>
      <c r="X51" s="728"/>
      <c r="Y51" s="728"/>
      <c r="Z51" s="728"/>
      <c r="AA51" s="728"/>
      <c r="AB51" s="729"/>
    </row>
    <row r="52" spans="2:42" x14ac:dyDescent="0.35">
      <c r="B52" s="727"/>
      <c r="C52" s="728"/>
      <c r="D52" s="728"/>
      <c r="E52" s="728"/>
      <c r="F52" s="728"/>
      <c r="G52" s="728"/>
      <c r="H52" s="728"/>
      <c r="I52" s="728"/>
      <c r="J52" s="728"/>
      <c r="K52" s="728"/>
      <c r="L52" s="728"/>
      <c r="M52" s="728"/>
      <c r="N52" s="728"/>
      <c r="O52" s="728"/>
      <c r="P52" s="728"/>
      <c r="Q52" s="728"/>
      <c r="R52" s="728"/>
      <c r="S52" s="728"/>
      <c r="T52" s="728"/>
      <c r="U52" s="728"/>
      <c r="V52" s="728"/>
      <c r="W52" s="728"/>
      <c r="X52" s="728"/>
      <c r="Y52" s="728"/>
      <c r="Z52" s="728"/>
      <c r="AA52" s="728"/>
      <c r="AB52" s="729"/>
    </row>
    <row r="53" spans="2:42" ht="98.5" customHeight="1" thickBot="1" x14ac:dyDescent="0.4">
      <c r="B53" s="730"/>
      <c r="C53" s="731"/>
      <c r="D53" s="731"/>
      <c r="E53" s="731"/>
      <c r="F53" s="731"/>
      <c r="G53" s="731"/>
      <c r="H53" s="731"/>
      <c r="I53" s="731"/>
      <c r="J53" s="731"/>
      <c r="K53" s="731"/>
      <c r="L53" s="731"/>
      <c r="M53" s="731"/>
      <c r="N53" s="731"/>
      <c r="O53" s="731"/>
      <c r="P53" s="731"/>
      <c r="Q53" s="731"/>
      <c r="R53" s="731"/>
      <c r="S53" s="731"/>
      <c r="T53" s="731"/>
      <c r="U53" s="731"/>
      <c r="V53" s="731"/>
      <c r="W53" s="731"/>
      <c r="X53" s="731"/>
      <c r="Y53" s="731"/>
      <c r="Z53" s="731"/>
      <c r="AA53" s="731"/>
      <c r="AB53" s="732"/>
    </row>
    <row r="54" spans="2:42" ht="32.25" customHeight="1" thickBot="1" x14ac:dyDescent="0.4">
      <c r="B54" s="733"/>
      <c r="C54" s="734"/>
      <c r="D54" s="734"/>
      <c r="E54" s="734"/>
      <c r="F54" s="734"/>
      <c r="G54" s="734"/>
      <c r="H54" s="734"/>
      <c r="I54" s="734"/>
      <c r="J54" s="734"/>
      <c r="K54" s="734"/>
      <c r="L54" s="734"/>
      <c r="M54" s="734"/>
      <c r="N54" s="734"/>
      <c r="O54" s="734"/>
      <c r="P54" s="734"/>
      <c r="Q54" s="734"/>
      <c r="R54" s="734"/>
      <c r="S54" s="734"/>
      <c r="T54" s="734"/>
      <c r="U54" s="734"/>
      <c r="V54" s="734"/>
      <c r="W54" s="734"/>
      <c r="X54" s="734"/>
      <c r="Y54" s="734"/>
      <c r="Z54" s="734"/>
      <c r="AA54" s="734"/>
      <c r="AB54" s="735"/>
    </row>
    <row r="55" spans="2:42" ht="27" customHeight="1" thickBot="1" x14ac:dyDescent="0.4">
      <c r="B55" s="736" t="s">
        <v>41</v>
      </c>
      <c r="C55" s="737"/>
      <c r="D55" s="737"/>
      <c r="E55" s="737"/>
      <c r="F55" s="737"/>
      <c r="G55" s="737"/>
      <c r="H55" s="737" t="s">
        <v>68</v>
      </c>
      <c r="I55" s="737"/>
      <c r="J55" s="737" t="s">
        <v>48</v>
      </c>
      <c r="K55" s="737"/>
      <c r="L55" s="737"/>
      <c r="M55" s="737"/>
      <c r="N55" s="737" t="s">
        <v>49</v>
      </c>
      <c r="O55" s="737"/>
      <c r="P55" s="737"/>
      <c r="Q55" s="737"/>
      <c r="R55" s="737"/>
      <c r="S55" s="737"/>
      <c r="T55" s="737"/>
      <c r="U55" s="737"/>
      <c r="V55" s="738" t="s">
        <v>50</v>
      </c>
      <c r="W55" s="738"/>
      <c r="X55" s="738"/>
      <c r="Y55" s="738"/>
      <c r="Z55" s="738"/>
      <c r="AA55" s="738"/>
      <c r="AB55" s="739"/>
    </row>
    <row r="56" spans="2:42" ht="102.65" customHeight="1" thickBot="1" x14ac:dyDescent="0.4">
      <c r="B56" s="704" t="s">
        <v>212</v>
      </c>
      <c r="C56" s="705"/>
      <c r="D56" s="705"/>
      <c r="E56" s="705"/>
      <c r="F56" s="705"/>
      <c r="G56" s="705"/>
      <c r="H56" s="1406">
        <v>632</v>
      </c>
      <c r="I56" s="1406"/>
      <c r="J56" s="1407">
        <v>803</v>
      </c>
      <c r="K56" s="1406"/>
      <c r="L56" s="1406"/>
      <c r="M56" s="1406"/>
      <c r="N56" s="716" t="s">
        <v>227</v>
      </c>
      <c r="O56" s="716"/>
      <c r="P56" s="716"/>
      <c r="Q56" s="716"/>
      <c r="R56" s="716"/>
      <c r="S56" s="716"/>
      <c r="T56" s="716"/>
      <c r="U56" s="716"/>
      <c r="V56" s="1284" t="s">
        <v>51</v>
      </c>
      <c r="W56" s="1284"/>
      <c r="X56" s="1284"/>
      <c r="Y56" s="1284"/>
      <c r="Z56" s="1284"/>
      <c r="AA56" s="1284"/>
      <c r="AB56" s="1393"/>
    </row>
    <row r="57" spans="2:42" ht="106.9" customHeight="1" thickBot="1" x14ac:dyDescent="0.4">
      <c r="B57" s="704" t="s">
        <v>214</v>
      </c>
      <c r="C57" s="705"/>
      <c r="D57" s="705"/>
      <c r="E57" s="705"/>
      <c r="F57" s="705"/>
      <c r="G57" s="705"/>
      <c r="H57" s="1406">
        <v>793</v>
      </c>
      <c r="I57" s="1406"/>
      <c r="J57" s="1407">
        <v>459</v>
      </c>
      <c r="K57" s="1406"/>
      <c r="L57" s="1406"/>
      <c r="M57" s="1406"/>
      <c r="N57" s="716" t="s">
        <v>227</v>
      </c>
      <c r="O57" s="716"/>
      <c r="P57" s="716"/>
      <c r="Q57" s="716"/>
      <c r="R57" s="716"/>
      <c r="S57" s="716"/>
      <c r="T57" s="716"/>
      <c r="U57" s="716"/>
      <c r="V57" s="1284" t="s">
        <v>51</v>
      </c>
      <c r="W57" s="1284"/>
      <c r="X57" s="1284"/>
      <c r="Y57" s="1284"/>
      <c r="Z57" s="1284"/>
      <c r="AA57" s="1284"/>
      <c r="AB57" s="1393"/>
    </row>
    <row r="58" spans="2:42" ht="107.5" customHeight="1" thickBot="1" x14ac:dyDescent="0.4">
      <c r="B58" s="704" t="s">
        <v>215</v>
      </c>
      <c r="C58" s="705"/>
      <c r="D58" s="705"/>
      <c r="E58" s="705"/>
      <c r="F58" s="705"/>
      <c r="G58" s="705"/>
      <c r="H58" s="1406">
        <v>752</v>
      </c>
      <c r="I58" s="1406"/>
      <c r="J58" s="1407">
        <v>460</v>
      </c>
      <c r="K58" s="1406"/>
      <c r="L58" s="1406"/>
      <c r="M58" s="1406"/>
      <c r="N58" s="716" t="s">
        <v>227</v>
      </c>
      <c r="O58" s="716"/>
      <c r="P58" s="716"/>
      <c r="Q58" s="716"/>
      <c r="R58" s="716"/>
      <c r="S58" s="716"/>
      <c r="T58" s="716"/>
      <c r="U58" s="716"/>
      <c r="V58" s="1284" t="s">
        <v>51</v>
      </c>
      <c r="W58" s="1284"/>
      <c r="X58" s="1284"/>
      <c r="Y58" s="1284"/>
      <c r="Z58" s="1284"/>
      <c r="AA58" s="1284"/>
      <c r="AB58" s="1393"/>
    </row>
    <row r="59" spans="2:42" ht="29.25" customHeight="1" thickBot="1" x14ac:dyDescent="0.4">
      <c r="B59" s="704" t="s">
        <v>216</v>
      </c>
      <c r="C59" s="705"/>
      <c r="D59" s="705"/>
      <c r="E59" s="705"/>
      <c r="F59" s="705"/>
      <c r="G59" s="705"/>
      <c r="H59" s="1406">
        <v>703</v>
      </c>
      <c r="I59" s="1406"/>
      <c r="J59" s="1407">
        <f>H32</f>
        <v>0</v>
      </c>
      <c r="K59" s="1406"/>
      <c r="L59" s="1406"/>
      <c r="M59" s="1406"/>
      <c r="N59" s="705"/>
      <c r="O59" s="705"/>
      <c r="P59" s="705"/>
      <c r="Q59" s="705"/>
      <c r="R59" s="705"/>
      <c r="S59" s="705"/>
      <c r="T59" s="705"/>
      <c r="U59" s="705"/>
      <c r="V59" s="705"/>
      <c r="W59" s="705"/>
      <c r="X59" s="705"/>
      <c r="Y59" s="705"/>
      <c r="Z59" s="705"/>
      <c r="AA59" s="705"/>
      <c r="AB59" s="706"/>
    </row>
    <row r="60" spans="2:42" x14ac:dyDescent="0.35">
      <c r="B60" s="704"/>
      <c r="C60" s="705"/>
      <c r="D60" s="705"/>
      <c r="E60" s="705"/>
      <c r="F60" s="705"/>
      <c r="G60" s="705"/>
      <c r="H60" s="705"/>
      <c r="I60" s="705"/>
      <c r="J60" s="705"/>
      <c r="K60" s="705"/>
      <c r="L60" s="705"/>
      <c r="M60" s="705"/>
      <c r="N60" s="705"/>
      <c r="O60" s="705"/>
      <c r="P60" s="705"/>
      <c r="Q60" s="705"/>
      <c r="R60" s="705"/>
      <c r="S60" s="705"/>
      <c r="T60" s="705"/>
      <c r="U60" s="705"/>
      <c r="V60" s="705"/>
      <c r="W60" s="705"/>
      <c r="X60" s="705"/>
      <c r="Y60" s="705"/>
      <c r="Z60" s="705"/>
      <c r="AA60" s="705"/>
      <c r="AB60" s="706"/>
    </row>
    <row r="61" spans="2:42" x14ac:dyDescent="0.35">
      <c r="B61" s="704"/>
      <c r="C61" s="705"/>
      <c r="D61" s="705"/>
      <c r="E61" s="705"/>
      <c r="F61" s="705"/>
      <c r="G61" s="705"/>
      <c r="H61" s="705"/>
      <c r="I61" s="705"/>
      <c r="J61" s="705"/>
      <c r="K61" s="705"/>
      <c r="L61" s="705"/>
      <c r="M61" s="705"/>
      <c r="N61" s="705"/>
      <c r="O61" s="705"/>
      <c r="P61" s="705"/>
      <c r="Q61" s="705"/>
      <c r="R61" s="705"/>
      <c r="S61" s="705"/>
      <c r="T61" s="705"/>
      <c r="U61" s="705"/>
      <c r="V61" s="705"/>
      <c r="W61" s="705"/>
      <c r="X61" s="705"/>
      <c r="Y61" s="705"/>
      <c r="Z61" s="705"/>
      <c r="AA61" s="705"/>
      <c r="AB61" s="706"/>
    </row>
    <row r="62" spans="2:42" x14ac:dyDescent="0.35">
      <c r="B62" s="704"/>
      <c r="C62" s="705"/>
      <c r="D62" s="705"/>
      <c r="E62" s="705"/>
      <c r="F62" s="705"/>
      <c r="G62" s="705"/>
      <c r="H62" s="705"/>
      <c r="I62" s="705"/>
      <c r="J62" s="705"/>
      <c r="K62" s="705"/>
      <c r="L62" s="705"/>
      <c r="M62" s="705"/>
      <c r="N62" s="705"/>
      <c r="O62" s="705"/>
      <c r="P62" s="705"/>
      <c r="Q62" s="705"/>
      <c r="R62" s="705"/>
      <c r="S62" s="705"/>
      <c r="T62" s="705"/>
      <c r="U62" s="705"/>
      <c r="V62" s="705"/>
      <c r="W62" s="705"/>
      <c r="X62" s="705"/>
      <c r="Y62" s="705"/>
      <c r="Z62" s="705"/>
      <c r="AA62" s="705"/>
      <c r="AB62" s="706"/>
    </row>
    <row r="63" spans="2:42" x14ac:dyDescent="0.35">
      <c r="B63" s="704"/>
      <c r="C63" s="705"/>
      <c r="D63" s="705"/>
      <c r="E63" s="705"/>
      <c r="F63" s="705"/>
      <c r="G63" s="705"/>
      <c r="H63" s="705"/>
      <c r="I63" s="705"/>
      <c r="J63" s="705"/>
      <c r="K63" s="705"/>
      <c r="L63" s="705"/>
      <c r="M63" s="705"/>
      <c r="N63" s="705"/>
      <c r="O63" s="705"/>
      <c r="P63" s="705"/>
      <c r="Q63" s="705"/>
      <c r="R63" s="705"/>
      <c r="S63" s="705"/>
      <c r="T63" s="705"/>
      <c r="U63" s="705"/>
      <c r="V63" s="705"/>
      <c r="W63" s="705"/>
      <c r="X63" s="705"/>
      <c r="Y63" s="705"/>
      <c r="Z63" s="705"/>
      <c r="AA63" s="705"/>
      <c r="AB63" s="706"/>
    </row>
    <row r="64" spans="2:42" x14ac:dyDescent="0.35">
      <c r="B64" s="704"/>
      <c r="C64" s="705"/>
      <c r="D64" s="705"/>
      <c r="E64" s="705"/>
      <c r="F64" s="705"/>
      <c r="G64" s="705"/>
      <c r="H64" s="705"/>
      <c r="I64" s="705"/>
      <c r="J64" s="705"/>
      <c r="K64" s="705"/>
      <c r="L64" s="705"/>
      <c r="M64" s="705"/>
      <c r="N64" s="705"/>
      <c r="O64" s="705"/>
      <c r="P64" s="705"/>
      <c r="Q64" s="705"/>
      <c r="R64" s="705"/>
      <c r="S64" s="705"/>
      <c r="T64" s="705"/>
      <c r="U64" s="705"/>
      <c r="V64" s="705"/>
      <c r="W64" s="705"/>
      <c r="X64" s="705"/>
      <c r="Y64" s="705"/>
      <c r="Z64" s="705"/>
      <c r="AA64" s="705"/>
      <c r="AB64" s="706"/>
    </row>
    <row r="65" spans="2:28" x14ac:dyDescent="0.35">
      <c r="B65" s="704"/>
      <c r="C65" s="705"/>
      <c r="D65" s="705"/>
      <c r="E65" s="705"/>
      <c r="F65" s="705"/>
      <c r="G65" s="705"/>
      <c r="H65" s="705"/>
      <c r="I65" s="705"/>
      <c r="J65" s="705"/>
      <c r="K65" s="705"/>
      <c r="L65" s="705"/>
      <c r="M65" s="705"/>
      <c r="N65" s="705"/>
      <c r="O65" s="705"/>
      <c r="P65" s="705"/>
      <c r="Q65" s="705"/>
      <c r="R65" s="705"/>
      <c r="S65" s="705"/>
      <c r="T65" s="705"/>
      <c r="U65" s="705"/>
      <c r="V65" s="705"/>
      <c r="W65" s="705"/>
      <c r="X65" s="705"/>
      <c r="Y65" s="705"/>
      <c r="Z65" s="705"/>
      <c r="AA65" s="705"/>
      <c r="AB65" s="706"/>
    </row>
    <row r="66" spans="2:28" x14ac:dyDescent="0.35">
      <c r="B66" s="704"/>
      <c r="C66" s="705"/>
      <c r="D66" s="705"/>
      <c r="E66" s="705"/>
      <c r="F66" s="705"/>
      <c r="G66" s="705"/>
      <c r="H66" s="705"/>
      <c r="I66" s="705"/>
      <c r="J66" s="705"/>
      <c r="K66" s="705"/>
      <c r="L66" s="705"/>
      <c r="M66" s="705"/>
      <c r="N66" s="705"/>
      <c r="O66" s="705"/>
      <c r="P66" s="705"/>
      <c r="Q66" s="705"/>
      <c r="R66" s="705"/>
      <c r="S66" s="705"/>
      <c r="T66" s="705"/>
      <c r="U66" s="705"/>
      <c r="V66" s="705"/>
      <c r="W66" s="705"/>
      <c r="X66" s="705"/>
      <c r="Y66" s="705"/>
      <c r="Z66" s="705"/>
      <c r="AA66" s="705"/>
      <c r="AB66" s="706"/>
    </row>
    <row r="67" spans="2:28" ht="15.75" customHeight="1" thickBot="1" x14ac:dyDescent="0.4">
      <c r="B67" s="707"/>
      <c r="C67" s="708"/>
      <c r="D67" s="708"/>
      <c r="E67" s="708"/>
      <c r="F67" s="708"/>
      <c r="G67" s="708"/>
      <c r="H67" s="708"/>
      <c r="I67" s="708"/>
      <c r="J67" s="708"/>
      <c r="K67" s="708"/>
      <c r="L67" s="708"/>
      <c r="M67" s="708"/>
      <c r="N67" s="708"/>
      <c r="O67" s="708"/>
      <c r="P67" s="708"/>
      <c r="Q67" s="708"/>
      <c r="R67" s="708"/>
      <c r="S67" s="708"/>
      <c r="T67" s="708"/>
      <c r="U67" s="708"/>
      <c r="V67" s="708"/>
      <c r="W67" s="708"/>
      <c r="X67" s="708"/>
      <c r="Y67" s="708"/>
      <c r="Z67" s="708"/>
      <c r="AA67" s="708"/>
      <c r="AB67" s="709"/>
    </row>
    <row r="68" spans="2:28" ht="4.5" customHeight="1" thickBot="1" x14ac:dyDescent="0.4">
      <c r="B68" s="690"/>
      <c r="C68" s="691"/>
      <c r="D68" s="691"/>
      <c r="E68" s="691"/>
      <c r="F68" s="691"/>
      <c r="G68" s="691"/>
      <c r="H68" s="691"/>
      <c r="I68" s="691"/>
      <c r="J68" s="691"/>
      <c r="K68" s="691"/>
      <c r="L68" s="691"/>
      <c r="M68" s="691"/>
      <c r="N68" s="691"/>
      <c r="O68" s="691"/>
      <c r="P68" s="691"/>
      <c r="Q68" s="691"/>
      <c r="R68" s="691"/>
      <c r="S68" s="691"/>
      <c r="T68" s="691"/>
      <c r="U68" s="691"/>
      <c r="V68" s="691"/>
      <c r="W68" s="691"/>
      <c r="X68" s="691"/>
      <c r="Y68" s="691"/>
      <c r="Z68" s="691"/>
      <c r="AA68" s="691"/>
      <c r="AB68" s="692"/>
    </row>
    <row r="69" spans="2:28" ht="14.5" customHeight="1" x14ac:dyDescent="0.35">
      <c r="B69" s="693" t="s">
        <v>987</v>
      </c>
      <c r="C69" s="694"/>
      <c r="D69" s="694"/>
      <c r="E69" s="694"/>
      <c r="F69" s="694"/>
      <c r="G69" s="694"/>
      <c r="H69" s="695" t="s">
        <v>988</v>
      </c>
      <c r="I69" s="695"/>
      <c r="J69" s="695"/>
      <c r="K69" s="695"/>
      <c r="L69" s="695"/>
      <c r="M69" s="695"/>
      <c r="N69" s="695"/>
      <c r="O69" s="695"/>
      <c r="P69" s="695"/>
      <c r="Q69" s="695"/>
      <c r="R69" s="696"/>
      <c r="S69" s="697" t="s">
        <v>989</v>
      </c>
      <c r="T69" s="695"/>
      <c r="U69" s="695"/>
      <c r="V69" s="695"/>
      <c r="W69" s="695"/>
      <c r="X69" s="695"/>
      <c r="Y69" s="695"/>
      <c r="Z69" s="695"/>
      <c r="AA69" s="695"/>
      <c r="AB69" s="696"/>
    </row>
    <row r="70" spans="2:28" ht="33" customHeight="1" thickBot="1" x14ac:dyDescent="0.4">
      <c r="B70" s="693"/>
      <c r="C70" s="694"/>
      <c r="D70" s="694"/>
      <c r="E70" s="694"/>
      <c r="F70" s="694"/>
      <c r="G70" s="694"/>
      <c r="H70" s="695"/>
      <c r="I70" s="695"/>
      <c r="J70" s="695"/>
      <c r="K70" s="695"/>
      <c r="L70" s="695"/>
      <c r="M70" s="695"/>
      <c r="N70" s="695"/>
      <c r="O70" s="695"/>
      <c r="P70" s="695"/>
      <c r="Q70" s="695"/>
      <c r="R70" s="696"/>
      <c r="S70" s="697"/>
      <c r="T70" s="695"/>
      <c r="U70" s="695"/>
      <c r="V70" s="695"/>
      <c r="W70" s="695"/>
      <c r="X70" s="695"/>
      <c r="Y70" s="695"/>
      <c r="Z70" s="695"/>
      <c r="AA70" s="695"/>
      <c r="AB70" s="696"/>
    </row>
    <row r="71" spans="2:28" ht="50.15" customHeight="1" thickBot="1" x14ac:dyDescent="0.4">
      <c r="B71" s="1397">
        <v>0.8</v>
      </c>
      <c r="C71" s="1398"/>
      <c r="D71" s="1398"/>
      <c r="E71" s="1398"/>
      <c r="F71" s="1398"/>
      <c r="G71" s="1399"/>
      <c r="H71" s="1420" t="s">
        <v>1052</v>
      </c>
      <c r="I71" s="1421"/>
      <c r="J71" s="1421"/>
      <c r="K71" s="1421"/>
      <c r="L71" s="1421"/>
      <c r="M71" s="1421"/>
      <c r="N71" s="1421"/>
      <c r="O71" s="1421"/>
      <c r="P71" s="1421"/>
      <c r="Q71" s="1421"/>
      <c r="R71" s="1422"/>
      <c r="S71" s="690"/>
      <c r="T71" s="691"/>
      <c r="U71" s="691"/>
      <c r="V71" s="691"/>
      <c r="W71" s="691"/>
      <c r="X71" s="691"/>
      <c r="Y71" s="691"/>
      <c r="Z71" s="691"/>
      <c r="AA71" s="691"/>
      <c r="AB71" s="692"/>
    </row>
    <row r="72" spans="2:28" ht="4" customHeight="1" thickBot="1" x14ac:dyDescent="0.4">
      <c r="B72" s="669"/>
      <c r="C72" s="670"/>
      <c r="D72" s="670"/>
      <c r="E72" s="670"/>
      <c r="F72" s="670"/>
      <c r="G72" s="670"/>
      <c r="H72" s="670"/>
      <c r="I72" s="670"/>
      <c r="J72" s="670"/>
      <c r="K72" s="670"/>
      <c r="L72" s="670"/>
      <c r="M72" s="670"/>
      <c r="N72" s="670"/>
      <c r="O72" s="670"/>
      <c r="P72" s="670"/>
      <c r="Q72" s="670"/>
      <c r="R72" s="670"/>
      <c r="S72" s="670"/>
      <c r="T72" s="670"/>
      <c r="U72" s="670"/>
      <c r="V72" s="670"/>
      <c r="W72" s="670"/>
      <c r="X72" s="670"/>
      <c r="Y72" s="670"/>
      <c r="Z72" s="670"/>
      <c r="AA72" s="670"/>
      <c r="AB72" s="671"/>
    </row>
    <row r="73" spans="2:28" ht="15" customHeight="1" x14ac:dyDescent="0.35">
      <c r="B73" s="672" t="s">
        <v>991</v>
      </c>
      <c r="C73" s="673"/>
      <c r="D73" s="673"/>
      <c r="E73" s="673"/>
      <c r="F73" s="673"/>
      <c r="G73" s="673"/>
      <c r="H73" s="674"/>
      <c r="I73" s="678" t="s">
        <v>1047</v>
      </c>
      <c r="J73" s="679"/>
      <c r="K73" s="679"/>
      <c r="L73" s="679"/>
      <c r="M73" s="679"/>
      <c r="N73" s="679"/>
      <c r="O73" s="679"/>
      <c r="P73" s="680"/>
      <c r="Q73" s="672" t="s">
        <v>993</v>
      </c>
      <c r="R73" s="673"/>
      <c r="S73" s="673"/>
      <c r="T73" s="673"/>
      <c r="U73" s="674"/>
      <c r="V73" s="1394" t="s">
        <v>1049</v>
      </c>
      <c r="W73" s="1395"/>
      <c r="X73" s="1395"/>
      <c r="Y73" s="1395"/>
      <c r="Z73" s="1395"/>
      <c r="AA73" s="1395"/>
      <c r="AB73" s="1396"/>
    </row>
    <row r="74" spans="2:28" ht="42.75" customHeight="1" thickBot="1" x14ac:dyDescent="0.4">
      <c r="B74" s="675"/>
      <c r="C74" s="676"/>
      <c r="D74" s="676"/>
      <c r="E74" s="676"/>
      <c r="F74" s="676"/>
      <c r="G74" s="676"/>
      <c r="H74" s="677"/>
      <c r="I74" s="681"/>
      <c r="J74" s="682"/>
      <c r="K74" s="682"/>
      <c r="L74" s="682"/>
      <c r="M74" s="682"/>
      <c r="N74" s="682"/>
      <c r="O74" s="682"/>
      <c r="P74" s="683"/>
      <c r="Q74" s="675"/>
      <c r="R74" s="676"/>
      <c r="S74" s="676"/>
      <c r="T74" s="676"/>
      <c r="U74" s="677"/>
      <c r="V74" s="681"/>
      <c r="W74" s="682"/>
      <c r="X74" s="682"/>
      <c r="Y74" s="682"/>
      <c r="Z74" s="682"/>
      <c r="AA74" s="682"/>
      <c r="AB74" s="683"/>
    </row>
    <row r="99" ht="6" customHeight="1" x14ac:dyDescent="0.35"/>
  </sheetData>
  <mergeCells count="165">
    <mergeCell ref="B23:H23"/>
    <mergeCell ref="I23:AB23"/>
    <mergeCell ref="B25:L25"/>
    <mergeCell ref="N25:AB25"/>
    <mergeCell ref="B35:AB35"/>
    <mergeCell ref="K36:AB36"/>
    <mergeCell ref="B36:G36"/>
    <mergeCell ref="B37:G37"/>
    <mergeCell ref="B38:G38"/>
    <mergeCell ref="K38:AB38"/>
    <mergeCell ref="K37:AB37"/>
    <mergeCell ref="B27:AB27"/>
    <mergeCell ref="B18:AB18"/>
    <mergeCell ref="B20:AB20"/>
    <mergeCell ref="U21:AB21"/>
    <mergeCell ref="B13:AB13"/>
    <mergeCell ref="H66:I66"/>
    <mergeCell ref="J66:M66"/>
    <mergeCell ref="H67:I67"/>
    <mergeCell ref="J67:M67"/>
    <mergeCell ref="B66:G66"/>
    <mergeCell ref="B67:G67"/>
    <mergeCell ref="H64:I64"/>
    <mergeCell ref="B28:H29"/>
    <mergeCell ref="B26:M26"/>
    <mergeCell ref="B14:H15"/>
    <mergeCell ref="N26:AB26"/>
    <mergeCell ref="B22:AB22"/>
    <mergeCell ref="B24:AB24"/>
    <mergeCell ref="B17:H17"/>
    <mergeCell ref="I17:AB17"/>
    <mergeCell ref="B19:H19"/>
    <mergeCell ref="I19:AB19"/>
    <mergeCell ref="B21:G21"/>
    <mergeCell ref="H21:J21"/>
    <mergeCell ref="N66:U66"/>
    <mergeCell ref="N67:U67"/>
    <mergeCell ref="V64:AB64"/>
    <mergeCell ref="V65:AB65"/>
    <mergeCell ref="H63:I63"/>
    <mergeCell ref="J63:M63"/>
    <mergeCell ref="N63:U63"/>
    <mergeCell ref="J64:M64"/>
    <mergeCell ref="H65:I65"/>
    <mergeCell ref="J65:M65"/>
    <mergeCell ref="N64:U64"/>
    <mergeCell ref="N65:U65"/>
    <mergeCell ref="N60:U60"/>
    <mergeCell ref="B41:G41"/>
    <mergeCell ref="B43:AB43"/>
    <mergeCell ref="B44:AB53"/>
    <mergeCell ref="H55:I55"/>
    <mergeCell ref="B55:G55"/>
    <mergeCell ref="V60:AB60"/>
    <mergeCell ref="V61:AB61"/>
    <mergeCell ref="V62:AB62"/>
    <mergeCell ref="H61:I61"/>
    <mergeCell ref="J61:M61"/>
    <mergeCell ref="H62:I62"/>
    <mergeCell ref="J62:M62"/>
    <mergeCell ref="H57:I57"/>
    <mergeCell ref="J57:M57"/>
    <mergeCell ref="H60:I60"/>
    <mergeCell ref="J60:M60"/>
    <mergeCell ref="N61:U61"/>
    <mergeCell ref="N62:U62"/>
    <mergeCell ref="J58:M58"/>
    <mergeCell ref="V58:AB58"/>
    <mergeCell ref="V59:AB59"/>
    <mergeCell ref="B42:AB42"/>
    <mergeCell ref="B54:AB54"/>
    <mergeCell ref="B69:G70"/>
    <mergeCell ref="H59:I59"/>
    <mergeCell ref="J59:M59"/>
    <mergeCell ref="H56:I56"/>
    <mergeCell ref="J56:M56"/>
    <mergeCell ref="B57:G57"/>
    <mergeCell ref="B56:G56"/>
    <mergeCell ref="B58:G58"/>
    <mergeCell ref="B59:G59"/>
    <mergeCell ref="H58:I58"/>
    <mergeCell ref="B64:G64"/>
    <mergeCell ref="B65:G65"/>
    <mergeCell ref="B61:G61"/>
    <mergeCell ref="B62:G62"/>
    <mergeCell ref="B60:G60"/>
    <mergeCell ref="V57:AB57"/>
    <mergeCell ref="V56:AB56"/>
    <mergeCell ref="B30:AB30"/>
    <mergeCell ref="B34:AB34"/>
    <mergeCell ref="K40:AB40"/>
    <mergeCell ref="K31:R31"/>
    <mergeCell ref="S31:W31"/>
    <mergeCell ref="X31:AB31"/>
    <mergeCell ref="J55:M55"/>
    <mergeCell ref="N55:U55"/>
    <mergeCell ref="V55:AB55"/>
    <mergeCell ref="N56:U56"/>
    <mergeCell ref="N57:U57"/>
    <mergeCell ref="K41:AB41"/>
    <mergeCell ref="B39:G39"/>
    <mergeCell ref="B40:G40"/>
    <mergeCell ref="K39:AB39"/>
    <mergeCell ref="N58:U58"/>
    <mergeCell ref="N59:U59"/>
    <mergeCell ref="B2:G4"/>
    <mergeCell ref="H2:AB2"/>
    <mergeCell ref="H3:O3"/>
    <mergeCell ref="P3:AB3"/>
    <mergeCell ref="H4:AB4"/>
    <mergeCell ref="B6:H7"/>
    <mergeCell ref="Z32:AB32"/>
    <mergeCell ref="Z33:AB33"/>
    <mergeCell ref="I28:L29"/>
    <mergeCell ref="K33:N33"/>
    <mergeCell ref="O33:R33"/>
    <mergeCell ref="B31:J33"/>
    <mergeCell ref="S33:T33"/>
    <mergeCell ref="U33:W33"/>
    <mergeCell ref="X33:Y33"/>
    <mergeCell ref="I6:I7"/>
    <mergeCell ref="J6:K7"/>
    <mergeCell ref="L6:AB7"/>
    <mergeCell ref="M28:W28"/>
    <mergeCell ref="M29:W29"/>
    <mergeCell ref="X28:AB28"/>
    <mergeCell ref="X29:AB29"/>
    <mergeCell ref="V14:AB14"/>
    <mergeCell ref="V15:AB15"/>
    <mergeCell ref="B5:AB5"/>
    <mergeCell ref="Q11:U11"/>
    <mergeCell ref="I11:P12"/>
    <mergeCell ref="B9:H9"/>
    <mergeCell ref="I9:AB9"/>
    <mergeCell ref="B11:H12"/>
    <mergeCell ref="B8:AB8"/>
    <mergeCell ref="Q12:U12"/>
    <mergeCell ref="Z11:AB11"/>
    <mergeCell ref="V11:Y11"/>
    <mergeCell ref="V12:Y12"/>
    <mergeCell ref="Z12:AB12"/>
    <mergeCell ref="V73:AB74"/>
    <mergeCell ref="B10:AB10"/>
    <mergeCell ref="B16:AB16"/>
    <mergeCell ref="K32:N32"/>
    <mergeCell ref="O32:R32"/>
    <mergeCell ref="S32:T32"/>
    <mergeCell ref="U32:W32"/>
    <mergeCell ref="X32:Y32"/>
    <mergeCell ref="I14:U15"/>
    <mergeCell ref="K21:T21"/>
    <mergeCell ref="B73:H74"/>
    <mergeCell ref="Q73:U74"/>
    <mergeCell ref="I73:P74"/>
    <mergeCell ref="B72:AB72"/>
    <mergeCell ref="B71:G71"/>
    <mergeCell ref="H71:R71"/>
    <mergeCell ref="S71:AB71"/>
    <mergeCell ref="B68:AB68"/>
    <mergeCell ref="B63:G63"/>
    <mergeCell ref="V63:AB63"/>
    <mergeCell ref="V66:AB66"/>
    <mergeCell ref="V67:AB67"/>
    <mergeCell ref="H69:R70"/>
    <mergeCell ref="S69:AB70"/>
  </mergeCells>
  <dataValidations count="7">
    <dataValidation type="list" allowBlank="1" showInputMessage="1" showErrorMessage="1" sqref="X29:AB29">
      <formula1>#N/A</formula1>
    </dataValidation>
    <dataValidation type="list" allowBlank="1" showInputMessage="1" showErrorMessage="1" sqref="N26:AB26">
      <formula1>#N/A</formula1>
    </dataValidation>
    <dataValidation type="list" allowBlank="1" showInputMessage="1" showErrorMessage="1" sqref="U21:AB21">
      <formula1>#N/A</formula1>
    </dataValidation>
    <dataValidation type="list" allowBlank="1" showInputMessage="1" showErrorMessage="1" sqref="V15:AB15">
      <formula1>#N/A</formula1>
    </dataValidation>
    <dataValidation type="list" allowBlank="1" showInputMessage="1" showErrorMessage="1" sqref="Q12:U12">
      <formula1>#N/A</formula1>
    </dataValidation>
    <dataValidation type="list" allowBlank="1" showInputMessage="1" showErrorMessage="1" sqref="I9:AB9">
      <formula1>#N/A</formula1>
    </dataValidation>
    <dataValidation type="list" allowBlank="1" showInputMessage="1" showErrorMessage="1" sqref="L6:AB7">
      <formula1>#N/A</formula1>
    </dataValidation>
  </dataValidations>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C08AF"/>
  </sheetPr>
  <dimension ref="B1:AP99"/>
  <sheetViews>
    <sheetView topLeftCell="A38" workbookViewId="0">
      <selection activeCell="K39" sqref="K39:AB39"/>
    </sheetView>
  </sheetViews>
  <sheetFormatPr baseColWidth="10" defaultColWidth="3.54296875" defaultRowHeight="14.5" x14ac:dyDescent="0.35"/>
  <cols>
    <col min="1" max="1" width="3.54296875" style="640"/>
    <col min="2" max="2" width="2.81640625" style="640" customWidth="1"/>
    <col min="3" max="6" width="2.54296875" style="640" customWidth="1"/>
    <col min="7" max="7" width="3.26953125" style="640" customWidth="1"/>
    <col min="8" max="8" width="20.7265625" style="640" customWidth="1"/>
    <col min="9" max="9" width="26.81640625" style="640" customWidth="1"/>
    <col min="10" max="10" width="19.81640625" style="640" customWidth="1"/>
    <col min="11" max="12" width="3.453125" style="640" customWidth="1"/>
    <col min="13" max="15" width="2.54296875" style="640" customWidth="1"/>
    <col min="16" max="17" width="3.453125" style="640" customWidth="1"/>
    <col min="18" max="18" width="3.54296875" style="640"/>
    <col min="19" max="19" width="3.453125" style="640" customWidth="1"/>
    <col min="20" max="20" width="7.453125" style="640" customWidth="1"/>
    <col min="21" max="21" width="15.1796875" style="640" customWidth="1"/>
    <col min="22" max="22" width="3.54296875" style="640"/>
    <col min="23" max="25" width="5" style="640" customWidth="1"/>
    <col min="26" max="26" width="6.54296875" style="640" customWidth="1"/>
    <col min="27" max="27" width="2.81640625" style="640" customWidth="1"/>
    <col min="28" max="28" width="4.1796875" style="640" hidden="1" customWidth="1"/>
    <col min="29" max="38" width="3.54296875" style="640"/>
    <col min="39" max="39" width="24.81640625" style="640" customWidth="1"/>
    <col min="40" max="40" width="34" style="640" customWidth="1"/>
    <col min="41" max="41" width="29.26953125" style="640" customWidth="1"/>
    <col min="42" max="42" width="25.7265625" style="640" customWidth="1"/>
    <col min="43" max="16384" width="3.54296875" style="640"/>
  </cols>
  <sheetData>
    <row r="1" spans="2:28" ht="15" thickBot="1" x14ac:dyDescent="0.4">
      <c r="B1" s="641"/>
      <c r="C1" s="641"/>
      <c r="D1" s="641"/>
      <c r="E1" s="641"/>
      <c r="F1" s="641"/>
    </row>
    <row r="2" spans="2:28" ht="45.75" customHeight="1" x14ac:dyDescent="0.35">
      <c r="B2" s="858"/>
      <c r="C2" s="859"/>
      <c r="D2" s="859"/>
      <c r="E2" s="859"/>
      <c r="F2" s="859"/>
      <c r="G2" s="859"/>
      <c r="H2" s="860" t="s">
        <v>0</v>
      </c>
      <c r="I2" s="860"/>
      <c r="J2" s="860"/>
      <c r="K2" s="860"/>
      <c r="L2" s="860"/>
      <c r="M2" s="860"/>
      <c r="N2" s="860"/>
      <c r="O2" s="860"/>
      <c r="P2" s="860"/>
      <c r="Q2" s="860"/>
      <c r="R2" s="860"/>
      <c r="S2" s="860"/>
      <c r="T2" s="860"/>
      <c r="U2" s="860"/>
      <c r="V2" s="860"/>
      <c r="W2" s="860"/>
      <c r="X2" s="860"/>
      <c r="Y2" s="860"/>
      <c r="Z2" s="860"/>
      <c r="AA2" s="860"/>
      <c r="AB2" s="861"/>
    </row>
    <row r="3" spans="2:28" x14ac:dyDescent="0.35">
      <c r="B3" s="704"/>
      <c r="C3" s="705"/>
      <c r="D3" s="705"/>
      <c r="E3" s="705"/>
      <c r="F3" s="705"/>
      <c r="G3" s="705"/>
      <c r="H3" s="862" t="s">
        <v>959</v>
      </c>
      <c r="I3" s="862"/>
      <c r="J3" s="862"/>
      <c r="K3" s="862"/>
      <c r="L3" s="862"/>
      <c r="M3" s="862"/>
      <c r="N3" s="862"/>
      <c r="O3" s="862"/>
      <c r="P3" s="862" t="s">
        <v>71</v>
      </c>
      <c r="Q3" s="862"/>
      <c r="R3" s="862"/>
      <c r="S3" s="862"/>
      <c r="T3" s="862"/>
      <c r="U3" s="862"/>
      <c r="V3" s="862"/>
      <c r="W3" s="862"/>
      <c r="X3" s="862"/>
      <c r="Y3" s="862"/>
      <c r="Z3" s="862"/>
      <c r="AA3" s="862"/>
      <c r="AB3" s="863"/>
    </row>
    <row r="4" spans="2:28" ht="15" thickBot="1" x14ac:dyDescent="0.4">
      <c r="B4" s="707"/>
      <c r="C4" s="708"/>
      <c r="D4" s="708"/>
      <c r="E4" s="708"/>
      <c r="F4" s="708"/>
      <c r="G4" s="708"/>
      <c r="H4" s="864" t="s">
        <v>960</v>
      </c>
      <c r="I4" s="864"/>
      <c r="J4" s="864"/>
      <c r="K4" s="864"/>
      <c r="L4" s="864"/>
      <c r="M4" s="864"/>
      <c r="N4" s="864"/>
      <c r="O4" s="864"/>
      <c r="P4" s="864"/>
      <c r="Q4" s="864"/>
      <c r="R4" s="864"/>
      <c r="S4" s="864"/>
      <c r="T4" s="864"/>
      <c r="U4" s="864"/>
      <c r="V4" s="864"/>
      <c r="W4" s="864"/>
      <c r="X4" s="864"/>
      <c r="Y4" s="864"/>
      <c r="Z4" s="864"/>
      <c r="AA4" s="864"/>
      <c r="AB4" s="865"/>
    </row>
    <row r="5" spans="2:28" ht="6" customHeight="1" thickBot="1" x14ac:dyDescent="0.4">
      <c r="B5" s="691"/>
      <c r="C5" s="691"/>
      <c r="D5" s="691"/>
      <c r="E5" s="691"/>
      <c r="F5" s="691"/>
      <c r="G5" s="691"/>
      <c r="H5" s="691"/>
      <c r="I5" s="691"/>
      <c r="J5" s="691"/>
      <c r="K5" s="691"/>
      <c r="L5" s="691"/>
      <c r="M5" s="691"/>
      <c r="N5" s="691"/>
      <c r="O5" s="691"/>
      <c r="P5" s="691"/>
      <c r="Q5" s="691"/>
      <c r="R5" s="691"/>
      <c r="S5" s="691"/>
      <c r="T5" s="691"/>
      <c r="U5" s="691"/>
      <c r="V5" s="691"/>
      <c r="W5" s="691"/>
      <c r="X5" s="691"/>
      <c r="Y5" s="691"/>
      <c r="Z5" s="691"/>
      <c r="AA5" s="691"/>
      <c r="AB5" s="691"/>
    </row>
    <row r="6" spans="2:28" ht="13" customHeight="1" x14ac:dyDescent="0.35">
      <c r="B6" s="843" t="s">
        <v>961</v>
      </c>
      <c r="C6" s="844"/>
      <c r="D6" s="844"/>
      <c r="E6" s="844"/>
      <c r="F6" s="844"/>
      <c r="G6" s="844"/>
      <c r="H6" s="844"/>
      <c r="I6" s="1418">
        <v>45809</v>
      </c>
      <c r="J6" s="798" t="s">
        <v>4</v>
      </c>
      <c r="K6" s="800"/>
      <c r="L6" s="849" t="s">
        <v>1037</v>
      </c>
      <c r="M6" s="850"/>
      <c r="N6" s="850"/>
      <c r="O6" s="850"/>
      <c r="P6" s="850"/>
      <c r="Q6" s="850"/>
      <c r="R6" s="850"/>
      <c r="S6" s="850"/>
      <c r="T6" s="850"/>
      <c r="U6" s="850"/>
      <c r="V6" s="850"/>
      <c r="W6" s="850"/>
      <c r="X6" s="850"/>
      <c r="Y6" s="850"/>
      <c r="Z6" s="850"/>
      <c r="AA6" s="850"/>
      <c r="AB6" s="851"/>
    </row>
    <row r="7" spans="2:28" ht="13" customHeight="1" thickBot="1" x14ac:dyDescent="0.4">
      <c r="B7" s="845"/>
      <c r="C7" s="846"/>
      <c r="D7" s="846"/>
      <c r="E7" s="846"/>
      <c r="F7" s="846"/>
      <c r="G7" s="846"/>
      <c r="H7" s="846"/>
      <c r="I7" s="1419"/>
      <c r="J7" s="801"/>
      <c r="K7" s="803"/>
      <c r="L7" s="852"/>
      <c r="M7" s="853"/>
      <c r="N7" s="853"/>
      <c r="O7" s="853"/>
      <c r="P7" s="853"/>
      <c r="Q7" s="853"/>
      <c r="R7" s="853"/>
      <c r="S7" s="853"/>
      <c r="T7" s="853"/>
      <c r="U7" s="853"/>
      <c r="V7" s="853"/>
      <c r="W7" s="853"/>
      <c r="X7" s="853"/>
      <c r="Y7" s="853"/>
      <c r="Z7" s="853"/>
      <c r="AA7" s="853"/>
      <c r="AB7" s="854"/>
    </row>
    <row r="8" spans="2:28" ht="6" customHeight="1" thickBot="1" x14ac:dyDescent="0.4">
      <c r="B8" s="825"/>
      <c r="C8" s="826"/>
      <c r="D8" s="826"/>
      <c r="E8" s="826"/>
      <c r="F8" s="826"/>
      <c r="G8" s="826"/>
      <c r="H8" s="826"/>
      <c r="I8" s="826"/>
      <c r="J8" s="826"/>
      <c r="K8" s="826"/>
      <c r="L8" s="826"/>
      <c r="M8" s="826"/>
      <c r="N8" s="826"/>
      <c r="O8" s="826"/>
      <c r="P8" s="826"/>
      <c r="Q8" s="826"/>
      <c r="R8" s="826"/>
      <c r="S8" s="826"/>
      <c r="T8" s="826"/>
      <c r="U8" s="826"/>
      <c r="V8" s="826"/>
      <c r="W8" s="826"/>
      <c r="X8" s="826"/>
      <c r="Y8" s="826"/>
      <c r="Z8" s="826"/>
      <c r="AA8" s="826"/>
      <c r="AB8" s="827"/>
    </row>
    <row r="9" spans="2:28" ht="29.5" customHeight="1" thickBot="1" x14ac:dyDescent="0.4">
      <c r="B9" s="721" t="s">
        <v>963</v>
      </c>
      <c r="C9" s="722"/>
      <c r="D9" s="722"/>
      <c r="E9" s="722"/>
      <c r="F9" s="722"/>
      <c r="G9" s="722"/>
      <c r="H9" s="723"/>
      <c r="I9" s="855" t="s">
        <v>1038</v>
      </c>
      <c r="J9" s="856"/>
      <c r="K9" s="856"/>
      <c r="L9" s="856"/>
      <c r="M9" s="856"/>
      <c r="N9" s="856"/>
      <c r="O9" s="856"/>
      <c r="P9" s="856"/>
      <c r="Q9" s="856"/>
      <c r="R9" s="856"/>
      <c r="S9" s="856"/>
      <c r="T9" s="856"/>
      <c r="U9" s="856"/>
      <c r="V9" s="856"/>
      <c r="W9" s="856"/>
      <c r="X9" s="856"/>
      <c r="Y9" s="856"/>
      <c r="Z9" s="856"/>
      <c r="AA9" s="856"/>
      <c r="AB9" s="857"/>
    </row>
    <row r="10" spans="2:28" ht="6" customHeight="1" thickBot="1" x14ac:dyDescent="0.4">
      <c r="B10" s="825"/>
      <c r="C10" s="826"/>
      <c r="D10" s="826"/>
      <c r="E10" s="826"/>
      <c r="F10" s="826"/>
      <c r="G10" s="826"/>
      <c r="H10" s="826"/>
      <c r="I10" s="826"/>
      <c r="J10" s="826"/>
      <c r="K10" s="826"/>
      <c r="L10" s="826"/>
      <c r="M10" s="826"/>
      <c r="N10" s="826"/>
      <c r="O10" s="826"/>
      <c r="P10" s="826"/>
      <c r="Q10" s="826"/>
      <c r="R10" s="826"/>
      <c r="S10" s="826"/>
      <c r="T10" s="826"/>
      <c r="U10" s="826"/>
      <c r="V10" s="826"/>
      <c r="W10" s="826"/>
      <c r="X10" s="826"/>
      <c r="Y10" s="826"/>
      <c r="Z10" s="826"/>
      <c r="AA10" s="826"/>
      <c r="AB10" s="827"/>
    </row>
    <row r="11" spans="2:28" ht="16" customHeight="1" thickBot="1" x14ac:dyDescent="0.4">
      <c r="B11" s="798" t="s">
        <v>5</v>
      </c>
      <c r="C11" s="799"/>
      <c r="D11" s="799"/>
      <c r="E11" s="799"/>
      <c r="F11" s="799"/>
      <c r="G11" s="799"/>
      <c r="H11" s="800"/>
      <c r="I11" s="828" t="s">
        <v>228</v>
      </c>
      <c r="J11" s="829"/>
      <c r="K11" s="829"/>
      <c r="L11" s="829"/>
      <c r="M11" s="829"/>
      <c r="N11" s="829"/>
      <c r="O11" s="829"/>
      <c r="P11" s="830"/>
      <c r="Q11" s="834" t="s">
        <v>524</v>
      </c>
      <c r="R11" s="835"/>
      <c r="S11" s="835"/>
      <c r="T11" s="835"/>
      <c r="U11" s="836"/>
      <c r="V11" s="834" t="s">
        <v>7</v>
      </c>
      <c r="W11" s="835"/>
      <c r="X11" s="835"/>
      <c r="Y11" s="836"/>
      <c r="Z11" s="721" t="s">
        <v>8</v>
      </c>
      <c r="AA11" s="722"/>
      <c r="AB11" s="723"/>
    </row>
    <row r="12" spans="2:28" ht="24" customHeight="1" thickBot="1" x14ac:dyDescent="0.4">
      <c r="B12" s="801"/>
      <c r="C12" s="802"/>
      <c r="D12" s="802"/>
      <c r="E12" s="802"/>
      <c r="F12" s="802"/>
      <c r="G12" s="802"/>
      <c r="H12" s="803"/>
      <c r="I12" s="831"/>
      <c r="J12" s="832"/>
      <c r="K12" s="832"/>
      <c r="L12" s="832"/>
      <c r="M12" s="832"/>
      <c r="N12" s="832"/>
      <c r="O12" s="832"/>
      <c r="P12" s="833"/>
      <c r="Q12" s="837" t="s">
        <v>310</v>
      </c>
      <c r="R12" s="838"/>
      <c r="S12" s="838"/>
      <c r="T12" s="838"/>
      <c r="U12" s="839"/>
      <c r="V12" s="840" t="s">
        <v>229</v>
      </c>
      <c r="W12" s="841"/>
      <c r="X12" s="841"/>
      <c r="Y12" s="842"/>
      <c r="Z12" s="837">
        <v>2</v>
      </c>
      <c r="AA12" s="838"/>
      <c r="AB12" s="839"/>
    </row>
    <row r="13" spans="2:28" ht="6" customHeight="1" thickBot="1" x14ac:dyDescent="0.4">
      <c r="B13" s="733"/>
      <c r="C13" s="734"/>
      <c r="D13" s="734"/>
      <c r="E13" s="734"/>
      <c r="F13" s="734"/>
      <c r="G13" s="734"/>
      <c r="H13" s="734"/>
      <c r="I13" s="734"/>
      <c r="J13" s="734"/>
      <c r="K13" s="734"/>
      <c r="L13" s="734"/>
      <c r="M13" s="734"/>
      <c r="N13" s="734"/>
      <c r="O13" s="734"/>
      <c r="P13" s="734"/>
      <c r="Q13" s="734"/>
      <c r="R13" s="734"/>
      <c r="S13" s="734"/>
      <c r="T13" s="734"/>
      <c r="U13" s="734"/>
      <c r="V13" s="734"/>
      <c r="W13" s="734"/>
      <c r="X13" s="734"/>
      <c r="Y13" s="734"/>
      <c r="Z13" s="734"/>
      <c r="AA13" s="734"/>
      <c r="AB13" s="735"/>
    </row>
    <row r="14" spans="2:28" ht="16" customHeight="1" thickBot="1" x14ac:dyDescent="0.4">
      <c r="B14" s="798" t="s">
        <v>10</v>
      </c>
      <c r="C14" s="799"/>
      <c r="D14" s="799"/>
      <c r="E14" s="799"/>
      <c r="F14" s="799"/>
      <c r="G14" s="799"/>
      <c r="H14" s="800"/>
      <c r="I14" s="724" t="s">
        <v>230</v>
      </c>
      <c r="J14" s="725"/>
      <c r="K14" s="725"/>
      <c r="L14" s="725"/>
      <c r="M14" s="725"/>
      <c r="N14" s="725"/>
      <c r="O14" s="725"/>
      <c r="P14" s="725"/>
      <c r="Q14" s="725"/>
      <c r="R14" s="725"/>
      <c r="S14" s="725"/>
      <c r="T14" s="725"/>
      <c r="U14" s="726"/>
      <c r="V14" s="721" t="s">
        <v>966</v>
      </c>
      <c r="W14" s="722"/>
      <c r="X14" s="722"/>
      <c r="Y14" s="722"/>
      <c r="Z14" s="722"/>
      <c r="AA14" s="722"/>
      <c r="AB14" s="723"/>
    </row>
    <row r="15" spans="2:28" ht="28.5" customHeight="1" thickBot="1" x14ac:dyDescent="0.4">
      <c r="B15" s="801"/>
      <c r="C15" s="802"/>
      <c r="D15" s="802"/>
      <c r="E15" s="802"/>
      <c r="F15" s="802"/>
      <c r="G15" s="802"/>
      <c r="H15" s="803"/>
      <c r="I15" s="730"/>
      <c r="J15" s="731"/>
      <c r="K15" s="731"/>
      <c r="L15" s="731"/>
      <c r="M15" s="731"/>
      <c r="N15" s="731"/>
      <c r="O15" s="731"/>
      <c r="P15" s="731"/>
      <c r="Q15" s="731"/>
      <c r="R15" s="731"/>
      <c r="S15" s="731"/>
      <c r="T15" s="731"/>
      <c r="U15" s="732"/>
      <c r="V15" s="815" t="s">
        <v>997</v>
      </c>
      <c r="W15" s="816"/>
      <c r="X15" s="816"/>
      <c r="Y15" s="816"/>
      <c r="Z15" s="816"/>
      <c r="AA15" s="816"/>
      <c r="AB15" s="817"/>
    </row>
    <row r="16" spans="2:28" ht="6" customHeight="1" thickBot="1" x14ac:dyDescent="0.4">
      <c r="B16" s="733"/>
      <c r="C16" s="734"/>
      <c r="D16" s="734"/>
      <c r="E16" s="734"/>
      <c r="F16" s="734"/>
      <c r="G16" s="734"/>
      <c r="H16" s="734"/>
      <c r="I16" s="734"/>
      <c r="J16" s="734"/>
      <c r="K16" s="734"/>
      <c r="L16" s="734"/>
      <c r="M16" s="734"/>
      <c r="N16" s="734"/>
      <c r="O16" s="734"/>
      <c r="P16" s="734"/>
      <c r="Q16" s="734"/>
      <c r="R16" s="734"/>
      <c r="S16" s="734"/>
      <c r="T16" s="734"/>
      <c r="U16" s="734"/>
      <c r="V16" s="734"/>
      <c r="W16" s="734"/>
      <c r="X16" s="734"/>
      <c r="Y16" s="734"/>
      <c r="Z16" s="734"/>
      <c r="AA16" s="734"/>
      <c r="AB16" s="735"/>
    </row>
    <row r="17" spans="2:28" ht="67.5" customHeight="1" thickBot="1" x14ac:dyDescent="0.4">
      <c r="B17" s="721" t="s">
        <v>13</v>
      </c>
      <c r="C17" s="722"/>
      <c r="D17" s="722"/>
      <c r="E17" s="722"/>
      <c r="F17" s="722"/>
      <c r="G17" s="722"/>
      <c r="H17" s="723"/>
      <c r="I17" s="1426" t="s">
        <v>231</v>
      </c>
      <c r="J17" s="1427"/>
      <c r="K17" s="1427"/>
      <c r="L17" s="1427"/>
      <c r="M17" s="1427"/>
      <c r="N17" s="1427"/>
      <c r="O17" s="1427"/>
      <c r="P17" s="1427"/>
      <c r="Q17" s="1427"/>
      <c r="R17" s="1427"/>
      <c r="S17" s="1427"/>
      <c r="T17" s="1427"/>
      <c r="U17" s="1427"/>
      <c r="V17" s="1427"/>
      <c r="W17" s="1427"/>
      <c r="X17" s="1427"/>
      <c r="Y17" s="1427"/>
      <c r="Z17" s="1427"/>
      <c r="AA17" s="1427"/>
      <c r="AB17" s="1428"/>
    </row>
    <row r="18" spans="2:28" ht="6" customHeight="1" thickBot="1" x14ac:dyDescent="0.4">
      <c r="B18" s="733"/>
      <c r="C18" s="734"/>
      <c r="D18" s="734"/>
      <c r="E18" s="734"/>
      <c r="F18" s="734"/>
      <c r="G18" s="734"/>
      <c r="H18" s="734"/>
      <c r="I18" s="734"/>
      <c r="J18" s="734"/>
      <c r="K18" s="734"/>
      <c r="L18" s="734"/>
      <c r="M18" s="734"/>
      <c r="N18" s="734"/>
      <c r="O18" s="734"/>
      <c r="P18" s="734"/>
      <c r="Q18" s="734"/>
      <c r="R18" s="734"/>
      <c r="S18" s="734"/>
      <c r="T18" s="734"/>
      <c r="U18" s="734"/>
      <c r="V18" s="734"/>
      <c r="W18" s="734"/>
      <c r="X18" s="734"/>
      <c r="Y18" s="734"/>
      <c r="Z18" s="734"/>
      <c r="AA18" s="734"/>
      <c r="AB18" s="735"/>
    </row>
    <row r="19" spans="2:28" ht="85.5" customHeight="1" thickBot="1" x14ac:dyDescent="0.4">
      <c r="B19" s="721" t="s">
        <v>967</v>
      </c>
      <c r="C19" s="722"/>
      <c r="D19" s="722"/>
      <c r="E19" s="722"/>
      <c r="F19" s="722"/>
      <c r="G19" s="722"/>
      <c r="H19" s="723"/>
      <c r="I19" s="1426" t="s">
        <v>232</v>
      </c>
      <c r="J19" s="1427"/>
      <c r="K19" s="1427"/>
      <c r="L19" s="1427"/>
      <c r="M19" s="1427"/>
      <c r="N19" s="1427"/>
      <c r="O19" s="1427"/>
      <c r="P19" s="1427"/>
      <c r="Q19" s="1427"/>
      <c r="R19" s="1427"/>
      <c r="S19" s="1427"/>
      <c r="T19" s="1427"/>
      <c r="U19" s="1427"/>
      <c r="V19" s="1427"/>
      <c r="W19" s="1427"/>
      <c r="X19" s="1427"/>
      <c r="Y19" s="1427"/>
      <c r="Z19" s="1427"/>
      <c r="AA19" s="1427"/>
      <c r="AB19" s="1428"/>
    </row>
    <row r="20" spans="2:28" ht="6" customHeight="1" thickBot="1" x14ac:dyDescent="0.4">
      <c r="B20" s="733"/>
      <c r="C20" s="734"/>
      <c r="D20" s="734"/>
      <c r="E20" s="734"/>
      <c r="F20" s="734"/>
      <c r="G20" s="734"/>
      <c r="H20" s="734"/>
      <c r="I20" s="734"/>
      <c r="J20" s="734"/>
      <c r="K20" s="734"/>
      <c r="L20" s="734"/>
      <c r="M20" s="734"/>
      <c r="N20" s="734"/>
      <c r="O20" s="734"/>
      <c r="P20" s="734"/>
      <c r="Q20" s="734"/>
      <c r="R20" s="734"/>
      <c r="S20" s="734"/>
      <c r="T20" s="734"/>
      <c r="U20" s="734"/>
      <c r="V20" s="734"/>
      <c r="W20" s="734"/>
      <c r="X20" s="734"/>
      <c r="Y20" s="734"/>
      <c r="Z20" s="734"/>
      <c r="AA20" s="734"/>
      <c r="AB20" s="735"/>
    </row>
    <row r="21" spans="2:28" ht="36.65" customHeight="1" thickBot="1" x14ac:dyDescent="0.4">
      <c r="B21" s="721" t="s">
        <v>530</v>
      </c>
      <c r="C21" s="722"/>
      <c r="D21" s="722"/>
      <c r="E21" s="722"/>
      <c r="F21" s="722"/>
      <c r="G21" s="723"/>
      <c r="H21" s="815" t="s">
        <v>61</v>
      </c>
      <c r="I21" s="816"/>
      <c r="J21" s="817"/>
      <c r="K21" s="721" t="s">
        <v>969</v>
      </c>
      <c r="L21" s="722"/>
      <c r="M21" s="722"/>
      <c r="N21" s="722"/>
      <c r="O21" s="722"/>
      <c r="P21" s="722"/>
      <c r="Q21" s="722"/>
      <c r="R21" s="722"/>
      <c r="S21" s="722"/>
      <c r="T21" s="723"/>
      <c r="U21" s="818" t="s">
        <v>30</v>
      </c>
      <c r="V21" s="813"/>
      <c r="W21" s="813"/>
      <c r="X21" s="813"/>
      <c r="Y21" s="813"/>
      <c r="Z21" s="813"/>
      <c r="AA21" s="813"/>
      <c r="AB21" s="814"/>
    </row>
    <row r="22" spans="2:28" ht="6" customHeight="1" thickBot="1" x14ac:dyDescent="0.4">
      <c r="B22" s="690"/>
      <c r="C22" s="691"/>
      <c r="D22" s="691"/>
      <c r="E22" s="691"/>
      <c r="F22" s="691"/>
      <c r="G22" s="691"/>
      <c r="H22" s="691"/>
      <c r="I22" s="691"/>
      <c r="J22" s="691"/>
      <c r="K22" s="691"/>
      <c r="L22" s="691"/>
      <c r="M22" s="691"/>
      <c r="N22" s="691"/>
      <c r="O22" s="691"/>
      <c r="P22" s="691"/>
      <c r="Q22" s="691"/>
      <c r="R22" s="691"/>
      <c r="S22" s="691"/>
      <c r="T22" s="691"/>
      <c r="U22" s="691"/>
      <c r="V22" s="691"/>
      <c r="W22" s="691"/>
      <c r="X22" s="691"/>
      <c r="Y22" s="691"/>
      <c r="Z22" s="691"/>
      <c r="AA22" s="691"/>
      <c r="AB22" s="692"/>
    </row>
    <row r="23" spans="2:28" ht="33" customHeight="1" thickBot="1" x14ac:dyDescent="0.4">
      <c r="B23" s="721" t="s">
        <v>970</v>
      </c>
      <c r="C23" s="722"/>
      <c r="D23" s="722"/>
      <c r="E23" s="722"/>
      <c r="F23" s="722"/>
      <c r="G23" s="722"/>
      <c r="H23" s="723"/>
      <c r="I23" s="818" t="s">
        <v>233</v>
      </c>
      <c r="J23" s="813"/>
      <c r="K23" s="813"/>
      <c r="L23" s="813"/>
      <c r="M23" s="813"/>
      <c r="N23" s="813"/>
      <c r="O23" s="813"/>
      <c r="P23" s="813"/>
      <c r="Q23" s="813"/>
      <c r="R23" s="813"/>
      <c r="S23" s="813"/>
      <c r="T23" s="813"/>
      <c r="U23" s="813"/>
      <c r="V23" s="813"/>
      <c r="W23" s="813"/>
      <c r="X23" s="813"/>
      <c r="Y23" s="813"/>
      <c r="Z23" s="813"/>
      <c r="AA23" s="813"/>
      <c r="AB23" s="814"/>
    </row>
    <row r="24" spans="2:28" ht="6" customHeight="1" thickBot="1" x14ac:dyDescent="0.4">
      <c r="B24" s="733"/>
      <c r="C24" s="734"/>
      <c r="D24" s="734"/>
      <c r="E24" s="734"/>
      <c r="F24" s="734"/>
      <c r="G24" s="734"/>
      <c r="H24" s="734"/>
      <c r="I24" s="734"/>
      <c r="J24" s="734"/>
      <c r="K24" s="734"/>
      <c r="L24" s="734"/>
      <c r="M24" s="734"/>
      <c r="N24" s="734"/>
      <c r="O24" s="734"/>
      <c r="P24" s="734"/>
      <c r="Q24" s="734"/>
      <c r="R24" s="734"/>
      <c r="S24" s="734"/>
      <c r="T24" s="734"/>
      <c r="U24" s="734"/>
      <c r="V24" s="734"/>
      <c r="W24" s="734"/>
      <c r="X24" s="734"/>
      <c r="Y24" s="734"/>
      <c r="Z24" s="734"/>
      <c r="AA24" s="734"/>
      <c r="AB24" s="735"/>
    </row>
    <row r="25" spans="2:28" ht="26.5" customHeight="1" thickBot="1" x14ac:dyDescent="0.4">
      <c r="B25" s="721" t="s">
        <v>314</v>
      </c>
      <c r="C25" s="722"/>
      <c r="D25" s="722"/>
      <c r="E25" s="722"/>
      <c r="F25" s="722"/>
      <c r="G25" s="722"/>
      <c r="H25" s="722"/>
      <c r="I25" s="722"/>
      <c r="J25" s="722"/>
      <c r="K25" s="722"/>
      <c r="L25" s="722"/>
      <c r="M25" s="649"/>
      <c r="N25" s="721" t="s">
        <v>24</v>
      </c>
      <c r="O25" s="722"/>
      <c r="P25" s="722"/>
      <c r="Q25" s="722"/>
      <c r="R25" s="722"/>
      <c r="S25" s="722"/>
      <c r="T25" s="722"/>
      <c r="U25" s="722"/>
      <c r="V25" s="722"/>
      <c r="W25" s="722"/>
      <c r="X25" s="722"/>
      <c r="Y25" s="722"/>
      <c r="Z25" s="722"/>
      <c r="AA25" s="722"/>
      <c r="AB25" s="723"/>
    </row>
    <row r="26" spans="2:28" ht="48.65" customHeight="1" thickBot="1" x14ac:dyDescent="0.4">
      <c r="B26" s="810" t="s">
        <v>196</v>
      </c>
      <c r="C26" s="811"/>
      <c r="D26" s="811"/>
      <c r="E26" s="811"/>
      <c r="F26" s="811"/>
      <c r="G26" s="811"/>
      <c r="H26" s="811"/>
      <c r="I26" s="811"/>
      <c r="J26" s="811"/>
      <c r="K26" s="811"/>
      <c r="L26" s="811"/>
      <c r="M26" s="812"/>
      <c r="N26" s="813" t="s">
        <v>1042</v>
      </c>
      <c r="O26" s="813"/>
      <c r="P26" s="813"/>
      <c r="Q26" s="813"/>
      <c r="R26" s="813"/>
      <c r="S26" s="813"/>
      <c r="T26" s="813"/>
      <c r="U26" s="813"/>
      <c r="V26" s="813"/>
      <c r="W26" s="813"/>
      <c r="X26" s="813"/>
      <c r="Y26" s="813"/>
      <c r="Z26" s="813"/>
      <c r="AA26" s="813"/>
      <c r="AB26" s="814"/>
    </row>
    <row r="27" spans="2:28" ht="6" customHeight="1" thickBot="1" x14ac:dyDescent="0.4">
      <c r="B27" s="733"/>
      <c r="C27" s="734"/>
      <c r="D27" s="734"/>
      <c r="E27" s="734"/>
      <c r="F27" s="734"/>
      <c r="G27" s="734"/>
      <c r="H27" s="734"/>
      <c r="I27" s="734"/>
      <c r="J27" s="734"/>
      <c r="K27" s="734"/>
      <c r="L27" s="734"/>
      <c r="M27" s="734"/>
      <c r="N27" s="734"/>
      <c r="O27" s="734"/>
      <c r="P27" s="734"/>
      <c r="Q27" s="734"/>
      <c r="R27" s="734"/>
      <c r="S27" s="734"/>
      <c r="T27" s="734"/>
      <c r="U27" s="734"/>
      <c r="V27" s="734"/>
      <c r="W27" s="734"/>
      <c r="X27" s="734"/>
      <c r="Y27" s="734"/>
      <c r="Z27" s="734"/>
      <c r="AA27" s="734"/>
      <c r="AB27" s="735"/>
    </row>
    <row r="28" spans="2:28" ht="18" customHeight="1" thickBot="1" x14ac:dyDescent="0.4">
      <c r="B28" s="798" t="s">
        <v>972</v>
      </c>
      <c r="C28" s="799"/>
      <c r="D28" s="799"/>
      <c r="E28" s="799"/>
      <c r="F28" s="799"/>
      <c r="G28" s="799"/>
      <c r="H28" s="800"/>
      <c r="I28" s="804" t="s">
        <v>1048</v>
      </c>
      <c r="J28" s="805"/>
      <c r="K28" s="805"/>
      <c r="L28" s="806"/>
      <c r="M28" s="721" t="s">
        <v>22</v>
      </c>
      <c r="N28" s="722"/>
      <c r="O28" s="722"/>
      <c r="P28" s="722"/>
      <c r="Q28" s="722"/>
      <c r="R28" s="722"/>
      <c r="S28" s="722"/>
      <c r="T28" s="722"/>
      <c r="U28" s="722"/>
      <c r="V28" s="722"/>
      <c r="W28" s="723"/>
      <c r="X28" s="721" t="s">
        <v>18</v>
      </c>
      <c r="Y28" s="722"/>
      <c r="Z28" s="722"/>
      <c r="AA28" s="722"/>
      <c r="AB28" s="723"/>
    </row>
    <row r="29" spans="2:28" ht="20.5" customHeight="1" thickBot="1" x14ac:dyDescent="0.4">
      <c r="B29" s="801"/>
      <c r="C29" s="802"/>
      <c r="D29" s="802"/>
      <c r="E29" s="802"/>
      <c r="F29" s="802"/>
      <c r="G29" s="802"/>
      <c r="H29" s="803"/>
      <c r="I29" s="807"/>
      <c r="J29" s="808"/>
      <c r="K29" s="808"/>
      <c r="L29" s="809"/>
      <c r="M29" s="690" t="s">
        <v>195</v>
      </c>
      <c r="N29" s="691"/>
      <c r="O29" s="691"/>
      <c r="P29" s="691"/>
      <c r="Q29" s="691"/>
      <c r="R29" s="691"/>
      <c r="S29" s="691"/>
      <c r="T29" s="691"/>
      <c r="U29" s="691"/>
      <c r="V29" s="691"/>
      <c r="W29" s="692"/>
      <c r="X29" s="810" t="s">
        <v>20</v>
      </c>
      <c r="Y29" s="811"/>
      <c r="Z29" s="811"/>
      <c r="AA29" s="811"/>
      <c r="AB29" s="812"/>
    </row>
    <row r="30" spans="2:28" ht="6" customHeight="1" thickBot="1" x14ac:dyDescent="0.4">
      <c r="B30" s="733"/>
      <c r="C30" s="734"/>
      <c r="D30" s="734"/>
      <c r="E30" s="734"/>
      <c r="F30" s="734"/>
      <c r="G30" s="734"/>
      <c r="H30" s="734"/>
      <c r="I30" s="734"/>
      <c r="J30" s="734"/>
      <c r="K30" s="734"/>
      <c r="L30" s="734"/>
      <c r="M30" s="734"/>
      <c r="N30" s="734"/>
      <c r="O30" s="734"/>
      <c r="P30" s="734"/>
      <c r="Q30" s="734"/>
      <c r="R30" s="734"/>
      <c r="S30" s="734"/>
      <c r="T30" s="734"/>
      <c r="U30" s="734"/>
      <c r="V30" s="734"/>
      <c r="W30" s="734"/>
      <c r="X30" s="734"/>
      <c r="Y30" s="734"/>
      <c r="Z30" s="734"/>
      <c r="AA30" s="734"/>
      <c r="AB30" s="735"/>
    </row>
    <row r="31" spans="2:28" ht="15" customHeight="1" thickBot="1" x14ac:dyDescent="0.4">
      <c r="B31" s="778" t="s">
        <v>975</v>
      </c>
      <c r="C31" s="779"/>
      <c r="D31" s="779"/>
      <c r="E31" s="779"/>
      <c r="F31" s="779"/>
      <c r="G31" s="779"/>
      <c r="H31" s="779"/>
      <c r="I31" s="779"/>
      <c r="J31" s="780"/>
      <c r="K31" s="787" t="s">
        <v>35</v>
      </c>
      <c r="L31" s="788"/>
      <c r="M31" s="788"/>
      <c r="N31" s="788"/>
      <c r="O31" s="788"/>
      <c r="P31" s="788"/>
      <c r="Q31" s="788"/>
      <c r="R31" s="788"/>
      <c r="S31" s="789" t="s">
        <v>36</v>
      </c>
      <c r="T31" s="789"/>
      <c r="U31" s="789"/>
      <c r="V31" s="789"/>
      <c r="W31" s="790"/>
      <c r="X31" s="791" t="s">
        <v>37</v>
      </c>
      <c r="Y31" s="792"/>
      <c r="Z31" s="793"/>
      <c r="AA31" s="793"/>
      <c r="AB31" s="794"/>
    </row>
    <row r="32" spans="2:28" ht="14.25" customHeight="1" x14ac:dyDescent="0.35">
      <c r="B32" s="781"/>
      <c r="C32" s="782"/>
      <c r="D32" s="782"/>
      <c r="E32" s="782"/>
      <c r="F32" s="782"/>
      <c r="G32" s="782"/>
      <c r="H32" s="782"/>
      <c r="I32" s="782"/>
      <c r="J32" s="783"/>
      <c r="K32" s="795" t="s">
        <v>38</v>
      </c>
      <c r="L32" s="771"/>
      <c r="M32" s="771"/>
      <c r="N32" s="771"/>
      <c r="O32" s="771" t="s">
        <v>39</v>
      </c>
      <c r="P32" s="771"/>
      <c r="Q32" s="771"/>
      <c r="R32" s="771"/>
      <c r="S32" s="771" t="s">
        <v>38</v>
      </c>
      <c r="T32" s="771"/>
      <c r="U32" s="771" t="s">
        <v>39</v>
      </c>
      <c r="V32" s="771"/>
      <c r="W32" s="771"/>
      <c r="X32" s="796" t="s">
        <v>38</v>
      </c>
      <c r="Y32" s="797"/>
      <c r="Z32" s="771" t="s">
        <v>39</v>
      </c>
      <c r="AA32" s="771"/>
      <c r="AB32" s="772"/>
    </row>
    <row r="33" spans="2:42" ht="15" customHeight="1" thickBot="1" x14ac:dyDescent="0.4">
      <c r="B33" s="784"/>
      <c r="C33" s="785"/>
      <c r="D33" s="785"/>
      <c r="E33" s="785"/>
      <c r="F33" s="785"/>
      <c r="G33" s="785"/>
      <c r="H33" s="785"/>
      <c r="I33" s="785"/>
      <c r="J33" s="786"/>
      <c r="K33" s="1417">
        <v>0</v>
      </c>
      <c r="L33" s="774"/>
      <c r="M33" s="774"/>
      <c r="N33" s="774"/>
      <c r="O33" s="775">
        <v>0.89</v>
      </c>
      <c r="P33" s="774"/>
      <c r="Q33" s="774"/>
      <c r="R33" s="774"/>
      <c r="S33" s="775">
        <v>0.9</v>
      </c>
      <c r="T33" s="774"/>
      <c r="U33" s="775">
        <v>0.99</v>
      </c>
      <c r="V33" s="774"/>
      <c r="W33" s="774"/>
      <c r="X33" s="775">
        <v>1</v>
      </c>
      <c r="Y33" s="776"/>
      <c r="Z33" s="775">
        <v>1.1000000000000001</v>
      </c>
      <c r="AA33" s="774"/>
      <c r="AB33" s="777"/>
    </row>
    <row r="34" spans="2:42" ht="6" customHeight="1" thickBot="1" x14ac:dyDescent="0.4">
      <c r="B34" s="733"/>
      <c r="C34" s="734"/>
      <c r="D34" s="734"/>
      <c r="E34" s="734"/>
      <c r="F34" s="734"/>
      <c r="G34" s="734"/>
      <c r="H34" s="734"/>
      <c r="I34" s="734"/>
      <c r="J34" s="734"/>
      <c r="K34" s="734"/>
      <c r="L34" s="734"/>
      <c r="M34" s="734"/>
      <c r="N34" s="734"/>
      <c r="O34" s="734"/>
      <c r="P34" s="734"/>
      <c r="Q34" s="734"/>
      <c r="R34" s="734"/>
      <c r="S34" s="734"/>
      <c r="T34" s="734"/>
      <c r="U34" s="734"/>
      <c r="V34" s="734"/>
      <c r="W34" s="734"/>
      <c r="X34" s="734"/>
      <c r="Y34" s="734"/>
      <c r="Z34" s="734"/>
      <c r="AA34" s="734"/>
      <c r="AB34" s="735"/>
    </row>
    <row r="35" spans="2:42" s="642" customFormat="1" ht="15" customHeight="1" thickBot="1" x14ac:dyDescent="0.4">
      <c r="B35" s="764" t="s">
        <v>40</v>
      </c>
      <c r="C35" s="765"/>
      <c r="D35" s="765"/>
      <c r="E35" s="765"/>
      <c r="F35" s="765"/>
      <c r="G35" s="765"/>
      <c r="H35" s="766"/>
      <c r="I35" s="766"/>
      <c r="J35" s="766"/>
      <c r="K35" s="765"/>
      <c r="L35" s="765"/>
      <c r="M35" s="765"/>
      <c r="N35" s="765"/>
      <c r="O35" s="765"/>
      <c r="P35" s="765"/>
      <c r="Q35" s="765"/>
      <c r="R35" s="765"/>
      <c r="S35" s="765"/>
      <c r="T35" s="765"/>
      <c r="U35" s="765"/>
      <c r="V35" s="765"/>
      <c r="W35" s="765"/>
      <c r="X35" s="765"/>
      <c r="Y35" s="765"/>
      <c r="Z35" s="765"/>
      <c r="AA35" s="765"/>
      <c r="AB35" s="767"/>
    </row>
    <row r="36" spans="2:42" s="642" customFormat="1" ht="47.25" customHeight="1" thickBot="1" x14ac:dyDescent="0.4">
      <c r="B36" s="768" t="s">
        <v>41</v>
      </c>
      <c r="C36" s="769"/>
      <c r="D36" s="769"/>
      <c r="E36" s="769"/>
      <c r="F36" s="769"/>
      <c r="G36" s="770"/>
      <c r="H36" s="219" t="s">
        <v>234</v>
      </c>
      <c r="I36" s="219" t="s">
        <v>235</v>
      </c>
      <c r="J36" s="645" t="s">
        <v>42</v>
      </c>
      <c r="K36" s="768" t="s">
        <v>43</v>
      </c>
      <c r="L36" s="769"/>
      <c r="M36" s="769"/>
      <c r="N36" s="769"/>
      <c r="O36" s="769"/>
      <c r="P36" s="769"/>
      <c r="Q36" s="769"/>
      <c r="R36" s="769"/>
      <c r="S36" s="769"/>
      <c r="T36" s="769"/>
      <c r="U36" s="769"/>
      <c r="V36" s="769"/>
      <c r="W36" s="769"/>
      <c r="X36" s="769"/>
      <c r="Y36" s="769"/>
      <c r="Z36" s="769"/>
      <c r="AA36" s="769"/>
      <c r="AB36" s="770"/>
    </row>
    <row r="37" spans="2:42" s="642" customFormat="1" ht="87" customHeight="1" x14ac:dyDescent="0.35">
      <c r="B37" s="1408" t="s">
        <v>200</v>
      </c>
      <c r="C37" s="1409"/>
      <c r="D37" s="1409"/>
      <c r="E37" s="1409"/>
      <c r="F37" s="1409"/>
      <c r="G37" s="1410"/>
      <c r="H37" s="220">
        <v>2.41</v>
      </c>
      <c r="I37" s="225">
        <v>3.5</v>
      </c>
      <c r="J37" s="221">
        <f>ROUND((H37/I37),3)</f>
        <v>0.68899999999999995</v>
      </c>
      <c r="K37" s="1429" t="s">
        <v>1053</v>
      </c>
      <c r="L37" s="1430"/>
      <c r="M37" s="1430"/>
      <c r="N37" s="1430"/>
      <c r="O37" s="1430"/>
      <c r="P37" s="1430"/>
      <c r="Q37" s="1430"/>
      <c r="R37" s="1430"/>
      <c r="S37" s="1430"/>
      <c r="T37" s="1430"/>
      <c r="U37" s="1430"/>
      <c r="V37" s="1430"/>
      <c r="W37" s="1430"/>
      <c r="X37" s="1430"/>
      <c r="Y37" s="1430"/>
      <c r="Z37" s="1430"/>
      <c r="AA37" s="1430"/>
      <c r="AB37" s="1431"/>
    </row>
    <row r="38" spans="2:42" s="642" customFormat="1" ht="73.5" customHeight="1" x14ac:dyDescent="0.35">
      <c r="B38" s="1408" t="s">
        <v>201</v>
      </c>
      <c r="C38" s="1409"/>
      <c r="D38" s="1409"/>
      <c r="E38" s="1409"/>
      <c r="F38" s="1409"/>
      <c r="G38" s="1410"/>
      <c r="H38" s="222">
        <v>5.04</v>
      </c>
      <c r="I38" s="225">
        <v>3.5</v>
      </c>
      <c r="J38" s="221">
        <f>ROUND((H38/I38),3)</f>
        <v>1.44</v>
      </c>
      <c r="K38" s="1429" t="s">
        <v>1054</v>
      </c>
      <c r="L38" s="1430"/>
      <c r="M38" s="1430"/>
      <c r="N38" s="1430"/>
      <c r="O38" s="1430"/>
      <c r="P38" s="1430"/>
      <c r="Q38" s="1430"/>
      <c r="R38" s="1430"/>
      <c r="S38" s="1430"/>
      <c r="T38" s="1430"/>
      <c r="U38" s="1430"/>
      <c r="V38" s="1430"/>
      <c r="W38" s="1430"/>
      <c r="X38" s="1430"/>
      <c r="Y38" s="1430"/>
      <c r="Z38" s="1430"/>
      <c r="AA38" s="1430"/>
      <c r="AB38" s="1431"/>
    </row>
    <row r="39" spans="2:42" s="642" customFormat="1" ht="187.5" customHeight="1" x14ac:dyDescent="0.35">
      <c r="B39" s="1408" t="s">
        <v>202</v>
      </c>
      <c r="C39" s="1409"/>
      <c r="D39" s="1409"/>
      <c r="E39" s="1409"/>
      <c r="F39" s="1409"/>
      <c r="G39" s="1410"/>
      <c r="H39" s="636">
        <v>8.2100000000000009</v>
      </c>
      <c r="I39" s="225">
        <v>3.5</v>
      </c>
      <c r="J39" s="635">
        <f>H39/I39</f>
        <v>2.3457142857142861</v>
      </c>
      <c r="K39" s="1411" t="s">
        <v>1055</v>
      </c>
      <c r="L39" s="1412"/>
      <c r="M39" s="1412"/>
      <c r="N39" s="1412"/>
      <c r="O39" s="1412"/>
      <c r="P39" s="1412"/>
      <c r="Q39" s="1412"/>
      <c r="R39" s="1412"/>
      <c r="S39" s="1412"/>
      <c r="T39" s="1412"/>
      <c r="U39" s="1412"/>
      <c r="V39" s="1412"/>
      <c r="W39" s="1412"/>
      <c r="X39" s="1412"/>
      <c r="Y39" s="1412"/>
      <c r="Z39" s="1412"/>
      <c r="AA39" s="1412"/>
      <c r="AB39" s="1413"/>
    </row>
    <row r="40" spans="2:42" s="642" customFormat="1" ht="15" thickBot="1" x14ac:dyDescent="0.4">
      <c r="B40" s="1408" t="s">
        <v>203</v>
      </c>
      <c r="C40" s="1409"/>
      <c r="D40" s="1409"/>
      <c r="E40" s="1409"/>
      <c r="F40" s="1409"/>
      <c r="G40" s="1410"/>
      <c r="H40" s="648"/>
      <c r="I40" s="225">
        <v>3.5</v>
      </c>
      <c r="J40" s="646"/>
      <c r="K40" s="743"/>
      <c r="L40" s="744"/>
      <c r="M40" s="744"/>
      <c r="N40" s="744"/>
      <c r="O40" s="744"/>
      <c r="P40" s="744"/>
      <c r="Q40" s="744"/>
      <c r="R40" s="744"/>
      <c r="S40" s="744"/>
      <c r="T40" s="744"/>
      <c r="U40" s="744"/>
      <c r="V40" s="744"/>
      <c r="W40" s="744"/>
      <c r="X40" s="744"/>
      <c r="Y40" s="744"/>
      <c r="Z40" s="744"/>
      <c r="AA40" s="744"/>
      <c r="AB40" s="745"/>
    </row>
    <row r="41" spans="2:42" s="642" customFormat="1" ht="15.75" customHeight="1" thickBot="1" x14ac:dyDescent="0.4">
      <c r="B41" s="746" t="s">
        <v>46</v>
      </c>
      <c r="C41" s="747"/>
      <c r="D41" s="747"/>
      <c r="E41" s="747"/>
      <c r="F41" s="747"/>
      <c r="G41" s="748"/>
      <c r="H41" s="226">
        <f>SUM(H37:H40)</f>
        <v>15.66</v>
      </c>
      <c r="I41" s="227">
        <f>SUM(I37:I40)</f>
        <v>14</v>
      </c>
      <c r="J41" s="228">
        <f>H41/I41</f>
        <v>1.1185714285714285</v>
      </c>
      <c r="K41" s="749"/>
      <c r="L41" s="750"/>
      <c r="M41" s="750"/>
      <c r="N41" s="750"/>
      <c r="O41" s="750"/>
      <c r="P41" s="750"/>
      <c r="Q41" s="750"/>
      <c r="R41" s="750"/>
      <c r="S41" s="750"/>
      <c r="T41" s="750"/>
      <c r="U41" s="750"/>
      <c r="V41" s="750"/>
      <c r="W41" s="750"/>
      <c r="X41" s="750"/>
      <c r="Y41" s="750"/>
      <c r="Z41" s="750"/>
      <c r="AA41" s="750"/>
      <c r="AB41" s="751"/>
    </row>
    <row r="42" spans="2:42" s="642" customFormat="1" ht="6" customHeight="1" thickBot="1" x14ac:dyDescent="0.4">
      <c r="B42" s="718"/>
      <c r="C42" s="719"/>
      <c r="D42" s="719"/>
      <c r="E42" s="719"/>
      <c r="F42" s="719"/>
      <c r="G42" s="719"/>
      <c r="H42" s="719"/>
      <c r="I42" s="719"/>
      <c r="J42" s="719"/>
      <c r="K42" s="719"/>
      <c r="L42" s="719"/>
      <c r="M42" s="719"/>
      <c r="N42" s="719"/>
      <c r="O42" s="719"/>
      <c r="P42" s="719"/>
      <c r="Q42" s="719"/>
      <c r="R42" s="719"/>
      <c r="S42" s="719"/>
      <c r="T42" s="719"/>
      <c r="U42" s="719"/>
      <c r="V42" s="719"/>
      <c r="W42" s="719"/>
      <c r="X42" s="719"/>
      <c r="Y42" s="719"/>
      <c r="Z42" s="719"/>
      <c r="AA42" s="719"/>
      <c r="AB42" s="720"/>
    </row>
    <row r="43" spans="2:42" s="642" customFormat="1" ht="14.5" customHeight="1" thickBot="1" x14ac:dyDescent="0.4">
      <c r="B43" s="721" t="s">
        <v>981</v>
      </c>
      <c r="C43" s="722"/>
      <c r="D43" s="722"/>
      <c r="E43" s="722"/>
      <c r="F43" s="722"/>
      <c r="G43" s="722"/>
      <c r="H43" s="722"/>
      <c r="I43" s="722"/>
      <c r="J43" s="722"/>
      <c r="K43" s="722"/>
      <c r="L43" s="722"/>
      <c r="M43" s="722"/>
      <c r="N43" s="722"/>
      <c r="O43" s="722"/>
      <c r="P43" s="722"/>
      <c r="Q43" s="722"/>
      <c r="R43" s="722"/>
      <c r="S43" s="722"/>
      <c r="T43" s="722"/>
      <c r="U43" s="722"/>
      <c r="V43" s="722"/>
      <c r="W43" s="722"/>
      <c r="X43" s="722"/>
      <c r="Y43" s="722"/>
      <c r="Z43" s="722"/>
      <c r="AA43" s="722"/>
      <c r="AB43" s="723"/>
    </row>
    <row r="44" spans="2:42" ht="14.5" customHeight="1" x14ac:dyDescent="0.35">
      <c r="B44" s="724" t="s">
        <v>81</v>
      </c>
      <c r="C44" s="725"/>
      <c r="D44" s="725"/>
      <c r="E44" s="725"/>
      <c r="F44" s="725"/>
      <c r="G44" s="725"/>
      <c r="H44" s="725"/>
      <c r="I44" s="725"/>
      <c r="J44" s="725"/>
      <c r="K44" s="725"/>
      <c r="L44" s="725"/>
      <c r="M44" s="725"/>
      <c r="N44" s="725"/>
      <c r="O44" s="725"/>
      <c r="P44" s="725"/>
      <c r="Q44" s="725"/>
      <c r="R44" s="725"/>
      <c r="S44" s="725"/>
      <c r="T44" s="725"/>
      <c r="U44" s="725"/>
      <c r="V44" s="725"/>
      <c r="W44" s="725"/>
      <c r="X44" s="725"/>
      <c r="Y44" s="725"/>
      <c r="Z44" s="725"/>
      <c r="AA44" s="725"/>
      <c r="AB44" s="726"/>
    </row>
    <row r="45" spans="2:42" x14ac:dyDescent="0.35">
      <c r="B45" s="727"/>
      <c r="C45" s="728"/>
      <c r="D45" s="728"/>
      <c r="E45" s="728"/>
      <c r="F45" s="728"/>
      <c r="G45" s="728"/>
      <c r="H45" s="728"/>
      <c r="I45" s="728"/>
      <c r="J45" s="728"/>
      <c r="K45" s="728"/>
      <c r="L45" s="728"/>
      <c r="M45" s="728"/>
      <c r="N45" s="728"/>
      <c r="O45" s="728"/>
      <c r="P45" s="728"/>
      <c r="Q45" s="728"/>
      <c r="R45" s="728"/>
      <c r="S45" s="728"/>
      <c r="T45" s="728"/>
      <c r="U45" s="728"/>
      <c r="V45" s="728"/>
      <c r="W45" s="728"/>
      <c r="X45" s="728"/>
      <c r="Y45" s="728"/>
      <c r="Z45" s="728"/>
      <c r="AA45" s="728"/>
      <c r="AB45" s="729"/>
      <c r="AM45" s="640" t="s">
        <v>204</v>
      </c>
      <c r="AN45" s="640" t="s">
        <v>1056</v>
      </c>
      <c r="AO45" s="640" t="s">
        <v>1057</v>
      </c>
      <c r="AP45" s="640" t="s">
        <v>1058</v>
      </c>
    </row>
    <row r="46" spans="2:42" x14ac:dyDescent="0.35">
      <c r="B46" s="727"/>
      <c r="C46" s="728"/>
      <c r="D46" s="728"/>
      <c r="E46" s="728"/>
      <c r="F46" s="728"/>
      <c r="G46" s="728"/>
      <c r="H46" s="728"/>
      <c r="I46" s="728"/>
      <c r="J46" s="728"/>
      <c r="K46" s="728"/>
      <c r="L46" s="728"/>
      <c r="M46" s="728"/>
      <c r="N46" s="728"/>
      <c r="O46" s="728"/>
      <c r="P46" s="728"/>
      <c r="Q46" s="728"/>
      <c r="R46" s="728"/>
      <c r="S46" s="728"/>
      <c r="T46" s="728"/>
      <c r="U46" s="728"/>
      <c r="V46" s="728"/>
      <c r="W46" s="728"/>
      <c r="X46" s="728"/>
      <c r="Y46" s="728"/>
      <c r="Z46" s="728"/>
      <c r="AA46" s="728"/>
      <c r="AB46" s="729"/>
      <c r="AM46" s="640" t="s">
        <v>208</v>
      </c>
      <c r="AN46" s="650">
        <v>2.41</v>
      </c>
      <c r="AO46" s="34">
        <f>AN46</f>
        <v>2.41</v>
      </c>
      <c r="AP46" s="650">
        <v>3.5</v>
      </c>
    </row>
    <row r="47" spans="2:42" x14ac:dyDescent="0.35">
      <c r="B47" s="727"/>
      <c r="C47" s="728"/>
      <c r="D47" s="728"/>
      <c r="E47" s="728"/>
      <c r="F47" s="728"/>
      <c r="G47" s="728"/>
      <c r="H47" s="728"/>
      <c r="I47" s="728"/>
      <c r="J47" s="728"/>
      <c r="K47" s="728"/>
      <c r="L47" s="728"/>
      <c r="M47" s="728"/>
      <c r="N47" s="728"/>
      <c r="O47" s="728"/>
      <c r="P47" s="728"/>
      <c r="Q47" s="728"/>
      <c r="R47" s="728"/>
      <c r="S47" s="728"/>
      <c r="T47" s="728"/>
      <c r="U47" s="728"/>
      <c r="V47" s="728"/>
      <c r="W47" s="728"/>
      <c r="X47" s="728"/>
      <c r="Y47" s="728"/>
      <c r="Z47" s="728"/>
      <c r="AA47" s="728"/>
      <c r="AB47" s="729"/>
      <c r="AM47" s="640" t="s">
        <v>209</v>
      </c>
      <c r="AN47" s="650">
        <v>5.04</v>
      </c>
      <c r="AO47" s="34">
        <f>AO46+AN47</f>
        <v>7.45</v>
      </c>
      <c r="AP47" s="650">
        <v>3.5</v>
      </c>
    </row>
    <row r="48" spans="2:42" x14ac:dyDescent="0.35">
      <c r="B48" s="727"/>
      <c r="C48" s="728"/>
      <c r="D48" s="728"/>
      <c r="E48" s="728"/>
      <c r="F48" s="728"/>
      <c r="G48" s="728"/>
      <c r="H48" s="728"/>
      <c r="I48" s="728"/>
      <c r="J48" s="728"/>
      <c r="K48" s="728"/>
      <c r="L48" s="728"/>
      <c r="M48" s="728"/>
      <c r="N48" s="728"/>
      <c r="O48" s="728"/>
      <c r="P48" s="728"/>
      <c r="Q48" s="728"/>
      <c r="R48" s="728"/>
      <c r="S48" s="728"/>
      <c r="T48" s="728"/>
      <c r="U48" s="728"/>
      <c r="V48" s="728"/>
      <c r="W48" s="728"/>
      <c r="X48" s="728"/>
      <c r="Y48" s="728"/>
      <c r="Z48" s="728"/>
      <c r="AA48" s="728"/>
      <c r="AB48" s="729"/>
      <c r="AM48" s="640" t="s">
        <v>210</v>
      </c>
      <c r="AN48" s="650">
        <v>8.2100000000000009</v>
      </c>
      <c r="AO48" s="34">
        <f>AO47+AN48</f>
        <v>15.66</v>
      </c>
      <c r="AP48" s="650">
        <v>3.5</v>
      </c>
    </row>
    <row r="49" spans="2:42" x14ac:dyDescent="0.35">
      <c r="B49" s="727"/>
      <c r="C49" s="728"/>
      <c r="D49" s="728"/>
      <c r="E49" s="728"/>
      <c r="F49" s="728"/>
      <c r="G49" s="728"/>
      <c r="H49" s="728"/>
      <c r="I49" s="728"/>
      <c r="J49" s="728"/>
      <c r="K49" s="728"/>
      <c r="L49" s="728"/>
      <c r="M49" s="728"/>
      <c r="N49" s="728"/>
      <c r="O49" s="728"/>
      <c r="P49" s="728"/>
      <c r="Q49" s="728"/>
      <c r="R49" s="728"/>
      <c r="S49" s="728"/>
      <c r="T49" s="728"/>
      <c r="U49" s="728"/>
      <c r="V49" s="728"/>
      <c r="W49" s="728"/>
      <c r="X49" s="728"/>
      <c r="Y49" s="728"/>
      <c r="Z49" s="728"/>
      <c r="AA49" s="728"/>
      <c r="AB49" s="729"/>
      <c r="AM49" s="640" t="s">
        <v>211</v>
      </c>
      <c r="AN49" s="650">
        <v>0</v>
      </c>
      <c r="AO49" s="34">
        <f>AO48+AN49</f>
        <v>15.66</v>
      </c>
      <c r="AP49" s="650">
        <v>3.5</v>
      </c>
    </row>
    <row r="50" spans="2:42" x14ac:dyDescent="0.35">
      <c r="B50" s="727"/>
      <c r="C50" s="728"/>
      <c r="D50" s="728"/>
      <c r="E50" s="728"/>
      <c r="F50" s="728"/>
      <c r="G50" s="728"/>
      <c r="H50" s="728"/>
      <c r="I50" s="728"/>
      <c r="J50" s="728"/>
      <c r="K50" s="728"/>
      <c r="L50" s="728"/>
      <c r="M50" s="728"/>
      <c r="N50" s="728"/>
      <c r="O50" s="728"/>
      <c r="P50" s="728"/>
      <c r="Q50" s="728"/>
      <c r="R50" s="728"/>
      <c r="S50" s="728"/>
      <c r="T50" s="728"/>
      <c r="U50" s="728"/>
      <c r="V50" s="728"/>
      <c r="W50" s="728"/>
      <c r="X50" s="728"/>
      <c r="Y50" s="728"/>
      <c r="Z50" s="728"/>
      <c r="AA50" s="728"/>
      <c r="AB50" s="729"/>
      <c r="AM50" s="640" t="s">
        <v>46</v>
      </c>
      <c r="AN50" s="650">
        <f>SUM(AN46:AN49)</f>
        <v>15.66</v>
      </c>
      <c r="AO50" s="34">
        <f>AN50</f>
        <v>15.66</v>
      </c>
      <c r="AP50" s="650">
        <f>SUM(AP46:AP49)</f>
        <v>14</v>
      </c>
    </row>
    <row r="51" spans="2:42" x14ac:dyDescent="0.35">
      <c r="B51" s="727"/>
      <c r="C51" s="728"/>
      <c r="D51" s="728"/>
      <c r="E51" s="728"/>
      <c r="F51" s="728"/>
      <c r="G51" s="728"/>
      <c r="H51" s="728"/>
      <c r="I51" s="728"/>
      <c r="J51" s="728"/>
      <c r="K51" s="728"/>
      <c r="L51" s="728"/>
      <c r="M51" s="728"/>
      <c r="N51" s="728"/>
      <c r="O51" s="728"/>
      <c r="P51" s="728"/>
      <c r="Q51" s="728"/>
      <c r="R51" s="728"/>
      <c r="S51" s="728"/>
      <c r="T51" s="728"/>
      <c r="U51" s="728"/>
      <c r="V51" s="728"/>
      <c r="W51" s="728"/>
      <c r="X51" s="728"/>
      <c r="Y51" s="728"/>
      <c r="Z51" s="728"/>
      <c r="AA51" s="728"/>
      <c r="AB51" s="729"/>
    </row>
    <row r="52" spans="2:42" x14ac:dyDescent="0.35">
      <c r="B52" s="727"/>
      <c r="C52" s="728"/>
      <c r="D52" s="728"/>
      <c r="E52" s="728"/>
      <c r="F52" s="728"/>
      <c r="G52" s="728"/>
      <c r="H52" s="728"/>
      <c r="I52" s="728"/>
      <c r="J52" s="728"/>
      <c r="K52" s="728"/>
      <c r="L52" s="728"/>
      <c r="M52" s="728"/>
      <c r="N52" s="728"/>
      <c r="O52" s="728"/>
      <c r="P52" s="728"/>
      <c r="Q52" s="728"/>
      <c r="R52" s="728"/>
      <c r="S52" s="728"/>
      <c r="T52" s="728"/>
      <c r="U52" s="728"/>
      <c r="V52" s="728"/>
      <c r="W52" s="728"/>
      <c r="X52" s="728"/>
      <c r="Y52" s="728"/>
      <c r="Z52" s="728"/>
      <c r="AA52" s="728"/>
      <c r="AB52" s="729"/>
    </row>
    <row r="53" spans="2:42" ht="81" customHeight="1" thickBot="1" x14ac:dyDescent="0.4">
      <c r="B53" s="730"/>
      <c r="C53" s="731"/>
      <c r="D53" s="731"/>
      <c r="E53" s="731"/>
      <c r="F53" s="731"/>
      <c r="G53" s="731"/>
      <c r="H53" s="731"/>
      <c r="I53" s="731"/>
      <c r="J53" s="731"/>
      <c r="K53" s="731"/>
      <c r="L53" s="731"/>
      <c r="M53" s="731"/>
      <c r="N53" s="731"/>
      <c r="O53" s="731"/>
      <c r="P53" s="731"/>
      <c r="Q53" s="731"/>
      <c r="R53" s="731"/>
      <c r="S53" s="731"/>
      <c r="T53" s="731"/>
      <c r="U53" s="731"/>
      <c r="V53" s="731"/>
      <c r="W53" s="731"/>
      <c r="X53" s="731"/>
      <c r="Y53" s="731"/>
      <c r="Z53" s="731"/>
      <c r="AA53" s="731"/>
      <c r="AB53" s="732"/>
    </row>
    <row r="54" spans="2:42" ht="32.25" customHeight="1" thickBot="1" x14ac:dyDescent="0.4">
      <c r="B54" s="733"/>
      <c r="C54" s="734"/>
      <c r="D54" s="734"/>
      <c r="E54" s="734"/>
      <c r="F54" s="734"/>
      <c r="G54" s="734"/>
      <c r="H54" s="734"/>
      <c r="I54" s="734"/>
      <c r="J54" s="734"/>
      <c r="K54" s="734"/>
      <c r="L54" s="734"/>
      <c r="M54" s="734"/>
      <c r="N54" s="734"/>
      <c r="O54" s="734"/>
      <c r="P54" s="734"/>
      <c r="Q54" s="734"/>
      <c r="R54" s="734"/>
      <c r="S54" s="734"/>
      <c r="T54" s="734"/>
      <c r="U54" s="734"/>
      <c r="V54" s="734"/>
      <c r="W54" s="734"/>
      <c r="X54" s="734"/>
      <c r="Y54" s="734"/>
      <c r="Z54" s="734"/>
      <c r="AA54" s="734"/>
      <c r="AB54" s="735"/>
    </row>
    <row r="55" spans="2:42" ht="27" customHeight="1" thickBot="1" x14ac:dyDescent="0.4">
      <c r="B55" s="736" t="s">
        <v>41</v>
      </c>
      <c r="C55" s="737"/>
      <c r="D55" s="737"/>
      <c r="E55" s="737"/>
      <c r="F55" s="737"/>
      <c r="G55" s="737"/>
      <c r="H55" s="737" t="s">
        <v>68</v>
      </c>
      <c r="I55" s="737"/>
      <c r="J55" s="737" t="s">
        <v>48</v>
      </c>
      <c r="K55" s="737"/>
      <c r="L55" s="737"/>
      <c r="M55" s="737"/>
      <c r="N55" s="737" t="s">
        <v>49</v>
      </c>
      <c r="O55" s="737"/>
      <c r="P55" s="737"/>
      <c r="Q55" s="737"/>
      <c r="R55" s="737"/>
      <c r="S55" s="737"/>
      <c r="T55" s="737"/>
      <c r="U55" s="737"/>
      <c r="V55" s="738" t="s">
        <v>50</v>
      </c>
      <c r="W55" s="738"/>
      <c r="X55" s="738"/>
      <c r="Y55" s="738"/>
      <c r="Z55" s="738"/>
      <c r="AA55" s="738"/>
      <c r="AB55" s="739"/>
    </row>
    <row r="56" spans="2:42" ht="120" customHeight="1" thickBot="1" x14ac:dyDescent="0.4">
      <c r="B56" s="704" t="s">
        <v>212</v>
      </c>
      <c r="C56" s="705"/>
      <c r="D56" s="705"/>
      <c r="E56" s="705"/>
      <c r="F56" s="705"/>
      <c r="G56" s="705"/>
      <c r="H56" s="1406">
        <v>1.6</v>
      </c>
      <c r="I56" s="1406"/>
      <c r="J56" s="1407">
        <v>2.41</v>
      </c>
      <c r="K56" s="1406"/>
      <c r="L56" s="1406"/>
      <c r="M56" s="1406"/>
      <c r="N56" s="716" t="s">
        <v>237</v>
      </c>
      <c r="O56" s="716"/>
      <c r="P56" s="716"/>
      <c r="Q56" s="716"/>
      <c r="R56" s="716"/>
      <c r="S56" s="716"/>
      <c r="T56" s="716"/>
      <c r="U56" s="716"/>
      <c r="V56" s="1284" t="s">
        <v>238</v>
      </c>
      <c r="W56" s="1284"/>
      <c r="X56" s="1284"/>
      <c r="Y56" s="1284"/>
      <c r="Z56" s="1284"/>
      <c r="AA56" s="1284"/>
      <c r="AB56" s="1393"/>
    </row>
    <row r="57" spans="2:42" ht="102.75" customHeight="1" thickBot="1" x14ac:dyDescent="0.4">
      <c r="B57" s="704" t="s">
        <v>214</v>
      </c>
      <c r="C57" s="705"/>
      <c r="D57" s="705"/>
      <c r="E57" s="705"/>
      <c r="F57" s="705"/>
      <c r="G57" s="705"/>
      <c r="H57" s="1406">
        <v>4.3600000000000003</v>
      </c>
      <c r="I57" s="1406"/>
      <c r="J57" s="1407">
        <v>5.04</v>
      </c>
      <c r="K57" s="1406"/>
      <c r="L57" s="1406"/>
      <c r="M57" s="1406"/>
      <c r="N57" s="716" t="s">
        <v>840</v>
      </c>
      <c r="O57" s="716"/>
      <c r="P57" s="716"/>
      <c r="Q57" s="716"/>
      <c r="R57" s="716"/>
      <c r="S57" s="716"/>
      <c r="T57" s="716"/>
      <c r="U57" s="716"/>
      <c r="V57" s="1284" t="s">
        <v>841</v>
      </c>
      <c r="W57" s="1284"/>
      <c r="X57" s="1284"/>
      <c r="Y57" s="1284"/>
      <c r="Z57" s="1284"/>
      <c r="AA57" s="1284"/>
      <c r="AB57" s="1393"/>
    </row>
    <row r="58" spans="2:42" ht="130.5" customHeight="1" thickBot="1" x14ac:dyDescent="0.4">
      <c r="B58" s="704" t="s">
        <v>215</v>
      </c>
      <c r="C58" s="705"/>
      <c r="D58" s="705"/>
      <c r="E58" s="705"/>
      <c r="F58" s="705"/>
      <c r="G58" s="705"/>
      <c r="H58" s="1406">
        <v>5.53</v>
      </c>
      <c r="I58" s="1406"/>
      <c r="J58" s="1407">
        <v>8.2100000000000009</v>
      </c>
      <c r="K58" s="1406"/>
      <c r="L58" s="1406"/>
      <c r="M58" s="1406"/>
      <c r="N58" s="1284" t="s">
        <v>1059</v>
      </c>
      <c r="O58" s="1284"/>
      <c r="P58" s="1284"/>
      <c r="Q58" s="1284"/>
      <c r="R58" s="1284"/>
      <c r="S58" s="1284"/>
      <c r="T58" s="1284"/>
      <c r="U58" s="1284"/>
      <c r="V58" s="1284" t="s">
        <v>1060</v>
      </c>
      <c r="W58" s="1284"/>
      <c r="X58" s="1284"/>
      <c r="Y58" s="1284"/>
      <c r="Z58" s="1284"/>
      <c r="AA58" s="1284"/>
      <c r="AB58" s="1393"/>
    </row>
    <row r="59" spans="2:42" ht="29.25" customHeight="1" thickBot="1" x14ac:dyDescent="0.4">
      <c r="B59" s="704" t="s">
        <v>216</v>
      </c>
      <c r="C59" s="705"/>
      <c r="D59" s="705"/>
      <c r="E59" s="705"/>
      <c r="F59" s="705"/>
      <c r="G59" s="705"/>
      <c r="H59" s="1406">
        <v>0.39</v>
      </c>
      <c r="I59" s="1406"/>
      <c r="J59" s="1407"/>
      <c r="K59" s="1406"/>
      <c r="L59" s="1406"/>
      <c r="M59" s="1406"/>
      <c r="N59" s="705"/>
      <c r="O59" s="705"/>
      <c r="P59" s="705"/>
      <c r="Q59" s="705"/>
      <c r="R59" s="705"/>
      <c r="S59" s="705"/>
      <c r="T59" s="705"/>
      <c r="U59" s="705"/>
      <c r="V59" s="705"/>
      <c r="W59" s="705"/>
      <c r="X59" s="705"/>
      <c r="Y59" s="705"/>
      <c r="Z59" s="705"/>
      <c r="AA59" s="705"/>
      <c r="AB59" s="706"/>
    </row>
    <row r="60" spans="2:42" x14ac:dyDescent="0.35">
      <c r="B60" s="704"/>
      <c r="C60" s="705"/>
      <c r="D60" s="705"/>
      <c r="E60" s="705"/>
      <c r="F60" s="705"/>
      <c r="G60" s="705"/>
      <c r="H60" s="705"/>
      <c r="I60" s="705"/>
      <c r="J60" s="705"/>
      <c r="K60" s="705"/>
      <c r="L60" s="705"/>
      <c r="M60" s="705"/>
      <c r="N60" s="705"/>
      <c r="O60" s="705"/>
      <c r="P60" s="705"/>
      <c r="Q60" s="705"/>
      <c r="R60" s="705"/>
      <c r="S60" s="705"/>
      <c r="T60" s="705"/>
      <c r="U60" s="705"/>
      <c r="V60" s="705"/>
      <c r="W60" s="705"/>
      <c r="X60" s="705"/>
      <c r="Y60" s="705"/>
      <c r="Z60" s="705"/>
      <c r="AA60" s="705"/>
      <c r="AB60" s="706"/>
    </row>
    <row r="61" spans="2:42" x14ac:dyDescent="0.35">
      <c r="B61" s="704"/>
      <c r="C61" s="705"/>
      <c r="D61" s="705"/>
      <c r="E61" s="705"/>
      <c r="F61" s="705"/>
      <c r="G61" s="705"/>
      <c r="H61" s="705"/>
      <c r="I61" s="705"/>
      <c r="J61" s="705"/>
      <c r="K61" s="705"/>
      <c r="L61" s="705"/>
      <c r="M61" s="705"/>
      <c r="N61" s="705"/>
      <c r="O61" s="705"/>
      <c r="P61" s="705"/>
      <c r="Q61" s="705"/>
      <c r="R61" s="705"/>
      <c r="S61" s="705"/>
      <c r="T61" s="705"/>
      <c r="U61" s="705"/>
      <c r="V61" s="705"/>
      <c r="W61" s="705"/>
      <c r="X61" s="705"/>
      <c r="Y61" s="705"/>
      <c r="Z61" s="705"/>
      <c r="AA61" s="705"/>
      <c r="AB61" s="706"/>
    </row>
    <row r="62" spans="2:42" x14ac:dyDescent="0.35">
      <c r="B62" s="704"/>
      <c r="C62" s="705"/>
      <c r="D62" s="705"/>
      <c r="E62" s="705"/>
      <c r="F62" s="705"/>
      <c r="G62" s="705"/>
      <c r="H62" s="705"/>
      <c r="I62" s="705"/>
      <c r="J62" s="705"/>
      <c r="K62" s="705"/>
      <c r="L62" s="705"/>
      <c r="M62" s="705"/>
      <c r="N62" s="705"/>
      <c r="O62" s="705"/>
      <c r="P62" s="705"/>
      <c r="Q62" s="705"/>
      <c r="R62" s="705"/>
      <c r="S62" s="705"/>
      <c r="T62" s="705"/>
      <c r="U62" s="705"/>
      <c r="V62" s="705"/>
      <c r="W62" s="705"/>
      <c r="X62" s="705"/>
      <c r="Y62" s="705"/>
      <c r="Z62" s="705"/>
      <c r="AA62" s="705"/>
      <c r="AB62" s="706"/>
    </row>
    <row r="63" spans="2:42" x14ac:dyDescent="0.35">
      <c r="B63" s="704"/>
      <c r="C63" s="705"/>
      <c r="D63" s="705"/>
      <c r="E63" s="705"/>
      <c r="F63" s="705"/>
      <c r="G63" s="705"/>
      <c r="H63" s="705"/>
      <c r="I63" s="705"/>
      <c r="J63" s="705"/>
      <c r="K63" s="705"/>
      <c r="L63" s="705"/>
      <c r="M63" s="705"/>
      <c r="N63" s="705"/>
      <c r="O63" s="705"/>
      <c r="P63" s="705"/>
      <c r="Q63" s="705"/>
      <c r="R63" s="705"/>
      <c r="S63" s="705"/>
      <c r="T63" s="705"/>
      <c r="U63" s="705"/>
      <c r="V63" s="705"/>
      <c r="W63" s="705"/>
      <c r="X63" s="705"/>
      <c r="Y63" s="705"/>
      <c r="Z63" s="705"/>
      <c r="AA63" s="705"/>
      <c r="AB63" s="706"/>
    </row>
    <row r="64" spans="2:42" x14ac:dyDescent="0.35">
      <c r="B64" s="704"/>
      <c r="C64" s="705"/>
      <c r="D64" s="705"/>
      <c r="E64" s="705"/>
      <c r="F64" s="705"/>
      <c r="G64" s="705"/>
      <c r="H64" s="705"/>
      <c r="I64" s="705"/>
      <c r="J64" s="705"/>
      <c r="K64" s="705"/>
      <c r="L64" s="705"/>
      <c r="M64" s="705"/>
      <c r="N64" s="705"/>
      <c r="O64" s="705"/>
      <c r="P64" s="705"/>
      <c r="Q64" s="705"/>
      <c r="R64" s="705"/>
      <c r="S64" s="705"/>
      <c r="T64" s="705"/>
      <c r="U64" s="705"/>
      <c r="V64" s="705"/>
      <c r="W64" s="705"/>
      <c r="X64" s="705"/>
      <c r="Y64" s="705"/>
      <c r="Z64" s="705"/>
      <c r="AA64" s="705"/>
      <c r="AB64" s="706"/>
    </row>
    <row r="65" spans="2:28" x14ac:dyDescent="0.35">
      <c r="B65" s="704"/>
      <c r="C65" s="705"/>
      <c r="D65" s="705"/>
      <c r="E65" s="705"/>
      <c r="F65" s="705"/>
      <c r="G65" s="705"/>
      <c r="H65" s="705"/>
      <c r="I65" s="705"/>
      <c r="J65" s="705"/>
      <c r="K65" s="705"/>
      <c r="L65" s="705"/>
      <c r="M65" s="705"/>
      <c r="N65" s="705"/>
      <c r="O65" s="705"/>
      <c r="P65" s="705"/>
      <c r="Q65" s="705"/>
      <c r="R65" s="705"/>
      <c r="S65" s="705"/>
      <c r="T65" s="705"/>
      <c r="U65" s="705"/>
      <c r="V65" s="705"/>
      <c r="W65" s="705"/>
      <c r="X65" s="705"/>
      <c r="Y65" s="705"/>
      <c r="Z65" s="705"/>
      <c r="AA65" s="705"/>
      <c r="AB65" s="706"/>
    </row>
    <row r="66" spans="2:28" x14ac:dyDescent="0.35">
      <c r="B66" s="704"/>
      <c r="C66" s="705"/>
      <c r="D66" s="705"/>
      <c r="E66" s="705"/>
      <c r="F66" s="705"/>
      <c r="G66" s="705"/>
      <c r="H66" s="705"/>
      <c r="I66" s="705"/>
      <c r="J66" s="705"/>
      <c r="K66" s="705"/>
      <c r="L66" s="705"/>
      <c r="M66" s="705"/>
      <c r="N66" s="705"/>
      <c r="O66" s="705"/>
      <c r="P66" s="705"/>
      <c r="Q66" s="705"/>
      <c r="R66" s="705"/>
      <c r="S66" s="705"/>
      <c r="T66" s="705"/>
      <c r="U66" s="705"/>
      <c r="V66" s="705"/>
      <c r="W66" s="705"/>
      <c r="X66" s="705"/>
      <c r="Y66" s="705"/>
      <c r="Z66" s="705"/>
      <c r="AA66" s="705"/>
      <c r="AB66" s="706"/>
    </row>
    <row r="67" spans="2:28" ht="15.75" customHeight="1" thickBot="1" x14ac:dyDescent="0.4">
      <c r="B67" s="707"/>
      <c r="C67" s="708"/>
      <c r="D67" s="708"/>
      <c r="E67" s="708"/>
      <c r="F67" s="708"/>
      <c r="G67" s="708"/>
      <c r="H67" s="708"/>
      <c r="I67" s="708"/>
      <c r="J67" s="708"/>
      <c r="K67" s="708"/>
      <c r="L67" s="708"/>
      <c r="M67" s="708"/>
      <c r="N67" s="708"/>
      <c r="O67" s="708"/>
      <c r="P67" s="708"/>
      <c r="Q67" s="708"/>
      <c r="R67" s="708"/>
      <c r="S67" s="708"/>
      <c r="T67" s="708"/>
      <c r="U67" s="708"/>
      <c r="V67" s="708"/>
      <c r="W67" s="708"/>
      <c r="X67" s="708"/>
      <c r="Y67" s="708"/>
      <c r="Z67" s="708"/>
      <c r="AA67" s="708"/>
      <c r="AB67" s="709"/>
    </row>
    <row r="68" spans="2:28" ht="4.5" customHeight="1" thickBot="1" x14ac:dyDescent="0.4">
      <c r="B68" s="690"/>
      <c r="C68" s="691"/>
      <c r="D68" s="691"/>
      <c r="E68" s="691"/>
      <c r="F68" s="691"/>
      <c r="G68" s="691"/>
      <c r="H68" s="691"/>
      <c r="I68" s="691"/>
      <c r="J68" s="691"/>
      <c r="K68" s="691"/>
      <c r="L68" s="691"/>
      <c r="M68" s="691"/>
      <c r="N68" s="691"/>
      <c r="O68" s="691"/>
      <c r="P68" s="691"/>
      <c r="Q68" s="691"/>
      <c r="R68" s="691"/>
      <c r="S68" s="691"/>
      <c r="T68" s="691"/>
      <c r="U68" s="691"/>
      <c r="V68" s="691"/>
      <c r="W68" s="691"/>
      <c r="X68" s="691"/>
      <c r="Y68" s="691"/>
      <c r="Z68" s="691"/>
      <c r="AA68" s="691"/>
      <c r="AB68" s="692"/>
    </row>
    <row r="69" spans="2:28" ht="14.5" customHeight="1" x14ac:dyDescent="0.35">
      <c r="B69" s="693" t="s">
        <v>987</v>
      </c>
      <c r="C69" s="694"/>
      <c r="D69" s="694"/>
      <c r="E69" s="694"/>
      <c r="F69" s="694"/>
      <c r="G69" s="694"/>
      <c r="H69" s="695" t="s">
        <v>988</v>
      </c>
      <c r="I69" s="695"/>
      <c r="J69" s="695"/>
      <c r="K69" s="695"/>
      <c r="L69" s="695"/>
      <c r="M69" s="695"/>
      <c r="N69" s="695"/>
      <c r="O69" s="695"/>
      <c r="P69" s="695"/>
      <c r="Q69" s="695"/>
      <c r="R69" s="696"/>
      <c r="S69" s="697" t="s">
        <v>989</v>
      </c>
      <c r="T69" s="695"/>
      <c r="U69" s="695"/>
      <c r="V69" s="695"/>
      <c r="W69" s="695"/>
      <c r="X69" s="695"/>
      <c r="Y69" s="695"/>
      <c r="Z69" s="695"/>
      <c r="AA69" s="695"/>
      <c r="AB69" s="696"/>
    </row>
    <row r="70" spans="2:28" ht="16" customHeight="1" thickBot="1" x14ac:dyDescent="0.4">
      <c r="B70" s="693"/>
      <c r="C70" s="694"/>
      <c r="D70" s="694"/>
      <c r="E70" s="694"/>
      <c r="F70" s="694"/>
      <c r="G70" s="694"/>
      <c r="H70" s="695"/>
      <c r="I70" s="695"/>
      <c r="J70" s="695"/>
      <c r="K70" s="695"/>
      <c r="L70" s="695"/>
      <c r="M70" s="695"/>
      <c r="N70" s="695"/>
      <c r="O70" s="695"/>
      <c r="P70" s="695"/>
      <c r="Q70" s="695"/>
      <c r="R70" s="696"/>
      <c r="S70" s="697"/>
      <c r="T70" s="695"/>
      <c r="U70" s="695"/>
      <c r="V70" s="695"/>
      <c r="W70" s="695"/>
      <c r="X70" s="695"/>
      <c r="Y70" s="695"/>
      <c r="Z70" s="695"/>
      <c r="AA70" s="695"/>
      <c r="AB70" s="696"/>
    </row>
    <row r="71" spans="2:28" ht="78.75" customHeight="1" thickBot="1" x14ac:dyDescent="0.4">
      <c r="B71" s="1432">
        <v>1.119</v>
      </c>
      <c r="C71" s="1433"/>
      <c r="D71" s="1433"/>
      <c r="E71" s="1433"/>
      <c r="F71" s="1433"/>
      <c r="G71" s="1434"/>
      <c r="H71" s="1400" t="s">
        <v>1061</v>
      </c>
      <c r="I71" s="1401"/>
      <c r="J71" s="1401"/>
      <c r="K71" s="1401"/>
      <c r="L71" s="1401"/>
      <c r="M71" s="1401"/>
      <c r="N71" s="1401"/>
      <c r="O71" s="1401"/>
      <c r="P71" s="1401"/>
      <c r="Q71" s="1401"/>
      <c r="R71" s="1402"/>
      <c r="S71" s="690"/>
      <c r="T71" s="691"/>
      <c r="U71" s="691"/>
      <c r="V71" s="691"/>
      <c r="W71" s="691"/>
      <c r="X71" s="691"/>
      <c r="Y71" s="691"/>
      <c r="Z71" s="691"/>
      <c r="AA71" s="691"/>
      <c r="AB71" s="692"/>
    </row>
    <row r="72" spans="2:28" ht="4" customHeight="1" thickBot="1" x14ac:dyDescent="0.4">
      <c r="B72" s="669"/>
      <c r="C72" s="670"/>
      <c r="D72" s="670"/>
      <c r="E72" s="670"/>
      <c r="F72" s="670"/>
      <c r="G72" s="670"/>
      <c r="H72" s="670"/>
      <c r="I72" s="670"/>
      <c r="J72" s="670"/>
      <c r="K72" s="670"/>
      <c r="L72" s="670"/>
      <c r="M72" s="670"/>
      <c r="N72" s="670"/>
      <c r="O72" s="670"/>
      <c r="P72" s="670"/>
      <c r="Q72" s="670"/>
      <c r="R72" s="670"/>
      <c r="S72" s="670"/>
      <c r="T72" s="670"/>
      <c r="U72" s="670"/>
      <c r="V72" s="670"/>
      <c r="W72" s="670"/>
      <c r="X72" s="670"/>
      <c r="Y72" s="670"/>
      <c r="Z72" s="670"/>
      <c r="AA72" s="670"/>
      <c r="AB72" s="671"/>
    </row>
    <row r="73" spans="2:28" ht="15" customHeight="1" x14ac:dyDescent="0.35">
      <c r="B73" s="672" t="s">
        <v>991</v>
      </c>
      <c r="C73" s="673"/>
      <c r="D73" s="673"/>
      <c r="E73" s="673"/>
      <c r="F73" s="673"/>
      <c r="G73" s="673"/>
      <c r="H73" s="674"/>
      <c r="I73" s="678" t="s">
        <v>1047</v>
      </c>
      <c r="J73" s="679"/>
      <c r="K73" s="679"/>
      <c r="L73" s="679"/>
      <c r="M73" s="679"/>
      <c r="N73" s="679"/>
      <c r="O73" s="679"/>
      <c r="P73" s="680"/>
      <c r="Q73" s="672" t="s">
        <v>993</v>
      </c>
      <c r="R73" s="673"/>
      <c r="S73" s="673"/>
      <c r="T73" s="673"/>
      <c r="U73" s="674"/>
      <c r="V73" s="1394" t="s">
        <v>1049</v>
      </c>
      <c r="W73" s="1395"/>
      <c r="X73" s="1395"/>
      <c r="Y73" s="1395"/>
      <c r="Z73" s="1395"/>
      <c r="AA73" s="1395"/>
      <c r="AB73" s="1396"/>
    </row>
    <row r="74" spans="2:28" ht="42.75" customHeight="1" thickBot="1" x14ac:dyDescent="0.4">
      <c r="B74" s="675"/>
      <c r="C74" s="676"/>
      <c r="D74" s="676"/>
      <c r="E74" s="676"/>
      <c r="F74" s="676"/>
      <c r="G74" s="676"/>
      <c r="H74" s="677"/>
      <c r="I74" s="681"/>
      <c r="J74" s="682"/>
      <c r="K74" s="682"/>
      <c r="L74" s="682"/>
      <c r="M74" s="682"/>
      <c r="N74" s="682"/>
      <c r="O74" s="682"/>
      <c r="P74" s="683"/>
      <c r="Q74" s="675"/>
      <c r="R74" s="676"/>
      <c r="S74" s="676"/>
      <c r="T74" s="676"/>
      <c r="U74" s="677"/>
      <c r="V74" s="681"/>
      <c r="W74" s="682"/>
      <c r="X74" s="682"/>
      <c r="Y74" s="682"/>
      <c r="Z74" s="682"/>
      <c r="AA74" s="682"/>
      <c r="AB74" s="683"/>
    </row>
    <row r="99" ht="6" customHeight="1" x14ac:dyDescent="0.35"/>
  </sheetData>
  <mergeCells count="165">
    <mergeCell ref="B6:H7"/>
    <mergeCell ref="I6:I7"/>
    <mergeCell ref="J6:K7"/>
    <mergeCell ref="L6:AB7"/>
    <mergeCell ref="B8:AB8"/>
    <mergeCell ref="B9:H9"/>
    <mergeCell ref="I9:AB9"/>
    <mergeCell ref="B2:G4"/>
    <mergeCell ref="H2:AB2"/>
    <mergeCell ref="H3:O3"/>
    <mergeCell ref="P3:AB3"/>
    <mergeCell ref="H4:AB4"/>
    <mergeCell ref="B5:AB5"/>
    <mergeCell ref="B13:AB13"/>
    <mergeCell ref="B14:H15"/>
    <mergeCell ref="I14:U15"/>
    <mergeCell ref="V14:AB14"/>
    <mergeCell ref="V15:AB15"/>
    <mergeCell ref="B16:AB16"/>
    <mergeCell ref="B10:AB10"/>
    <mergeCell ref="B11:H12"/>
    <mergeCell ref="I11:P12"/>
    <mergeCell ref="Q11:U11"/>
    <mergeCell ref="V11:Y11"/>
    <mergeCell ref="Z11:AB11"/>
    <mergeCell ref="Q12:U12"/>
    <mergeCell ref="V12:Y12"/>
    <mergeCell ref="Z12:AB12"/>
    <mergeCell ref="B21:G21"/>
    <mergeCell ref="H21:J21"/>
    <mergeCell ref="K21:T21"/>
    <mergeCell ref="U21:AB21"/>
    <mergeCell ref="B22:AB22"/>
    <mergeCell ref="B23:H23"/>
    <mergeCell ref="I23:AB23"/>
    <mergeCell ref="B17:H17"/>
    <mergeCell ref="I17:AB17"/>
    <mergeCell ref="B18:AB18"/>
    <mergeCell ref="B19:H19"/>
    <mergeCell ref="I19:AB19"/>
    <mergeCell ref="B20:AB20"/>
    <mergeCell ref="B28:H29"/>
    <mergeCell ref="I28:L29"/>
    <mergeCell ref="M28:W28"/>
    <mergeCell ref="X28:AB28"/>
    <mergeCell ref="M29:W29"/>
    <mergeCell ref="X29:AB29"/>
    <mergeCell ref="B24:AB24"/>
    <mergeCell ref="B25:L25"/>
    <mergeCell ref="N25:AB25"/>
    <mergeCell ref="B26:M26"/>
    <mergeCell ref="N26:AB26"/>
    <mergeCell ref="B27:AB27"/>
    <mergeCell ref="B30:AB30"/>
    <mergeCell ref="B31:J33"/>
    <mergeCell ref="K31:R31"/>
    <mergeCell ref="S31:W31"/>
    <mergeCell ref="X31:AB31"/>
    <mergeCell ref="K32:N32"/>
    <mergeCell ref="O32:R32"/>
    <mergeCell ref="S32:T32"/>
    <mergeCell ref="U32:W32"/>
    <mergeCell ref="X32:Y32"/>
    <mergeCell ref="B34:AB34"/>
    <mergeCell ref="B35:AB35"/>
    <mergeCell ref="B36:G36"/>
    <mergeCell ref="K36:AB36"/>
    <mergeCell ref="B37:G37"/>
    <mergeCell ref="K37:AB37"/>
    <mergeCell ref="Z32:AB32"/>
    <mergeCell ref="K33:N33"/>
    <mergeCell ref="O33:R33"/>
    <mergeCell ref="S33:T33"/>
    <mergeCell ref="U33:W33"/>
    <mergeCell ref="X33:Y33"/>
    <mergeCell ref="Z33:AB33"/>
    <mergeCell ref="B41:G41"/>
    <mergeCell ref="K41:AB41"/>
    <mergeCell ref="B42:AB42"/>
    <mergeCell ref="B43:AB43"/>
    <mergeCell ref="B44:AB53"/>
    <mergeCell ref="B54:AB54"/>
    <mergeCell ref="B38:G38"/>
    <mergeCell ref="K38:AB38"/>
    <mergeCell ref="B39:G39"/>
    <mergeCell ref="K39:AB39"/>
    <mergeCell ref="B40:G40"/>
    <mergeCell ref="K40:AB40"/>
    <mergeCell ref="B55:G55"/>
    <mergeCell ref="H55:I55"/>
    <mergeCell ref="J55:M55"/>
    <mergeCell ref="N55:U55"/>
    <mergeCell ref="V55:AB55"/>
    <mergeCell ref="B56:G56"/>
    <mergeCell ref="H56:I56"/>
    <mergeCell ref="J56:M56"/>
    <mergeCell ref="N56:U56"/>
    <mergeCell ref="V56:AB56"/>
    <mergeCell ref="B57:G57"/>
    <mergeCell ref="H57:I57"/>
    <mergeCell ref="J57:M57"/>
    <mergeCell ref="N57:U57"/>
    <mergeCell ref="V57:AB57"/>
    <mergeCell ref="B58:G58"/>
    <mergeCell ref="H58:I58"/>
    <mergeCell ref="J58:M58"/>
    <mergeCell ref="N58:U58"/>
    <mergeCell ref="V58:AB58"/>
    <mergeCell ref="B59:G59"/>
    <mergeCell ref="H59:I59"/>
    <mergeCell ref="J59:M59"/>
    <mergeCell ref="N59:U59"/>
    <mergeCell ref="V59:AB59"/>
    <mergeCell ref="B60:G60"/>
    <mergeCell ref="H60:I60"/>
    <mergeCell ref="J60:M60"/>
    <mergeCell ref="N60:U60"/>
    <mergeCell ref="V60:AB60"/>
    <mergeCell ref="B61:G61"/>
    <mergeCell ref="H61:I61"/>
    <mergeCell ref="J61:M61"/>
    <mergeCell ref="N61:U61"/>
    <mergeCell ref="V61:AB61"/>
    <mergeCell ref="B62:G62"/>
    <mergeCell ref="H62:I62"/>
    <mergeCell ref="J62:M62"/>
    <mergeCell ref="N62:U62"/>
    <mergeCell ref="V62:AB62"/>
    <mergeCell ref="B63:G63"/>
    <mergeCell ref="H63:I63"/>
    <mergeCell ref="J63:M63"/>
    <mergeCell ref="N63:U63"/>
    <mergeCell ref="V63:AB63"/>
    <mergeCell ref="B64:G64"/>
    <mergeCell ref="H64:I64"/>
    <mergeCell ref="J64:M64"/>
    <mergeCell ref="N64:U64"/>
    <mergeCell ref="V64:AB64"/>
    <mergeCell ref="B67:G67"/>
    <mergeCell ref="H67:I67"/>
    <mergeCell ref="J67:M67"/>
    <mergeCell ref="N67:U67"/>
    <mergeCell ref="V67:AB67"/>
    <mergeCell ref="B68:AB68"/>
    <mergeCell ref="B65:G65"/>
    <mergeCell ref="H65:I65"/>
    <mergeCell ref="J65:M65"/>
    <mergeCell ref="N65:U65"/>
    <mergeCell ref="V65:AB65"/>
    <mergeCell ref="B66:G66"/>
    <mergeCell ref="H66:I66"/>
    <mergeCell ref="J66:M66"/>
    <mergeCell ref="N66:U66"/>
    <mergeCell ref="V66:AB66"/>
    <mergeCell ref="B72:AB72"/>
    <mergeCell ref="B73:H74"/>
    <mergeCell ref="I73:P74"/>
    <mergeCell ref="Q73:U74"/>
    <mergeCell ref="V73:AB74"/>
    <mergeCell ref="B69:G70"/>
    <mergeCell ref="H69:R70"/>
    <mergeCell ref="S69:AB70"/>
    <mergeCell ref="B71:G71"/>
    <mergeCell ref="H71:R71"/>
    <mergeCell ref="S71:AB71"/>
  </mergeCells>
  <dataValidations count="7">
    <dataValidation type="list" allowBlank="1" showInputMessage="1" showErrorMessage="1" sqref="X29:AB29">
      <formula1>#N/A</formula1>
    </dataValidation>
    <dataValidation type="list" allowBlank="1" showInputMessage="1" showErrorMessage="1" sqref="N26:AB26">
      <formula1>#N/A</formula1>
    </dataValidation>
    <dataValidation type="list" allowBlank="1" showInputMessage="1" showErrorMessage="1" sqref="U21:AB21">
      <formula1>#N/A</formula1>
    </dataValidation>
    <dataValidation type="list" allowBlank="1" showInputMessage="1" showErrorMessage="1" sqref="V15:AB15">
      <formula1>#N/A</formula1>
    </dataValidation>
    <dataValidation type="list" allowBlank="1" showInputMessage="1" showErrorMessage="1" sqref="Q12:U12">
      <formula1>#N/A</formula1>
    </dataValidation>
    <dataValidation type="list" allowBlank="1" showInputMessage="1" showErrorMessage="1" sqref="I9:AB9">
      <formula1>#N/A</formula1>
    </dataValidation>
    <dataValidation type="list" allowBlank="1" showInputMessage="1" showErrorMessage="1" sqref="L6:AB7">
      <formula1>#N/A</formula1>
    </dataValidation>
  </dataValidations>
  <pageMargins left="0.7" right="0.7" top="0.75" bottom="0.75" header="0.3" footer="0.3"/>
  <drawing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C08AF"/>
  </sheetPr>
  <dimension ref="B1:AP99"/>
  <sheetViews>
    <sheetView topLeftCell="A37" workbookViewId="0">
      <selection activeCell="K39" sqref="K39:AB39"/>
    </sheetView>
  </sheetViews>
  <sheetFormatPr baseColWidth="10" defaultColWidth="3.54296875" defaultRowHeight="14.5" x14ac:dyDescent="0.35"/>
  <cols>
    <col min="1" max="1" width="3.54296875" style="640"/>
    <col min="2" max="2" width="2.81640625" style="640" customWidth="1"/>
    <col min="3" max="6" width="2.54296875" style="640" customWidth="1"/>
    <col min="7" max="7" width="3.26953125" style="640" customWidth="1"/>
    <col min="8" max="8" width="20.7265625" style="640" customWidth="1"/>
    <col min="9" max="9" width="26.81640625" style="640" customWidth="1"/>
    <col min="10" max="10" width="19.81640625" style="640" customWidth="1"/>
    <col min="11" max="12" width="3.453125" style="640" customWidth="1"/>
    <col min="13" max="15" width="2.54296875" style="640" customWidth="1"/>
    <col min="16" max="17" width="3.453125" style="640" customWidth="1"/>
    <col min="18" max="18" width="3.54296875" style="640"/>
    <col min="19" max="19" width="3.453125" style="640" customWidth="1"/>
    <col min="20" max="20" width="7.453125" style="640" customWidth="1"/>
    <col min="21" max="21" width="3.453125" style="640" customWidth="1"/>
    <col min="22" max="22" width="3.54296875" style="640"/>
    <col min="23" max="25" width="5" style="640" customWidth="1"/>
    <col min="26" max="26" width="6.54296875" style="640" customWidth="1"/>
    <col min="27" max="27" width="3.54296875" style="640" customWidth="1"/>
    <col min="28" max="28" width="4.1796875" style="640" customWidth="1"/>
    <col min="29" max="38" width="3.54296875" style="640"/>
    <col min="39" max="39" width="24.81640625" style="640" customWidth="1"/>
    <col min="40" max="40" width="34" style="640" customWidth="1"/>
    <col min="41" max="41" width="29.26953125" style="640" customWidth="1"/>
    <col min="42" max="42" width="25.7265625" style="640" customWidth="1"/>
    <col min="43" max="16384" width="3.54296875" style="640"/>
  </cols>
  <sheetData>
    <row r="1" spans="2:28" ht="15" thickBot="1" x14ac:dyDescent="0.4">
      <c r="B1" s="641"/>
      <c r="C1" s="641"/>
      <c r="D1" s="641"/>
      <c r="E1" s="641"/>
      <c r="F1" s="641"/>
    </row>
    <row r="2" spans="2:28" ht="45.75" customHeight="1" x14ac:dyDescent="0.35">
      <c r="B2" s="858"/>
      <c r="C2" s="859"/>
      <c r="D2" s="859"/>
      <c r="E2" s="859"/>
      <c r="F2" s="859"/>
      <c r="G2" s="859"/>
      <c r="H2" s="860" t="s">
        <v>0</v>
      </c>
      <c r="I2" s="860"/>
      <c r="J2" s="860"/>
      <c r="K2" s="860"/>
      <c r="L2" s="860"/>
      <c r="M2" s="860"/>
      <c r="N2" s="860"/>
      <c r="O2" s="860"/>
      <c r="P2" s="860"/>
      <c r="Q2" s="860"/>
      <c r="R2" s="860"/>
      <c r="S2" s="860"/>
      <c r="T2" s="860"/>
      <c r="U2" s="860"/>
      <c r="V2" s="860"/>
      <c r="W2" s="860"/>
      <c r="X2" s="860"/>
      <c r="Y2" s="860"/>
      <c r="Z2" s="860"/>
      <c r="AA2" s="860"/>
      <c r="AB2" s="861"/>
    </row>
    <row r="3" spans="2:28" x14ac:dyDescent="0.35">
      <c r="B3" s="704"/>
      <c r="C3" s="705"/>
      <c r="D3" s="705"/>
      <c r="E3" s="705"/>
      <c r="F3" s="705"/>
      <c r="G3" s="705"/>
      <c r="H3" s="862" t="s">
        <v>959</v>
      </c>
      <c r="I3" s="862"/>
      <c r="J3" s="862"/>
      <c r="K3" s="862"/>
      <c r="L3" s="862"/>
      <c r="M3" s="862"/>
      <c r="N3" s="862"/>
      <c r="O3" s="862"/>
      <c r="P3" s="862" t="s">
        <v>71</v>
      </c>
      <c r="Q3" s="862"/>
      <c r="R3" s="862"/>
      <c r="S3" s="862"/>
      <c r="T3" s="862"/>
      <c r="U3" s="862"/>
      <c r="V3" s="862"/>
      <c r="W3" s="862"/>
      <c r="X3" s="862"/>
      <c r="Y3" s="862"/>
      <c r="Z3" s="862"/>
      <c r="AA3" s="862"/>
      <c r="AB3" s="863"/>
    </row>
    <row r="4" spans="2:28" ht="15" thickBot="1" x14ac:dyDescent="0.4">
      <c r="B4" s="707"/>
      <c r="C4" s="708"/>
      <c r="D4" s="708"/>
      <c r="E4" s="708"/>
      <c r="F4" s="708"/>
      <c r="G4" s="708"/>
      <c r="H4" s="864" t="s">
        <v>960</v>
      </c>
      <c r="I4" s="864"/>
      <c r="J4" s="864"/>
      <c r="K4" s="864"/>
      <c r="L4" s="864"/>
      <c r="M4" s="864"/>
      <c r="N4" s="864"/>
      <c r="O4" s="864"/>
      <c r="P4" s="864"/>
      <c r="Q4" s="864"/>
      <c r="R4" s="864"/>
      <c r="S4" s="864"/>
      <c r="T4" s="864"/>
      <c r="U4" s="864"/>
      <c r="V4" s="864"/>
      <c r="W4" s="864"/>
      <c r="X4" s="864"/>
      <c r="Y4" s="864"/>
      <c r="Z4" s="864"/>
      <c r="AA4" s="864"/>
      <c r="AB4" s="865"/>
    </row>
    <row r="5" spans="2:28" ht="6" customHeight="1" thickBot="1" x14ac:dyDescent="0.4">
      <c r="B5" s="691"/>
      <c r="C5" s="691"/>
      <c r="D5" s="691"/>
      <c r="E5" s="691"/>
      <c r="F5" s="691"/>
      <c r="G5" s="691"/>
      <c r="H5" s="691"/>
      <c r="I5" s="691"/>
      <c r="J5" s="691"/>
      <c r="K5" s="691"/>
      <c r="L5" s="691"/>
      <c r="M5" s="691"/>
      <c r="N5" s="691"/>
      <c r="O5" s="691"/>
      <c r="P5" s="691"/>
      <c r="Q5" s="691"/>
      <c r="R5" s="691"/>
      <c r="S5" s="691"/>
      <c r="T5" s="691"/>
      <c r="U5" s="691"/>
      <c r="V5" s="691"/>
      <c r="W5" s="691"/>
      <c r="X5" s="691"/>
      <c r="Y5" s="691"/>
      <c r="Z5" s="691"/>
      <c r="AA5" s="691"/>
      <c r="AB5" s="691"/>
    </row>
    <row r="6" spans="2:28" ht="13" customHeight="1" x14ac:dyDescent="0.35">
      <c r="B6" s="843" t="s">
        <v>961</v>
      </c>
      <c r="C6" s="844"/>
      <c r="D6" s="844"/>
      <c r="E6" s="844"/>
      <c r="F6" s="844"/>
      <c r="G6" s="844"/>
      <c r="H6" s="844"/>
      <c r="I6" s="1418">
        <v>45809</v>
      </c>
      <c r="J6" s="798" t="s">
        <v>4</v>
      </c>
      <c r="K6" s="800"/>
      <c r="L6" s="849" t="s">
        <v>1037</v>
      </c>
      <c r="M6" s="850"/>
      <c r="N6" s="850"/>
      <c r="O6" s="850"/>
      <c r="P6" s="850"/>
      <c r="Q6" s="850"/>
      <c r="R6" s="850"/>
      <c r="S6" s="850"/>
      <c r="T6" s="850"/>
      <c r="U6" s="850"/>
      <c r="V6" s="850"/>
      <c r="W6" s="850"/>
      <c r="X6" s="850"/>
      <c r="Y6" s="850"/>
      <c r="Z6" s="850"/>
      <c r="AA6" s="850"/>
      <c r="AB6" s="851"/>
    </row>
    <row r="7" spans="2:28" ht="13" customHeight="1" thickBot="1" x14ac:dyDescent="0.4">
      <c r="B7" s="845"/>
      <c r="C7" s="846"/>
      <c r="D7" s="846"/>
      <c r="E7" s="846"/>
      <c r="F7" s="846"/>
      <c r="G7" s="846"/>
      <c r="H7" s="846"/>
      <c r="I7" s="1419"/>
      <c r="J7" s="801"/>
      <c r="K7" s="803"/>
      <c r="L7" s="852"/>
      <c r="M7" s="853"/>
      <c r="N7" s="853"/>
      <c r="O7" s="853"/>
      <c r="P7" s="853"/>
      <c r="Q7" s="853"/>
      <c r="R7" s="853"/>
      <c r="S7" s="853"/>
      <c r="T7" s="853"/>
      <c r="U7" s="853"/>
      <c r="V7" s="853"/>
      <c r="W7" s="853"/>
      <c r="X7" s="853"/>
      <c r="Y7" s="853"/>
      <c r="Z7" s="853"/>
      <c r="AA7" s="853"/>
      <c r="AB7" s="854"/>
    </row>
    <row r="8" spans="2:28" ht="6" customHeight="1" thickBot="1" x14ac:dyDescent="0.4">
      <c r="B8" s="825"/>
      <c r="C8" s="826"/>
      <c r="D8" s="826"/>
      <c r="E8" s="826"/>
      <c r="F8" s="826"/>
      <c r="G8" s="826"/>
      <c r="H8" s="826"/>
      <c r="I8" s="826"/>
      <c r="J8" s="826"/>
      <c r="K8" s="826"/>
      <c r="L8" s="826"/>
      <c r="M8" s="826"/>
      <c r="N8" s="826"/>
      <c r="O8" s="826"/>
      <c r="P8" s="826"/>
      <c r="Q8" s="826"/>
      <c r="R8" s="826"/>
      <c r="S8" s="826"/>
      <c r="T8" s="826"/>
      <c r="U8" s="826"/>
      <c r="V8" s="826"/>
      <c r="W8" s="826"/>
      <c r="X8" s="826"/>
      <c r="Y8" s="826"/>
      <c r="Z8" s="826"/>
      <c r="AA8" s="826"/>
      <c r="AB8" s="827"/>
    </row>
    <row r="9" spans="2:28" ht="29.5" customHeight="1" thickBot="1" x14ac:dyDescent="0.4">
      <c r="B9" s="721" t="s">
        <v>963</v>
      </c>
      <c r="C9" s="722"/>
      <c r="D9" s="722"/>
      <c r="E9" s="722"/>
      <c r="F9" s="722"/>
      <c r="G9" s="722"/>
      <c r="H9" s="723"/>
      <c r="I9" s="855" t="s">
        <v>1038</v>
      </c>
      <c r="J9" s="856"/>
      <c r="K9" s="856"/>
      <c r="L9" s="856"/>
      <c r="M9" s="856"/>
      <c r="N9" s="856"/>
      <c r="O9" s="856"/>
      <c r="P9" s="856"/>
      <c r="Q9" s="856"/>
      <c r="R9" s="856"/>
      <c r="S9" s="856"/>
      <c r="T9" s="856"/>
      <c r="U9" s="856"/>
      <c r="V9" s="856"/>
      <c r="W9" s="856"/>
      <c r="X9" s="856"/>
      <c r="Y9" s="856"/>
      <c r="Z9" s="856"/>
      <c r="AA9" s="856"/>
      <c r="AB9" s="857"/>
    </row>
    <row r="10" spans="2:28" ht="6" customHeight="1" thickBot="1" x14ac:dyDescent="0.4">
      <c r="B10" s="825"/>
      <c r="C10" s="826"/>
      <c r="D10" s="826"/>
      <c r="E10" s="826"/>
      <c r="F10" s="826"/>
      <c r="G10" s="826"/>
      <c r="H10" s="826"/>
      <c r="I10" s="826"/>
      <c r="J10" s="826"/>
      <c r="K10" s="826"/>
      <c r="L10" s="826"/>
      <c r="M10" s="826"/>
      <c r="N10" s="826"/>
      <c r="O10" s="826"/>
      <c r="P10" s="826"/>
      <c r="Q10" s="826"/>
      <c r="R10" s="826"/>
      <c r="S10" s="826"/>
      <c r="T10" s="826"/>
      <c r="U10" s="826"/>
      <c r="V10" s="826"/>
      <c r="W10" s="826"/>
      <c r="X10" s="826"/>
      <c r="Y10" s="826"/>
      <c r="Z10" s="826"/>
      <c r="AA10" s="826"/>
      <c r="AB10" s="827"/>
    </row>
    <row r="11" spans="2:28" ht="16" customHeight="1" thickBot="1" x14ac:dyDescent="0.4">
      <c r="B11" s="798" t="s">
        <v>5</v>
      </c>
      <c r="C11" s="799"/>
      <c r="D11" s="799"/>
      <c r="E11" s="799"/>
      <c r="F11" s="799"/>
      <c r="G11" s="799"/>
      <c r="H11" s="800"/>
      <c r="I11" s="828" t="s">
        <v>242</v>
      </c>
      <c r="J11" s="829"/>
      <c r="K11" s="829"/>
      <c r="L11" s="829"/>
      <c r="M11" s="829"/>
      <c r="N11" s="829"/>
      <c r="O11" s="829"/>
      <c r="P11" s="830"/>
      <c r="Q11" s="834" t="s">
        <v>524</v>
      </c>
      <c r="R11" s="835"/>
      <c r="S11" s="835"/>
      <c r="T11" s="835"/>
      <c r="U11" s="836"/>
      <c r="V11" s="834" t="s">
        <v>7</v>
      </c>
      <c r="W11" s="835"/>
      <c r="X11" s="835"/>
      <c r="Y11" s="836"/>
      <c r="Z11" s="721" t="s">
        <v>8</v>
      </c>
      <c r="AA11" s="722"/>
      <c r="AB11" s="723"/>
    </row>
    <row r="12" spans="2:28" ht="24" customHeight="1" thickBot="1" x14ac:dyDescent="0.4">
      <c r="B12" s="801"/>
      <c r="C12" s="802"/>
      <c r="D12" s="802"/>
      <c r="E12" s="802"/>
      <c r="F12" s="802"/>
      <c r="G12" s="802"/>
      <c r="H12" s="803"/>
      <c r="I12" s="831"/>
      <c r="J12" s="832"/>
      <c r="K12" s="832"/>
      <c r="L12" s="832"/>
      <c r="M12" s="832"/>
      <c r="N12" s="832"/>
      <c r="O12" s="832"/>
      <c r="P12" s="833"/>
      <c r="Q12" s="837" t="s">
        <v>310</v>
      </c>
      <c r="R12" s="838"/>
      <c r="S12" s="838"/>
      <c r="T12" s="838"/>
      <c r="U12" s="839"/>
      <c r="V12" s="840" t="s">
        <v>243</v>
      </c>
      <c r="W12" s="841"/>
      <c r="X12" s="841"/>
      <c r="Y12" s="842"/>
      <c r="Z12" s="837">
        <v>2</v>
      </c>
      <c r="AA12" s="838"/>
      <c r="AB12" s="839"/>
    </row>
    <row r="13" spans="2:28" ht="6" customHeight="1" thickBot="1" x14ac:dyDescent="0.4">
      <c r="B13" s="733"/>
      <c r="C13" s="734"/>
      <c r="D13" s="734"/>
      <c r="E13" s="734"/>
      <c r="F13" s="734"/>
      <c r="G13" s="734"/>
      <c r="H13" s="734"/>
      <c r="I13" s="734"/>
      <c r="J13" s="734"/>
      <c r="K13" s="734"/>
      <c r="L13" s="734"/>
      <c r="M13" s="734"/>
      <c r="N13" s="734"/>
      <c r="O13" s="734"/>
      <c r="P13" s="734"/>
      <c r="Q13" s="734"/>
      <c r="R13" s="734"/>
      <c r="S13" s="734"/>
      <c r="T13" s="734"/>
      <c r="U13" s="734"/>
      <c r="V13" s="734"/>
      <c r="W13" s="734"/>
      <c r="X13" s="734"/>
      <c r="Y13" s="734"/>
      <c r="Z13" s="734"/>
      <c r="AA13" s="734"/>
      <c r="AB13" s="735"/>
    </row>
    <row r="14" spans="2:28" ht="16" customHeight="1" thickBot="1" x14ac:dyDescent="0.4">
      <c r="B14" s="798" t="s">
        <v>10</v>
      </c>
      <c r="C14" s="799"/>
      <c r="D14" s="799"/>
      <c r="E14" s="799"/>
      <c r="F14" s="799"/>
      <c r="G14" s="799"/>
      <c r="H14" s="800"/>
      <c r="I14" s="724" t="s">
        <v>244</v>
      </c>
      <c r="J14" s="725"/>
      <c r="K14" s="725"/>
      <c r="L14" s="725"/>
      <c r="M14" s="725"/>
      <c r="N14" s="725"/>
      <c r="O14" s="725"/>
      <c r="P14" s="725"/>
      <c r="Q14" s="725"/>
      <c r="R14" s="725"/>
      <c r="S14" s="725"/>
      <c r="T14" s="725"/>
      <c r="U14" s="726"/>
      <c r="V14" s="721" t="s">
        <v>966</v>
      </c>
      <c r="W14" s="722"/>
      <c r="X14" s="722"/>
      <c r="Y14" s="722"/>
      <c r="Z14" s="722"/>
      <c r="AA14" s="722"/>
      <c r="AB14" s="723"/>
    </row>
    <row r="15" spans="2:28" ht="28.5" customHeight="1" thickBot="1" x14ac:dyDescent="0.4">
      <c r="B15" s="801"/>
      <c r="C15" s="802"/>
      <c r="D15" s="802"/>
      <c r="E15" s="802"/>
      <c r="F15" s="802"/>
      <c r="G15" s="802"/>
      <c r="H15" s="803"/>
      <c r="I15" s="730"/>
      <c r="J15" s="731"/>
      <c r="K15" s="731"/>
      <c r="L15" s="731"/>
      <c r="M15" s="731"/>
      <c r="N15" s="731"/>
      <c r="O15" s="731"/>
      <c r="P15" s="731"/>
      <c r="Q15" s="731"/>
      <c r="R15" s="731"/>
      <c r="S15" s="731"/>
      <c r="T15" s="731"/>
      <c r="U15" s="732"/>
      <c r="V15" s="815" t="s">
        <v>997</v>
      </c>
      <c r="W15" s="816"/>
      <c r="X15" s="816"/>
      <c r="Y15" s="816"/>
      <c r="Z15" s="816"/>
      <c r="AA15" s="816"/>
      <c r="AB15" s="817"/>
    </row>
    <row r="16" spans="2:28" ht="6" customHeight="1" thickBot="1" x14ac:dyDescent="0.4">
      <c r="B16" s="733"/>
      <c r="C16" s="734"/>
      <c r="D16" s="734"/>
      <c r="E16" s="734"/>
      <c r="F16" s="734"/>
      <c r="G16" s="734"/>
      <c r="H16" s="734"/>
      <c r="I16" s="734"/>
      <c r="J16" s="734"/>
      <c r="K16" s="734"/>
      <c r="L16" s="734"/>
      <c r="M16" s="734"/>
      <c r="N16" s="734"/>
      <c r="O16" s="734"/>
      <c r="P16" s="734"/>
      <c r="Q16" s="734"/>
      <c r="R16" s="734"/>
      <c r="S16" s="734"/>
      <c r="T16" s="734"/>
      <c r="U16" s="734"/>
      <c r="V16" s="734"/>
      <c r="W16" s="734"/>
      <c r="X16" s="734"/>
      <c r="Y16" s="734"/>
      <c r="Z16" s="734"/>
      <c r="AA16" s="734"/>
      <c r="AB16" s="735"/>
    </row>
    <row r="17" spans="2:28" ht="67.5" customHeight="1" thickBot="1" x14ac:dyDescent="0.4">
      <c r="B17" s="721" t="s">
        <v>13</v>
      </c>
      <c r="C17" s="722"/>
      <c r="D17" s="722"/>
      <c r="E17" s="722"/>
      <c r="F17" s="722"/>
      <c r="G17" s="722"/>
      <c r="H17" s="723"/>
      <c r="I17" s="1426" t="s">
        <v>245</v>
      </c>
      <c r="J17" s="1427"/>
      <c r="K17" s="1427"/>
      <c r="L17" s="1427"/>
      <c r="M17" s="1427"/>
      <c r="N17" s="1427"/>
      <c r="O17" s="1427"/>
      <c r="P17" s="1427"/>
      <c r="Q17" s="1427"/>
      <c r="R17" s="1427"/>
      <c r="S17" s="1427"/>
      <c r="T17" s="1427"/>
      <c r="U17" s="1427"/>
      <c r="V17" s="1427"/>
      <c r="W17" s="1427"/>
      <c r="X17" s="1427"/>
      <c r="Y17" s="1427"/>
      <c r="Z17" s="1427"/>
      <c r="AA17" s="1427"/>
      <c r="AB17" s="1428"/>
    </row>
    <row r="18" spans="2:28" ht="6" customHeight="1" thickBot="1" x14ac:dyDescent="0.4">
      <c r="B18" s="733"/>
      <c r="C18" s="734"/>
      <c r="D18" s="734"/>
      <c r="E18" s="734"/>
      <c r="F18" s="734"/>
      <c r="G18" s="734"/>
      <c r="H18" s="734"/>
      <c r="I18" s="734"/>
      <c r="J18" s="734"/>
      <c r="K18" s="734"/>
      <c r="L18" s="734"/>
      <c r="M18" s="734"/>
      <c r="N18" s="734"/>
      <c r="O18" s="734"/>
      <c r="P18" s="734"/>
      <c r="Q18" s="734"/>
      <c r="R18" s="734"/>
      <c r="S18" s="734"/>
      <c r="T18" s="734"/>
      <c r="U18" s="734"/>
      <c r="V18" s="734"/>
      <c r="W18" s="734"/>
      <c r="X18" s="734"/>
      <c r="Y18" s="734"/>
      <c r="Z18" s="734"/>
      <c r="AA18" s="734"/>
      <c r="AB18" s="735"/>
    </row>
    <row r="19" spans="2:28" ht="85.5" customHeight="1" thickBot="1" x14ac:dyDescent="0.4">
      <c r="B19" s="721" t="s">
        <v>967</v>
      </c>
      <c r="C19" s="722"/>
      <c r="D19" s="722"/>
      <c r="E19" s="722"/>
      <c r="F19" s="722"/>
      <c r="G19" s="722"/>
      <c r="H19" s="723"/>
      <c r="I19" s="1426" t="s">
        <v>246</v>
      </c>
      <c r="J19" s="1427"/>
      <c r="K19" s="1427"/>
      <c r="L19" s="1427"/>
      <c r="M19" s="1427"/>
      <c r="N19" s="1427"/>
      <c r="O19" s="1427"/>
      <c r="P19" s="1427"/>
      <c r="Q19" s="1427"/>
      <c r="R19" s="1427"/>
      <c r="S19" s="1427"/>
      <c r="T19" s="1427"/>
      <c r="U19" s="1427"/>
      <c r="V19" s="1427"/>
      <c r="W19" s="1427"/>
      <c r="X19" s="1427"/>
      <c r="Y19" s="1427"/>
      <c r="Z19" s="1427"/>
      <c r="AA19" s="1427"/>
      <c r="AB19" s="1428"/>
    </row>
    <row r="20" spans="2:28" ht="6" customHeight="1" thickBot="1" x14ac:dyDescent="0.4">
      <c r="B20" s="733"/>
      <c r="C20" s="734"/>
      <c r="D20" s="734"/>
      <c r="E20" s="734"/>
      <c r="F20" s="734"/>
      <c r="G20" s="734"/>
      <c r="H20" s="734"/>
      <c r="I20" s="734"/>
      <c r="J20" s="734"/>
      <c r="K20" s="734"/>
      <c r="L20" s="734"/>
      <c r="M20" s="734"/>
      <c r="N20" s="734"/>
      <c r="O20" s="734"/>
      <c r="P20" s="734"/>
      <c r="Q20" s="734"/>
      <c r="R20" s="734"/>
      <c r="S20" s="734"/>
      <c r="T20" s="734"/>
      <c r="U20" s="734"/>
      <c r="V20" s="734"/>
      <c r="W20" s="734"/>
      <c r="X20" s="734"/>
      <c r="Y20" s="734"/>
      <c r="Z20" s="734"/>
      <c r="AA20" s="734"/>
      <c r="AB20" s="735"/>
    </row>
    <row r="21" spans="2:28" ht="36.65" customHeight="1" thickBot="1" x14ac:dyDescent="0.4">
      <c r="B21" s="721" t="s">
        <v>530</v>
      </c>
      <c r="C21" s="722"/>
      <c r="D21" s="722"/>
      <c r="E21" s="722"/>
      <c r="F21" s="722"/>
      <c r="G21" s="723"/>
      <c r="H21" s="815" t="s">
        <v>61</v>
      </c>
      <c r="I21" s="816"/>
      <c r="J21" s="817"/>
      <c r="K21" s="721" t="s">
        <v>969</v>
      </c>
      <c r="L21" s="722"/>
      <c r="M21" s="722"/>
      <c r="N21" s="722"/>
      <c r="O21" s="722"/>
      <c r="P21" s="722"/>
      <c r="Q21" s="722"/>
      <c r="R21" s="722"/>
      <c r="S21" s="722"/>
      <c r="T21" s="723"/>
      <c r="U21" s="818" t="s">
        <v>30</v>
      </c>
      <c r="V21" s="813"/>
      <c r="W21" s="813"/>
      <c r="X21" s="813"/>
      <c r="Y21" s="813"/>
      <c r="Z21" s="813"/>
      <c r="AA21" s="813"/>
      <c r="AB21" s="814"/>
    </row>
    <row r="22" spans="2:28" ht="6" customHeight="1" thickBot="1" x14ac:dyDescent="0.4">
      <c r="B22" s="690"/>
      <c r="C22" s="691"/>
      <c r="D22" s="691"/>
      <c r="E22" s="691"/>
      <c r="F22" s="691"/>
      <c r="G22" s="691"/>
      <c r="H22" s="691"/>
      <c r="I22" s="691"/>
      <c r="J22" s="691"/>
      <c r="K22" s="691"/>
      <c r="L22" s="691"/>
      <c r="M22" s="691"/>
      <c r="N22" s="691"/>
      <c r="O22" s="691"/>
      <c r="P22" s="691"/>
      <c r="Q22" s="691"/>
      <c r="R22" s="691"/>
      <c r="S22" s="691"/>
      <c r="T22" s="691"/>
      <c r="U22" s="691"/>
      <c r="V22" s="691"/>
      <c r="W22" s="691"/>
      <c r="X22" s="691"/>
      <c r="Y22" s="691"/>
      <c r="Z22" s="691"/>
      <c r="AA22" s="691"/>
      <c r="AB22" s="692"/>
    </row>
    <row r="23" spans="2:28" ht="33" customHeight="1" thickBot="1" x14ac:dyDescent="0.4">
      <c r="B23" s="721" t="s">
        <v>970</v>
      </c>
      <c r="C23" s="722"/>
      <c r="D23" s="722"/>
      <c r="E23" s="722"/>
      <c r="F23" s="722"/>
      <c r="G23" s="722"/>
      <c r="H23" s="723"/>
      <c r="I23" s="818" t="s">
        <v>248</v>
      </c>
      <c r="J23" s="813"/>
      <c r="K23" s="813"/>
      <c r="L23" s="813"/>
      <c r="M23" s="813"/>
      <c r="N23" s="813"/>
      <c r="O23" s="813"/>
      <c r="P23" s="813"/>
      <c r="Q23" s="813"/>
      <c r="R23" s="813"/>
      <c r="S23" s="813"/>
      <c r="T23" s="813"/>
      <c r="U23" s="813"/>
      <c r="V23" s="813"/>
      <c r="W23" s="813"/>
      <c r="X23" s="813"/>
      <c r="Y23" s="813"/>
      <c r="Z23" s="813"/>
      <c r="AA23" s="813"/>
      <c r="AB23" s="814"/>
    </row>
    <row r="24" spans="2:28" ht="6" customHeight="1" thickBot="1" x14ac:dyDescent="0.4">
      <c r="B24" s="733"/>
      <c r="C24" s="734"/>
      <c r="D24" s="734"/>
      <c r="E24" s="734"/>
      <c r="F24" s="734"/>
      <c r="G24" s="734"/>
      <c r="H24" s="734"/>
      <c r="I24" s="734"/>
      <c r="J24" s="734"/>
      <c r="K24" s="734"/>
      <c r="L24" s="734"/>
      <c r="M24" s="734"/>
      <c r="N24" s="734"/>
      <c r="O24" s="734"/>
      <c r="P24" s="734"/>
      <c r="Q24" s="734"/>
      <c r="R24" s="734"/>
      <c r="S24" s="734"/>
      <c r="T24" s="734"/>
      <c r="U24" s="734"/>
      <c r="V24" s="734"/>
      <c r="W24" s="734"/>
      <c r="X24" s="734"/>
      <c r="Y24" s="734"/>
      <c r="Z24" s="734"/>
      <c r="AA24" s="734"/>
      <c r="AB24" s="735"/>
    </row>
    <row r="25" spans="2:28" ht="26.5" customHeight="1" thickBot="1" x14ac:dyDescent="0.4">
      <c r="B25" s="721" t="s">
        <v>314</v>
      </c>
      <c r="C25" s="722"/>
      <c r="D25" s="722"/>
      <c r="E25" s="722"/>
      <c r="F25" s="722"/>
      <c r="G25" s="722"/>
      <c r="H25" s="722"/>
      <c r="I25" s="722"/>
      <c r="J25" s="722"/>
      <c r="K25" s="722"/>
      <c r="L25" s="722"/>
      <c r="M25" s="649"/>
      <c r="N25" s="721" t="s">
        <v>24</v>
      </c>
      <c r="O25" s="722"/>
      <c r="P25" s="722"/>
      <c r="Q25" s="722"/>
      <c r="R25" s="722"/>
      <c r="S25" s="722"/>
      <c r="T25" s="722"/>
      <c r="U25" s="722"/>
      <c r="V25" s="722"/>
      <c r="W25" s="722"/>
      <c r="X25" s="722"/>
      <c r="Y25" s="722"/>
      <c r="Z25" s="722"/>
      <c r="AA25" s="722"/>
      <c r="AB25" s="723"/>
    </row>
    <row r="26" spans="2:28" ht="48.65" customHeight="1" thickBot="1" x14ac:dyDescent="0.4">
      <c r="B26" s="810" t="s">
        <v>196</v>
      </c>
      <c r="C26" s="811"/>
      <c r="D26" s="811"/>
      <c r="E26" s="811"/>
      <c r="F26" s="811"/>
      <c r="G26" s="811"/>
      <c r="H26" s="811"/>
      <c r="I26" s="811"/>
      <c r="J26" s="811"/>
      <c r="K26" s="811"/>
      <c r="L26" s="811"/>
      <c r="M26" s="812"/>
      <c r="N26" s="813" t="s">
        <v>1042</v>
      </c>
      <c r="O26" s="813"/>
      <c r="P26" s="813"/>
      <c r="Q26" s="813"/>
      <c r="R26" s="813"/>
      <c r="S26" s="813"/>
      <c r="T26" s="813"/>
      <c r="U26" s="813"/>
      <c r="V26" s="813"/>
      <c r="W26" s="813"/>
      <c r="X26" s="813"/>
      <c r="Y26" s="813"/>
      <c r="Z26" s="813"/>
      <c r="AA26" s="813"/>
      <c r="AB26" s="814"/>
    </row>
    <row r="27" spans="2:28" ht="6" customHeight="1" thickBot="1" x14ac:dyDescent="0.4">
      <c r="B27" s="733"/>
      <c r="C27" s="734"/>
      <c r="D27" s="734"/>
      <c r="E27" s="734"/>
      <c r="F27" s="734"/>
      <c r="G27" s="734"/>
      <c r="H27" s="734"/>
      <c r="I27" s="734"/>
      <c r="J27" s="734"/>
      <c r="K27" s="734"/>
      <c r="L27" s="734"/>
      <c r="M27" s="734"/>
      <c r="N27" s="734"/>
      <c r="O27" s="734"/>
      <c r="P27" s="734"/>
      <c r="Q27" s="734"/>
      <c r="R27" s="734"/>
      <c r="S27" s="734"/>
      <c r="T27" s="734"/>
      <c r="U27" s="734"/>
      <c r="V27" s="734"/>
      <c r="W27" s="734"/>
      <c r="X27" s="734"/>
      <c r="Y27" s="734"/>
      <c r="Z27" s="734"/>
      <c r="AA27" s="734"/>
      <c r="AB27" s="735"/>
    </row>
    <row r="28" spans="2:28" ht="18" customHeight="1" thickBot="1" x14ac:dyDescent="0.4">
      <c r="B28" s="798" t="s">
        <v>972</v>
      </c>
      <c r="C28" s="799"/>
      <c r="D28" s="799"/>
      <c r="E28" s="799"/>
      <c r="F28" s="799"/>
      <c r="G28" s="799"/>
      <c r="H28" s="800"/>
      <c r="I28" s="804" t="s">
        <v>1048</v>
      </c>
      <c r="J28" s="805"/>
      <c r="K28" s="805"/>
      <c r="L28" s="806"/>
      <c r="M28" s="721" t="s">
        <v>22</v>
      </c>
      <c r="N28" s="722"/>
      <c r="O28" s="722"/>
      <c r="P28" s="722"/>
      <c r="Q28" s="722"/>
      <c r="R28" s="722"/>
      <c r="S28" s="722"/>
      <c r="T28" s="722"/>
      <c r="U28" s="722"/>
      <c r="V28" s="722"/>
      <c r="W28" s="723"/>
      <c r="X28" s="721" t="s">
        <v>18</v>
      </c>
      <c r="Y28" s="722"/>
      <c r="Z28" s="722"/>
      <c r="AA28" s="722"/>
      <c r="AB28" s="723"/>
    </row>
    <row r="29" spans="2:28" ht="45" customHeight="1" thickBot="1" x14ac:dyDescent="0.4">
      <c r="B29" s="801"/>
      <c r="C29" s="802"/>
      <c r="D29" s="802"/>
      <c r="E29" s="802"/>
      <c r="F29" s="802"/>
      <c r="G29" s="802"/>
      <c r="H29" s="803"/>
      <c r="I29" s="807"/>
      <c r="J29" s="808"/>
      <c r="K29" s="808"/>
      <c r="L29" s="809"/>
      <c r="M29" s="1033" t="s">
        <v>247</v>
      </c>
      <c r="N29" s="1435"/>
      <c r="O29" s="1435"/>
      <c r="P29" s="1435"/>
      <c r="Q29" s="1435"/>
      <c r="R29" s="1435"/>
      <c r="S29" s="1435"/>
      <c r="T29" s="1435"/>
      <c r="U29" s="1435"/>
      <c r="V29" s="1435"/>
      <c r="W29" s="1436"/>
      <c r="X29" s="810" t="s">
        <v>20</v>
      </c>
      <c r="Y29" s="811"/>
      <c r="Z29" s="811"/>
      <c r="AA29" s="811"/>
      <c r="AB29" s="812"/>
    </row>
    <row r="30" spans="2:28" ht="6" customHeight="1" thickBot="1" x14ac:dyDescent="0.4">
      <c r="B30" s="733"/>
      <c r="C30" s="734"/>
      <c r="D30" s="734"/>
      <c r="E30" s="734"/>
      <c r="F30" s="734"/>
      <c r="G30" s="734"/>
      <c r="H30" s="734"/>
      <c r="I30" s="734"/>
      <c r="J30" s="734"/>
      <c r="K30" s="734"/>
      <c r="L30" s="734"/>
      <c r="M30" s="734"/>
      <c r="N30" s="734"/>
      <c r="O30" s="734"/>
      <c r="P30" s="734"/>
      <c r="Q30" s="734"/>
      <c r="R30" s="734"/>
      <c r="S30" s="734"/>
      <c r="T30" s="734"/>
      <c r="U30" s="734"/>
      <c r="V30" s="734"/>
      <c r="W30" s="734"/>
      <c r="X30" s="734"/>
      <c r="Y30" s="734"/>
      <c r="Z30" s="734"/>
      <c r="AA30" s="734"/>
      <c r="AB30" s="735"/>
    </row>
    <row r="31" spans="2:28" ht="15" customHeight="1" thickBot="1" x14ac:dyDescent="0.4">
      <c r="B31" s="778" t="s">
        <v>975</v>
      </c>
      <c r="C31" s="779"/>
      <c r="D31" s="779"/>
      <c r="E31" s="779"/>
      <c r="F31" s="779"/>
      <c r="G31" s="779"/>
      <c r="H31" s="779"/>
      <c r="I31" s="779"/>
      <c r="J31" s="780"/>
      <c r="K31" s="787" t="s">
        <v>35</v>
      </c>
      <c r="L31" s="788"/>
      <c r="M31" s="788"/>
      <c r="N31" s="788"/>
      <c r="O31" s="788"/>
      <c r="P31" s="788"/>
      <c r="Q31" s="788"/>
      <c r="R31" s="788"/>
      <c r="S31" s="789" t="s">
        <v>36</v>
      </c>
      <c r="T31" s="789"/>
      <c r="U31" s="789"/>
      <c r="V31" s="789"/>
      <c r="W31" s="790"/>
      <c r="X31" s="791" t="s">
        <v>37</v>
      </c>
      <c r="Y31" s="792"/>
      <c r="Z31" s="793"/>
      <c r="AA31" s="793"/>
      <c r="AB31" s="794"/>
    </row>
    <row r="32" spans="2:28" ht="14.25" customHeight="1" x14ac:dyDescent="0.35">
      <c r="B32" s="781"/>
      <c r="C32" s="782"/>
      <c r="D32" s="782"/>
      <c r="E32" s="782"/>
      <c r="F32" s="782"/>
      <c r="G32" s="782"/>
      <c r="H32" s="782"/>
      <c r="I32" s="782"/>
      <c r="J32" s="783"/>
      <c r="K32" s="795" t="s">
        <v>38</v>
      </c>
      <c r="L32" s="771"/>
      <c r="M32" s="771"/>
      <c r="N32" s="771"/>
      <c r="O32" s="771" t="s">
        <v>39</v>
      </c>
      <c r="P32" s="771"/>
      <c r="Q32" s="771"/>
      <c r="R32" s="771"/>
      <c r="S32" s="771" t="s">
        <v>38</v>
      </c>
      <c r="T32" s="771"/>
      <c r="U32" s="771" t="s">
        <v>39</v>
      </c>
      <c r="V32" s="771"/>
      <c r="W32" s="771"/>
      <c r="X32" s="796" t="s">
        <v>38</v>
      </c>
      <c r="Y32" s="797"/>
      <c r="Z32" s="771" t="s">
        <v>39</v>
      </c>
      <c r="AA32" s="771"/>
      <c r="AB32" s="772"/>
    </row>
    <row r="33" spans="2:42" ht="15" customHeight="1" thickBot="1" x14ac:dyDescent="0.4">
      <c r="B33" s="784"/>
      <c r="C33" s="785"/>
      <c r="D33" s="785"/>
      <c r="E33" s="785"/>
      <c r="F33" s="785"/>
      <c r="G33" s="785"/>
      <c r="H33" s="785"/>
      <c r="I33" s="785"/>
      <c r="J33" s="786"/>
      <c r="K33" s="1417">
        <v>0</v>
      </c>
      <c r="L33" s="774"/>
      <c r="M33" s="774"/>
      <c r="N33" s="774"/>
      <c r="O33" s="775">
        <v>0.89</v>
      </c>
      <c r="P33" s="774"/>
      <c r="Q33" s="774"/>
      <c r="R33" s="774"/>
      <c r="S33" s="775">
        <v>0.9</v>
      </c>
      <c r="T33" s="774"/>
      <c r="U33" s="775">
        <v>0.99</v>
      </c>
      <c r="V33" s="774"/>
      <c r="W33" s="774"/>
      <c r="X33" s="775">
        <v>1</v>
      </c>
      <c r="Y33" s="776"/>
      <c r="Z33" s="775">
        <v>1.1000000000000001</v>
      </c>
      <c r="AA33" s="774"/>
      <c r="AB33" s="777"/>
    </row>
    <row r="34" spans="2:42" ht="6" customHeight="1" thickBot="1" x14ac:dyDescent="0.4">
      <c r="B34" s="733"/>
      <c r="C34" s="734"/>
      <c r="D34" s="734"/>
      <c r="E34" s="734"/>
      <c r="F34" s="734"/>
      <c r="G34" s="734"/>
      <c r="H34" s="734"/>
      <c r="I34" s="734"/>
      <c r="J34" s="734"/>
      <c r="K34" s="734"/>
      <c r="L34" s="734"/>
      <c r="M34" s="734"/>
      <c r="N34" s="734"/>
      <c r="O34" s="734"/>
      <c r="P34" s="734"/>
      <c r="Q34" s="734"/>
      <c r="R34" s="734"/>
      <c r="S34" s="734"/>
      <c r="T34" s="734"/>
      <c r="U34" s="734"/>
      <c r="V34" s="734"/>
      <c r="W34" s="734"/>
      <c r="X34" s="734"/>
      <c r="Y34" s="734"/>
      <c r="Z34" s="734"/>
      <c r="AA34" s="734"/>
      <c r="AB34" s="735"/>
    </row>
    <row r="35" spans="2:42" s="642" customFormat="1" ht="15" customHeight="1" thickBot="1" x14ac:dyDescent="0.4">
      <c r="B35" s="764" t="s">
        <v>40</v>
      </c>
      <c r="C35" s="765"/>
      <c r="D35" s="765"/>
      <c r="E35" s="765"/>
      <c r="F35" s="765"/>
      <c r="G35" s="765"/>
      <c r="H35" s="766"/>
      <c r="I35" s="766"/>
      <c r="J35" s="766"/>
      <c r="K35" s="765"/>
      <c r="L35" s="765"/>
      <c r="M35" s="765"/>
      <c r="N35" s="765"/>
      <c r="O35" s="765"/>
      <c r="P35" s="765"/>
      <c r="Q35" s="765"/>
      <c r="R35" s="765"/>
      <c r="S35" s="765"/>
      <c r="T35" s="765"/>
      <c r="U35" s="765"/>
      <c r="V35" s="765"/>
      <c r="W35" s="765"/>
      <c r="X35" s="765"/>
      <c r="Y35" s="765"/>
      <c r="Z35" s="765"/>
      <c r="AA35" s="765"/>
      <c r="AB35" s="767"/>
    </row>
    <row r="36" spans="2:42" s="642" customFormat="1" ht="47.25" customHeight="1" x14ac:dyDescent="0.35">
      <c r="B36" s="768" t="s">
        <v>41</v>
      </c>
      <c r="C36" s="769"/>
      <c r="D36" s="769"/>
      <c r="E36" s="769"/>
      <c r="F36" s="769"/>
      <c r="G36" s="770"/>
      <c r="H36" s="467" t="s">
        <v>249</v>
      </c>
      <c r="I36" s="467" t="s">
        <v>250</v>
      </c>
      <c r="J36" s="645" t="s">
        <v>42</v>
      </c>
      <c r="K36" s="768" t="s">
        <v>43</v>
      </c>
      <c r="L36" s="769"/>
      <c r="M36" s="769"/>
      <c r="N36" s="769"/>
      <c r="O36" s="769"/>
      <c r="P36" s="769"/>
      <c r="Q36" s="769"/>
      <c r="R36" s="769"/>
      <c r="S36" s="769"/>
      <c r="T36" s="769"/>
      <c r="U36" s="769"/>
      <c r="V36" s="769"/>
      <c r="W36" s="769"/>
      <c r="X36" s="769"/>
      <c r="Y36" s="769"/>
      <c r="Z36" s="769"/>
      <c r="AA36" s="769"/>
      <c r="AB36" s="770"/>
    </row>
    <row r="37" spans="2:42" s="642" customFormat="1" ht="69.75" customHeight="1" x14ac:dyDescent="0.35">
      <c r="B37" s="1408" t="s">
        <v>200</v>
      </c>
      <c r="C37" s="1409"/>
      <c r="D37" s="1409"/>
      <c r="E37" s="1409"/>
      <c r="F37" s="1409"/>
      <c r="G37" s="1410"/>
      <c r="H37" s="643">
        <v>5</v>
      </c>
      <c r="I37" s="643">
        <v>5</v>
      </c>
      <c r="J37" s="652">
        <f>+(H37/I37)</f>
        <v>1</v>
      </c>
      <c r="K37" s="1429" t="s">
        <v>251</v>
      </c>
      <c r="L37" s="1430"/>
      <c r="M37" s="1430"/>
      <c r="N37" s="1430"/>
      <c r="O37" s="1430"/>
      <c r="P37" s="1430"/>
      <c r="Q37" s="1430"/>
      <c r="R37" s="1430"/>
      <c r="S37" s="1430"/>
      <c r="T37" s="1430"/>
      <c r="U37" s="1430"/>
      <c r="V37" s="1430"/>
      <c r="W37" s="1430"/>
      <c r="X37" s="1430"/>
      <c r="Y37" s="1430"/>
      <c r="Z37" s="1430"/>
      <c r="AA37" s="1430"/>
      <c r="AB37" s="1431"/>
    </row>
    <row r="38" spans="2:42" s="642" customFormat="1" ht="72" customHeight="1" x14ac:dyDescent="0.35">
      <c r="B38" s="1408" t="s">
        <v>201</v>
      </c>
      <c r="C38" s="1409"/>
      <c r="D38" s="1409"/>
      <c r="E38" s="1409"/>
      <c r="F38" s="1409"/>
      <c r="G38" s="1410"/>
      <c r="H38" s="651">
        <v>5</v>
      </c>
      <c r="I38" s="651">
        <v>5</v>
      </c>
      <c r="J38" s="652">
        <f>+(H38/I38)</f>
        <v>1</v>
      </c>
      <c r="K38" s="1429" t="s">
        <v>842</v>
      </c>
      <c r="L38" s="1430"/>
      <c r="M38" s="1430"/>
      <c r="N38" s="1430"/>
      <c r="O38" s="1430"/>
      <c r="P38" s="1430"/>
      <c r="Q38" s="1430"/>
      <c r="R38" s="1430"/>
      <c r="S38" s="1430"/>
      <c r="T38" s="1430"/>
      <c r="U38" s="1430"/>
      <c r="V38" s="1430"/>
      <c r="W38" s="1430"/>
      <c r="X38" s="1430"/>
      <c r="Y38" s="1430"/>
      <c r="Z38" s="1430"/>
      <c r="AA38" s="1430"/>
      <c r="AB38" s="1431"/>
    </row>
    <row r="39" spans="2:42" s="642" customFormat="1" ht="65.25" customHeight="1" x14ac:dyDescent="0.35">
      <c r="B39" s="1408" t="s">
        <v>202</v>
      </c>
      <c r="C39" s="1409"/>
      <c r="D39" s="1409"/>
      <c r="E39" s="1409"/>
      <c r="F39" s="1409"/>
      <c r="G39" s="1410"/>
      <c r="H39" s="648">
        <v>5</v>
      </c>
      <c r="I39" s="651">
        <v>5</v>
      </c>
      <c r="J39" s="646">
        <f>+(H39/I39)</f>
        <v>1</v>
      </c>
      <c r="K39" s="743" t="s">
        <v>842</v>
      </c>
      <c r="L39" s="744"/>
      <c r="M39" s="744"/>
      <c r="N39" s="744"/>
      <c r="O39" s="744"/>
      <c r="P39" s="744"/>
      <c r="Q39" s="744"/>
      <c r="R39" s="744"/>
      <c r="S39" s="744"/>
      <c r="T39" s="744"/>
      <c r="U39" s="744"/>
      <c r="V39" s="744"/>
      <c r="W39" s="744"/>
      <c r="X39" s="744"/>
      <c r="Y39" s="744"/>
      <c r="Z39" s="744"/>
      <c r="AA39" s="744"/>
      <c r="AB39" s="745"/>
    </row>
    <row r="40" spans="2:42" s="642" customFormat="1" ht="21.65" customHeight="1" thickBot="1" x14ac:dyDescent="0.4">
      <c r="B40" s="1408" t="s">
        <v>203</v>
      </c>
      <c r="C40" s="1409"/>
      <c r="D40" s="1409"/>
      <c r="E40" s="1409"/>
      <c r="F40" s="1409"/>
      <c r="G40" s="1410"/>
      <c r="H40" s="648"/>
      <c r="I40" s="651">
        <v>5</v>
      </c>
      <c r="J40" s="646"/>
      <c r="K40" s="743"/>
      <c r="L40" s="744"/>
      <c r="M40" s="744"/>
      <c r="N40" s="744"/>
      <c r="O40" s="744"/>
      <c r="P40" s="744"/>
      <c r="Q40" s="744"/>
      <c r="R40" s="744"/>
      <c r="S40" s="744"/>
      <c r="T40" s="744"/>
      <c r="U40" s="744"/>
      <c r="V40" s="744"/>
      <c r="W40" s="744"/>
      <c r="X40" s="744"/>
      <c r="Y40" s="744"/>
      <c r="Z40" s="744"/>
      <c r="AA40" s="744"/>
      <c r="AB40" s="745"/>
    </row>
    <row r="41" spans="2:42" s="642" customFormat="1" ht="15.75" customHeight="1" thickBot="1" x14ac:dyDescent="0.4">
      <c r="B41" s="746" t="s">
        <v>46</v>
      </c>
      <c r="C41" s="747"/>
      <c r="D41" s="747"/>
      <c r="E41" s="747"/>
      <c r="F41" s="747"/>
      <c r="G41" s="748"/>
      <c r="H41" s="229">
        <f>SUM(H37:H40)</f>
        <v>15</v>
      </c>
      <c r="I41" s="230">
        <v>20</v>
      </c>
      <c r="J41" s="231">
        <f>+(H41/I41)</f>
        <v>0.75</v>
      </c>
      <c r="K41" s="749"/>
      <c r="L41" s="750"/>
      <c r="M41" s="750"/>
      <c r="N41" s="750"/>
      <c r="O41" s="750"/>
      <c r="P41" s="750"/>
      <c r="Q41" s="750"/>
      <c r="R41" s="750"/>
      <c r="S41" s="750"/>
      <c r="T41" s="750"/>
      <c r="U41" s="750"/>
      <c r="V41" s="750"/>
      <c r="W41" s="750"/>
      <c r="X41" s="750"/>
      <c r="Y41" s="750"/>
      <c r="Z41" s="750"/>
      <c r="AA41" s="750"/>
      <c r="AB41" s="751"/>
    </row>
    <row r="42" spans="2:42" s="642" customFormat="1" ht="6" customHeight="1" thickBot="1" x14ac:dyDescent="0.4">
      <c r="B42" s="718"/>
      <c r="C42" s="719"/>
      <c r="D42" s="719"/>
      <c r="E42" s="719"/>
      <c r="F42" s="719"/>
      <c r="G42" s="719"/>
      <c r="H42" s="719"/>
      <c r="I42" s="719"/>
      <c r="J42" s="719"/>
      <c r="K42" s="719"/>
      <c r="L42" s="719"/>
      <c r="M42" s="719"/>
      <c r="N42" s="719"/>
      <c r="O42" s="719"/>
      <c r="P42" s="719"/>
      <c r="Q42" s="719"/>
      <c r="R42" s="719"/>
      <c r="S42" s="719"/>
      <c r="T42" s="719"/>
      <c r="U42" s="719"/>
      <c r="V42" s="719"/>
      <c r="W42" s="719"/>
      <c r="X42" s="719"/>
      <c r="Y42" s="719"/>
      <c r="Z42" s="719"/>
      <c r="AA42" s="719"/>
      <c r="AB42" s="720"/>
    </row>
    <row r="43" spans="2:42" s="642" customFormat="1" ht="14.5" customHeight="1" thickBot="1" x14ac:dyDescent="0.4">
      <c r="B43" s="721" t="s">
        <v>981</v>
      </c>
      <c r="C43" s="722"/>
      <c r="D43" s="722"/>
      <c r="E43" s="722"/>
      <c r="F43" s="722"/>
      <c r="G43" s="722"/>
      <c r="H43" s="722"/>
      <c r="I43" s="722"/>
      <c r="J43" s="722"/>
      <c r="K43" s="722"/>
      <c r="L43" s="722"/>
      <c r="M43" s="722"/>
      <c r="N43" s="722"/>
      <c r="O43" s="722"/>
      <c r="P43" s="722"/>
      <c r="Q43" s="722"/>
      <c r="R43" s="722"/>
      <c r="S43" s="722"/>
      <c r="T43" s="722"/>
      <c r="U43" s="722"/>
      <c r="V43" s="722"/>
      <c r="W43" s="722"/>
      <c r="X43" s="722"/>
      <c r="Y43" s="722"/>
      <c r="Z43" s="722"/>
      <c r="AA43" s="722"/>
      <c r="AB43" s="723"/>
    </row>
    <row r="44" spans="2:42" ht="14.5" customHeight="1" x14ac:dyDescent="0.35">
      <c r="B44" s="724" t="s">
        <v>81</v>
      </c>
      <c r="C44" s="725"/>
      <c r="D44" s="725"/>
      <c r="E44" s="725"/>
      <c r="F44" s="725"/>
      <c r="G44" s="725"/>
      <c r="H44" s="725"/>
      <c r="I44" s="725"/>
      <c r="J44" s="725"/>
      <c r="K44" s="725"/>
      <c r="L44" s="725"/>
      <c r="M44" s="725"/>
      <c r="N44" s="725"/>
      <c r="O44" s="725"/>
      <c r="P44" s="725"/>
      <c r="Q44" s="725"/>
      <c r="R44" s="725"/>
      <c r="S44" s="725"/>
      <c r="T44" s="725"/>
      <c r="U44" s="725"/>
      <c r="V44" s="725"/>
      <c r="W44" s="725"/>
      <c r="X44" s="725"/>
      <c r="Y44" s="725"/>
      <c r="Z44" s="725"/>
      <c r="AA44" s="725"/>
      <c r="AB44" s="726"/>
    </row>
    <row r="45" spans="2:42" x14ac:dyDescent="0.35">
      <c r="B45" s="727"/>
      <c r="C45" s="728"/>
      <c r="D45" s="728"/>
      <c r="E45" s="728"/>
      <c r="F45" s="728"/>
      <c r="G45" s="728"/>
      <c r="H45" s="728"/>
      <c r="I45" s="728"/>
      <c r="J45" s="728"/>
      <c r="K45" s="728"/>
      <c r="L45" s="728"/>
      <c r="M45" s="728"/>
      <c r="N45" s="728"/>
      <c r="O45" s="728"/>
      <c r="P45" s="728"/>
      <c r="Q45" s="728"/>
      <c r="R45" s="728"/>
      <c r="S45" s="728"/>
      <c r="T45" s="728"/>
      <c r="U45" s="728"/>
      <c r="V45" s="728"/>
      <c r="W45" s="728"/>
      <c r="X45" s="728"/>
      <c r="Y45" s="728"/>
      <c r="Z45" s="728"/>
      <c r="AA45" s="728"/>
      <c r="AB45" s="729"/>
      <c r="AM45" s="640" t="s">
        <v>204</v>
      </c>
      <c r="AN45" s="640" t="s">
        <v>1051</v>
      </c>
      <c r="AO45" s="640" t="s">
        <v>225</v>
      </c>
      <c r="AP45" s="640" t="s">
        <v>226</v>
      </c>
    </row>
    <row r="46" spans="2:42" x14ac:dyDescent="0.35">
      <c r="B46" s="727"/>
      <c r="C46" s="728"/>
      <c r="D46" s="728"/>
      <c r="E46" s="728"/>
      <c r="F46" s="728"/>
      <c r="G46" s="728"/>
      <c r="H46" s="728"/>
      <c r="I46" s="728"/>
      <c r="J46" s="728"/>
      <c r="K46" s="728"/>
      <c r="L46" s="728"/>
      <c r="M46" s="728"/>
      <c r="N46" s="728"/>
      <c r="O46" s="728"/>
      <c r="P46" s="728"/>
      <c r="Q46" s="728"/>
      <c r="R46" s="728"/>
      <c r="S46" s="728"/>
      <c r="T46" s="728"/>
      <c r="U46" s="728"/>
      <c r="V46" s="728"/>
      <c r="W46" s="728"/>
      <c r="X46" s="728"/>
      <c r="Y46" s="728"/>
      <c r="Z46" s="728"/>
      <c r="AA46" s="728"/>
      <c r="AB46" s="729"/>
      <c r="AM46" s="640" t="s">
        <v>208</v>
      </c>
      <c r="AN46" s="655">
        <v>5</v>
      </c>
      <c r="AO46" s="655">
        <f>AN46</f>
        <v>5</v>
      </c>
      <c r="AP46" s="655">
        <v>5</v>
      </c>
    </row>
    <row r="47" spans="2:42" x14ac:dyDescent="0.35">
      <c r="B47" s="727"/>
      <c r="C47" s="728"/>
      <c r="D47" s="728"/>
      <c r="E47" s="728"/>
      <c r="F47" s="728"/>
      <c r="G47" s="728"/>
      <c r="H47" s="728"/>
      <c r="I47" s="728"/>
      <c r="J47" s="728"/>
      <c r="K47" s="728"/>
      <c r="L47" s="728"/>
      <c r="M47" s="728"/>
      <c r="N47" s="728"/>
      <c r="O47" s="728"/>
      <c r="P47" s="728"/>
      <c r="Q47" s="728"/>
      <c r="R47" s="728"/>
      <c r="S47" s="728"/>
      <c r="T47" s="728"/>
      <c r="U47" s="728"/>
      <c r="V47" s="728"/>
      <c r="W47" s="728"/>
      <c r="X47" s="728"/>
      <c r="Y47" s="728"/>
      <c r="Z47" s="728"/>
      <c r="AA47" s="728"/>
      <c r="AB47" s="729"/>
      <c r="AM47" s="640" t="s">
        <v>209</v>
      </c>
      <c r="AN47" s="655">
        <v>5</v>
      </c>
      <c r="AO47" s="655">
        <f>AO46+AN47</f>
        <v>10</v>
      </c>
      <c r="AP47" s="655">
        <v>5</v>
      </c>
    </row>
    <row r="48" spans="2:42" x14ac:dyDescent="0.35">
      <c r="B48" s="727"/>
      <c r="C48" s="728"/>
      <c r="D48" s="728"/>
      <c r="E48" s="728"/>
      <c r="F48" s="728"/>
      <c r="G48" s="728"/>
      <c r="H48" s="728"/>
      <c r="I48" s="728"/>
      <c r="J48" s="728"/>
      <c r="K48" s="728"/>
      <c r="L48" s="728"/>
      <c r="M48" s="728"/>
      <c r="N48" s="728"/>
      <c r="O48" s="728"/>
      <c r="P48" s="728"/>
      <c r="Q48" s="728"/>
      <c r="R48" s="728"/>
      <c r="S48" s="728"/>
      <c r="T48" s="728"/>
      <c r="U48" s="728"/>
      <c r="V48" s="728"/>
      <c r="W48" s="728"/>
      <c r="X48" s="728"/>
      <c r="Y48" s="728"/>
      <c r="Z48" s="728"/>
      <c r="AA48" s="728"/>
      <c r="AB48" s="729"/>
      <c r="AM48" s="640" t="s">
        <v>210</v>
      </c>
      <c r="AN48" s="655">
        <v>5</v>
      </c>
      <c r="AO48" s="655">
        <f>AO47+AN48</f>
        <v>15</v>
      </c>
      <c r="AP48" s="655">
        <v>5</v>
      </c>
    </row>
    <row r="49" spans="2:42" x14ac:dyDescent="0.35">
      <c r="B49" s="727"/>
      <c r="C49" s="728"/>
      <c r="D49" s="728"/>
      <c r="E49" s="728"/>
      <c r="F49" s="728"/>
      <c r="G49" s="728"/>
      <c r="H49" s="728"/>
      <c r="I49" s="728"/>
      <c r="J49" s="728"/>
      <c r="K49" s="728"/>
      <c r="L49" s="728"/>
      <c r="M49" s="728"/>
      <c r="N49" s="728"/>
      <c r="O49" s="728"/>
      <c r="P49" s="728"/>
      <c r="Q49" s="728"/>
      <c r="R49" s="728"/>
      <c r="S49" s="728"/>
      <c r="T49" s="728"/>
      <c r="U49" s="728"/>
      <c r="V49" s="728"/>
      <c r="W49" s="728"/>
      <c r="X49" s="728"/>
      <c r="Y49" s="728"/>
      <c r="Z49" s="728"/>
      <c r="AA49" s="728"/>
      <c r="AB49" s="729"/>
      <c r="AM49" s="640" t="s">
        <v>211</v>
      </c>
      <c r="AN49" s="655">
        <v>0</v>
      </c>
      <c r="AO49" s="655">
        <f>AO48+AN49</f>
        <v>15</v>
      </c>
      <c r="AP49" s="655">
        <v>5</v>
      </c>
    </row>
    <row r="50" spans="2:42" x14ac:dyDescent="0.35">
      <c r="B50" s="727"/>
      <c r="C50" s="728"/>
      <c r="D50" s="728"/>
      <c r="E50" s="728"/>
      <c r="F50" s="728"/>
      <c r="G50" s="728"/>
      <c r="H50" s="728"/>
      <c r="I50" s="728"/>
      <c r="J50" s="728"/>
      <c r="K50" s="728"/>
      <c r="L50" s="728"/>
      <c r="M50" s="728"/>
      <c r="N50" s="728"/>
      <c r="O50" s="728"/>
      <c r="P50" s="728"/>
      <c r="Q50" s="728"/>
      <c r="R50" s="728"/>
      <c r="S50" s="728"/>
      <c r="T50" s="728"/>
      <c r="U50" s="728"/>
      <c r="V50" s="728"/>
      <c r="W50" s="728"/>
      <c r="X50" s="728"/>
      <c r="Y50" s="728"/>
      <c r="Z50" s="728"/>
      <c r="AA50" s="728"/>
      <c r="AB50" s="729"/>
      <c r="AM50" s="640" t="s">
        <v>46</v>
      </c>
      <c r="AN50" s="655">
        <f>SUM(AN46:AN49)</f>
        <v>15</v>
      </c>
      <c r="AO50" s="655">
        <f>AN50</f>
        <v>15</v>
      </c>
      <c r="AP50" s="655">
        <f>SUM(AP46:AP49)</f>
        <v>20</v>
      </c>
    </row>
    <row r="51" spans="2:42" x14ac:dyDescent="0.35">
      <c r="B51" s="727"/>
      <c r="C51" s="728"/>
      <c r="D51" s="728"/>
      <c r="E51" s="728"/>
      <c r="F51" s="728"/>
      <c r="G51" s="728"/>
      <c r="H51" s="728"/>
      <c r="I51" s="728"/>
      <c r="J51" s="728"/>
      <c r="K51" s="728"/>
      <c r="L51" s="728"/>
      <c r="M51" s="728"/>
      <c r="N51" s="728"/>
      <c r="O51" s="728"/>
      <c r="P51" s="728"/>
      <c r="Q51" s="728"/>
      <c r="R51" s="728"/>
      <c r="S51" s="728"/>
      <c r="T51" s="728"/>
      <c r="U51" s="728"/>
      <c r="V51" s="728"/>
      <c r="W51" s="728"/>
      <c r="X51" s="728"/>
      <c r="Y51" s="728"/>
      <c r="Z51" s="728"/>
      <c r="AA51" s="728"/>
      <c r="AB51" s="729"/>
    </row>
    <row r="52" spans="2:42" x14ac:dyDescent="0.35">
      <c r="B52" s="727"/>
      <c r="C52" s="728"/>
      <c r="D52" s="728"/>
      <c r="E52" s="728"/>
      <c r="F52" s="728"/>
      <c r="G52" s="728"/>
      <c r="H52" s="728"/>
      <c r="I52" s="728"/>
      <c r="J52" s="728"/>
      <c r="K52" s="728"/>
      <c r="L52" s="728"/>
      <c r="M52" s="728"/>
      <c r="N52" s="728"/>
      <c r="O52" s="728"/>
      <c r="P52" s="728"/>
      <c r="Q52" s="728"/>
      <c r="R52" s="728"/>
      <c r="S52" s="728"/>
      <c r="T52" s="728"/>
      <c r="U52" s="728"/>
      <c r="V52" s="728"/>
      <c r="W52" s="728"/>
      <c r="X52" s="728"/>
      <c r="Y52" s="728"/>
      <c r="Z52" s="728"/>
      <c r="AA52" s="728"/>
      <c r="AB52" s="729"/>
    </row>
    <row r="53" spans="2:42" ht="81" customHeight="1" thickBot="1" x14ac:dyDescent="0.4">
      <c r="B53" s="730"/>
      <c r="C53" s="731"/>
      <c r="D53" s="731"/>
      <c r="E53" s="731"/>
      <c r="F53" s="731"/>
      <c r="G53" s="731"/>
      <c r="H53" s="731"/>
      <c r="I53" s="731"/>
      <c r="J53" s="731"/>
      <c r="K53" s="731"/>
      <c r="L53" s="731"/>
      <c r="M53" s="731"/>
      <c r="N53" s="731"/>
      <c r="O53" s="731"/>
      <c r="P53" s="731"/>
      <c r="Q53" s="731"/>
      <c r="R53" s="731"/>
      <c r="S53" s="731"/>
      <c r="T53" s="731"/>
      <c r="U53" s="731"/>
      <c r="V53" s="731"/>
      <c r="W53" s="731"/>
      <c r="X53" s="731"/>
      <c r="Y53" s="731"/>
      <c r="Z53" s="731"/>
      <c r="AA53" s="731"/>
      <c r="AB53" s="732"/>
    </row>
    <row r="54" spans="2:42" ht="32.25" customHeight="1" thickBot="1" x14ac:dyDescent="0.4">
      <c r="B54" s="733"/>
      <c r="C54" s="734"/>
      <c r="D54" s="734"/>
      <c r="E54" s="734"/>
      <c r="F54" s="734"/>
      <c r="G54" s="734"/>
      <c r="H54" s="734"/>
      <c r="I54" s="734"/>
      <c r="J54" s="734"/>
      <c r="K54" s="734"/>
      <c r="L54" s="734"/>
      <c r="M54" s="734"/>
      <c r="N54" s="734"/>
      <c r="O54" s="734"/>
      <c r="P54" s="734"/>
      <c r="Q54" s="734"/>
      <c r="R54" s="734"/>
      <c r="S54" s="734"/>
      <c r="T54" s="734"/>
      <c r="U54" s="734"/>
      <c r="V54" s="734"/>
      <c r="W54" s="734"/>
      <c r="X54" s="734"/>
      <c r="Y54" s="734"/>
      <c r="Z54" s="734"/>
      <c r="AA54" s="734"/>
      <c r="AB54" s="735"/>
    </row>
    <row r="55" spans="2:42" ht="27" customHeight="1" thickBot="1" x14ac:dyDescent="0.4">
      <c r="B55" s="736" t="s">
        <v>41</v>
      </c>
      <c r="C55" s="737"/>
      <c r="D55" s="737"/>
      <c r="E55" s="737"/>
      <c r="F55" s="737"/>
      <c r="G55" s="737"/>
      <c r="H55" s="737" t="s">
        <v>68</v>
      </c>
      <c r="I55" s="737"/>
      <c r="J55" s="737" t="s">
        <v>48</v>
      </c>
      <c r="K55" s="737"/>
      <c r="L55" s="737"/>
      <c r="M55" s="737"/>
      <c r="N55" s="737" t="s">
        <v>49</v>
      </c>
      <c r="O55" s="737"/>
      <c r="P55" s="737"/>
      <c r="Q55" s="737"/>
      <c r="R55" s="737"/>
      <c r="S55" s="737"/>
      <c r="T55" s="737"/>
      <c r="U55" s="737"/>
      <c r="V55" s="738" t="s">
        <v>50</v>
      </c>
      <c r="W55" s="738"/>
      <c r="X55" s="738"/>
      <c r="Y55" s="738"/>
      <c r="Z55" s="738"/>
      <c r="AA55" s="738"/>
      <c r="AB55" s="739"/>
    </row>
    <row r="56" spans="2:42" ht="37.5" customHeight="1" thickBot="1" x14ac:dyDescent="0.4">
      <c r="B56" s="704" t="s">
        <v>212</v>
      </c>
      <c r="C56" s="705"/>
      <c r="D56" s="705"/>
      <c r="E56" s="705"/>
      <c r="F56" s="705"/>
      <c r="G56" s="705"/>
      <c r="H56" s="1406">
        <v>7</v>
      </c>
      <c r="I56" s="1406"/>
      <c r="J56" s="1407">
        <v>5</v>
      </c>
      <c r="K56" s="1406"/>
      <c r="L56" s="1406"/>
      <c r="M56" s="1406"/>
      <c r="N56" s="1293" t="s">
        <v>252</v>
      </c>
      <c r="O56" s="1294"/>
      <c r="P56" s="1294"/>
      <c r="Q56" s="1294"/>
      <c r="R56" s="1294"/>
      <c r="S56" s="1294"/>
      <c r="T56" s="1294"/>
      <c r="U56" s="1295"/>
      <c r="V56" s="1284" t="s">
        <v>51</v>
      </c>
      <c r="W56" s="1284"/>
      <c r="X56" s="1284"/>
      <c r="Y56" s="1284"/>
      <c r="Z56" s="1284"/>
      <c r="AA56" s="1284"/>
      <c r="AB56" s="1393"/>
    </row>
    <row r="57" spans="2:42" ht="38.25" customHeight="1" thickBot="1" x14ac:dyDescent="0.4">
      <c r="B57" s="704" t="s">
        <v>214</v>
      </c>
      <c r="C57" s="705"/>
      <c r="D57" s="705"/>
      <c r="E57" s="705"/>
      <c r="F57" s="705"/>
      <c r="G57" s="705"/>
      <c r="H57" s="1406">
        <v>6</v>
      </c>
      <c r="I57" s="1406"/>
      <c r="J57" s="1407">
        <v>5</v>
      </c>
      <c r="K57" s="1406"/>
      <c r="L57" s="1406"/>
      <c r="M57" s="1406"/>
      <c r="N57" s="1293" t="s">
        <v>252</v>
      </c>
      <c r="O57" s="1294"/>
      <c r="P57" s="1294"/>
      <c r="Q57" s="1294"/>
      <c r="R57" s="1294"/>
      <c r="S57" s="1294"/>
      <c r="T57" s="1294"/>
      <c r="U57" s="1295"/>
      <c r="V57" s="1284" t="s">
        <v>51</v>
      </c>
      <c r="W57" s="1284"/>
      <c r="X57" s="1284"/>
      <c r="Y57" s="1284"/>
      <c r="Z57" s="1284"/>
      <c r="AA57" s="1284"/>
      <c r="AB57" s="1393"/>
    </row>
    <row r="58" spans="2:42" ht="30.75" customHeight="1" thickBot="1" x14ac:dyDescent="0.4">
      <c r="B58" s="704" t="s">
        <v>215</v>
      </c>
      <c r="C58" s="705"/>
      <c r="D58" s="705"/>
      <c r="E58" s="705"/>
      <c r="F58" s="705"/>
      <c r="G58" s="705"/>
      <c r="H58" s="1406">
        <v>6</v>
      </c>
      <c r="I58" s="1406"/>
      <c r="J58" s="1407">
        <v>5</v>
      </c>
      <c r="K58" s="1406"/>
      <c r="L58" s="1406"/>
      <c r="M58" s="1406"/>
      <c r="N58" s="1293" t="s">
        <v>252</v>
      </c>
      <c r="O58" s="1294"/>
      <c r="P58" s="1294"/>
      <c r="Q58" s="1294"/>
      <c r="R58" s="1294"/>
      <c r="S58" s="1294"/>
      <c r="T58" s="1294"/>
      <c r="U58" s="1295"/>
      <c r="V58" s="1284" t="s">
        <v>51</v>
      </c>
      <c r="W58" s="1284"/>
      <c r="X58" s="1284"/>
      <c r="Y58" s="1284"/>
      <c r="Z58" s="1284"/>
      <c r="AA58" s="1284"/>
      <c r="AB58" s="1393"/>
    </row>
    <row r="59" spans="2:42" ht="29.25" customHeight="1" thickBot="1" x14ac:dyDescent="0.4">
      <c r="B59" s="704" t="s">
        <v>216</v>
      </c>
      <c r="C59" s="705"/>
      <c r="D59" s="705"/>
      <c r="E59" s="705"/>
      <c r="F59" s="705"/>
      <c r="G59" s="705"/>
      <c r="H59" s="1406">
        <v>5</v>
      </c>
      <c r="I59" s="1406"/>
      <c r="J59" s="1407"/>
      <c r="K59" s="1406"/>
      <c r="L59" s="1406"/>
      <c r="M59" s="1406"/>
      <c r="N59" s="705"/>
      <c r="O59" s="705"/>
      <c r="P59" s="705"/>
      <c r="Q59" s="705"/>
      <c r="R59" s="705"/>
      <c r="S59" s="705"/>
      <c r="T59" s="705"/>
      <c r="U59" s="705"/>
      <c r="V59" s="705"/>
      <c r="W59" s="705"/>
      <c r="X59" s="705"/>
      <c r="Y59" s="705"/>
      <c r="Z59" s="705"/>
      <c r="AA59" s="705"/>
      <c r="AB59" s="706"/>
    </row>
    <row r="60" spans="2:42" x14ac:dyDescent="0.35">
      <c r="B60" s="704"/>
      <c r="C60" s="705"/>
      <c r="D60" s="705"/>
      <c r="E60" s="705"/>
      <c r="F60" s="705"/>
      <c r="G60" s="705"/>
      <c r="H60" s="705"/>
      <c r="I60" s="705"/>
      <c r="J60" s="705"/>
      <c r="K60" s="705"/>
      <c r="L60" s="705"/>
      <c r="M60" s="705"/>
      <c r="N60" s="705"/>
      <c r="O60" s="705"/>
      <c r="P60" s="705"/>
      <c r="Q60" s="705"/>
      <c r="R60" s="705"/>
      <c r="S60" s="705"/>
      <c r="T60" s="705"/>
      <c r="U60" s="705"/>
      <c r="V60" s="705"/>
      <c r="W60" s="705"/>
      <c r="X60" s="705"/>
      <c r="Y60" s="705"/>
      <c r="Z60" s="705"/>
      <c r="AA60" s="705"/>
      <c r="AB60" s="706"/>
    </row>
    <row r="61" spans="2:42" x14ac:dyDescent="0.35">
      <c r="B61" s="704"/>
      <c r="C61" s="705"/>
      <c r="D61" s="705"/>
      <c r="E61" s="705"/>
      <c r="F61" s="705"/>
      <c r="G61" s="705"/>
      <c r="H61" s="705"/>
      <c r="I61" s="705"/>
      <c r="J61" s="705"/>
      <c r="K61" s="705"/>
      <c r="L61" s="705"/>
      <c r="M61" s="705"/>
      <c r="N61" s="705"/>
      <c r="O61" s="705"/>
      <c r="P61" s="705"/>
      <c r="Q61" s="705"/>
      <c r="R61" s="705"/>
      <c r="S61" s="705"/>
      <c r="T61" s="705"/>
      <c r="U61" s="705"/>
      <c r="V61" s="705"/>
      <c r="W61" s="705"/>
      <c r="X61" s="705"/>
      <c r="Y61" s="705"/>
      <c r="Z61" s="705"/>
      <c r="AA61" s="705"/>
      <c r="AB61" s="706"/>
    </row>
    <row r="62" spans="2:42" x14ac:dyDescent="0.35">
      <c r="B62" s="704"/>
      <c r="C62" s="705"/>
      <c r="D62" s="705"/>
      <c r="E62" s="705"/>
      <c r="F62" s="705"/>
      <c r="G62" s="705"/>
      <c r="H62" s="705"/>
      <c r="I62" s="705"/>
      <c r="J62" s="705"/>
      <c r="K62" s="705"/>
      <c r="L62" s="705"/>
      <c r="M62" s="705"/>
      <c r="N62" s="705"/>
      <c r="O62" s="705"/>
      <c r="P62" s="705"/>
      <c r="Q62" s="705"/>
      <c r="R62" s="705"/>
      <c r="S62" s="705"/>
      <c r="T62" s="705"/>
      <c r="U62" s="705"/>
      <c r="V62" s="705"/>
      <c r="W62" s="705"/>
      <c r="X62" s="705"/>
      <c r="Y62" s="705"/>
      <c r="Z62" s="705"/>
      <c r="AA62" s="705"/>
      <c r="AB62" s="706"/>
    </row>
    <row r="63" spans="2:42" x14ac:dyDescent="0.35">
      <c r="B63" s="704"/>
      <c r="C63" s="705"/>
      <c r="D63" s="705"/>
      <c r="E63" s="705"/>
      <c r="F63" s="705"/>
      <c r="G63" s="705"/>
      <c r="H63" s="705"/>
      <c r="I63" s="705"/>
      <c r="J63" s="705"/>
      <c r="K63" s="705"/>
      <c r="L63" s="705"/>
      <c r="M63" s="705"/>
      <c r="N63" s="705"/>
      <c r="O63" s="705"/>
      <c r="P63" s="705"/>
      <c r="Q63" s="705"/>
      <c r="R63" s="705"/>
      <c r="S63" s="705"/>
      <c r="T63" s="705"/>
      <c r="U63" s="705"/>
      <c r="V63" s="705"/>
      <c r="W63" s="705"/>
      <c r="X63" s="705"/>
      <c r="Y63" s="705"/>
      <c r="Z63" s="705"/>
      <c r="AA63" s="705"/>
      <c r="AB63" s="706"/>
    </row>
    <row r="64" spans="2:42" x14ac:dyDescent="0.35">
      <c r="B64" s="704"/>
      <c r="C64" s="705"/>
      <c r="D64" s="705"/>
      <c r="E64" s="705"/>
      <c r="F64" s="705"/>
      <c r="G64" s="705"/>
      <c r="H64" s="705"/>
      <c r="I64" s="705"/>
      <c r="J64" s="705"/>
      <c r="K64" s="705"/>
      <c r="L64" s="705"/>
      <c r="M64" s="705"/>
      <c r="N64" s="705"/>
      <c r="O64" s="705"/>
      <c r="P64" s="705"/>
      <c r="Q64" s="705"/>
      <c r="R64" s="705"/>
      <c r="S64" s="705"/>
      <c r="T64" s="705"/>
      <c r="U64" s="705"/>
      <c r="V64" s="705"/>
      <c r="W64" s="705"/>
      <c r="X64" s="705"/>
      <c r="Y64" s="705"/>
      <c r="Z64" s="705"/>
      <c r="AA64" s="705"/>
      <c r="AB64" s="706"/>
    </row>
    <row r="65" spans="2:28" x14ac:dyDescent="0.35">
      <c r="B65" s="704"/>
      <c r="C65" s="705"/>
      <c r="D65" s="705"/>
      <c r="E65" s="705"/>
      <c r="F65" s="705"/>
      <c r="G65" s="705"/>
      <c r="H65" s="705"/>
      <c r="I65" s="705"/>
      <c r="J65" s="705"/>
      <c r="K65" s="705"/>
      <c r="L65" s="705"/>
      <c r="M65" s="705"/>
      <c r="N65" s="705"/>
      <c r="O65" s="705"/>
      <c r="P65" s="705"/>
      <c r="Q65" s="705"/>
      <c r="R65" s="705"/>
      <c r="S65" s="705"/>
      <c r="T65" s="705"/>
      <c r="U65" s="705"/>
      <c r="V65" s="705"/>
      <c r="W65" s="705"/>
      <c r="X65" s="705"/>
      <c r="Y65" s="705"/>
      <c r="Z65" s="705"/>
      <c r="AA65" s="705"/>
      <c r="AB65" s="706"/>
    </row>
    <row r="66" spans="2:28" x14ac:dyDescent="0.35">
      <c r="B66" s="704"/>
      <c r="C66" s="705"/>
      <c r="D66" s="705"/>
      <c r="E66" s="705"/>
      <c r="F66" s="705"/>
      <c r="G66" s="705"/>
      <c r="H66" s="705"/>
      <c r="I66" s="705"/>
      <c r="J66" s="705"/>
      <c r="K66" s="705"/>
      <c r="L66" s="705"/>
      <c r="M66" s="705"/>
      <c r="N66" s="705"/>
      <c r="O66" s="705"/>
      <c r="P66" s="705"/>
      <c r="Q66" s="705"/>
      <c r="R66" s="705"/>
      <c r="S66" s="705"/>
      <c r="T66" s="705"/>
      <c r="U66" s="705"/>
      <c r="V66" s="705"/>
      <c r="W66" s="705"/>
      <c r="X66" s="705"/>
      <c r="Y66" s="705"/>
      <c r="Z66" s="705"/>
      <c r="AA66" s="705"/>
      <c r="AB66" s="706"/>
    </row>
    <row r="67" spans="2:28" ht="15.75" customHeight="1" thickBot="1" x14ac:dyDescent="0.4">
      <c r="B67" s="707"/>
      <c r="C67" s="708"/>
      <c r="D67" s="708"/>
      <c r="E67" s="708"/>
      <c r="F67" s="708"/>
      <c r="G67" s="708"/>
      <c r="H67" s="708"/>
      <c r="I67" s="708"/>
      <c r="J67" s="708"/>
      <c r="K67" s="708"/>
      <c r="L67" s="708"/>
      <c r="M67" s="708"/>
      <c r="N67" s="708"/>
      <c r="O67" s="708"/>
      <c r="P67" s="708"/>
      <c r="Q67" s="708"/>
      <c r="R67" s="708"/>
      <c r="S67" s="708"/>
      <c r="T67" s="708"/>
      <c r="U67" s="708"/>
      <c r="V67" s="708"/>
      <c r="W67" s="708"/>
      <c r="X67" s="708"/>
      <c r="Y67" s="708"/>
      <c r="Z67" s="708"/>
      <c r="AA67" s="708"/>
      <c r="AB67" s="709"/>
    </row>
    <row r="68" spans="2:28" ht="4.5" customHeight="1" thickBot="1" x14ac:dyDescent="0.4">
      <c r="B68" s="690"/>
      <c r="C68" s="691"/>
      <c r="D68" s="691"/>
      <c r="E68" s="691"/>
      <c r="F68" s="691"/>
      <c r="G68" s="691"/>
      <c r="H68" s="691"/>
      <c r="I68" s="691"/>
      <c r="J68" s="691"/>
      <c r="K68" s="691"/>
      <c r="L68" s="691"/>
      <c r="M68" s="691"/>
      <c r="N68" s="691"/>
      <c r="O68" s="691"/>
      <c r="P68" s="691"/>
      <c r="Q68" s="691"/>
      <c r="R68" s="691"/>
      <c r="S68" s="691"/>
      <c r="T68" s="691"/>
      <c r="U68" s="691"/>
      <c r="V68" s="691"/>
      <c r="W68" s="691"/>
      <c r="X68" s="691"/>
      <c r="Y68" s="691"/>
      <c r="Z68" s="691"/>
      <c r="AA68" s="691"/>
      <c r="AB68" s="692"/>
    </row>
    <row r="69" spans="2:28" ht="14.5" customHeight="1" x14ac:dyDescent="0.35">
      <c r="B69" s="693" t="s">
        <v>987</v>
      </c>
      <c r="C69" s="694"/>
      <c r="D69" s="694"/>
      <c r="E69" s="694"/>
      <c r="F69" s="694"/>
      <c r="G69" s="694"/>
      <c r="H69" s="695" t="s">
        <v>988</v>
      </c>
      <c r="I69" s="695"/>
      <c r="J69" s="695"/>
      <c r="K69" s="695"/>
      <c r="L69" s="695"/>
      <c r="M69" s="695"/>
      <c r="N69" s="695"/>
      <c r="O69" s="695"/>
      <c r="P69" s="695"/>
      <c r="Q69" s="695"/>
      <c r="R69" s="696"/>
      <c r="S69" s="697" t="s">
        <v>989</v>
      </c>
      <c r="T69" s="695"/>
      <c r="U69" s="695"/>
      <c r="V69" s="695"/>
      <c r="W69" s="695"/>
      <c r="X69" s="695"/>
      <c r="Y69" s="695"/>
      <c r="Z69" s="695"/>
      <c r="AA69" s="695"/>
      <c r="AB69" s="696"/>
    </row>
    <row r="70" spans="2:28" ht="16" customHeight="1" thickBot="1" x14ac:dyDescent="0.4">
      <c r="B70" s="693"/>
      <c r="C70" s="694"/>
      <c r="D70" s="694"/>
      <c r="E70" s="694"/>
      <c r="F70" s="694"/>
      <c r="G70" s="694"/>
      <c r="H70" s="695"/>
      <c r="I70" s="695"/>
      <c r="J70" s="695"/>
      <c r="K70" s="695"/>
      <c r="L70" s="695"/>
      <c r="M70" s="695"/>
      <c r="N70" s="695"/>
      <c r="O70" s="695"/>
      <c r="P70" s="695"/>
      <c r="Q70" s="695"/>
      <c r="R70" s="696"/>
      <c r="S70" s="697"/>
      <c r="T70" s="695"/>
      <c r="U70" s="695"/>
      <c r="V70" s="695"/>
      <c r="W70" s="695"/>
      <c r="X70" s="695"/>
      <c r="Y70" s="695"/>
      <c r="Z70" s="695"/>
      <c r="AA70" s="695"/>
      <c r="AB70" s="696"/>
    </row>
    <row r="71" spans="2:28" ht="50.15" customHeight="1" thickBot="1" x14ac:dyDescent="0.4">
      <c r="B71" s="698">
        <v>0.75</v>
      </c>
      <c r="C71" s="699"/>
      <c r="D71" s="699"/>
      <c r="E71" s="699"/>
      <c r="F71" s="699"/>
      <c r="G71" s="700"/>
      <c r="H71" s="701" t="s">
        <v>1062</v>
      </c>
      <c r="I71" s="702"/>
      <c r="J71" s="702"/>
      <c r="K71" s="702"/>
      <c r="L71" s="702"/>
      <c r="M71" s="702"/>
      <c r="N71" s="702"/>
      <c r="O71" s="702"/>
      <c r="P71" s="702"/>
      <c r="Q71" s="702"/>
      <c r="R71" s="703"/>
      <c r="S71" s="690"/>
      <c r="T71" s="691"/>
      <c r="U71" s="691"/>
      <c r="V71" s="691"/>
      <c r="W71" s="691"/>
      <c r="X71" s="691"/>
      <c r="Y71" s="691"/>
      <c r="Z71" s="691"/>
      <c r="AA71" s="691"/>
      <c r="AB71" s="692"/>
    </row>
    <row r="72" spans="2:28" ht="4" customHeight="1" thickBot="1" x14ac:dyDescent="0.4">
      <c r="B72" s="669"/>
      <c r="C72" s="670"/>
      <c r="D72" s="670"/>
      <c r="E72" s="670"/>
      <c r="F72" s="670"/>
      <c r="G72" s="670"/>
      <c r="H72" s="670"/>
      <c r="I72" s="670"/>
      <c r="J72" s="670"/>
      <c r="K72" s="670"/>
      <c r="L72" s="670"/>
      <c r="M72" s="670"/>
      <c r="N72" s="670"/>
      <c r="O72" s="670"/>
      <c r="P72" s="670"/>
      <c r="Q72" s="670"/>
      <c r="R72" s="670"/>
      <c r="S72" s="670"/>
      <c r="T72" s="670"/>
      <c r="U72" s="670"/>
      <c r="V72" s="670"/>
      <c r="W72" s="670"/>
      <c r="X72" s="670"/>
      <c r="Y72" s="670"/>
      <c r="Z72" s="670"/>
      <c r="AA72" s="670"/>
      <c r="AB72" s="671"/>
    </row>
    <row r="73" spans="2:28" ht="15" customHeight="1" x14ac:dyDescent="0.35">
      <c r="B73" s="672" t="s">
        <v>991</v>
      </c>
      <c r="C73" s="673"/>
      <c r="D73" s="673"/>
      <c r="E73" s="673"/>
      <c r="F73" s="673"/>
      <c r="G73" s="673"/>
      <c r="H73" s="674"/>
      <c r="I73" s="678" t="s">
        <v>1047</v>
      </c>
      <c r="J73" s="679"/>
      <c r="K73" s="679"/>
      <c r="L73" s="679"/>
      <c r="M73" s="679"/>
      <c r="N73" s="679"/>
      <c r="O73" s="679"/>
      <c r="P73" s="680"/>
      <c r="Q73" s="672" t="s">
        <v>993</v>
      </c>
      <c r="R73" s="673"/>
      <c r="S73" s="673"/>
      <c r="T73" s="673"/>
      <c r="U73" s="674"/>
      <c r="V73" s="1394" t="s">
        <v>1049</v>
      </c>
      <c r="W73" s="1395"/>
      <c r="X73" s="1395"/>
      <c r="Y73" s="1395"/>
      <c r="Z73" s="1395"/>
      <c r="AA73" s="1395"/>
      <c r="AB73" s="1396"/>
    </row>
    <row r="74" spans="2:28" ht="42.75" customHeight="1" thickBot="1" x14ac:dyDescent="0.4">
      <c r="B74" s="675"/>
      <c r="C74" s="676"/>
      <c r="D74" s="676"/>
      <c r="E74" s="676"/>
      <c r="F74" s="676"/>
      <c r="G74" s="676"/>
      <c r="H74" s="677"/>
      <c r="I74" s="681"/>
      <c r="J74" s="682"/>
      <c r="K74" s="682"/>
      <c r="L74" s="682"/>
      <c r="M74" s="682"/>
      <c r="N74" s="682"/>
      <c r="O74" s="682"/>
      <c r="P74" s="683"/>
      <c r="Q74" s="675"/>
      <c r="R74" s="676"/>
      <c r="S74" s="676"/>
      <c r="T74" s="676"/>
      <c r="U74" s="677"/>
      <c r="V74" s="681"/>
      <c r="W74" s="682"/>
      <c r="X74" s="682"/>
      <c r="Y74" s="682"/>
      <c r="Z74" s="682"/>
      <c r="AA74" s="682"/>
      <c r="AB74" s="683"/>
    </row>
    <row r="99" ht="6" customHeight="1" x14ac:dyDescent="0.35"/>
  </sheetData>
  <mergeCells count="165">
    <mergeCell ref="B6:H7"/>
    <mergeCell ref="I6:I7"/>
    <mergeCell ref="J6:K7"/>
    <mergeCell ref="L6:AB7"/>
    <mergeCell ref="B8:AB8"/>
    <mergeCell ref="B9:H9"/>
    <mergeCell ref="I9:AB9"/>
    <mergeCell ref="B2:G4"/>
    <mergeCell ref="H2:AB2"/>
    <mergeCell ref="H3:O3"/>
    <mergeCell ref="P3:AB3"/>
    <mergeCell ref="H4:AB4"/>
    <mergeCell ref="B5:AB5"/>
    <mergeCell ref="B13:AB13"/>
    <mergeCell ref="B14:H15"/>
    <mergeCell ref="I14:U15"/>
    <mergeCell ref="V14:AB14"/>
    <mergeCell ref="V15:AB15"/>
    <mergeCell ref="B16:AB16"/>
    <mergeCell ref="B10:AB10"/>
    <mergeCell ref="B11:H12"/>
    <mergeCell ref="I11:P12"/>
    <mergeCell ref="Q11:U11"/>
    <mergeCell ref="V11:Y11"/>
    <mergeCell ref="Z11:AB11"/>
    <mergeCell ref="Q12:U12"/>
    <mergeCell ref="V12:Y12"/>
    <mergeCell ref="Z12:AB12"/>
    <mergeCell ref="B21:G21"/>
    <mergeCell ref="H21:J21"/>
    <mergeCell ref="K21:T21"/>
    <mergeCell ref="U21:AB21"/>
    <mergeCell ref="B22:AB22"/>
    <mergeCell ref="B23:H23"/>
    <mergeCell ref="I23:AB23"/>
    <mergeCell ref="B17:H17"/>
    <mergeCell ref="I17:AB17"/>
    <mergeCell ref="B18:AB18"/>
    <mergeCell ref="B19:H19"/>
    <mergeCell ref="I19:AB19"/>
    <mergeCell ref="B20:AB20"/>
    <mergeCell ref="B28:H29"/>
    <mergeCell ref="I28:L29"/>
    <mergeCell ref="M28:W28"/>
    <mergeCell ref="X28:AB28"/>
    <mergeCell ref="M29:W29"/>
    <mergeCell ref="X29:AB29"/>
    <mergeCell ref="B24:AB24"/>
    <mergeCell ref="B25:L25"/>
    <mergeCell ref="N25:AB25"/>
    <mergeCell ref="B26:M26"/>
    <mergeCell ref="N26:AB26"/>
    <mergeCell ref="B27:AB27"/>
    <mergeCell ref="B30:AB30"/>
    <mergeCell ref="B31:J33"/>
    <mergeCell ref="K31:R31"/>
    <mergeCell ref="S31:W31"/>
    <mergeCell ref="X31:AB31"/>
    <mergeCell ref="K32:N32"/>
    <mergeCell ref="O32:R32"/>
    <mergeCell ref="S32:T32"/>
    <mergeCell ref="U32:W32"/>
    <mergeCell ref="X32:Y32"/>
    <mergeCell ref="B34:AB34"/>
    <mergeCell ref="B35:AB35"/>
    <mergeCell ref="B36:G36"/>
    <mergeCell ref="K36:AB36"/>
    <mergeCell ref="B37:G37"/>
    <mergeCell ref="K37:AB37"/>
    <mergeCell ref="Z32:AB32"/>
    <mergeCell ref="K33:N33"/>
    <mergeCell ref="O33:R33"/>
    <mergeCell ref="S33:T33"/>
    <mergeCell ref="U33:W33"/>
    <mergeCell ref="X33:Y33"/>
    <mergeCell ref="Z33:AB33"/>
    <mergeCell ref="B41:G41"/>
    <mergeCell ref="K41:AB41"/>
    <mergeCell ref="B42:AB42"/>
    <mergeCell ref="B43:AB43"/>
    <mergeCell ref="B44:AB53"/>
    <mergeCell ref="B54:AB54"/>
    <mergeCell ref="B38:G38"/>
    <mergeCell ref="K38:AB38"/>
    <mergeCell ref="B39:G39"/>
    <mergeCell ref="K39:AB39"/>
    <mergeCell ref="B40:G40"/>
    <mergeCell ref="K40:AB40"/>
    <mergeCell ref="B55:G55"/>
    <mergeCell ref="H55:I55"/>
    <mergeCell ref="J55:M55"/>
    <mergeCell ref="N55:U55"/>
    <mergeCell ref="V55:AB55"/>
    <mergeCell ref="B56:G56"/>
    <mergeCell ref="H56:I56"/>
    <mergeCell ref="J56:M56"/>
    <mergeCell ref="N56:U56"/>
    <mergeCell ref="V56:AB56"/>
    <mergeCell ref="B57:G57"/>
    <mergeCell ref="H57:I57"/>
    <mergeCell ref="J57:M57"/>
    <mergeCell ref="N57:U57"/>
    <mergeCell ref="V57:AB57"/>
    <mergeCell ref="B58:G58"/>
    <mergeCell ref="H58:I58"/>
    <mergeCell ref="J58:M58"/>
    <mergeCell ref="N58:U58"/>
    <mergeCell ref="V58:AB58"/>
    <mergeCell ref="B59:G59"/>
    <mergeCell ref="H59:I59"/>
    <mergeCell ref="J59:M59"/>
    <mergeCell ref="N59:U59"/>
    <mergeCell ref="V59:AB59"/>
    <mergeCell ref="B60:G60"/>
    <mergeCell ref="H60:I60"/>
    <mergeCell ref="J60:M60"/>
    <mergeCell ref="N60:U60"/>
    <mergeCell ref="V60:AB60"/>
    <mergeCell ref="B61:G61"/>
    <mergeCell ref="H61:I61"/>
    <mergeCell ref="J61:M61"/>
    <mergeCell ref="N61:U61"/>
    <mergeCell ref="V61:AB61"/>
    <mergeCell ref="B62:G62"/>
    <mergeCell ref="H62:I62"/>
    <mergeCell ref="J62:M62"/>
    <mergeCell ref="N62:U62"/>
    <mergeCell ref="V62:AB62"/>
    <mergeCell ref="B63:G63"/>
    <mergeCell ref="H63:I63"/>
    <mergeCell ref="J63:M63"/>
    <mergeCell ref="N63:U63"/>
    <mergeCell ref="V63:AB63"/>
    <mergeCell ref="B64:G64"/>
    <mergeCell ref="H64:I64"/>
    <mergeCell ref="J64:M64"/>
    <mergeCell ref="N64:U64"/>
    <mergeCell ref="V64:AB64"/>
    <mergeCell ref="B67:G67"/>
    <mergeCell ref="H67:I67"/>
    <mergeCell ref="J67:M67"/>
    <mergeCell ref="N67:U67"/>
    <mergeCell ref="V67:AB67"/>
    <mergeCell ref="B68:AB68"/>
    <mergeCell ref="B65:G65"/>
    <mergeCell ref="H65:I65"/>
    <mergeCell ref="J65:M65"/>
    <mergeCell ref="N65:U65"/>
    <mergeCell ref="V65:AB65"/>
    <mergeCell ref="B66:G66"/>
    <mergeCell ref="H66:I66"/>
    <mergeCell ref="J66:M66"/>
    <mergeCell ref="N66:U66"/>
    <mergeCell ref="V66:AB66"/>
    <mergeCell ref="B72:AB72"/>
    <mergeCell ref="B73:H74"/>
    <mergeCell ref="I73:P74"/>
    <mergeCell ref="Q73:U74"/>
    <mergeCell ref="V73:AB74"/>
    <mergeCell ref="B69:G70"/>
    <mergeCell ref="H69:R70"/>
    <mergeCell ref="S69:AB70"/>
    <mergeCell ref="B71:G71"/>
    <mergeCell ref="H71:R71"/>
    <mergeCell ref="S71:AB71"/>
  </mergeCells>
  <dataValidations count="7">
    <dataValidation type="list" allowBlank="1" showInputMessage="1" showErrorMessage="1" sqref="X29:AB29">
      <formula1>#N/A</formula1>
    </dataValidation>
    <dataValidation type="list" allowBlank="1" showInputMessage="1" showErrorMessage="1" sqref="N26:AB26">
      <formula1>#N/A</formula1>
    </dataValidation>
    <dataValidation type="list" allowBlank="1" showInputMessage="1" showErrorMessage="1" sqref="U21:AB21">
      <formula1>#N/A</formula1>
    </dataValidation>
    <dataValidation type="list" allowBlank="1" showInputMessage="1" showErrorMessage="1" sqref="V15:AB15">
      <formula1>#N/A</formula1>
    </dataValidation>
    <dataValidation type="list" allowBlank="1" showInputMessage="1" showErrorMessage="1" sqref="Q12:U12">
      <formula1>#N/A</formula1>
    </dataValidation>
    <dataValidation type="list" allowBlank="1" showInputMessage="1" showErrorMessage="1" sqref="I9:AB9">
      <formula1>#N/A</formula1>
    </dataValidation>
    <dataValidation type="list" allowBlank="1" showInputMessage="1" showErrorMessage="1" sqref="L6:AB7">
      <formula1>#N/A</formula1>
    </dataValidation>
  </dataValidations>
  <pageMargins left="0.7" right="0.7" top="0.75" bottom="0.75" header="0.3" footer="0.3"/>
  <drawing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C08AF"/>
  </sheetPr>
  <dimension ref="B1:AP99"/>
  <sheetViews>
    <sheetView workbookViewId="0">
      <selection activeCell="B45" sqref="B45:Z51"/>
    </sheetView>
  </sheetViews>
  <sheetFormatPr baseColWidth="10" defaultColWidth="3.54296875" defaultRowHeight="14.5" x14ac:dyDescent="0.35"/>
  <cols>
    <col min="1" max="1" width="3.54296875" style="640"/>
    <col min="2" max="2" width="2.81640625" style="640" customWidth="1"/>
    <col min="3" max="6" width="2.54296875" style="640" customWidth="1"/>
    <col min="7" max="7" width="3.26953125" style="640" customWidth="1"/>
    <col min="8" max="8" width="20.7265625" style="640" customWidth="1"/>
    <col min="9" max="9" width="26.81640625" style="640" customWidth="1"/>
    <col min="10" max="10" width="19.81640625" style="640" customWidth="1"/>
    <col min="11" max="12" width="3.453125" style="640" customWidth="1"/>
    <col min="13" max="15" width="2.54296875" style="640" customWidth="1"/>
    <col min="16" max="17" width="3.453125" style="640" customWidth="1"/>
    <col min="18" max="18" width="3.54296875" style="640"/>
    <col min="19" max="19" width="3.453125" style="640" customWidth="1"/>
    <col min="20" max="20" width="7.453125" style="640" customWidth="1"/>
    <col min="21" max="21" width="3.453125" style="640" customWidth="1"/>
    <col min="22" max="22" width="3.54296875" style="640"/>
    <col min="23" max="25" width="5" style="640" customWidth="1"/>
    <col min="26" max="26" width="6.54296875" style="640" customWidth="1"/>
    <col min="27" max="27" width="4.1796875" style="640" customWidth="1"/>
    <col min="28" max="28" width="6.453125" style="640" customWidth="1"/>
    <col min="29" max="38" width="3.54296875" style="640"/>
    <col min="39" max="39" width="24.81640625" style="640" customWidth="1"/>
    <col min="40" max="40" width="34" style="640" customWidth="1"/>
    <col min="41" max="41" width="29.26953125" style="640" customWidth="1"/>
    <col min="42" max="42" width="25.7265625" style="640" customWidth="1"/>
    <col min="43" max="16384" width="3.54296875" style="640"/>
  </cols>
  <sheetData>
    <row r="1" spans="2:28" ht="15" thickBot="1" x14ac:dyDescent="0.4">
      <c r="B1" s="641"/>
      <c r="C1" s="641"/>
      <c r="D1" s="641"/>
      <c r="E1" s="641"/>
      <c r="F1" s="641"/>
    </row>
    <row r="2" spans="2:28" ht="45.75" customHeight="1" x14ac:dyDescent="0.35">
      <c r="B2" s="858"/>
      <c r="C2" s="859"/>
      <c r="D2" s="859"/>
      <c r="E2" s="859"/>
      <c r="F2" s="859"/>
      <c r="G2" s="859"/>
      <c r="H2" s="860" t="s">
        <v>0</v>
      </c>
      <c r="I2" s="860"/>
      <c r="J2" s="860"/>
      <c r="K2" s="860"/>
      <c r="L2" s="860"/>
      <c r="M2" s="860"/>
      <c r="N2" s="860"/>
      <c r="O2" s="860"/>
      <c r="P2" s="860"/>
      <c r="Q2" s="860"/>
      <c r="R2" s="860"/>
      <c r="S2" s="860"/>
      <c r="T2" s="860"/>
      <c r="U2" s="860"/>
      <c r="V2" s="860"/>
      <c r="W2" s="860"/>
      <c r="X2" s="860"/>
      <c r="Y2" s="860"/>
      <c r="Z2" s="860"/>
      <c r="AA2" s="860"/>
      <c r="AB2" s="861"/>
    </row>
    <row r="3" spans="2:28" x14ac:dyDescent="0.35">
      <c r="B3" s="704"/>
      <c r="C3" s="705"/>
      <c r="D3" s="705"/>
      <c r="E3" s="705"/>
      <c r="F3" s="705"/>
      <c r="G3" s="705"/>
      <c r="H3" s="862" t="s">
        <v>959</v>
      </c>
      <c r="I3" s="862"/>
      <c r="J3" s="862"/>
      <c r="K3" s="862"/>
      <c r="L3" s="862"/>
      <c r="M3" s="862"/>
      <c r="N3" s="862"/>
      <c r="O3" s="862"/>
      <c r="P3" s="862" t="s">
        <v>71</v>
      </c>
      <c r="Q3" s="862"/>
      <c r="R3" s="862"/>
      <c r="S3" s="862"/>
      <c r="T3" s="862"/>
      <c r="U3" s="862"/>
      <c r="V3" s="862"/>
      <c r="W3" s="862"/>
      <c r="X3" s="862"/>
      <c r="Y3" s="862"/>
      <c r="Z3" s="862"/>
      <c r="AA3" s="862"/>
      <c r="AB3" s="863"/>
    </row>
    <row r="4" spans="2:28" ht="15" thickBot="1" x14ac:dyDescent="0.4">
      <c r="B4" s="707"/>
      <c r="C4" s="708"/>
      <c r="D4" s="708"/>
      <c r="E4" s="708"/>
      <c r="F4" s="708"/>
      <c r="G4" s="708"/>
      <c r="H4" s="864" t="s">
        <v>960</v>
      </c>
      <c r="I4" s="864"/>
      <c r="J4" s="864"/>
      <c r="K4" s="864"/>
      <c r="L4" s="864"/>
      <c r="M4" s="864"/>
      <c r="N4" s="864"/>
      <c r="O4" s="864"/>
      <c r="P4" s="864"/>
      <c r="Q4" s="864"/>
      <c r="R4" s="864"/>
      <c r="S4" s="864"/>
      <c r="T4" s="864"/>
      <c r="U4" s="864"/>
      <c r="V4" s="864"/>
      <c r="W4" s="864"/>
      <c r="X4" s="864"/>
      <c r="Y4" s="864"/>
      <c r="Z4" s="864"/>
      <c r="AA4" s="864"/>
      <c r="AB4" s="865"/>
    </row>
    <row r="5" spans="2:28" ht="6" customHeight="1" thickBot="1" x14ac:dyDescent="0.4">
      <c r="B5" s="691"/>
      <c r="C5" s="691"/>
      <c r="D5" s="691"/>
      <c r="E5" s="691"/>
      <c r="F5" s="691"/>
      <c r="G5" s="691"/>
      <c r="H5" s="691"/>
      <c r="I5" s="691"/>
      <c r="J5" s="691"/>
      <c r="K5" s="691"/>
      <c r="L5" s="691"/>
      <c r="M5" s="691"/>
      <c r="N5" s="691"/>
      <c r="O5" s="691"/>
      <c r="P5" s="691"/>
      <c r="Q5" s="691"/>
      <c r="R5" s="691"/>
      <c r="S5" s="691"/>
      <c r="T5" s="691"/>
      <c r="U5" s="691"/>
      <c r="V5" s="691"/>
      <c r="W5" s="691"/>
      <c r="X5" s="691"/>
      <c r="Y5" s="691"/>
      <c r="Z5" s="691"/>
      <c r="AA5" s="691"/>
      <c r="AB5" s="691"/>
    </row>
    <row r="6" spans="2:28" ht="13" customHeight="1" x14ac:dyDescent="0.35">
      <c r="B6" s="843" t="s">
        <v>961</v>
      </c>
      <c r="C6" s="844"/>
      <c r="D6" s="844"/>
      <c r="E6" s="844"/>
      <c r="F6" s="844"/>
      <c r="G6" s="844"/>
      <c r="H6" s="844"/>
      <c r="I6" s="1418">
        <v>45809</v>
      </c>
      <c r="J6" s="798" t="s">
        <v>4</v>
      </c>
      <c r="K6" s="800"/>
      <c r="L6" s="849" t="s">
        <v>1037</v>
      </c>
      <c r="M6" s="850"/>
      <c r="N6" s="850"/>
      <c r="O6" s="850"/>
      <c r="P6" s="850"/>
      <c r="Q6" s="850"/>
      <c r="R6" s="850"/>
      <c r="S6" s="850"/>
      <c r="T6" s="850"/>
      <c r="U6" s="850"/>
      <c r="V6" s="850"/>
      <c r="W6" s="850"/>
      <c r="X6" s="850"/>
      <c r="Y6" s="850"/>
      <c r="Z6" s="850"/>
      <c r="AA6" s="850"/>
      <c r="AB6" s="851"/>
    </row>
    <row r="7" spans="2:28" ht="13" customHeight="1" thickBot="1" x14ac:dyDescent="0.4">
      <c r="B7" s="845"/>
      <c r="C7" s="846"/>
      <c r="D7" s="846"/>
      <c r="E7" s="846"/>
      <c r="F7" s="846"/>
      <c r="G7" s="846"/>
      <c r="H7" s="846"/>
      <c r="I7" s="1419"/>
      <c r="J7" s="801"/>
      <c r="K7" s="803"/>
      <c r="L7" s="852"/>
      <c r="M7" s="853"/>
      <c r="N7" s="853"/>
      <c r="O7" s="853"/>
      <c r="P7" s="853"/>
      <c r="Q7" s="853"/>
      <c r="R7" s="853"/>
      <c r="S7" s="853"/>
      <c r="T7" s="853"/>
      <c r="U7" s="853"/>
      <c r="V7" s="853"/>
      <c r="W7" s="853"/>
      <c r="X7" s="853"/>
      <c r="Y7" s="853"/>
      <c r="Z7" s="853"/>
      <c r="AA7" s="853"/>
      <c r="AB7" s="854"/>
    </row>
    <row r="8" spans="2:28" ht="6" customHeight="1" thickBot="1" x14ac:dyDescent="0.4">
      <c r="B8" s="825"/>
      <c r="C8" s="826"/>
      <c r="D8" s="826"/>
      <c r="E8" s="826"/>
      <c r="F8" s="826"/>
      <c r="G8" s="826"/>
      <c r="H8" s="826"/>
      <c r="I8" s="826"/>
      <c r="J8" s="826"/>
      <c r="K8" s="826"/>
      <c r="L8" s="826"/>
      <c r="M8" s="826"/>
      <c r="N8" s="826"/>
      <c r="O8" s="826"/>
      <c r="P8" s="826"/>
      <c r="Q8" s="826"/>
      <c r="R8" s="826"/>
      <c r="S8" s="826"/>
      <c r="T8" s="826"/>
      <c r="U8" s="826"/>
      <c r="V8" s="826"/>
      <c r="W8" s="826"/>
      <c r="X8" s="826"/>
      <c r="Y8" s="826"/>
      <c r="Z8" s="826"/>
      <c r="AA8" s="826"/>
      <c r="AB8" s="827"/>
    </row>
    <row r="9" spans="2:28" ht="29.5" customHeight="1" thickBot="1" x14ac:dyDescent="0.4">
      <c r="B9" s="721" t="s">
        <v>963</v>
      </c>
      <c r="C9" s="722"/>
      <c r="D9" s="722"/>
      <c r="E9" s="722"/>
      <c r="F9" s="722"/>
      <c r="G9" s="722"/>
      <c r="H9" s="723"/>
      <c r="I9" s="855" t="s">
        <v>1038</v>
      </c>
      <c r="J9" s="856"/>
      <c r="K9" s="856"/>
      <c r="L9" s="856"/>
      <c r="M9" s="856"/>
      <c r="N9" s="856"/>
      <c r="O9" s="856"/>
      <c r="P9" s="856"/>
      <c r="Q9" s="856"/>
      <c r="R9" s="856"/>
      <c r="S9" s="856"/>
      <c r="T9" s="856"/>
      <c r="U9" s="856"/>
      <c r="V9" s="856"/>
      <c r="W9" s="856"/>
      <c r="X9" s="856"/>
      <c r="Y9" s="856"/>
      <c r="Z9" s="856"/>
      <c r="AA9" s="856"/>
      <c r="AB9" s="857"/>
    </row>
    <row r="10" spans="2:28" ht="6" customHeight="1" thickBot="1" x14ac:dyDescent="0.4">
      <c r="B10" s="825"/>
      <c r="C10" s="826"/>
      <c r="D10" s="826"/>
      <c r="E10" s="826"/>
      <c r="F10" s="826"/>
      <c r="G10" s="826"/>
      <c r="H10" s="826"/>
      <c r="I10" s="826"/>
      <c r="J10" s="826"/>
      <c r="K10" s="826"/>
      <c r="L10" s="826"/>
      <c r="M10" s="826"/>
      <c r="N10" s="826"/>
      <c r="O10" s="826"/>
      <c r="P10" s="826"/>
      <c r="Q10" s="826"/>
      <c r="R10" s="826"/>
      <c r="S10" s="826"/>
      <c r="T10" s="826"/>
      <c r="U10" s="826"/>
      <c r="V10" s="826"/>
      <c r="W10" s="826"/>
      <c r="X10" s="826"/>
      <c r="Y10" s="826"/>
      <c r="Z10" s="826"/>
      <c r="AA10" s="826"/>
      <c r="AB10" s="827"/>
    </row>
    <row r="11" spans="2:28" ht="16" customHeight="1" thickBot="1" x14ac:dyDescent="0.4">
      <c r="B11" s="798" t="s">
        <v>5</v>
      </c>
      <c r="C11" s="799"/>
      <c r="D11" s="799"/>
      <c r="E11" s="799"/>
      <c r="F11" s="799"/>
      <c r="G11" s="799"/>
      <c r="H11" s="800"/>
      <c r="I11" s="828" t="s">
        <v>253</v>
      </c>
      <c r="J11" s="829"/>
      <c r="K11" s="829"/>
      <c r="L11" s="829"/>
      <c r="M11" s="829"/>
      <c r="N11" s="829"/>
      <c r="O11" s="829"/>
      <c r="P11" s="830"/>
      <c r="Q11" s="834" t="s">
        <v>524</v>
      </c>
      <c r="R11" s="835"/>
      <c r="S11" s="835"/>
      <c r="T11" s="835"/>
      <c r="U11" s="836"/>
      <c r="V11" s="834" t="s">
        <v>7</v>
      </c>
      <c r="W11" s="835"/>
      <c r="X11" s="835"/>
      <c r="Y11" s="836"/>
      <c r="Z11" s="721" t="s">
        <v>8</v>
      </c>
      <c r="AA11" s="722"/>
      <c r="AB11" s="723"/>
    </row>
    <row r="12" spans="2:28" ht="24" customHeight="1" thickBot="1" x14ac:dyDescent="0.4">
      <c r="B12" s="801"/>
      <c r="C12" s="802"/>
      <c r="D12" s="802"/>
      <c r="E12" s="802"/>
      <c r="F12" s="802"/>
      <c r="G12" s="802"/>
      <c r="H12" s="803"/>
      <c r="I12" s="831"/>
      <c r="J12" s="832"/>
      <c r="K12" s="832"/>
      <c r="L12" s="832"/>
      <c r="M12" s="832"/>
      <c r="N12" s="832"/>
      <c r="O12" s="832"/>
      <c r="P12" s="833"/>
      <c r="Q12" s="837" t="s">
        <v>310</v>
      </c>
      <c r="R12" s="838"/>
      <c r="S12" s="838"/>
      <c r="T12" s="838"/>
      <c r="U12" s="839"/>
      <c r="V12" s="840" t="s">
        <v>254</v>
      </c>
      <c r="W12" s="841"/>
      <c r="X12" s="841"/>
      <c r="Y12" s="842"/>
      <c r="Z12" s="837">
        <v>3</v>
      </c>
      <c r="AA12" s="838"/>
      <c r="AB12" s="839"/>
    </row>
    <row r="13" spans="2:28" ht="6" customHeight="1" thickBot="1" x14ac:dyDescent="0.4">
      <c r="B13" s="733"/>
      <c r="C13" s="734"/>
      <c r="D13" s="734"/>
      <c r="E13" s="734"/>
      <c r="F13" s="734"/>
      <c r="G13" s="734"/>
      <c r="H13" s="734"/>
      <c r="I13" s="734"/>
      <c r="J13" s="734"/>
      <c r="K13" s="734"/>
      <c r="L13" s="734"/>
      <c r="M13" s="734"/>
      <c r="N13" s="734"/>
      <c r="O13" s="734"/>
      <c r="P13" s="734"/>
      <c r="Q13" s="734"/>
      <c r="R13" s="734"/>
      <c r="S13" s="734"/>
      <c r="T13" s="734"/>
      <c r="U13" s="734"/>
      <c r="V13" s="734"/>
      <c r="W13" s="734"/>
      <c r="X13" s="734"/>
      <c r="Y13" s="734"/>
      <c r="Z13" s="734"/>
      <c r="AA13" s="734"/>
      <c r="AB13" s="735"/>
    </row>
    <row r="14" spans="2:28" ht="16" customHeight="1" thickBot="1" x14ac:dyDescent="0.4">
      <c r="B14" s="798" t="s">
        <v>10</v>
      </c>
      <c r="C14" s="799"/>
      <c r="D14" s="799"/>
      <c r="E14" s="799"/>
      <c r="F14" s="799"/>
      <c r="G14" s="799"/>
      <c r="H14" s="800"/>
      <c r="I14" s="724" t="s">
        <v>255</v>
      </c>
      <c r="J14" s="725"/>
      <c r="K14" s="725"/>
      <c r="L14" s="725"/>
      <c r="M14" s="725"/>
      <c r="N14" s="725"/>
      <c r="O14" s="725"/>
      <c r="P14" s="725"/>
      <c r="Q14" s="725"/>
      <c r="R14" s="725"/>
      <c r="S14" s="725"/>
      <c r="T14" s="725"/>
      <c r="U14" s="726"/>
      <c r="V14" s="721" t="s">
        <v>966</v>
      </c>
      <c r="W14" s="722"/>
      <c r="X14" s="722"/>
      <c r="Y14" s="722"/>
      <c r="Z14" s="722"/>
      <c r="AA14" s="722"/>
      <c r="AB14" s="723"/>
    </row>
    <row r="15" spans="2:28" ht="28.5" customHeight="1" thickBot="1" x14ac:dyDescent="0.4">
      <c r="B15" s="801"/>
      <c r="C15" s="802"/>
      <c r="D15" s="802"/>
      <c r="E15" s="802"/>
      <c r="F15" s="802"/>
      <c r="G15" s="802"/>
      <c r="H15" s="803"/>
      <c r="I15" s="730"/>
      <c r="J15" s="731"/>
      <c r="K15" s="731"/>
      <c r="L15" s="731"/>
      <c r="M15" s="731"/>
      <c r="N15" s="731"/>
      <c r="O15" s="731"/>
      <c r="P15" s="731"/>
      <c r="Q15" s="731"/>
      <c r="R15" s="731"/>
      <c r="S15" s="731"/>
      <c r="T15" s="731"/>
      <c r="U15" s="732"/>
      <c r="V15" s="815" t="s">
        <v>997</v>
      </c>
      <c r="W15" s="816"/>
      <c r="X15" s="816"/>
      <c r="Y15" s="816"/>
      <c r="Z15" s="816"/>
      <c r="AA15" s="816"/>
      <c r="AB15" s="817"/>
    </row>
    <row r="16" spans="2:28" ht="6" customHeight="1" thickBot="1" x14ac:dyDescent="0.4">
      <c r="B16" s="733"/>
      <c r="C16" s="734"/>
      <c r="D16" s="734"/>
      <c r="E16" s="734"/>
      <c r="F16" s="734"/>
      <c r="G16" s="734"/>
      <c r="H16" s="734"/>
      <c r="I16" s="734"/>
      <c r="J16" s="734"/>
      <c r="K16" s="734"/>
      <c r="L16" s="734"/>
      <c r="M16" s="734"/>
      <c r="N16" s="734"/>
      <c r="O16" s="734"/>
      <c r="P16" s="734"/>
      <c r="Q16" s="734"/>
      <c r="R16" s="734"/>
      <c r="S16" s="734"/>
      <c r="T16" s="734"/>
      <c r="U16" s="734"/>
      <c r="V16" s="734"/>
      <c r="W16" s="734"/>
      <c r="X16" s="734"/>
      <c r="Y16" s="734"/>
      <c r="Z16" s="734"/>
      <c r="AA16" s="734"/>
      <c r="AB16" s="735"/>
    </row>
    <row r="17" spans="2:28" ht="67.5" customHeight="1" thickBot="1" x14ac:dyDescent="0.4">
      <c r="B17" s="721" t="s">
        <v>13</v>
      </c>
      <c r="C17" s="722"/>
      <c r="D17" s="722"/>
      <c r="E17" s="722"/>
      <c r="F17" s="722"/>
      <c r="G17" s="722"/>
      <c r="H17" s="723"/>
      <c r="I17" s="1426" t="s">
        <v>256</v>
      </c>
      <c r="J17" s="1427"/>
      <c r="K17" s="1427"/>
      <c r="L17" s="1427"/>
      <c r="M17" s="1427"/>
      <c r="N17" s="1427"/>
      <c r="O17" s="1427"/>
      <c r="P17" s="1427"/>
      <c r="Q17" s="1427"/>
      <c r="R17" s="1427"/>
      <c r="S17" s="1427"/>
      <c r="T17" s="1427"/>
      <c r="U17" s="1427"/>
      <c r="V17" s="1427"/>
      <c r="W17" s="1427"/>
      <c r="X17" s="1427"/>
      <c r="Y17" s="1427"/>
      <c r="Z17" s="1427"/>
      <c r="AA17" s="1427"/>
      <c r="AB17" s="1428"/>
    </row>
    <row r="18" spans="2:28" ht="6" customHeight="1" thickBot="1" x14ac:dyDescent="0.4">
      <c r="B18" s="733"/>
      <c r="C18" s="734"/>
      <c r="D18" s="734"/>
      <c r="E18" s="734"/>
      <c r="F18" s="734"/>
      <c r="G18" s="734"/>
      <c r="H18" s="734"/>
      <c r="I18" s="734"/>
      <c r="J18" s="734"/>
      <c r="K18" s="734"/>
      <c r="L18" s="734"/>
      <c r="M18" s="734"/>
      <c r="N18" s="734"/>
      <c r="O18" s="734"/>
      <c r="P18" s="734"/>
      <c r="Q18" s="734"/>
      <c r="R18" s="734"/>
      <c r="S18" s="734"/>
      <c r="T18" s="734"/>
      <c r="U18" s="734"/>
      <c r="V18" s="734"/>
      <c r="W18" s="734"/>
      <c r="X18" s="734"/>
      <c r="Y18" s="734"/>
      <c r="Z18" s="734"/>
      <c r="AA18" s="734"/>
      <c r="AB18" s="735"/>
    </row>
    <row r="19" spans="2:28" ht="85.5" customHeight="1" thickBot="1" x14ac:dyDescent="0.4">
      <c r="B19" s="721" t="s">
        <v>967</v>
      </c>
      <c r="C19" s="722"/>
      <c r="D19" s="722"/>
      <c r="E19" s="722"/>
      <c r="F19" s="722"/>
      <c r="G19" s="722"/>
      <c r="H19" s="723"/>
      <c r="I19" s="1426" t="s">
        <v>257</v>
      </c>
      <c r="J19" s="1427"/>
      <c r="K19" s="1427"/>
      <c r="L19" s="1427"/>
      <c r="M19" s="1427"/>
      <c r="N19" s="1427"/>
      <c r="O19" s="1427"/>
      <c r="P19" s="1427"/>
      <c r="Q19" s="1427"/>
      <c r="R19" s="1427"/>
      <c r="S19" s="1427"/>
      <c r="T19" s="1427"/>
      <c r="U19" s="1427"/>
      <c r="V19" s="1427"/>
      <c r="W19" s="1427"/>
      <c r="X19" s="1427"/>
      <c r="Y19" s="1427"/>
      <c r="Z19" s="1427"/>
      <c r="AA19" s="1427"/>
      <c r="AB19" s="1428"/>
    </row>
    <row r="20" spans="2:28" ht="6" customHeight="1" thickBot="1" x14ac:dyDescent="0.4">
      <c r="B20" s="733"/>
      <c r="C20" s="734"/>
      <c r="D20" s="734"/>
      <c r="E20" s="734"/>
      <c r="F20" s="734"/>
      <c r="G20" s="734"/>
      <c r="H20" s="734"/>
      <c r="I20" s="734"/>
      <c r="J20" s="734"/>
      <c r="K20" s="734"/>
      <c r="L20" s="734"/>
      <c r="M20" s="734"/>
      <c r="N20" s="734"/>
      <c r="O20" s="734"/>
      <c r="P20" s="734"/>
      <c r="Q20" s="734"/>
      <c r="R20" s="734"/>
      <c r="S20" s="734"/>
      <c r="T20" s="734"/>
      <c r="U20" s="734"/>
      <c r="V20" s="734"/>
      <c r="W20" s="734"/>
      <c r="X20" s="734"/>
      <c r="Y20" s="734"/>
      <c r="Z20" s="734"/>
      <c r="AA20" s="734"/>
      <c r="AB20" s="735"/>
    </row>
    <row r="21" spans="2:28" ht="36.65" customHeight="1" thickBot="1" x14ac:dyDescent="0.4">
      <c r="B21" s="721" t="s">
        <v>530</v>
      </c>
      <c r="C21" s="722"/>
      <c r="D21" s="722"/>
      <c r="E21" s="722"/>
      <c r="F21" s="722"/>
      <c r="G21" s="723"/>
      <c r="H21" s="815" t="s">
        <v>61</v>
      </c>
      <c r="I21" s="816"/>
      <c r="J21" s="817"/>
      <c r="K21" s="721" t="s">
        <v>969</v>
      </c>
      <c r="L21" s="722"/>
      <c r="M21" s="722"/>
      <c r="N21" s="722"/>
      <c r="O21" s="722"/>
      <c r="P21" s="722"/>
      <c r="Q21" s="722"/>
      <c r="R21" s="722"/>
      <c r="S21" s="722"/>
      <c r="T21" s="723"/>
      <c r="U21" s="818" t="s">
        <v>30</v>
      </c>
      <c r="V21" s="813"/>
      <c r="W21" s="813"/>
      <c r="X21" s="813"/>
      <c r="Y21" s="813"/>
      <c r="Z21" s="813"/>
      <c r="AA21" s="813"/>
      <c r="AB21" s="814"/>
    </row>
    <row r="22" spans="2:28" ht="6" customHeight="1" thickBot="1" x14ac:dyDescent="0.4">
      <c r="B22" s="690"/>
      <c r="C22" s="691"/>
      <c r="D22" s="691"/>
      <c r="E22" s="691"/>
      <c r="F22" s="691"/>
      <c r="G22" s="691"/>
      <c r="H22" s="691"/>
      <c r="I22" s="691"/>
      <c r="J22" s="691"/>
      <c r="K22" s="691"/>
      <c r="L22" s="691"/>
      <c r="M22" s="691"/>
      <c r="N22" s="691"/>
      <c r="O22" s="691"/>
      <c r="P22" s="691"/>
      <c r="Q22" s="691"/>
      <c r="R22" s="691"/>
      <c r="S22" s="691"/>
      <c r="T22" s="691"/>
      <c r="U22" s="691"/>
      <c r="V22" s="691"/>
      <c r="W22" s="691"/>
      <c r="X22" s="691"/>
      <c r="Y22" s="691"/>
      <c r="Z22" s="691"/>
      <c r="AA22" s="691"/>
      <c r="AB22" s="692"/>
    </row>
    <row r="23" spans="2:28" ht="33" customHeight="1" thickBot="1" x14ac:dyDescent="0.4">
      <c r="B23" s="721" t="s">
        <v>970</v>
      </c>
      <c r="C23" s="722"/>
      <c r="D23" s="722"/>
      <c r="E23" s="722"/>
      <c r="F23" s="722"/>
      <c r="G23" s="722"/>
      <c r="H23" s="723"/>
      <c r="I23" s="818" t="s">
        <v>258</v>
      </c>
      <c r="J23" s="813"/>
      <c r="K23" s="813"/>
      <c r="L23" s="813"/>
      <c r="M23" s="813"/>
      <c r="N23" s="813"/>
      <c r="O23" s="813"/>
      <c r="P23" s="813"/>
      <c r="Q23" s="813"/>
      <c r="R23" s="813"/>
      <c r="S23" s="813"/>
      <c r="T23" s="813"/>
      <c r="U23" s="813"/>
      <c r="V23" s="813"/>
      <c r="W23" s="813"/>
      <c r="X23" s="813"/>
      <c r="Y23" s="813"/>
      <c r="Z23" s="813"/>
      <c r="AA23" s="813"/>
      <c r="AB23" s="814"/>
    </row>
    <row r="24" spans="2:28" ht="6" customHeight="1" thickBot="1" x14ac:dyDescent="0.4">
      <c r="B24" s="733"/>
      <c r="C24" s="734"/>
      <c r="D24" s="734"/>
      <c r="E24" s="734"/>
      <c r="F24" s="734"/>
      <c r="G24" s="734"/>
      <c r="H24" s="734"/>
      <c r="I24" s="734"/>
      <c r="J24" s="734"/>
      <c r="K24" s="734"/>
      <c r="L24" s="734"/>
      <c r="M24" s="734"/>
      <c r="N24" s="734"/>
      <c r="O24" s="734"/>
      <c r="P24" s="734"/>
      <c r="Q24" s="734"/>
      <c r="R24" s="734"/>
      <c r="S24" s="734"/>
      <c r="T24" s="734"/>
      <c r="U24" s="734"/>
      <c r="V24" s="734"/>
      <c r="W24" s="734"/>
      <c r="X24" s="734"/>
      <c r="Y24" s="734"/>
      <c r="Z24" s="734"/>
      <c r="AA24" s="734"/>
      <c r="AB24" s="735"/>
    </row>
    <row r="25" spans="2:28" ht="26.5" customHeight="1" thickBot="1" x14ac:dyDescent="0.4">
      <c r="B25" s="721" t="s">
        <v>314</v>
      </c>
      <c r="C25" s="722"/>
      <c r="D25" s="722"/>
      <c r="E25" s="722"/>
      <c r="F25" s="722"/>
      <c r="G25" s="722"/>
      <c r="H25" s="722"/>
      <c r="I25" s="722"/>
      <c r="J25" s="722"/>
      <c r="K25" s="722"/>
      <c r="L25" s="722"/>
      <c r="M25" s="649"/>
      <c r="N25" s="721" t="s">
        <v>24</v>
      </c>
      <c r="O25" s="722"/>
      <c r="P25" s="722"/>
      <c r="Q25" s="722"/>
      <c r="R25" s="722"/>
      <c r="S25" s="722"/>
      <c r="T25" s="722"/>
      <c r="U25" s="722"/>
      <c r="V25" s="722"/>
      <c r="W25" s="722"/>
      <c r="X25" s="722"/>
      <c r="Y25" s="722"/>
      <c r="Z25" s="722"/>
      <c r="AA25" s="722"/>
      <c r="AB25" s="723"/>
    </row>
    <row r="26" spans="2:28" ht="48.65" customHeight="1" thickBot="1" x14ac:dyDescent="0.4">
      <c r="B26" s="810" t="s">
        <v>196</v>
      </c>
      <c r="C26" s="811"/>
      <c r="D26" s="811"/>
      <c r="E26" s="811"/>
      <c r="F26" s="811"/>
      <c r="G26" s="811"/>
      <c r="H26" s="811"/>
      <c r="I26" s="811"/>
      <c r="J26" s="811"/>
      <c r="K26" s="811"/>
      <c r="L26" s="811"/>
      <c r="M26" s="812"/>
      <c r="N26" s="813" t="s">
        <v>1042</v>
      </c>
      <c r="O26" s="813"/>
      <c r="P26" s="813"/>
      <c r="Q26" s="813"/>
      <c r="R26" s="813"/>
      <c r="S26" s="813"/>
      <c r="T26" s="813"/>
      <c r="U26" s="813"/>
      <c r="V26" s="813"/>
      <c r="W26" s="813"/>
      <c r="X26" s="813"/>
      <c r="Y26" s="813"/>
      <c r="Z26" s="813"/>
      <c r="AA26" s="813"/>
      <c r="AB26" s="814"/>
    </row>
    <row r="27" spans="2:28" ht="6" customHeight="1" thickBot="1" x14ac:dyDescent="0.4">
      <c r="B27" s="733"/>
      <c r="C27" s="734"/>
      <c r="D27" s="734"/>
      <c r="E27" s="734"/>
      <c r="F27" s="734"/>
      <c r="G27" s="734"/>
      <c r="H27" s="734"/>
      <c r="I27" s="734"/>
      <c r="J27" s="734"/>
      <c r="K27" s="734"/>
      <c r="L27" s="734"/>
      <c r="M27" s="734"/>
      <c r="N27" s="734"/>
      <c r="O27" s="734"/>
      <c r="P27" s="734"/>
      <c r="Q27" s="734"/>
      <c r="R27" s="734"/>
      <c r="S27" s="734"/>
      <c r="T27" s="734"/>
      <c r="U27" s="734"/>
      <c r="V27" s="734"/>
      <c r="W27" s="734"/>
      <c r="X27" s="734"/>
      <c r="Y27" s="734"/>
      <c r="Z27" s="734"/>
      <c r="AA27" s="734"/>
      <c r="AB27" s="735"/>
    </row>
    <row r="28" spans="2:28" ht="18" customHeight="1" thickBot="1" x14ac:dyDescent="0.4">
      <c r="B28" s="798" t="s">
        <v>972</v>
      </c>
      <c r="C28" s="799"/>
      <c r="D28" s="799"/>
      <c r="E28" s="799"/>
      <c r="F28" s="799"/>
      <c r="G28" s="799"/>
      <c r="H28" s="800"/>
      <c r="I28" s="804" t="s">
        <v>1048</v>
      </c>
      <c r="J28" s="805"/>
      <c r="K28" s="805"/>
      <c r="L28" s="806"/>
      <c r="M28" s="721" t="s">
        <v>22</v>
      </c>
      <c r="N28" s="722"/>
      <c r="O28" s="722"/>
      <c r="P28" s="722"/>
      <c r="Q28" s="722"/>
      <c r="R28" s="722"/>
      <c r="S28" s="722"/>
      <c r="T28" s="722"/>
      <c r="U28" s="722"/>
      <c r="V28" s="722"/>
      <c r="W28" s="723"/>
      <c r="X28" s="721" t="s">
        <v>18</v>
      </c>
      <c r="Y28" s="722"/>
      <c r="Z28" s="722"/>
      <c r="AA28" s="722"/>
      <c r="AB28" s="723"/>
    </row>
    <row r="29" spans="2:28" ht="23.25" customHeight="1" thickBot="1" x14ac:dyDescent="0.4">
      <c r="B29" s="801"/>
      <c r="C29" s="802"/>
      <c r="D29" s="802"/>
      <c r="E29" s="802"/>
      <c r="F29" s="802"/>
      <c r="G29" s="802"/>
      <c r="H29" s="803"/>
      <c r="I29" s="807"/>
      <c r="J29" s="808"/>
      <c r="K29" s="808"/>
      <c r="L29" s="809"/>
      <c r="M29" s="1033" t="s">
        <v>195</v>
      </c>
      <c r="N29" s="1435"/>
      <c r="O29" s="1435"/>
      <c r="P29" s="1435"/>
      <c r="Q29" s="1435"/>
      <c r="R29" s="1435"/>
      <c r="S29" s="1435"/>
      <c r="T29" s="1435"/>
      <c r="U29" s="1435"/>
      <c r="V29" s="1435"/>
      <c r="W29" s="1436"/>
      <c r="X29" s="810" t="s">
        <v>20</v>
      </c>
      <c r="Y29" s="811"/>
      <c r="Z29" s="811"/>
      <c r="AA29" s="811"/>
      <c r="AB29" s="812"/>
    </row>
    <row r="30" spans="2:28" ht="6" customHeight="1" thickBot="1" x14ac:dyDescent="0.4">
      <c r="B30" s="733"/>
      <c r="C30" s="734"/>
      <c r="D30" s="734"/>
      <c r="E30" s="734"/>
      <c r="F30" s="734"/>
      <c r="G30" s="734"/>
      <c r="H30" s="734"/>
      <c r="I30" s="734"/>
      <c r="J30" s="734"/>
      <c r="K30" s="734"/>
      <c r="L30" s="734"/>
      <c r="M30" s="734"/>
      <c r="N30" s="734"/>
      <c r="O30" s="734"/>
      <c r="P30" s="734"/>
      <c r="Q30" s="734"/>
      <c r="R30" s="734"/>
      <c r="S30" s="734"/>
      <c r="T30" s="734"/>
      <c r="U30" s="734"/>
      <c r="V30" s="734"/>
      <c r="W30" s="734"/>
      <c r="X30" s="734"/>
      <c r="Y30" s="734"/>
      <c r="Z30" s="734"/>
      <c r="AA30" s="734"/>
      <c r="AB30" s="735"/>
    </row>
    <row r="31" spans="2:28" ht="15" customHeight="1" thickBot="1" x14ac:dyDescent="0.4">
      <c r="B31" s="778" t="s">
        <v>975</v>
      </c>
      <c r="C31" s="779"/>
      <c r="D31" s="779"/>
      <c r="E31" s="779"/>
      <c r="F31" s="779"/>
      <c r="G31" s="779"/>
      <c r="H31" s="779"/>
      <c r="I31" s="779"/>
      <c r="J31" s="780"/>
      <c r="K31" s="787" t="s">
        <v>35</v>
      </c>
      <c r="L31" s="788"/>
      <c r="M31" s="788"/>
      <c r="N31" s="788"/>
      <c r="O31" s="788"/>
      <c r="P31" s="788"/>
      <c r="Q31" s="788"/>
      <c r="R31" s="788"/>
      <c r="S31" s="789" t="s">
        <v>36</v>
      </c>
      <c r="T31" s="789"/>
      <c r="U31" s="789"/>
      <c r="V31" s="789"/>
      <c r="W31" s="790"/>
      <c r="X31" s="791" t="s">
        <v>37</v>
      </c>
      <c r="Y31" s="792"/>
      <c r="Z31" s="793"/>
      <c r="AA31" s="793"/>
      <c r="AB31" s="794"/>
    </row>
    <row r="32" spans="2:28" ht="14.25" customHeight="1" x14ac:dyDescent="0.35">
      <c r="B32" s="781"/>
      <c r="C32" s="782"/>
      <c r="D32" s="782"/>
      <c r="E32" s="782"/>
      <c r="F32" s="782"/>
      <c r="G32" s="782"/>
      <c r="H32" s="782"/>
      <c r="I32" s="782"/>
      <c r="J32" s="783"/>
      <c r="K32" s="795" t="s">
        <v>38</v>
      </c>
      <c r="L32" s="771"/>
      <c r="M32" s="771"/>
      <c r="N32" s="771"/>
      <c r="O32" s="771" t="s">
        <v>39</v>
      </c>
      <c r="P32" s="771"/>
      <c r="Q32" s="771"/>
      <c r="R32" s="771"/>
      <c r="S32" s="771" t="s">
        <v>38</v>
      </c>
      <c r="T32" s="771"/>
      <c r="U32" s="771" t="s">
        <v>39</v>
      </c>
      <c r="V32" s="771"/>
      <c r="W32" s="771"/>
      <c r="X32" s="796" t="s">
        <v>38</v>
      </c>
      <c r="Y32" s="797"/>
      <c r="Z32" s="771" t="s">
        <v>39</v>
      </c>
      <c r="AA32" s="771"/>
      <c r="AB32" s="772"/>
    </row>
    <row r="33" spans="2:42" ht="15" customHeight="1" thickBot="1" x14ac:dyDescent="0.4">
      <c r="B33" s="784"/>
      <c r="C33" s="785"/>
      <c r="D33" s="785"/>
      <c r="E33" s="785"/>
      <c r="F33" s="785"/>
      <c r="G33" s="785"/>
      <c r="H33" s="785"/>
      <c r="I33" s="785"/>
      <c r="J33" s="786"/>
      <c r="K33" s="1417">
        <v>0</v>
      </c>
      <c r="L33" s="774"/>
      <c r="M33" s="774"/>
      <c r="N33" s="774"/>
      <c r="O33" s="775">
        <v>0.89</v>
      </c>
      <c r="P33" s="774"/>
      <c r="Q33" s="774"/>
      <c r="R33" s="774"/>
      <c r="S33" s="775">
        <v>0.9</v>
      </c>
      <c r="T33" s="774"/>
      <c r="U33" s="775">
        <v>0.99</v>
      </c>
      <c r="V33" s="774"/>
      <c r="W33" s="774"/>
      <c r="X33" s="775">
        <v>1</v>
      </c>
      <c r="Y33" s="776"/>
      <c r="Z33" s="775">
        <v>1.1000000000000001</v>
      </c>
      <c r="AA33" s="774"/>
      <c r="AB33" s="777"/>
    </row>
    <row r="34" spans="2:42" ht="6" customHeight="1" thickBot="1" x14ac:dyDescent="0.4">
      <c r="B34" s="733"/>
      <c r="C34" s="734"/>
      <c r="D34" s="734"/>
      <c r="E34" s="734"/>
      <c r="F34" s="734"/>
      <c r="G34" s="734"/>
      <c r="H34" s="734"/>
      <c r="I34" s="734"/>
      <c r="J34" s="734"/>
      <c r="K34" s="734"/>
      <c r="L34" s="734"/>
      <c r="M34" s="734"/>
      <c r="N34" s="734"/>
      <c r="O34" s="734"/>
      <c r="P34" s="734"/>
      <c r="Q34" s="734"/>
      <c r="R34" s="734"/>
      <c r="S34" s="734"/>
      <c r="T34" s="734"/>
      <c r="U34" s="734"/>
      <c r="V34" s="734"/>
      <c r="W34" s="734"/>
      <c r="X34" s="734"/>
      <c r="Y34" s="734"/>
      <c r="Z34" s="734"/>
      <c r="AA34" s="734"/>
      <c r="AB34" s="735"/>
    </row>
    <row r="35" spans="2:42" s="642" customFormat="1" ht="15" customHeight="1" thickBot="1" x14ac:dyDescent="0.4">
      <c r="B35" s="764" t="s">
        <v>40</v>
      </c>
      <c r="C35" s="765"/>
      <c r="D35" s="765"/>
      <c r="E35" s="765"/>
      <c r="F35" s="765"/>
      <c r="G35" s="765"/>
      <c r="H35" s="766"/>
      <c r="I35" s="766"/>
      <c r="J35" s="766"/>
      <c r="K35" s="765"/>
      <c r="L35" s="765"/>
      <c r="M35" s="765"/>
      <c r="N35" s="765"/>
      <c r="O35" s="765"/>
      <c r="P35" s="765"/>
      <c r="Q35" s="765"/>
      <c r="R35" s="765"/>
      <c r="S35" s="765"/>
      <c r="T35" s="765"/>
      <c r="U35" s="765"/>
      <c r="V35" s="765"/>
      <c r="W35" s="765"/>
      <c r="X35" s="765"/>
      <c r="Y35" s="765"/>
      <c r="Z35" s="765"/>
      <c r="AA35" s="765"/>
      <c r="AB35" s="767"/>
    </row>
    <row r="36" spans="2:42" s="642" customFormat="1" ht="47.25" customHeight="1" thickBot="1" x14ac:dyDescent="0.4">
      <c r="B36" s="768" t="s">
        <v>41</v>
      </c>
      <c r="C36" s="769"/>
      <c r="D36" s="769"/>
      <c r="E36" s="769"/>
      <c r="F36" s="769"/>
      <c r="G36" s="770"/>
      <c r="H36" s="232" t="s">
        <v>259</v>
      </c>
      <c r="I36" s="232" t="s">
        <v>260</v>
      </c>
      <c r="J36" s="645" t="s">
        <v>42</v>
      </c>
      <c r="K36" s="768" t="s">
        <v>43</v>
      </c>
      <c r="L36" s="769"/>
      <c r="M36" s="769"/>
      <c r="N36" s="769"/>
      <c r="O36" s="769"/>
      <c r="P36" s="769"/>
      <c r="Q36" s="769"/>
      <c r="R36" s="769"/>
      <c r="S36" s="769"/>
      <c r="T36" s="769"/>
      <c r="U36" s="769"/>
      <c r="V36" s="769"/>
      <c r="W36" s="769"/>
      <c r="X36" s="769"/>
      <c r="Y36" s="769"/>
      <c r="Z36" s="769"/>
      <c r="AA36" s="769"/>
      <c r="AB36" s="770"/>
    </row>
    <row r="37" spans="2:42" s="642" customFormat="1" ht="139.5" customHeight="1" x14ac:dyDescent="0.35">
      <c r="B37" s="1408" t="s">
        <v>200</v>
      </c>
      <c r="C37" s="1409"/>
      <c r="D37" s="1409"/>
      <c r="E37" s="1409"/>
      <c r="F37" s="1409"/>
      <c r="G37" s="1410"/>
      <c r="H37" s="181">
        <v>8042</v>
      </c>
      <c r="I37" s="181">
        <v>7800</v>
      </c>
      <c r="J37" s="233">
        <f>ROUND((H37/I37),3)</f>
        <v>1.0309999999999999</v>
      </c>
      <c r="K37" s="1429" t="s">
        <v>1063</v>
      </c>
      <c r="L37" s="1430"/>
      <c r="M37" s="1430"/>
      <c r="N37" s="1430"/>
      <c r="O37" s="1430"/>
      <c r="P37" s="1430"/>
      <c r="Q37" s="1430"/>
      <c r="R37" s="1430"/>
      <c r="S37" s="1430"/>
      <c r="T37" s="1430"/>
      <c r="U37" s="1430"/>
      <c r="V37" s="1430"/>
      <c r="W37" s="1430"/>
      <c r="X37" s="1430"/>
      <c r="Y37" s="1430"/>
      <c r="Z37" s="1430"/>
      <c r="AA37" s="1430"/>
      <c r="AB37" s="1431"/>
    </row>
    <row r="38" spans="2:42" s="642" customFormat="1" ht="93" customHeight="1" x14ac:dyDescent="0.35">
      <c r="B38" s="1408" t="s">
        <v>201</v>
      </c>
      <c r="C38" s="1409"/>
      <c r="D38" s="1409"/>
      <c r="E38" s="1409"/>
      <c r="F38" s="1409"/>
      <c r="G38" s="1410"/>
      <c r="H38" s="208">
        <v>10746</v>
      </c>
      <c r="I38" s="208">
        <v>10600</v>
      </c>
      <c r="J38" s="233">
        <f>ROUND((H38/I38),3)</f>
        <v>1.014</v>
      </c>
      <c r="K38" s="1429" t="s">
        <v>1064</v>
      </c>
      <c r="L38" s="1430"/>
      <c r="M38" s="1430"/>
      <c r="N38" s="1430"/>
      <c r="O38" s="1430"/>
      <c r="P38" s="1430"/>
      <c r="Q38" s="1430"/>
      <c r="R38" s="1430"/>
      <c r="S38" s="1430"/>
      <c r="T38" s="1430"/>
      <c r="U38" s="1430"/>
      <c r="V38" s="1430"/>
      <c r="W38" s="1430"/>
      <c r="X38" s="1430"/>
      <c r="Y38" s="1430"/>
      <c r="Z38" s="1430"/>
      <c r="AA38" s="1430"/>
      <c r="AB38" s="1431"/>
    </row>
    <row r="39" spans="2:42" s="642" customFormat="1" ht="103.5" customHeight="1" x14ac:dyDescent="0.35">
      <c r="B39" s="1408" t="s">
        <v>202</v>
      </c>
      <c r="C39" s="1409"/>
      <c r="D39" s="1409"/>
      <c r="E39" s="1409"/>
      <c r="F39" s="1409"/>
      <c r="G39" s="1410"/>
      <c r="H39" s="648">
        <v>13156</v>
      </c>
      <c r="I39" s="208">
        <v>12750</v>
      </c>
      <c r="J39" s="635">
        <f>H39/I39</f>
        <v>1.031843137254902</v>
      </c>
      <c r="K39" s="1411" t="s">
        <v>1065</v>
      </c>
      <c r="L39" s="1412"/>
      <c r="M39" s="1412"/>
      <c r="N39" s="1412"/>
      <c r="O39" s="1412"/>
      <c r="P39" s="1412"/>
      <c r="Q39" s="1412"/>
      <c r="R39" s="1412"/>
      <c r="S39" s="1412"/>
      <c r="T39" s="1412"/>
      <c r="U39" s="1412"/>
      <c r="V39" s="1412"/>
      <c r="W39" s="1412"/>
      <c r="X39" s="1412"/>
      <c r="Y39" s="1412"/>
      <c r="Z39" s="1412"/>
      <c r="AA39" s="1412"/>
      <c r="AB39" s="1413"/>
    </row>
    <row r="40" spans="2:42" s="642" customFormat="1" ht="15" thickBot="1" x14ac:dyDescent="0.4">
      <c r="B40" s="1408" t="s">
        <v>203</v>
      </c>
      <c r="C40" s="1409"/>
      <c r="D40" s="1409"/>
      <c r="E40" s="1409"/>
      <c r="F40" s="1409"/>
      <c r="G40" s="1410"/>
      <c r="H40" s="648"/>
      <c r="I40" s="208">
        <v>12600</v>
      </c>
      <c r="J40" s="646"/>
      <c r="K40" s="743"/>
      <c r="L40" s="744"/>
      <c r="M40" s="744"/>
      <c r="N40" s="744"/>
      <c r="O40" s="744"/>
      <c r="P40" s="744"/>
      <c r="Q40" s="744"/>
      <c r="R40" s="744"/>
      <c r="S40" s="744"/>
      <c r="T40" s="744"/>
      <c r="U40" s="744"/>
      <c r="V40" s="744"/>
      <c r="W40" s="744"/>
      <c r="X40" s="744"/>
      <c r="Y40" s="744"/>
      <c r="Z40" s="744"/>
      <c r="AA40" s="744"/>
      <c r="AB40" s="745"/>
    </row>
    <row r="41" spans="2:42" s="642" customFormat="1" ht="15.75" customHeight="1" thickBot="1" x14ac:dyDescent="0.4">
      <c r="B41" s="746" t="s">
        <v>46</v>
      </c>
      <c r="C41" s="747"/>
      <c r="D41" s="747"/>
      <c r="E41" s="747"/>
      <c r="F41" s="747"/>
      <c r="G41" s="748"/>
      <c r="H41" s="234">
        <f>SUM(H37:H40)</f>
        <v>31944</v>
      </c>
      <c r="I41" s="235">
        <f>SUM(I37:I40)</f>
        <v>43750</v>
      </c>
      <c r="J41" s="639">
        <f>(H41/I41)</f>
        <v>0.73014857142857148</v>
      </c>
      <c r="K41" s="749"/>
      <c r="L41" s="750"/>
      <c r="M41" s="750"/>
      <c r="N41" s="750"/>
      <c r="O41" s="750"/>
      <c r="P41" s="750"/>
      <c r="Q41" s="750"/>
      <c r="R41" s="750"/>
      <c r="S41" s="750"/>
      <c r="T41" s="750"/>
      <c r="U41" s="750"/>
      <c r="V41" s="750"/>
      <c r="W41" s="750"/>
      <c r="X41" s="750"/>
      <c r="Y41" s="750"/>
      <c r="Z41" s="750"/>
      <c r="AA41" s="750"/>
      <c r="AB41" s="751"/>
    </row>
    <row r="42" spans="2:42" s="642" customFormat="1" ht="6" customHeight="1" thickBot="1" x14ac:dyDescent="0.4">
      <c r="B42" s="718"/>
      <c r="C42" s="719"/>
      <c r="D42" s="719"/>
      <c r="E42" s="719"/>
      <c r="F42" s="719"/>
      <c r="G42" s="719"/>
      <c r="H42" s="719"/>
      <c r="I42" s="719"/>
      <c r="J42" s="719"/>
      <c r="K42" s="719"/>
      <c r="L42" s="719"/>
      <c r="M42" s="719"/>
      <c r="N42" s="719"/>
      <c r="O42" s="719"/>
      <c r="P42" s="719"/>
      <c r="Q42" s="719"/>
      <c r="R42" s="719"/>
      <c r="S42" s="719"/>
      <c r="T42" s="719"/>
      <c r="U42" s="719"/>
      <c r="V42" s="719"/>
      <c r="W42" s="719"/>
      <c r="X42" s="719"/>
      <c r="Y42" s="719"/>
      <c r="Z42" s="719"/>
      <c r="AA42" s="719"/>
      <c r="AB42" s="720"/>
    </row>
    <row r="43" spans="2:42" s="642" customFormat="1" ht="14.5" customHeight="1" thickBot="1" x14ac:dyDescent="0.4">
      <c r="B43" s="721" t="s">
        <v>981</v>
      </c>
      <c r="C43" s="722"/>
      <c r="D43" s="722"/>
      <c r="E43" s="722"/>
      <c r="F43" s="722"/>
      <c r="G43" s="722"/>
      <c r="H43" s="722"/>
      <c r="I43" s="722"/>
      <c r="J43" s="722"/>
      <c r="K43" s="722"/>
      <c r="L43" s="722"/>
      <c r="M43" s="722"/>
      <c r="N43" s="722"/>
      <c r="O43" s="722"/>
      <c r="P43" s="722"/>
      <c r="Q43" s="722"/>
      <c r="R43" s="722"/>
      <c r="S43" s="722"/>
      <c r="T43" s="722"/>
      <c r="U43" s="722"/>
      <c r="V43" s="722"/>
      <c r="W43" s="722"/>
      <c r="X43" s="722"/>
      <c r="Y43" s="722"/>
      <c r="Z43" s="722"/>
      <c r="AA43" s="722"/>
      <c r="AB43" s="723"/>
    </row>
    <row r="44" spans="2:42" ht="14.5" customHeight="1" x14ac:dyDescent="0.35">
      <c r="B44" s="724" t="s">
        <v>81</v>
      </c>
      <c r="C44" s="725"/>
      <c r="D44" s="725"/>
      <c r="E44" s="725"/>
      <c r="F44" s="725"/>
      <c r="G44" s="725"/>
      <c r="H44" s="725"/>
      <c r="I44" s="725"/>
      <c r="J44" s="725"/>
      <c r="K44" s="725"/>
      <c r="L44" s="725"/>
      <c r="M44" s="725"/>
      <c r="N44" s="725"/>
      <c r="O44" s="725"/>
      <c r="P44" s="725"/>
      <c r="Q44" s="725"/>
      <c r="R44" s="725"/>
      <c r="S44" s="725"/>
      <c r="T44" s="725"/>
      <c r="U44" s="725"/>
      <c r="V44" s="725"/>
      <c r="W44" s="725"/>
      <c r="X44" s="725"/>
      <c r="Y44" s="725"/>
      <c r="Z44" s="725"/>
      <c r="AA44" s="725"/>
      <c r="AB44" s="726"/>
    </row>
    <row r="45" spans="2:42" x14ac:dyDescent="0.35">
      <c r="B45" s="727"/>
      <c r="C45" s="728"/>
      <c r="D45" s="728"/>
      <c r="E45" s="728"/>
      <c r="F45" s="728"/>
      <c r="G45" s="728"/>
      <c r="H45" s="728"/>
      <c r="I45" s="728"/>
      <c r="J45" s="728"/>
      <c r="K45" s="728"/>
      <c r="L45" s="728"/>
      <c r="M45" s="728"/>
      <c r="N45" s="728"/>
      <c r="O45" s="728"/>
      <c r="P45" s="728"/>
      <c r="Q45" s="728"/>
      <c r="R45" s="728"/>
      <c r="S45" s="728"/>
      <c r="T45" s="728"/>
      <c r="U45" s="728"/>
      <c r="V45" s="728"/>
      <c r="W45" s="728"/>
      <c r="X45" s="728"/>
      <c r="Y45" s="728"/>
      <c r="Z45" s="728"/>
      <c r="AA45" s="728"/>
      <c r="AB45" s="729"/>
      <c r="AM45" s="640" t="s">
        <v>204</v>
      </c>
      <c r="AN45" s="640" t="s">
        <v>1051</v>
      </c>
      <c r="AO45" s="640" t="s">
        <v>225</v>
      </c>
      <c r="AP45" s="640" t="s">
        <v>226</v>
      </c>
    </row>
    <row r="46" spans="2:42" x14ac:dyDescent="0.35">
      <c r="B46" s="727"/>
      <c r="C46" s="728"/>
      <c r="D46" s="728"/>
      <c r="E46" s="728"/>
      <c r="F46" s="728"/>
      <c r="G46" s="728"/>
      <c r="H46" s="728"/>
      <c r="I46" s="728"/>
      <c r="J46" s="728"/>
      <c r="K46" s="728"/>
      <c r="L46" s="728"/>
      <c r="M46" s="728"/>
      <c r="N46" s="728"/>
      <c r="O46" s="728"/>
      <c r="P46" s="728"/>
      <c r="Q46" s="728"/>
      <c r="R46" s="728"/>
      <c r="S46" s="728"/>
      <c r="T46" s="728"/>
      <c r="U46" s="728"/>
      <c r="V46" s="728"/>
      <c r="W46" s="728"/>
      <c r="X46" s="728"/>
      <c r="Y46" s="728"/>
      <c r="Z46" s="728"/>
      <c r="AA46" s="728"/>
      <c r="AB46" s="729"/>
      <c r="AM46" s="640" t="s">
        <v>208</v>
      </c>
      <c r="AN46" s="655">
        <v>8042</v>
      </c>
      <c r="AO46" s="655">
        <f>AN46</f>
        <v>8042</v>
      </c>
      <c r="AP46" s="655">
        <v>7800</v>
      </c>
    </row>
    <row r="47" spans="2:42" x14ac:dyDescent="0.35">
      <c r="B47" s="727"/>
      <c r="C47" s="728"/>
      <c r="D47" s="728"/>
      <c r="E47" s="728"/>
      <c r="F47" s="728"/>
      <c r="G47" s="728"/>
      <c r="H47" s="728"/>
      <c r="I47" s="728"/>
      <c r="J47" s="728"/>
      <c r="K47" s="728"/>
      <c r="L47" s="728"/>
      <c r="M47" s="728"/>
      <c r="N47" s="728"/>
      <c r="O47" s="728"/>
      <c r="P47" s="728"/>
      <c r="Q47" s="728"/>
      <c r="R47" s="728"/>
      <c r="S47" s="728"/>
      <c r="T47" s="728"/>
      <c r="U47" s="728"/>
      <c r="V47" s="728"/>
      <c r="W47" s="728"/>
      <c r="X47" s="728"/>
      <c r="Y47" s="728"/>
      <c r="Z47" s="728"/>
      <c r="AA47" s="728"/>
      <c r="AB47" s="729"/>
      <c r="AM47" s="640" t="s">
        <v>209</v>
      </c>
      <c r="AN47" s="655">
        <v>10746</v>
      </c>
      <c r="AO47" s="655">
        <f>AO46+AN47</f>
        <v>18788</v>
      </c>
      <c r="AP47" s="655">
        <v>10600</v>
      </c>
    </row>
    <row r="48" spans="2:42" x14ac:dyDescent="0.35">
      <c r="B48" s="727"/>
      <c r="C48" s="728"/>
      <c r="D48" s="728"/>
      <c r="E48" s="728"/>
      <c r="F48" s="728"/>
      <c r="G48" s="728"/>
      <c r="H48" s="728"/>
      <c r="I48" s="728"/>
      <c r="J48" s="728"/>
      <c r="K48" s="728"/>
      <c r="L48" s="728"/>
      <c r="M48" s="728"/>
      <c r="N48" s="728"/>
      <c r="O48" s="728"/>
      <c r="P48" s="728"/>
      <c r="Q48" s="728"/>
      <c r="R48" s="728"/>
      <c r="S48" s="728"/>
      <c r="T48" s="728"/>
      <c r="U48" s="728"/>
      <c r="V48" s="728"/>
      <c r="W48" s="728"/>
      <c r="X48" s="728"/>
      <c r="Y48" s="728"/>
      <c r="Z48" s="728"/>
      <c r="AA48" s="728"/>
      <c r="AB48" s="729"/>
      <c r="AM48" s="640" t="s">
        <v>210</v>
      </c>
      <c r="AN48" s="655">
        <v>13156</v>
      </c>
      <c r="AO48" s="655">
        <f>AO47+AN48</f>
        <v>31944</v>
      </c>
      <c r="AP48" s="655">
        <v>12750</v>
      </c>
    </row>
    <row r="49" spans="2:42" x14ac:dyDescent="0.35">
      <c r="B49" s="727"/>
      <c r="C49" s="728"/>
      <c r="D49" s="728"/>
      <c r="E49" s="728"/>
      <c r="F49" s="728"/>
      <c r="G49" s="728"/>
      <c r="H49" s="728"/>
      <c r="I49" s="728"/>
      <c r="J49" s="728"/>
      <c r="K49" s="728"/>
      <c r="L49" s="728"/>
      <c r="M49" s="728"/>
      <c r="N49" s="728"/>
      <c r="O49" s="728"/>
      <c r="P49" s="728"/>
      <c r="Q49" s="728"/>
      <c r="R49" s="728"/>
      <c r="S49" s="728"/>
      <c r="T49" s="728"/>
      <c r="U49" s="728"/>
      <c r="V49" s="728"/>
      <c r="W49" s="728"/>
      <c r="X49" s="728"/>
      <c r="Y49" s="728"/>
      <c r="Z49" s="728"/>
      <c r="AA49" s="728"/>
      <c r="AB49" s="729"/>
      <c r="AM49" s="640" t="s">
        <v>211</v>
      </c>
      <c r="AN49" s="655">
        <v>0</v>
      </c>
      <c r="AO49" s="655">
        <f>AO48+AN49</f>
        <v>31944</v>
      </c>
      <c r="AP49" s="655">
        <v>12600</v>
      </c>
    </row>
    <row r="50" spans="2:42" x14ac:dyDescent="0.35">
      <c r="B50" s="727"/>
      <c r="C50" s="728"/>
      <c r="D50" s="728"/>
      <c r="E50" s="728"/>
      <c r="F50" s="728"/>
      <c r="G50" s="728"/>
      <c r="H50" s="728"/>
      <c r="I50" s="728"/>
      <c r="J50" s="728"/>
      <c r="K50" s="728"/>
      <c r="L50" s="728"/>
      <c r="M50" s="728"/>
      <c r="N50" s="728"/>
      <c r="O50" s="728"/>
      <c r="P50" s="728"/>
      <c r="Q50" s="728"/>
      <c r="R50" s="728"/>
      <c r="S50" s="728"/>
      <c r="T50" s="728"/>
      <c r="U50" s="728"/>
      <c r="V50" s="728"/>
      <c r="W50" s="728"/>
      <c r="X50" s="728"/>
      <c r="Y50" s="728"/>
      <c r="Z50" s="728"/>
      <c r="AA50" s="728"/>
      <c r="AB50" s="729"/>
      <c r="AM50" s="640" t="s">
        <v>46</v>
      </c>
      <c r="AN50" s="655">
        <f>SUM(AN46:AN49)</f>
        <v>31944</v>
      </c>
      <c r="AO50" s="655">
        <f>AN50</f>
        <v>31944</v>
      </c>
      <c r="AP50" s="655">
        <f>SUM(AP46:AP49)</f>
        <v>43750</v>
      </c>
    </row>
    <row r="51" spans="2:42" x14ac:dyDescent="0.35">
      <c r="B51" s="727"/>
      <c r="C51" s="728"/>
      <c r="D51" s="728"/>
      <c r="E51" s="728"/>
      <c r="F51" s="728"/>
      <c r="G51" s="728"/>
      <c r="H51" s="728"/>
      <c r="I51" s="728"/>
      <c r="J51" s="728"/>
      <c r="K51" s="728"/>
      <c r="L51" s="728"/>
      <c r="M51" s="728"/>
      <c r="N51" s="728"/>
      <c r="O51" s="728"/>
      <c r="P51" s="728"/>
      <c r="Q51" s="728"/>
      <c r="R51" s="728"/>
      <c r="S51" s="728"/>
      <c r="T51" s="728"/>
      <c r="U51" s="728"/>
      <c r="V51" s="728"/>
      <c r="W51" s="728"/>
      <c r="X51" s="728"/>
      <c r="Y51" s="728"/>
      <c r="Z51" s="728"/>
      <c r="AA51" s="728"/>
      <c r="AB51" s="729"/>
    </row>
    <row r="52" spans="2:42" x14ac:dyDescent="0.35">
      <c r="B52" s="727"/>
      <c r="C52" s="728"/>
      <c r="D52" s="728"/>
      <c r="E52" s="728"/>
      <c r="F52" s="728"/>
      <c r="G52" s="728"/>
      <c r="H52" s="728"/>
      <c r="I52" s="728"/>
      <c r="J52" s="728"/>
      <c r="K52" s="728"/>
      <c r="L52" s="728"/>
      <c r="M52" s="728"/>
      <c r="N52" s="728"/>
      <c r="O52" s="728"/>
      <c r="P52" s="728"/>
      <c r="Q52" s="728"/>
      <c r="R52" s="728"/>
      <c r="S52" s="728"/>
      <c r="T52" s="728"/>
      <c r="U52" s="728"/>
      <c r="V52" s="728"/>
      <c r="W52" s="728"/>
      <c r="X52" s="728"/>
      <c r="Y52" s="728"/>
      <c r="Z52" s="728"/>
      <c r="AA52" s="728"/>
      <c r="AB52" s="729"/>
    </row>
    <row r="53" spans="2:42" ht="81" customHeight="1" thickBot="1" x14ac:dyDescent="0.4">
      <c r="B53" s="730"/>
      <c r="C53" s="731"/>
      <c r="D53" s="731"/>
      <c r="E53" s="731"/>
      <c r="F53" s="731"/>
      <c r="G53" s="731"/>
      <c r="H53" s="731"/>
      <c r="I53" s="731"/>
      <c r="J53" s="731"/>
      <c r="K53" s="731"/>
      <c r="L53" s="731"/>
      <c r="M53" s="731"/>
      <c r="N53" s="731"/>
      <c r="O53" s="731"/>
      <c r="P53" s="731"/>
      <c r="Q53" s="731"/>
      <c r="R53" s="731"/>
      <c r="S53" s="731"/>
      <c r="T53" s="731"/>
      <c r="U53" s="731"/>
      <c r="V53" s="731"/>
      <c r="W53" s="731"/>
      <c r="X53" s="731"/>
      <c r="Y53" s="731"/>
      <c r="Z53" s="731"/>
      <c r="AA53" s="731"/>
      <c r="AB53" s="732"/>
    </row>
    <row r="54" spans="2:42" ht="32.25" customHeight="1" thickBot="1" x14ac:dyDescent="0.4">
      <c r="B54" s="733"/>
      <c r="C54" s="734"/>
      <c r="D54" s="734"/>
      <c r="E54" s="734"/>
      <c r="F54" s="734"/>
      <c r="G54" s="734"/>
      <c r="H54" s="734"/>
      <c r="I54" s="734"/>
      <c r="J54" s="734"/>
      <c r="K54" s="734"/>
      <c r="L54" s="734"/>
      <c r="M54" s="734"/>
      <c r="N54" s="734"/>
      <c r="O54" s="734"/>
      <c r="P54" s="734"/>
      <c r="Q54" s="734"/>
      <c r="R54" s="734"/>
      <c r="S54" s="734"/>
      <c r="T54" s="734"/>
      <c r="U54" s="734"/>
      <c r="V54" s="734"/>
      <c r="W54" s="734"/>
      <c r="X54" s="734"/>
      <c r="Y54" s="734"/>
      <c r="Z54" s="734"/>
      <c r="AA54" s="734"/>
      <c r="AB54" s="735"/>
    </row>
    <row r="55" spans="2:42" ht="27" customHeight="1" thickBot="1" x14ac:dyDescent="0.4">
      <c r="B55" s="736" t="s">
        <v>41</v>
      </c>
      <c r="C55" s="737"/>
      <c r="D55" s="737"/>
      <c r="E55" s="737"/>
      <c r="F55" s="737"/>
      <c r="G55" s="737"/>
      <c r="H55" s="737" t="s">
        <v>68</v>
      </c>
      <c r="I55" s="737"/>
      <c r="J55" s="737" t="s">
        <v>48</v>
      </c>
      <c r="K55" s="737"/>
      <c r="L55" s="737"/>
      <c r="M55" s="737"/>
      <c r="N55" s="737" t="s">
        <v>49</v>
      </c>
      <c r="O55" s="737"/>
      <c r="P55" s="737"/>
      <c r="Q55" s="737"/>
      <c r="R55" s="737"/>
      <c r="S55" s="737"/>
      <c r="T55" s="737"/>
      <c r="U55" s="737"/>
      <c r="V55" s="738" t="s">
        <v>50</v>
      </c>
      <c r="W55" s="738"/>
      <c r="X55" s="738"/>
      <c r="Y55" s="738"/>
      <c r="Z55" s="738"/>
      <c r="AA55" s="738"/>
      <c r="AB55" s="739"/>
    </row>
    <row r="56" spans="2:42" ht="37.5" customHeight="1" thickBot="1" x14ac:dyDescent="0.4">
      <c r="B56" s="704" t="s">
        <v>212</v>
      </c>
      <c r="C56" s="705"/>
      <c r="D56" s="705"/>
      <c r="E56" s="705"/>
      <c r="F56" s="705"/>
      <c r="G56" s="705"/>
      <c r="H56" s="1406">
        <v>7770</v>
      </c>
      <c r="I56" s="1406"/>
      <c r="J56" s="1437">
        <v>8042</v>
      </c>
      <c r="K56" s="1437"/>
      <c r="L56" s="1437"/>
      <c r="M56" s="1437"/>
      <c r="N56" s="1293" t="s">
        <v>261</v>
      </c>
      <c r="O56" s="1294"/>
      <c r="P56" s="1294"/>
      <c r="Q56" s="1294"/>
      <c r="R56" s="1294"/>
      <c r="S56" s="1294"/>
      <c r="T56" s="1294"/>
      <c r="U56" s="1295"/>
      <c r="V56" s="1284" t="s">
        <v>51</v>
      </c>
      <c r="W56" s="1284"/>
      <c r="X56" s="1284"/>
      <c r="Y56" s="1284"/>
      <c r="Z56" s="1284"/>
      <c r="AA56" s="1284"/>
      <c r="AB56" s="1393"/>
    </row>
    <row r="57" spans="2:42" ht="38.25" customHeight="1" thickBot="1" x14ac:dyDescent="0.4">
      <c r="B57" s="704" t="s">
        <v>214</v>
      </c>
      <c r="C57" s="705"/>
      <c r="D57" s="705"/>
      <c r="E57" s="705"/>
      <c r="F57" s="705"/>
      <c r="G57" s="705"/>
      <c r="H57" s="1406">
        <v>9142</v>
      </c>
      <c r="I57" s="1406"/>
      <c r="J57" s="1437">
        <v>10600</v>
      </c>
      <c r="K57" s="1437"/>
      <c r="L57" s="1437"/>
      <c r="M57" s="1437"/>
      <c r="N57" s="1293" t="s">
        <v>261</v>
      </c>
      <c r="O57" s="1294"/>
      <c r="P57" s="1294"/>
      <c r="Q57" s="1294"/>
      <c r="R57" s="1294"/>
      <c r="S57" s="1294"/>
      <c r="T57" s="1294"/>
      <c r="U57" s="1295"/>
      <c r="V57" s="1284" t="s">
        <v>51</v>
      </c>
      <c r="W57" s="1284"/>
      <c r="X57" s="1284"/>
      <c r="Y57" s="1284"/>
      <c r="Z57" s="1284"/>
      <c r="AA57" s="1284"/>
      <c r="AB57" s="1393"/>
    </row>
    <row r="58" spans="2:42" ht="30.75" customHeight="1" thickBot="1" x14ac:dyDescent="0.4">
      <c r="B58" s="704" t="s">
        <v>215</v>
      </c>
      <c r="C58" s="705"/>
      <c r="D58" s="705"/>
      <c r="E58" s="705"/>
      <c r="F58" s="705"/>
      <c r="G58" s="705"/>
      <c r="H58" s="1406">
        <v>9776</v>
      </c>
      <c r="I58" s="1406"/>
      <c r="J58" s="1437">
        <v>13156</v>
      </c>
      <c r="K58" s="1437"/>
      <c r="L58" s="1437"/>
      <c r="M58" s="1437"/>
      <c r="N58" s="1293" t="s">
        <v>261</v>
      </c>
      <c r="O58" s="1294"/>
      <c r="P58" s="1294"/>
      <c r="Q58" s="1294"/>
      <c r="R58" s="1294"/>
      <c r="S58" s="1294"/>
      <c r="T58" s="1294"/>
      <c r="U58" s="1295"/>
      <c r="V58" s="1284" t="s">
        <v>51</v>
      </c>
      <c r="W58" s="1284"/>
      <c r="X58" s="1284"/>
      <c r="Y58" s="1284"/>
      <c r="Z58" s="1284"/>
      <c r="AA58" s="1284"/>
      <c r="AB58" s="1393"/>
    </row>
    <row r="59" spans="2:42" ht="29.25" customHeight="1" thickBot="1" x14ac:dyDescent="0.4">
      <c r="B59" s="704" t="s">
        <v>216</v>
      </c>
      <c r="C59" s="705"/>
      <c r="D59" s="705"/>
      <c r="E59" s="705"/>
      <c r="F59" s="705"/>
      <c r="G59" s="705"/>
      <c r="H59" s="1406">
        <v>11987</v>
      </c>
      <c r="I59" s="1406"/>
      <c r="J59" s="1407"/>
      <c r="K59" s="1406"/>
      <c r="L59" s="1406"/>
      <c r="M59" s="1406"/>
      <c r="N59" s="705"/>
      <c r="O59" s="705"/>
      <c r="P59" s="705"/>
      <c r="Q59" s="705"/>
      <c r="R59" s="705"/>
      <c r="S59" s="705"/>
      <c r="T59" s="705"/>
      <c r="U59" s="705"/>
      <c r="V59" s="705"/>
      <c r="W59" s="705"/>
      <c r="X59" s="705"/>
      <c r="Y59" s="705"/>
      <c r="Z59" s="705"/>
      <c r="AA59" s="705"/>
      <c r="AB59" s="706"/>
    </row>
    <row r="60" spans="2:42" x14ac:dyDescent="0.35">
      <c r="B60" s="704"/>
      <c r="C60" s="705"/>
      <c r="D60" s="705"/>
      <c r="E60" s="705"/>
      <c r="F60" s="705"/>
      <c r="G60" s="705"/>
      <c r="H60" s="705"/>
      <c r="I60" s="705"/>
      <c r="J60" s="705"/>
      <c r="K60" s="705"/>
      <c r="L60" s="705"/>
      <c r="M60" s="705"/>
      <c r="N60" s="705"/>
      <c r="O60" s="705"/>
      <c r="P60" s="705"/>
      <c r="Q60" s="705"/>
      <c r="R60" s="705"/>
      <c r="S60" s="705"/>
      <c r="T60" s="705"/>
      <c r="U60" s="705"/>
      <c r="V60" s="705"/>
      <c r="W60" s="705"/>
      <c r="X60" s="705"/>
      <c r="Y60" s="705"/>
      <c r="Z60" s="705"/>
      <c r="AA60" s="705"/>
      <c r="AB60" s="706"/>
    </row>
    <row r="61" spans="2:42" x14ac:dyDescent="0.35">
      <c r="B61" s="704"/>
      <c r="C61" s="705"/>
      <c r="D61" s="705"/>
      <c r="E61" s="705"/>
      <c r="F61" s="705"/>
      <c r="G61" s="705"/>
      <c r="H61" s="705"/>
      <c r="I61" s="705"/>
      <c r="J61" s="705"/>
      <c r="K61" s="705"/>
      <c r="L61" s="705"/>
      <c r="M61" s="705"/>
      <c r="N61" s="705"/>
      <c r="O61" s="705"/>
      <c r="P61" s="705"/>
      <c r="Q61" s="705"/>
      <c r="R61" s="705"/>
      <c r="S61" s="705"/>
      <c r="T61" s="705"/>
      <c r="U61" s="705"/>
      <c r="V61" s="705"/>
      <c r="W61" s="705"/>
      <c r="X61" s="705"/>
      <c r="Y61" s="705"/>
      <c r="Z61" s="705"/>
      <c r="AA61" s="705"/>
      <c r="AB61" s="706"/>
    </row>
    <row r="62" spans="2:42" x14ac:dyDescent="0.35">
      <c r="B62" s="704"/>
      <c r="C62" s="705"/>
      <c r="D62" s="705"/>
      <c r="E62" s="705"/>
      <c r="F62" s="705"/>
      <c r="G62" s="705"/>
      <c r="H62" s="705"/>
      <c r="I62" s="705"/>
      <c r="J62" s="705"/>
      <c r="K62" s="705"/>
      <c r="L62" s="705"/>
      <c r="M62" s="705"/>
      <c r="N62" s="705"/>
      <c r="O62" s="705"/>
      <c r="P62" s="705"/>
      <c r="Q62" s="705"/>
      <c r="R62" s="705"/>
      <c r="S62" s="705"/>
      <c r="T62" s="705"/>
      <c r="U62" s="705"/>
      <c r="V62" s="705"/>
      <c r="W62" s="705"/>
      <c r="X62" s="705"/>
      <c r="Y62" s="705"/>
      <c r="Z62" s="705"/>
      <c r="AA62" s="705"/>
      <c r="AB62" s="706"/>
    </row>
    <row r="63" spans="2:42" x14ac:dyDescent="0.35">
      <c r="B63" s="704"/>
      <c r="C63" s="705"/>
      <c r="D63" s="705"/>
      <c r="E63" s="705"/>
      <c r="F63" s="705"/>
      <c r="G63" s="705"/>
      <c r="H63" s="705"/>
      <c r="I63" s="705"/>
      <c r="J63" s="705"/>
      <c r="K63" s="705"/>
      <c r="L63" s="705"/>
      <c r="M63" s="705"/>
      <c r="N63" s="705"/>
      <c r="O63" s="705"/>
      <c r="P63" s="705"/>
      <c r="Q63" s="705"/>
      <c r="R63" s="705"/>
      <c r="S63" s="705"/>
      <c r="T63" s="705"/>
      <c r="U63" s="705"/>
      <c r="V63" s="705"/>
      <c r="W63" s="705"/>
      <c r="X63" s="705"/>
      <c r="Y63" s="705"/>
      <c r="Z63" s="705"/>
      <c r="AA63" s="705"/>
      <c r="AB63" s="706"/>
    </row>
    <row r="64" spans="2:42" x14ac:dyDescent="0.35">
      <c r="B64" s="704"/>
      <c r="C64" s="705"/>
      <c r="D64" s="705"/>
      <c r="E64" s="705"/>
      <c r="F64" s="705"/>
      <c r="G64" s="705"/>
      <c r="H64" s="705"/>
      <c r="I64" s="705"/>
      <c r="J64" s="705"/>
      <c r="K64" s="705"/>
      <c r="L64" s="705"/>
      <c r="M64" s="705"/>
      <c r="N64" s="705"/>
      <c r="O64" s="705"/>
      <c r="P64" s="705"/>
      <c r="Q64" s="705"/>
      <c r="R64" s="705"/>
      <c r="S64" s="705"/>
      <c r="T64" s="705"/>
      <c r="U64" s="705"/>
      <c r="V64" s="705"/>
      <c r="W64" s="705"/>
      <c r="X64" s="705"/>
      <c r="Y64" s="705"/>
      <c r="Z64" s="705"/>
      <c r="AA64" s="705"/>
      <c r="AB64" s="706"/>
    </row>
    <row r="65" spans="2:28" x14ac:dyDescent="0.35">
      <c r="B65" s="704"/>
      <c r="C65" s="705"/>
      <c r="D65" s="705"/>
      <c r="E65" s="705"/>
      <c r="F65" s="705"/>
      <c r="G65" s="705"/>
      <c r="H65" s="705"/>
      <c r="I65" s="705"/>
      <c r="J65" s="705"/>
      <c r="K65" s="705"/>
      <c r="L65" s="705"/>
      <c r="M65" s="705"/>
      <c r="N65" s="705"/>
      <c r="O65" s="705"/>
      <c r="P65" s="705"/>
      <c r="Q65" s="705"/>
      <c r="R65" s="705"/>
      <c r="S65" s="705"/>
      <c r="T65" s="705"/>
      <c r="U65" s="705"/>
      <c r="V65" s="705"/>
      <c r="W65" s="705"/>
      <c r="X65" s="705"/>
      <c r="Y65" s="705"/>
      <c r="Z65" s="705"/>
      <c r="AA65" s="705"/>
      <c r="AB65" s="706"/>
    </row>
    <row r="66" spans="2:28" x14ac:dyDescent="0.35">
      <c r="B66" s="704"/>
      <c r="C66" s="705"/>
      <c r="D66" s="705"/>
      <c r="E66" s="705"/>
      <c r="F66" s="705"/>
      <c r="G66" s="705"/>
      <c r="H66" s="705"/>
      <c r="I66" s="705"/>
      <c r="J66" s="705"/>
      <c r="K66" s="705"/>
      <c r="L66" s="705"/>
      <c r="M66" s="705"/>
      <c r="N66" s="705"/>
      <c r="O66" s="705"/>
      <c r="P66" s="705"/>
      <c r="Q66" s="705"/>
      <c r="R66" s="705"/>
      <c r="S66" s="705"/>
      <c r="T66" s="705"/>
      <c r="U66" s="705"/>
      <c r="V66" s="705"/>
      <c r="W66" s="705"/>
      <c r="X66" s="705"/>
      <c r="Y66" s="705"/>
      <c r="Z66" s="705"/>
      <c r="AA66" s="705"/>
      <c r="AB66" s="706"/>
    </row>
    <row r="67" spans="2:28" ht="15.75" customHeight="1" thickBot="1" x14ac:dyDescent="0.4">
      <c r="B67" s="707"/>
      <c r="C67" s="708"/>
      <c r="D67" s="708"/>
      <c r="E67" s="708"/>
      <c r="F67" s="708"/>
      <c r="G67" s="708"/>
      <c r="H67" s="708"/>
      <c r="I67" s="708"/>
      <c r="J67" s="708"/>
      <c r="K67" s="708"/>
      <c r="L67" s="708"/>
      <c r="M67" s="708"/>
      <c r="N67" s="708"/>
      <c r="O67" s="708"/>
      <c r="P67" s="708"/>
      <c r="Q67" s="708"/>
      <c r="R67" s="708"/>
      <c r="S67" s="708"/>
      <c r="T67" s="708"/>
      <c r="U67" s="708"/>
      <c r="V67" s="708"/>
      <c r="W67" s="708"/>
      <c r="X67" s="708"/>
      <c r="Y67" s="708"/>
      <c r="Z67" s="708"/>
      <c r="AA67" s="708"/>
      <c r="AB67" s="709"/>
    </row>
    <row r="68" spans="2:28" ht="4.5" customHeight="1" thickBot="1" x14ac:dyDescent="0.4">
      <c r="B68" s="690"/>
      <c r="C68" s="691"/>
      <c r="D68" s="691"/>
      <c r="E68" s="691"/>
      <c r="F68" s="691"/>
      <c r="G68" s="691"/>
      <c r="H68" s="691"/>
      <c r="I68" s="691"/>
      <c r="J68" s="691"/>
      <c r="K68" s="691"/>
      <c r="L68" s="691"/>
      <c r="M68" s="691"/>
      <c r="N68" s="691"/>
      <c r="O68" s="691"/>
      <c r="P68" s="691"/>
      <c r="Q68" s="691"/>
      <c r="R68" s="691"/>
      <c r="S68" s="691"/>
      <c r="T68" s="691"/>
      <c r="U68" s="691"/>
      <c r="V68" s="691"/>
      <c r="W68" s="691"/>
      <c r="X68" s="691"/>
      <c r="Y68" s="691"/>
      <c r="Z68" s="691"/>
      <c r="AA68" s="691"/>
      <c r="AB68" s="692"/>
    </row>
    <row r="69" spans="2:28" ht="14.5" customHeight="1" x14ac:dyDescent="0.35">
      <c r="B69" s="693" t="s">
        <v>987</v>
      </c>
      <c r="C69" s="694"/>
      <c r="D69" s="694"/>
      <c r="E69" s="694"/>
      <c r="F69" s="694"/>
      <c r="G69" s="694"/>
      <c r="H69" s="695" t="s">
        <v>988</v>
      </c>
      <c r="I69" s="695"/>
      <c r="J69" s="695"/>
      <c r="K69" s="695"/>
      <c r="L69" s="695"/>
      <c r="M69" s="695"/>
      <c r="N69" s="695"/>
      <c r="O69" s="695"/>
      <c r="P69" s="695"/>
      <c r="Q69" s="695"/>
      <c r="R69" s="696"/>
      <c r="S69" s="697" t="s">
        <v>989</v>
      </c>
      <c r="T69" s="695"/>
      <c r="U69" s="695"/>
      <c r="V69" s="695"/>
      <c r="W69" s="695"/>
      <c r="X69" s="695"/>
      <c r="Y69" s="695"/>
      <c r="Z69" s="695"/>
      <c r="AA69" s="695"/>
      <c r="AB69" s="696"/>
    </row>
    <row r="70" spans="2:28" ht="16" customHeight="1" thickBot="1" x14ac:dyDescent="0.4">
      <c r="B70" s="693"/>
      <c r="C70" s="694"/>
      <c r="D70" s="694"/>
      <c r="E70" s="694"/>
      <c r="F70" s="694"/>
      <c r="G70" s="694"/>
      <c r="H70" s="695"/>
      <c r="I70" s="695"/>
      <c r="J70" s="695"/>
      <c r="K70" s="695"/>
      <c r="L70" s="695"/>
      <c r="M70" s="695"/>
      <c r="N70" s="695"/>
      <c r="O70" s="695"/>
      <c r="P70" s="695"/>
      <c r="Q70" s="695"/>
      <c r="R70" s="696"/>
      <c r="S70" s="697"/>
      <c r="T70" s="695"/>
      <c r="U70" s="695"/>
      <c r="V70" s="695"/>
      <c r="W70" s="695"/>
      <c r="X70" s="695"/>
      <c r="Y70" s="695"/>
      <c r="Z70" s="695"/>
      <c r="AA70" s="695"/>
      <c r="AB70" s="696"/>
    </row>
    <row r="71" spans="2:28" ht="60" customHeight="1" thickBot="1" x14ac:dyDescent="0.4">
      <c r="B71" s="698">
        <v>0.73009999999999997</v>
      </c>
      <c r="C71" s="699"/>
      <c r="D71" s="699"/>
      <c r="E71" s="699"/>
      <c r="F71" s="699"/>
      <c r="G71" s="700"/>
      <c r="H71" s="1400" t="s">
        <v>1066</v>
      </c>
      <c r="I71" s="1401"/>
      <c r="J71" s="1401"/>
      <c r="K71" s="1401"/>
      <c r="L71" s="1401"/>
      <c r="M71" s="1401"/>
      <c r="N71" s="1401"/>
      <c r="O71" s="1401"/>
      <c r="P71" s="1401"/>
      <c r="Q71" s="1401"/>
      <c r="R71" s="1402"/>
      <c r="S71" s="690"/>
      <c r="T71" s="691"/>
      <c r="U71" s="691"/>
      <c r="V71" s="691"/>
      <c r="W71" s="691"/>
      <c r="X71" s="691"/>
      <c r="Y71" s="691"/>
      <c r="Z71" s="691"/>
      <c r="AA71" s="691"/>
      <c r="AB71" s="692"/>
    </row>
    <row r="72" spans="2:28" ht="4" customHeight="1" thickBot="1" x14ac:dyDescent="0.4">
      <c r="B72" s="669"/>
      <c r="C72" s="670"/>
      <c r="D72" s="670"/>
      <c r="E72" s="670"/>
      <c r="F72" s="670"/>
      <c r="G72" s="670"/>
      <c r="H72" s="670"/>
      <c r="I72" s="670"/>
      <c r="J72" s="670"/>
      <c r="K72" s="670"/>
      <c r="L72" s="670"/>
      <c r="M72" s="670"/>
      <c r="N72" s="670"/>
      <c r="O72" s="670"/>
      <c r="P72" s="670"/>
      <c r="Q72" s="670"/>
      <c r="R72" s="670"/>
      <c r="S72" s="670"/>
      <c r="T72" s="670"/>
      <c r="U72" s="670"/>
      <c r="V72" s="670"/>
      <c r="W72" s="670"/>
      <c r="X72" s="670"/>
      <c r="Y72" s="670"/>
      <c r="Z72" s="670"/>
      <c r="AA72" s="670"/>
      <c r="AB72" s="671"/>
    </row>
    <row r="73" spans="2:28" ht="15" customHeight="1" x14ac:dyDescent="0.35">
      <c r="B73" s="672" t="s">
        <v>991</v>
      </c>
      <c r="C73" s="673"/>
      <c r="D73" s="673"/>
      <c r="E73" s="673"/>
      <c r="F73" s="673"/>
      <c r="G73" s="673"/>
      <c r="H73" s="674"/>
      <c r="I73" s="678" t="s">
        <v>1047</v>
      </c>
      <c r="J73" s="679"/>
      <c r="K73" s="679"/>
      <c r="L73" s="679"/>
      <c r="M73" s="679"/>
      <c r="N73" s="679"/>
      <c r="O73" s="679"/>
      <c r="P73" s="680"/>
      <c r="Q73" s="672" t="s">
        <v>993</v>
      </c>
      <c r="R73" s="673"/>
      <c r="S73" s="673"/>
      <c r="T73" s="673"/>
      <c r="U73" s="674"/>
      <c r="V73" s="1394" t="s">
        <v>1049</v>
      </c>
      <c r="W73" s="1395"/>
      <c r="X73" s="1395"/>
      <c r="Y73" s="1395"/>
      <c r="Z73" s="1395"/>
      <c r="AA73" s="1395"/>
      <c r="AB73" s="1396"/>
    </row>
    <row r="74" spans="2:28" ht="42.75" customHeight="1" thickBot="1" x14ac:dyDescent="0.4">
      <c r="B74" s="675"/>
      <c r="C74" s="676"/>
      <c r="D74" s="676"/>
      <c r="E74" s="676"/>
      <c r="F74" s="676"/>
      <c r="G74" s="676"/>
      <c r="H74" s="677"/>
      <c r="I74" s="681"/>
      <c r="J74" s="682"/>
      <c r="K74" s="682"/>
      <c r="L74" s="682"/>
      <c r="M74" s="682"/>
      <c r="N74" s="682"/>
      <c r="O74" s="682"/>
      <c r="P74" s="683"/>
      <c r="Q74" s="675"/>
      <c r="R74" s="676"/>
      <c r="S74" s="676"/>
      <c r="T74" s="676"/>
      <c r="U74" s="677"/>
      <c r="V74" s="681"/>
      <c r="W74" s="682"/>
      <c r="X74" s="682"/>
      <c r="Y74" s="682"/>
      <c r="Z74" s="682"/>
      <c r="AA74" s="682"/>
      <c r="AB74" s="683"/>
    </row>
    <row r="99" ht="6" customHeight="1" x14ac:dyDescent="0.35"/>
  </sheetData>
  <mergeCells count="165">
    <mergeCell ref="B6:H7"/>
    <mergeCell ref="I6:I7"/>
    <mergeCell ref="J6:K7"/>
    <mergeCell ref="L6:AB7"/>
    <mergeCell ref="B8:AB8"/>
    <mergeCell ref="B9:H9"/>
    <mergeCell ref="I9:AB9"/>
    <mergeCell ref="B2:G4"/>
    <mergeCell ref="H2:AB2"/>
    <mergeCell ref="H3:O3"/>
    <mergeCell ref="P3:AB3"/>
    <mergeCell ref="H4:AB4"/>
    <mergeCell ref="B5:AB5"/>
    <mergeCell ref="B13:AB13"/>
    <mergeCell ref="B14:H15"/>
    <mergeCell ref="I14:U15"/>
    <mergeCell ref="V14:AB14"/>
    <mergeCell ref="V15:AB15"/>
    <mergeCell ref="B16:AB16"/>
    <mergeCell ref="B10:AB10"/>
    <mergeCell ref="B11:H12"/>
    <mergeCell ref="I11:P12"/>
    <mergeCell ref="Q11:U11"/>
    <mergeCell ref="V11:Y11"/>
    <mergeCell ref="Z11:AB11"/>
    <mergeCell ref="Q12:U12"/>
    <mergeCell ref="V12:Y12"/>
    <mergeCell ref="Z12:AB12"/>
    <mergeCell ref="B21:G21"/>
    <mergeCell ref="H21:J21"/>
    <mergeCell ref="K21:T21"/>
    <mergeCell ref="U21:AB21"/>
    <mergeCell ref="B22:AB22"/>
    <mergeCell ref="B23:H23"/>
    <mergeCell ref="I23:AB23"/>
    <mergeCell ref="B17:H17"/>
    <mergeCell ref="I17:AB17"/>
    <mergeCell ref="B18:AB18"/>
    <mergeCell ref="B19:H19"/>
    <mergeCell ref="I19:AB19"/>
    <mergeCell ref="B20:AB20"/>
    <mergeCell ref="B28:H29"/>
    <mergeCell ref="I28:L29"/>
    <mergeCell ref="M28:W28"/>
    <mergeCell ref="X28:AB28"/>
    <mergeCell ref="M29:W29"/>
    <mergeCell ref="X29:AB29"/>
    <mergeCell ref="B24:AB24"/>
    <mergeCell ref="B25:L25"/>
    <mergeCell ref="N25:AB25"/>
    <mergeCell ref="B26:M26"/>
    <mergeCell ref="N26:AB26"/>
    <mergeCell ref="B27:AB27"/>
    <mergeCell ref="B30:AB30"/>
    <mergeCell ref="B31:J33"/>
    <mergeCell ref="K31:R31"/>
    <mergeCell ref="S31:W31"/>
    <mergeCell ref="X31:AB31"/>
    <mergeCell ref="K32:N32"/>
    <mergeCell ref="O32:R32"/>
    <mergeCell ref="S32:T32"/>
    <mergeCell ref="U32:W32"/>
    <mergeCell ref="X32:Y32"/>
    <mergeCell ref="B34:AB34"/>
    <mergeCell ref="B35:AB35"/>
    <mergeCell ref="B36:G36"/>
    <mergeCell ref="K36:AB36"/>
    <mergeCell ref="B37:G37"/>
    <mergeCell ref="K37:AB37"/>
    <mergeCell ref="Z32:AB32"/>
    <mergeCell ref="K33:N33"/>
    <mergeCell ref="O33:R33"/>
    <mergeCell ref="S33:T33"/>
    <mergeCell ref="U33:W33"/>
    <mergeCell ref="X33:Y33"/>
    <mergeCell ref="Z33:AB33"/>
    <mergeCell ref="B41:G41"/>
    <mergeCell ref="K41:AB41"/>
    <mergeCell ref="B42:AB42"/>
    <mergeCell ref="B43:AB43"/>
    <mergeCell ref="B44:AB53"/>
    <mergeCell ref="B54:AB54"/>
    <mergeCell ref="B38:G38"/>
    <mergeCell ref="K38:AB38"/>
    <mergeCell ref="B39:G39"/>
    <mergeCell ref="K39:AB39"/>
    <mergeCell ref="B40:G40"/>
    <mergeCell ref="K40:AB40"/>
    <mergeCell ref="B55:G55"/>
    <mergeCell ref="H55:I55"/>
    <mergeCell ref="J55:M55"/>
    <mergeCell ref="N55:U55"/>
    <mergeCell ref="V55:AB55"/>
    <mergeCell ref="B56:G56"/>
    <mergeCell ref="H56:I56"/>
    <mergeCell ref="J56:M56"/>
    <mergeCell ref="N56:U56"/>
    <mergeCell ref="V56:AB56"/>
    <mergeCell ref="B57:G57"/>
    <mergeCell ref="H57:I57"/>
    <mergeCell ref="J57:M57"/>
    <mergeCell ref="N57:U57"/>
    <mergeCell ref="V57:AB57"/>
    <mergeCell ref="B58:G58"/>
    <mergeCell ref="H58:I58"/>
    <mergeCell ref="J58:M58"/>
    <mergeCell ref="N58:U58"/>
    <mergeCell ref="V58:AB58"/>
    <mergeCell ref="B59:G59"/>
    <mergeCell ref="H59:I59"/>
    <mergeCell ref="J59:M59"/>
    <mergeCell ref="N59:U59"/>
    <mergeCell ref="V59:AB59"/>
    <mergeCell ref="B60:G60"/>
    <mergeCell ref="H60:I60"/>
    <mergeCell ref="J60:M60"/>
    <mergeCell ref="N60:U60"/>
    <mergeCell ref="V60:AB60"/>
    <mergeCell ref="B61:G61"/>
    <mergeCell ref="H61:I61"/>
    <mergeCell ref="J61:M61"/>
    <mergeCell ref="N61:U61"/>
    <mergeCell ref="V61:AB61"/>
    <mergeCell ref="B62:G62"/>
    <mergeCell ref="H62:I62"/>
    <mergeCell ref="J62:M62"/>
    <mergeCell ref="N62:U62"/>
    <mergeCell ref="V62:AB62"/>
    <mergeCell ref="B63:G63"/>
    <mergeCell ref="H63:I63"/>
    <mergeCell ref="J63:M63"/>
    <mergeCell ref="N63:U63"/>
    <mergeCell ref="V63:AB63"/>
    <mergeCell ref="B64:G64"/>
    <mergeCell ref="H64:I64"/>
    <mergeCell ref="J64:M64"/>
    <mergeCell ref="N64:U64"/>
    <mergeCell ref="V64:AB64"/>
    <mergeCell ref="B67:G67"/>
    <mergeCell ref="H67:I67"/>
    <mergeCell ref="J67:M67"/>
    <mergeCell ref="N67:U67"/>
    <mergeCell ref="V67:AB67"/>
    <mergeCell ref="B68:AB68"/>
    <mergeCell ref="B65:G65"/>
    <mergeCell ref="H65:I65"/>
    <mergeCell ref="J65:M65"/>
    <mergeCell ref="N65:U65"/>
    <mergeCell ref="V65:AB65"/>
    <mergeCell ref="B66:G66"/>
    <mergeCell ref="H66:I66"/>
    <mergeCell ref="J66:M66"/>
    <mergeCell ref="N66:U66"/>
    <mergeCell ref="V66:AB66"/>
    <mergeCell ref="B72:AB72"/>
    <mergeCell ref="B73:H74"/>
    <mergeCell ref="I73:P74"/>
    <mergeCell ref="Q73:U74"/>
    <mergeCell ref="V73:AB74"/>
    <mergeCell ref="B69:G70"/>
    <mergeCell ref="H69:R70"/>
    <mergeCell ref="S69:AB70"/>
    <mergeCell ref="B71:G71"/>
    <mergeCell ref="H71:R71"/>
    <mergeCell ref="S71:AB71"/>
  </mergeCells>
  <dataValidations count="7">
    <dataValidation type="list" allowBlank="1" showInputMessage="1" showErrorMessage="1" sqref="X29:AB29">
      <formula1>#N/A</formula1>
    </dataValidation>
    <dataValidation type="list" allowBlank="1" showInputMessage="1" showErrorMessage="1" sqref="N26:AB26">
      <formula1>#N/A</formula1>
    </dataValidation>
    <dataValidation type="list" allowBlank="1" showInputMessage="1" showErrorMessage="1" sqref="U21:AB21">
      <formula1>#N/A</formula1>
    </dataValidation>
    <dataValidation type="list" allowBlank="1" showInputMessage="1" showErrorMessage="1" sqref="V15:AB15">
      <formula1>#N/A</formula1>
    </dataValidation>
    <dataValidation type="list" allowBlank="1" showInputMessage="1" showErrorMessage="1" sqref="Q12:U12">
      <formula1>#N/A</formula1>
    </dataValidation>
    <dataValidation type="list" allowBlank="1" showInputMessage="1" showErrorMessage="1" sqref="I9:AB9">
      <formula1>#N/A</formula1>
    </dataValidation>
    <dataValidation type="list" allowBlank="1" showInputMessage="1" showErrorMessage="1" sqref="L6:AB7">
      <formula1>#N/A</formula1>
    </dataValidation>
  </dataValidations>
  <pageMargins left="0.7" right="0.7" top="0.75" bottom="0.75" header="0.3" footer="0.3"/>
  <drawing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C08AF"/>
  </sheetPr>
  <dimension ref="B1:AB107"/>
  <sheetViews>
    <sheetView topLeftCell="A45" zoomScale="85" zoomScaleNormal="85" workbookViewId="0">
      <selection activeCell="B45" sqref="B45:Z51"/>
    </sheetView>
  </sheetViews>
  <sheetFormatPr baseColWidth="10" defaultColWidth="3.54296875" defaultRowHeight="14.5" x14ac:dyDescent="0.35"/>
  <cols>
    <col min="1" max="1" width="3.54296875" style="640"/>
    <col min="2" max="2" width="2.81640625" style="640" customWidth="1"/>
    <col min="3" max="6" width="2.54296875" style="640" customWidth="1"/>
    <col min="7" max="7" width="4.453125" style="640" customWidth="1"/>
    <col min="8" max="8" width="14.453125" style="640" customWidth="1"/>
    <col min="9" max="9" width="18.453125" style="640" customWidth="1"/>
    <col min="10" max="10" width="13.54296875" style="640" customWidth="1"/>
    <col min="11" max="12" width="3.453125" style="640" customWidth="1"/>
    <col min="13" max="15" width="2.54296875" style="640" customWidth="1"/>
    <col min="16" max="17" width="3.453125" style="640" customWidth="1"/>
    <col min="18" max="18" width="3.54296875" style="640" customWidth="1"/>
    <col min="19" max="19" width="3.453125" style="640" customWidth="1"/>
    <col min="20" max="20" width="7.453125" style="640" customWidth="1"/>
    <col min="21" max="21" width="3.453125" style="640" customWidth="1"/>
    <col min="22" max="22" width="3.54296875" style="640"/>
    <col min="23" max="25" width="5" style="640" customWidth="1"/>
    <col min="26" max="26" width="6.54296875" style="640" customWidth="1"/>
    <col min="27" max="27" width="4.1796875" style="640" customWidth="1"/>
    <col min="28" max="28" width="2" style="640" customWidth="1"/>
    <col min="29" max="16384" width="3.54296875" style="640"/>
  </cols>
  <sheetData>
    <row r="1" spans="2:28" ht="15" thickBot="1" x14ac:dyDescent="0.4">
      <c r="B1" s="641"/>
      <c r="C1" s="641"/>
      <c r="D1" s="641"/>
      <c r="E1" s="641"/>
      <c r="F1" s="641"/>
    </row>
    <row r="2" spans="2:28" ht="45.75" customHeight="1" x14ac:dyDescent="0.35">
      <c r="B2" s="858"/>
      <c r="C2" s="859"/>
      <c r="D2" s="859"/>
      <c r="E2" s="859"/>
      <c r="F2" s="859"/>
      <c r="G2" s="859"/>
      <c r="H2" s="860" t="s">
        <v>0</v>
      </c>
      <c r="I2" s="860"/>
      <c r="J2" s="860"/>
      <c r="K2" s="860"/>
      <c r="L2" s="860"/>
      <c r="M2" s="860"/>
      <c r="N2" s="860"/>
      <c r="O2" s="860"/>
      <c r="P2" s="860"/>
      <c r="Q2" s="860"/>
      <c r="R2" s="860"/>
      <c r="S2" s="860"/>
      <c r="T2" s="860"/>
      <c r="U2" s="860"/>
      <c r="V2" s="860"/>
      <c r="W2" s="860"/>
      <c r="X2" s="860"/>
      <c r="Y2" s="860"/>
      <c r="Z2" s="860"/>
      <c r="AA2" s="860"/>
      <c r="AB2" s="861"/>
    </row>
    <row r="3" spans="2:28" x14ac:dyDescent="0.35">
      <c r="B3" s="704"/>
      <c r="C3" s="705"/>
      <c r="D3" s="705"/>
      <c r="E3" s="705"/>
      <c r="F3" s="705"/>
      <c r="G3" s="705"/>
      <c r="H3" s="862" t="s">
        <v>959</v>
      </c>
      <c r="I3" s="862"/>
      <c r="J3" s="862"/>
      <c r="K3" s="862"/>
      <c r="L3" s="862"/>
      <c r="M3" s="862"/>
      <c r="N3" s="862"/>
      <c r="O3" s="862"/>
      <c r="P3" s="862" t="s">
        <v>71</v>
      </c>
      <c r="Q3" s="862"/>
      <c r="R3" s="862"/>
      <c r="S3" s="862"/>
      <c r="T3" s="862"/>
      <c r="U3" s="862"/>
      <c r="V3" s="862"/>
      <c r="W3" s="862"/>
      <c r="X3" s="862"/>
      <c r="Y3" s="862"/>
      <c r="Z3" s="862"/>
      <c r="AA3" s="862"/>
      <c r="AB3" s="863"/>
    </row>
    <row r="4" spans="2:28" ht="15" thickBot="1" x14ac:dyDescent="0.4">
      <c r="B4" s="707"/>
      <c r="C4" s="708"/>
      <c r="D4" s="708"/>
      <c r="E4" s="708"/>
      <c r="F4" s="708"/>
      <c r="G4" s="708"/>
      <c r="H4" s="864" t="s">
        <v>960</v>
      </c>
      <c r="I4" s="864"/>
      <c r="J4" s="864"/>
      <c r="K4" s="864"/>
      <c r="L4" s="864"/>
      <c r="M4" s="864"/>
      <c r="N4" s="864"/>
      <c r="O4" s="864"/>
      <c r="P4" s="864"/>
      <c r="Q4" s="864"/>
      <c r="R4" s="864"/>
      <c r="S4" s="864"/>
      <c r="T4" s="864"/>
      <c r="U4" s="864"/>
      <c r="V4" s="864"/>
      <c r="W4" s="864"/>
      <c r="X4" s="864"/>
      <c r="Y4" s="864"/>
      <c r="Z4" s="864"/>
      <c r="AA4" s="864"/>
      <c r="AB4" s="865"/>
    </row>
    <row r="5" spans="2:28" ht="6" customHeight="1" thickBot="1" x14ac:dyDescent="0.4">
      <c r="B5" s="691"/>
      <c r="C5" s="691"/>
      <c r="D5" s="691"/>
      <c r="E5" s="691"/>
      <c r="F5" s="691"/>
      <c r="G5" s="691"/>
      <c r="H5" s="691"/>
      <c r="I5" s="691"/>
      <c r="J5" s="691"/>
      <c r="K5" s="691"/>
      <c r="L5" s="691"/>
      <c r="M5" s="691"/>
      <c r="N5" s="691"/>
      <c r="O5" s="691"/>
      <c r="P5" s="691"/>
      <c r="Q5" s="691"/>
      <c r="R5" s="691"/>
      <c r="S5" s="691"/>
      <c r="T5" s="691"/>
      <c r="U5" s="691"/>
      <c r="V5" s="691"/>
      <c r="W5" s="691"/>
      <c r="X5" s="691"/>
      <c r="Y5" s="691"/>
      <c r="Z5" s="691"/>
      <c r="AA5" s="691"/>
      <c r="AB5" s="691"/>
    </row>
    <row r="6" spans="2:28" ht="13" customHeight="1" x14ac:dyDescent="0.35">
      <c r="B6" s="843" t="s">
        <v>961</v>
      </c>
      <c r="C6" s="844"/>
      <c r="D6" s="844"/>
      <c r="E6" s="844"/>
      <c r="F6" s="844"/>
      <c r="G6" s="844"/>
      <c r="H6" s="844"/>
      <c r="I6" s="1468" t="s">
        <v>1067</v>
      </c>
      <c r="J6" s="798" t="s">
        <v>4</v>
      </c>
      <c r="K6" s="800"/>
      <c r="L6" s="849" t="s">
        <v>1068</v>
      </c>
      <c r="M6" s="850"/>
      <c r="N6" s="850"/>
      <c r="O6" s="850"/>
      <c r="P6" s="850"/>
      <c r="Q6" s="850"/>
      <c r="R6" s="850"/>
      <c r="S6" s="850"/>
      <c r="T6" s="850"/>
      <c r="U6" s="850"/>
      <c r="V6" s="850"/>
      <c r="W6" s="850"/>
      <c r="X6" s="850"/>
      <c r="Y6" s="850"/>
      <c r="Z6" s="850"/>
      <c r="AA6" s="850"/>
      <c r="AB6" s="851"/>
    </row>
    <row r="7" spans="2:28" ht="13" customHeight="1" thickBot="1" x14ac:dyDescent="0.4">
      <c r="B7" s="845"/>
      <c r="C7" s="846"/>
      <c r="D7" s="846"/>
      <c r="E7" s="846"/>
      <c r="F7" s="846"/>
      <c r="G7" s="846"/>
      <c r="H7" s="846"/>
      <c r="I7" s="1469"/>
      <c r="J7" s="801"/>
      <c r="K7" s="803"/>
      <c r="L7" s="852"/>
      <c r="M7" s="853"/>
      <c r="N7" s="853"/>
      <c r="O7" s="853"/>
      <c r="P7" s="853"/>
      <c r="Q7" s="853"/>
      <c r="R7" s="853"/>
      <c r="S7" s="853"/>
      <c r="T7" s="853"/>
      <c r="U7" s="853"/>
      <c r="V7" s="853"/>
      <c r="W7" s="853"/>
      <c r="X7" s="853"/>
      <c r="Y7" s="853"/>
      <c r="Z7" s="853"/>
      <c r="AA7" s="853"/>
      <c r="AB7" s="854"/>
    </row>
    <row r="8" spans="2:28" ht="6" customHeight="1" thickBot="1" x14ac:dyDescent="0.4">
      <c r="B8" s="825"/>
      <c r="C8" s="826"/>
      <c r="D8" s="826"/>
      <c r="E8" s="826"/>
      <c r="F8" s="826"/>
      <c r="G8" s="826"/>
      <c r="H8" s="826"/>
      <c r="I8" s="826"/>
      <c r="J8" s="826"/>
      <c r="K8" s="826"/>
      <c r="L8" s="826"/>
      <c r="M8" s="826"/>
      <c r="N8" s="826"/>
      <c r="O8" s="826"/>
      <c r="P8" s="826"/>
      <c r="Q8" s="826"/>
      <c r="R8" s="826"/>
      <c r="S8" s="826"/>
      <c r="T8" s="826"/>
      <c r="U8" s="826"/>
      <c r="V8" s="826"/>
      <c r="W8" s="826"/>
      <c r="X8" s="826"/>
      <c r="Y8" s="826"/>
      <c r="Z8" s="826"/>
      <c r="AA8" s="826"/>
      <c r="AB8" s="827"/>
    </row>
    <row r="9" spans="2:28" ht="42" customHeight="1" thickBot="1" x14ac:dyDescent="0.4">
      <c r="B9" s="721" t="s">
        <v>963</v>
      </c>
      <c r="C9" s="722"/>
      <c r="D9" s="722"/>
      <c r="E9" s="722"/>
      <c r="F9" s="722"/>
      <c r="G9" s="722"/>
      <c r="H9" s="723"/>
      <c r="I9" s="855" t="s">
        <v>1069</v>
      </c>
      <c r="J9" s="856"/>
      <c r="K9" s="856"/>
      <c r="L9" s="856"/>
      <c r="M9" s="856"/>
      <c r="N9" s="856"/>
      <c r="O9" s="856"/>
      <c r="P9" s="856"/>
      <c r="Q9" s="856"/>
      <c r="R9" s="856"/>
      <c r="S9" s="856"/>
      <c r="T9" s="856"/>
      <c r="U9" s="856"/>
      <c r="V9" s="856"/>
      <c r="W9" s="856"/>
      <c r="X9" s="856"/>
      <c r="Y9" s="856"/>
      <c r="Z9" s="856"/>
      <c r="AA9" s="856"/>
      <c r="AB9" s="857"/>
    </row>
    <row r="10" spans="2:28" ht="6" customHeight="1" thickBot="1" x14ac:dyDescent="0.4">
      <c r="B10" s="825"/>
      <c r="C10" s="826"/>
      <c r="D10" s="826"/>
      <c r="E10" s="826"/>
      <c r="F10" s="826"/>
      <c r="G10" s="826"/>
      <c r="H10" s="826"/>
      <c r="I10" s="826"/>
      <c r="J10" s="826"/>
      <c r="K10" s="826"/>
      <c r="L10" s="826"/>
      <c r="M10" s="826"/>
      <c r="N10" s="826"/>
      <c r="O10" s="826"/>
      <c r="P10" s="826"/>
      <c r="Q10" s="826"/>
      <c r="R10" s="826"/>
      <c r="S10" s="826"/>
      <c r="T10" s="826"/>
      <c r="U10" s="826"/>
      <c r="V10" s="826"/>
      <c r="W10" s="826"/>
      <c r="X10" s="826"/>
      <c r="Y10" s="826"/>
      <c r="Z10" s="826"/>
      <c r="AA10" s="826"/>
      <c r="AB10" s="827"/>
    </row>
    <row r="11" spans="2:28" ht="16" customHeight="1" thickBot="1" x14ac:dyDescent="0.4">
      <c r="B11" s="798" t="s">
        <v>5</v>
      </c>
      <c r="C11" s="799"/>
      <c r="D11" s="799"/>
      <c r="E11" s="799"/>
      <c r="F11" s="799"/>
      <c r="G11" s="799"/>
      <c r="H11" s="800"/>
      <c r="I11" s="828" t="s">
        <v>262</v>
      </c>
      <c r="J11" s="829"/>
      <c r="K11" s="829"/>
      <c r="L11" s="829"/>
      <c r="M11" s="829"/>
      <c r="N11" s="829"/>
      <c r="O11" s="829"/>
      <c r="P11" s="830"/>
      <c r="Q11" s="834" t="s">
        <v>524</v>
      </c>
      <c r="R11" s="835"/>
      <c r="S11" s="835"/>
      <c r="T11" s="835"/>
      <c r="U11" s="836"/>
      <c r="V11" s="834" t="s">
        <v>7</v>
      </c>
      <c r="W11" s="835"/>
      <c r="X11" s="835"/>
      <c r="Y11" s="836"/>
      <c r="Z11" s="721" t="s">
        <v>8</v>
      </c>
      <c r="AA11" s="722"/>
      <c r="AB11" s="723"/>
    </row>
    <row r="12" spans="2:28" ht="24" customHeight="1" thickBot="1" x14ac:dyDescent="0.4">
      <c r="B12" s="801"/>
      <c r="C12" s="802"/>
      <c r="D12" s="802"/>
      <c r="E12" s="802"/>
      <c r="F12" s="802"/>
      <c r="G12" s="802"/>
      <c r="H12" s="803"/>
      <c r="I12" s="831"/>
      <c r="J12" s="832"/>
      <c r="K12" s="832"/>
      <c r="L12" s="832"/>
      <c r="M12" s="832"/>
      <c r="N12" s="832"/>
      <c r="O12" s="832"/>
      <c r="P12" s="833"/>
      <c r="Q12" s="837" t="s">
        <v>158</v>
      </c>
      <c r="R12" s="838"/>
      <c r="S12" s="838"/>
      <c r="T12" s="838"/>
      <c r="U12" s="839"/>
      <c r="V12" s="840" t="s">
        <v>263</v>
      </c>
      <c r="W12" s="841"/>
      <c r="X12" s="841"/>
      <c r="Y12" s="842"/>
      <c r="Z12" s="837">
        <v>5</v>
      </c>
      <c r="AA12" s="838"/>
      <c r="AB12" s="839"/>
    </row>
    <row r="13" spans="2:28" ht="6" customHeight="1" thickBot="1" x14ac:dyDescent="0.4">
      <c r="B13" s="733"/>
      <c r="C13" s="734"/>
      <c r="D13" s="734"/>
      <c r="E13" s="734"/>
      <c r="F13" s="734"/>
      <c r="G13" s="734"/>
      <c r="H13" s="734"/>
      <c r="I13" s="734"/>
      <c r="J13" s="734"/>
      <c r="K13" s="734"/>
      <c r="L13" s="734"/>
      <c r="M13" s="734"/>
      <c r="N13" s="734"/>
      <c r="O13" s="734"/>
      <c r="P13" s="734"/>
      <c r="Q13" s="734"/>
      <c r="R13" s="734"/>
      <c r="S13" s="734"/>
      <c r="T13" s="734"/>
      <c r="U13" s="734"/>
      <c r="V13" s="734"/>
      <c r="W13" s="734"/>
      <c r="X13" s="734"/>
      <c r="Y13" s="734"/>
      <c r="Z13" s="734"/>
      <c r="AA13" s="734"/>
      <c r="AB13" s="735"/>
    </row>
    <row r="14" spans="2:28" ht="16" customHeight="1" thickBot="1" x14ac:dyDescent="0.4">
      <c r="B14" s="798" t="s">
        <v>10</v>
      </c>
      <c r="C14" s="799"/>
      <c r="D14" s="799"/>
      <c r="E14" s="799"/>
      <c r="F14" s="799"/>
      <c r="G14" s="799"/>
      <c r="H14" s="800"/>
      <c r="I14" s="819" t="s">
        <v>264</v>
      </c>
      <c r="J14" s="820"/>
      <c r="K14" s="820"/>
      <c r="L14" s="820"/>
      <c r="M14" s="820"/>
      <c r="N14" s="820"/>
      <c r="O14" s="820"/>
      <c r="P14" s="820"/>
      <c r="Q14" s="820"/>
      <c r="R14" s="820"/>
      <c r="S14" s="820"/>
      <c r="T14" s="820"/>
      <c r="U14" s="821"/>
      <c r="V14" s="721" t="s">
        <v>966</v>
      </c>
      <c r="W14" s="722"/>
      <c r="X14" s="722"/>
      <c r="Y14" s="722"/>
      <c r="Z14" s="722"/>
      <c r="AA14" s="722"/>
      <c r="AB14" s="723"/>
    </row>
    <row r="15" spans="2:28" ht="28.5" customHeight="1" thickBot="1" x14ac:dyDescent="0.4">
      <c r="B15" s="801"/>
      <c r="C15" s="802"/>
      <c r="D15" s="802"/>
      <c r="E15" s="802"/>
      <c r="F15" s="802"/>
      <c r="G15" s="802"/>
      <c r="H15" s="803"/>
      <c r="I15" s="822"/>
      <c r="J15" s="823"/>
      <c r="K15" s="823"/>
      <c r="L15" s="823"/>
      <c r="M15" s="823"/>
      <c r="N15" s="823"/>
      <c r="O15" s="823"/>
      <c r="P15" s="823"/>
      <c r="Q15" s="823"/>
      <c r="R15" s="823"/>
      <c r="S15" s="823"/>
      <c r="T15" s="823"/>
      <c r="U15" s="824"/>
      <c r="V15" s="1465" t="s">
        <v>378</v>
      </c>
      <c r="W15" s="1466"/>
      <c r="X15" s="1466"/>
      <c r="Y15" s="1466"/>
      <c r="Z15" s="1466"/>
      <c r="AA15" s="1466"/>
      <c r="AB15" s="1467"/>
    </row>
    <row r="16" spans="2:28" ht="6" customHeight="1" thickBot="1" x14ac:dyDescent="0.4">
      <c r="B16" s="733"/>
      <c r="C16" s="734"/>
      <c r="D16" s="734"/>
      <c r="E16" s="734"/>
      <c r="F16" s="734"/>
      <c r="G16" s="734"/>
      <c r="H16" s="734"/>
      <c r="I16" s="734"/>
      <c r="J16" s="734"/>
      <c r="K16" s="734"/>
      <c r="L16" s="734"/>
      <c r="M16" s="734"/>
      <c r="N16" s="734"/>
      <c r="O16" s="734"/>
      <c r="P16" s="734"/>
      <c r="Q16" s="734"/>
      <c r="R16" s="734"/>
      <c r="S16" s="734"/>
      <c r="T16" s="734"/>
      <c r="U16" s="734"/>
      <c r="V16" s="734"/>
      <c r="W16" s="734"/>
      <c r="X16" s="734"/>
      <c r="Y16" s="734"/>
      <c r="Z16" s="734"/>
      <c r="AA16" s="734"/>
      <c r="AB16" s="735"/>
    </row>
    <row r="17" spans="2:28" ht="174" customHeight="1" thickBot="1" x14ac:dyDescent="0.4">
      <c r="B17" s="721" t="s">
        <v>13</v>
      </c>
      <c r="C17" s="722"/>
      <c r="D17" s="722"/>
      <c r="E17" s="722"/>
      <c r="F17" s="722"/>
      <c r="G17" s="722"/>
      <c r="H17" s="723"/>
      <c r="I17" s="1426" t="s">
        <v>265</v>
      </c>
      <c r="J17" s="1427"/>
      <c r="K17" s="1427"/>
      <c r="L17" s="1427"/>
      <c r="M17" s="1427"/>
      <c r="N17" s="1427"/>
      <c r="O17" s="1427"/>
      <c r="P17" s="1427"/>
      <c r="Q17" s="1427"/>
      <c r="R17" s="1427"/>
      <c r="S17" s="1427"/>
      <c r="T17" s="1427"/>
      <c r="U17" s="1427"/>
      <c r="V17" s="1427"/>
      <c r="W17" s="1427"/>
      <c r="X17" s="1427"/>
      <c r="Y17" s="1427"/>
      <c r="Z17" s="1427"/>
      <c r="AA17" s="1427"/>
      <c r="AB17" s="1428"/>
    </row>
    <row r="18" spans="2:28" ht="6" customHeight="1" thickBot="1" x14ac:dyDescent="0.4">
      <c r="B18" s="733"/>
      <c r="C18" s="734"/>
      <c r="D18" s="734"/>
      <c r="E18" s="734"/>
      <c r="F18" s="734"/>
      <c r="G18" s="734"/>
      <c r="H18" s="734"/>
      <c r="I18" s="734"/>
      <c r="J18" s="734"/>
      <c r="K18" s="734"/>
      <c r="L18" s="734"/>
      <c r="M18" s="734"/>
      <c r="N18" s="734"/>
      <c r="O18" s="734"/>
      <c r="P18" s="734"/>
      <c r="Q18" s="734"/>
      <c r="R18" s="734"/>
      <c r="S18" s="734"/>
      <c r="T18" s="734"/>
      <c r="U18" s="734"/>
      <c r="V18" s="734"/>
      <c r="W18" s="734"/>
      <c r="X18" s="734"/>
      <c r="Y18" s="734"/>
      <c r="Z18" s="734"/>
      <c r="AA18" s="734"/>
      <c r="AB18" s="735"/>
    </row>
    <row r="19" spans="2:28" ht="68.5" customHeight="1" thickBot="1" x14ac:dyDescent="0.4">
      <c r="B19" s="721" t="s">
        <v>967</v>
      </c>
      <c r="C19" s="722"/>
      <c r="D19" s="722"/>
      <c r="E19" s="722"/>
      <c r="F19" s="722"/>
      <c r="G19" s="722"/>
      <c r="H19" s="723"/>
      <c r="I19" s="1426" t="s">
        <v>266</v>
      </c>
      <c r="J19" s="1427"/>
      <c r="K19" s="1427"/>
      <c r="L19" s="1427"/>
      <c r="M19" s="1427"/>
      <c r="N19" s="1427"/>
      <c r="O19" s="1427"/>
      <c r="P19" s="1427"/>
      <c r="Q19" s="1427"/>
      <c r="R19" s="1427"/>
      <c r="S19" s="1427"/>
      <c r="T19" s="1427"/>
      <c r="U19" s="1427"/>
      <c r="V19" s="1427"/>
      <c r="W19" s="1427"/>
      <c r="X19" s="1427"/>
      <c r="Y19" s="1427"/>
      <c r="Z19" s="1427"/>
      <c r="AA19" s="1427"/>
      <c r="AB19" s="1428"/>
    </row>
    <row r="20" spans="2:28" ht="6" customHeight="1" thickBot="1" x14ac:dyDescent="0.4">
      <c r="B20" s="733"/>
      <c r="C20" s="734"/>
      <c r="D20" s="734"/>
      <c r="E20" s="734"/>
      <c r="F20" s="734"/>
      <c r="G20" s="734"/>
      <c r="H20" s="734"/>
      <c r="I20" s="734"/>
      <c r="J20" s="734"/>
      <c r="K20" s="734"/>
      <c r="L20" s="734"/>
      <c r="M20" s="734"/>
      <c r="N20" s="734"/>
      <c r="O20" s="734"/>
      <c r="P20" s="734"/>
      <c r="Q20" s="734"/>
      <c r="R20" s="734"/>
      <c r="S20" s="734"/>
      <c r="T20" s="734"/>
      <c r="U20" s="734"/>
      <c r="V20" s="734"/>
      <c r="W20" s="734"/>
      <c r="X20" s="734"/>
      <c r="Y20" s="734"/>
      <c r="Z20" s="734"/>
      <c r="AA20" s="734"/>
      <c r="AB20" s="735"/>
    </row>
    <row r="21" spans="2:28" ht="36.65" customHeight="1" thickBot="1" x14ac:dyDescent="0.4">
      <c r="B21" s="721" t="s">
        <v>530</v>
      </c>
      <c r="C21" s="722"/>
      <c r="D21" s="722"/>
      <c r="E21" s="722"/>
      <c r="F21" s="722"/>
      <c r="G21" s="723"/>
      <c r="H21" s="815" t="s">
        <v>61</v>
      </c>
      <c r="I21" s="816"/>
      <c r="J21" s="817"/>
      <c r="K21" s="721" t="s">
        <v>969</v>
      </c>
      <c r="L21" s="722"/>
      <c r="M21" s="722"/>
      <c r="N21" s="722"/>
      <c r="O21" s="722"/>
      <c r="P21" s="722"/>
      <c r="Q21" s="722"/>
      <c r="R21" s="722"/>
      <c r="S21" s="722"/>
      <c r="T21" s="723"/>
      <c r="U21" s="1464" t="s">
        <v>65</v>
      </c>
      <c r="V21" s="1462"/>
      <c r="W21" s="1462"/>
      <c r="X21" s="1462"/>
      <c r="Y21" s="1462"/>
      <c r="Z21" s="1462"/>
      <c r="AA21" s="1462"/>
      <c r="AB21" s="1463"/>
    </row>
    <row r="22" spans="2:28" ht="6" customHeight="1" thickBot="1" x14ac:dyDescent="0.4">
      <c r="B22" s="690"/>
      <c r="C22" s="691"/>
      <c r="D22" s="691"/>
      <c r="E22" s="691"/>
      <c r="F22" s="691"/>
      <c r="G22" s="691"/>
      <c r="H22" s="691"/>
      <c r="I22" s="691"/>
      <c r="J22" s="691"/>
      <c r="K22" s="691"/>
      <c r="L22" s="691"/>
      <c r="M22" s="691"/>
      <c r="N22" s="691"/>
      <c r="O22" s="691"/>
      <c r="P22" s="691"/>
      <c r="Q22" s="691"/>
      <c r="R22" s="691"/>
      <c r="S22" s="691"/>
      <c r="T22" s="691"/>
      <c r="U22" s="691"/>
      <c r="V22" s="691"/>
      <c r="W22" s="691"/>
      <c r="X22" s="691"/>
      <c r="Y22" s="691"/>
      <c r="Z22" s="691"/>
      <c r="AA22" s="691"/>
      <c r="AB22" s="692"/>
    </row>
    <row r="23" spans="2:28" ht="68.25" customHeight="1" thickBot="1" x14ac:dyDescent="0.4">
      <c r="B23" s="721" t="s">
        <v>970</v>
      </c>
      <c r="C23" s="722"/>
      <c r="D23" s="722"/>
      <c r="E23" s="722"/>
      <c r="F23" s="722"/>
      <c r="G23" s="722"/>
      <c r="H23" s="723"/>
      <c r="I23" s="818"/>
      <c r="J23" s="813"/>
      <c r="K23" s="813"/>
      <c r="L23" s="813"/>
      <c r="M23" s="813"/>
      <c r="N23" s="813"/>
      <c r="O23" s="813"/>
      <c r="P23" s="813"/>
      <c r="Q23" s="813"/>
      <c r="R23" s="813"/>
      <c r="S23" s="813"/>
      <c r="T23" s="813"/>
      <c r="U23" s="813"/>
      <c r="V23" s="813"/>
      <c r="W23" s="813"/>
      <c r="X23" s="813"/>
      <c r="Y23" s="813"/>
      <c r="Z23" s="813"/>
      <c r="AA23" s="813"/>
      <c r="AB23" s="814"/>
    </row>
    <row r="24" spans="2:28" ht="6" customHeight="1" thickBot="1" x14ac:dyDescent="0.4">
      <c r="B24" s="733"/>
      <c r="C24" s="734"/>
      <c r="D24" s="734"/>
      <c r="E24" s="734"/>
      <c r="F24" s="734"/>
      <c r="G24" s="734"/>
      <c r="H24" s="734"/>
      <c r="I24" s="734"/>
      <c r="J24" s="734"/>
      <c r="K24" s="734"/>
      <c r="L24" s="734"/>
      <c r="M24" s="734"/>
      <c r="N24" s="734"/>
      <c r="O24" s="734"/>
      <c r="P24" s="734"/>
      <c r="Q24" s="734"/>
      <c r="R24" s="734"/>
      <c r="S24" s="734"/>
      <c r="T24" s="734"/>
      <c r="U24" s="734"/>
      <c r="V24" s="734"/>
      <c r="W24" s="734"/>
      <c r="X24" s="734"/>
      <c r="Y24" s="734"/>
      <c r="Z24" s="734"/>
      <c r="AA24" s="734"/>
      <c r="AB24" s="735"/>
    </row>
    <row r="25" spans="2:28" ht="26.5" customHeight="1" thickBot="1" x14ac:dyDescent="0.4">
      <c r="B25" s="721" t="s">
        <v>314</v>
      </c>
      <c r="C25" s="722"/>
      <c r="D25" s="722"/>
      <c r="E25" s="722"/>
      <c r="F25" s="722"/>
      <c r="G25" s="722"/>
      <c r="H25" s="722"/>
      <c r="I25" s="722"/>
      <c r="J25" s="722"/>
      <c r="K25" s="722"/>
      <c r="L25" s="722"/>
      <c r="M25" s="649"/>
      <c r="N25" s="721" t="s">
        <v>24</v>
      </c>
      <c r="O25" s="722"/>
      <c r="P25" s="722"/>
      <c r="Q25" s="722"/>
      <c r="R25" s="722"/>
      <c r="S25" s="722"/>
      <c r="T25" s="722"/>
      <c r="U25" s="722"/>
      <c r="V25" s="722"/>
      <c r="W25" s="722"/>
      <c r="X25" s="722"/>
      <c r="Y25" s="722"/>
      <c r="Z25" s="722"/>
      <c r="AA25" s="722"/>
      <c r="AB25" s="723"/>
    </row>
    <row r="26" spans="2:28" ht="30.75" customHeight="1" thickBot="1" x14ac:dyDescent="0.4">
      <c r="B26" s="837" t="s">
        <v>268</v>
      </c>
      <c r="C26" s="811"/>
      <c r="D26" s="811"/>
      <c r="E26" s="811"/>
      <c r="F26" s="811"/>
      <c r="G26" s="811"/>
      <c r="H26" s="811"/>
      <c r="I26" s="811"/>
      <c r="J26" s="811"/>
      <c r="K26" s="811"/>
      <c r="L26" s="811"/>
      <c r="M26" s="812"/>
      <c r="N26" s="1462" t="s">
        <v>1070</v>
      </c>
      <c r="O26" s="1462"/>
      <c r="P26" s="1462"/>
      <c r="Q26" s="1462"/>
      <c r="R26" s="1462"/>
      <c r="S26" s="1462"/>
      <c r="T26" s="1462"/>
      <c r="U26" s="1462"/>
      <c r="V26" s="1462"/>
      <c r="W26" s="1462"/>
      <c r="X26" s="1462"/>
      <c r="Y26" s="1462"/>
      <c r="Z26" s="1462"/>
      <c r="AA26" s="1462"/>
      <c r="AB26" s="1463"/>
    </row>
    <row r="27" spans="2:28" ht="6" customHeight="1" thickBot="1" x14ac:dyDescent="0.4">
      <c r="B27" s="733"/>
      <c r="C27" s="734"/>
      <c r="D27" s="734"/>
      <c r="E27" s="734"/>
      <c r="F27" s="734"/>
      <c r="G27" s="734"/>
      <c r="H27" s="734"/>
      <c r="I27" s="734"/>
      <c r="J27" s="734"/>
      <c r="K27" s="734"/>
      <c r="L27" s="734"/>
      <c r="M27" s="734"/>
      <c r="N27" s="734"/>
      <c r="O27" s="734"/>
      <c r="P27" s="734"/>
      <c r="Q27" s="734"/>
      <c r="R27" s="734"/>
      <c r="S27" s="734"/>
      <c r="T27" s="734"/>
      <c r="U27" s="734"/>
      <c r="V27" s="734"/>
      <c r="W27" s="734"/>
      <c r="X27" s="734"/>
      <c r="Y27" s="734"/>
      <c r="Z27" s="734"/>
      <c r="AA27" s="734"/>
      <c r="AB27" s="735"/>
    </row>
    <row r="28" spans="2:28" ht="18" customHeight="1" thickBot="1" x14ac:dyDescent="0.4">
      <c r="B28" s="798" t="s">
        <v>972</v>
      </c>
      <c r="C28" s="799"/>
      <c r="D28" s="799"/>
      <c r="E28" s="799"/>
      <c r="F28" s="799"/>
      <c r="G28" s="799"/>
      <c r="H28" s="800"/>
      <c r="I28" s="804" t="s">
        <v>1071</v>
      </c>
      <c r="J28" s="805"/>
      <c r="K28" s="805"/>
      <c r="L28" s="806"/>
      <c r="M28" s="721" t="s">
        <v>22</v>
      </c>
      <c r="N28" s="722"/>
      <c r="O28" s="722"/>
      <c r="P28" s="722"/>
      <c r="Q28" s="722"/>
      <c r="R28" s="722"/>
      <c r="S28" s="722"/>
      <c r="T28" s="722"/>
      <c r="U28" s="722"/>
      <c r="V28" s="722"/>
      <c r="W28" s="723"/>
      <c r="X28" s="721" t="s">
        <v>18</v>
      </c>
      <c r="Y28" s="722"/>
      <c r="Z28" s="722"/>
      <c r="AA28" s="722"/>
      <c r="AB28" s="723"/>
    </row>
    <row r="29" spans="2:28" ht="95.25" customHeight="1" thickBot="1" x14ac:dyDescent="0.4">
      <c r="B29" s="801"/>
      <c r="C29" s="802"/>
      <c r="D29" s="802"/>
      <c r="E29" s="802"/>
      <c r="F29" s="802"/>
      <c r="G29" s="802"/>
      <c r="H29" s="803"/>
      <c r="I29" s="807"/>
      <c r="J29" s="808"/>
      <c r="K29" s="808"/>
      <c r="L29" s="809"/>
      <c r="M29" s="1459" t="s">
        <v>267</v>
      </c>
      <c r="N29" s="1460"/>
      <c r="O29" s="1460"/>
      <c r="P29" s="1460"/>
      <c r="Q29" s="1460"/>
      <c r="R29" s="1460"/>
      <c r="S29" s="1460"/>
      <c r="T29" s="1460"/>
      <c r="U29" s="1460"/>
      <c r="V29" s="1460"/>
      <c r="W29" s="1461"/>
      <c r="X29" s="810" t="s">
        <v>20</v>
      </c>
      <c r="Y29" s="811"/>
      <c r="Z29" s="811"/>
      <c r="AA29" s="811"/>
      <c r="AB29" s="812"/>
    </row>
    <row r="30" spans="2:28" ht="6" customHeight="1" thickBot="1" x14ac:dyDescent="0.4">
      <c r="B30" s="733"/>
      <c r="C30" s="734"/>
      <c r="D30" s="734"/>
      <c r="E30" s="734"/>
      <c r="F30" s="734"/>
      <c r="G30" s="734"/>
      <c r="H30" s="734"/>
      <c r="I30" s="734"/>
      <c r="J30" s="734"/>
      <c r="K30" s="734"/>
      <c r="L30" s="734"/>
      <c r="M30" s="734"/>
      <c r="N30" s="734"/>
      <c r="O30" s="734"/>
      <c r="P30" s="734"/>
      <c r="Q30" s="734"/>
      <c r="R30" s="734"/>
      <c r="S30" s="734"/>
      <c r="T30" s="734"/>
      <c r="U30" s="734"/>
      <c r="V30" s="734"/>
      <c r="W30" s="734"/>
      <c r="X30" s="734"/>
      <c r="Y30" s="734"/>
      <c r="Z30" s="734"/>
      <c r="AA30" s="734"/>
      <c r="AB30" s="735"/>
    </row>
    <row r="31" spans="2:28" ht="15" customHeight="1" thickBot="1" x14ac:dyDescent="0.4">
      <c r="B31" s="778" t="s">
        <v>975</v>
      </c>
      <c r="C31" s="779"/>
      <c r="D31" s="779"/>
      <c r="E31" s="779"/>
      <c r="F31" s="779"/>
      <c r="G31" s="779"/>
      <c r="H31" s="779"/>
      <c r="I31" s="779"/>
      <c r="J31" s="780"/>
      <c r="K31" s="787" t="s">
        <v>35</v>
      </c>
      <c r="L31" s="788"/>
      <c r="M31" s="788"/>
      <c r="N31" s="788"/>
      <c r="O31" s="788"/>
      <c r="P31" s="788"/>
      <c r="Q31" s="788"/>
      <c r="R31" s="788"/>
      <c r="S31" s="789" t="s">
        <v>36</v>
      </c>
      <c r="T31" s="789"/>
      <c r="U31" s="789"/>
      <c r="V31" s="789"/>
      <c r="W31" s="790"/>
      <c r="X31" s="791" t="s">
        <v>37</v>
      </c>
      <c r="Y31" s="792"/>
      <c r="Z31" s="793"/>
      <c r="AA31" s="793"/>
      <c r="AB31" s="794"/>
    </row>
    <row r="32" spans="2:28" ht="14.25" customHeight="1" x14ac:dyDescent="0.35">
      <c r="B32" s="781"/>
      <c r="C32" s="782"/>
      <c r="D32" s="782"/>
      <c r="E32" s="782"/>
      <c r="F32" s="782"/>
      <c r="G32" s="782"/>
      <c r="H32" s="782"/>
      <c r="I32" s="782"/>
      <c r="J32" s="783"/>
      <c r="K32" s="795" t="s">
        <v>38</v>
      </c>
      <c r="L32" s="771"/>
      <c r="M32" s="771"/>
      <c r="N32" s="771"/>
      <c r="O32" s="771" t="s">
        <v>39</v>
      </c>
      <c r="P32" s="771"/>
      <c r="Q32" s="771"/>
      <c r="R32" s="771"/>
      <c r="S32" s="771" t="s">
        <v>38</v>
      </c>
      <c r="T32" s="771"/>
      <c r="U32" s="771" t="s">
        <v>39</v>
      </c>
      <c r="V32" s="771"/>
      <c r="W32" s="771"/>
      <c r="X32" s="796" t="s">
        <v>38</v>
      </c>
      <c r="Y32" s="797"/>
      <c r="Z32" s="771" t="s">
        <v>39</v>
      </c>
      <c r="AA32" s="771"/>
      <c r="AB32" s="772"/>
    </row>
    <row r="33" spans="2:28" ht="15" customHeight="1" thickBot="1" x14ac:dyDescent="0.4">
      <c r="B33" s="784"/>
      <c r="C33" s="785"/>
      <c r="D33" s="785"/>
      <c r="E33" s="785"/>
      <c r="F33" s="785"/>
      <c r="G33" s="785"/>
      <c r="H33" s="785"/>
      <c r="I33" s="785"/>
      <c r="J33" s="786"/>
      <c r="K33" s="773">
        <v>0</v>
      </c>
      <c r="L33" s="774"/>
      <c r="M33" s="774"/>
      <c r="N33" s="774"/>
      <c r="O33" s="774">
        <v>79</v>
      </c>
      <c r="P33" s="774"/>
      <c r="Q33" s="774"/>
      <c r="R33" s="774"/>
      <c r="S33" s="774">
        <v>80</v>
      </c>
      <c r="T33" s="774"/>
      <c r="U33" s="774">
        <v>94</v>
      </c>
      <c r="V33" s="774"/>
      <c r="W33" s="774"/>
      <c r="X33" s="774">
        <v>95</v>
      </c>
      <c r="Y33" s="776"/>
      <c r="Z33" s="774">
        <v>100</v>
      </c>
      <c r="AA33" s="774"/>
      <c r="AB33" s="777"/>
    </row>
    <row r="34" spans="2:28" ht="6" customHeight="1" thickBot="1" x14ac:dyDescent="0.4">
      <c r="B34" s="733"/>
      <c r="C34" s="734"/>
      <c r="D34" s="734"/>
      <c r="E34" s="734"/>
      <c r="F34" s="734"/>
      <c r="G34" s="734"/>
      <c r="H34" s="734"/>
      <c r="I34" s="734"/>
      <c r="J34" s="734"/>
      <c r="K34" s="734"/>
      <c r="L34" s="734"/>
      <c r="M34" s="734"/>
      <c r="N34" s="734"/>
      <c r="O34" s="734"/>
      <c r="P34" s="734"/>
      <c r="Q34" s="734"/>
      <c r="R34" s="734"/>
      <c r="S34" s="734"/>
      <c r="T34" s="734"/>
      <c r="U34" s="734"/>
      <c r="V34" s="734"/>
      <c r="W34" s="734"/>
      <c r="X34" s="734"/>
      <c r="Y34" s="734"/>
      <c r="Z34" s="734"/>
      <c r="AA34" s="734"/>
      <c r="AB34" s="735"/>
    </row>
    <row r="35" spans="2:28" s="642" customFormat="1" ht="15" customHeight="1" thickBot="1" x14ac:dyDescent="0.4">
      <c r="B35" s="764" t="s">
        <v>40</v>
      </c>
      <c r="C35" s="765"/>
      <c r="D35" s="765"/>
      <c r="E35" s="765"/>
      <c r="F35" s="765"/>
      <c r="G35" s="765"/>
      <c r="H35" s="766"/>
      <c r="I35" s="766"/>
      <c r="J35" s="766"/>
      <c r="K35" s="765"/>
      <c r="L35" s="765"/>
      <c r="M35" s="765"/>
      <c r="N35" s="765"/>
      <c r="O35" s="765"/>
      <c r="P35" s="765"/>
      <c r="Q35" s="765"/>
      <c r="R35" s="765"/>
      <c r="S35" s="765"/>
      <c r="T35" s="765"/>
      <c r="U35" s="765"/>
      <c r="V35" s="765"/>
      <c r="W35" s="765"/>
      <c r="X35" s="765"/>
      <c r="Y35" s="765"/>
      <c r="Z35" s="765"/>
      <c r="AA35" s="765"/>
      <c r="AB35" s="767"/>
    </row>
    <row r="36" spans="2:28" s="642" customFormat="1" ht="107.25" customHeight="1" x14ac:dyDescent="0.35">
      <c r="B36" s="1456" t="s">
        <v>41</v>
      </c>
      <c r="C36" s="1457"/>
      <c r="D36" s="1457"/>
      <c r="E36" s="1457"/>
      <c r="F36" s="1457"/>
      <c r="G36" s="1458"/>
      <c r="H36" s="656" t="s">
        <v>269</v>
      </c>
      <c r="I36" s="605" t="s">
        <v>270</v>
      </c>
      <c r="J36" s="657" t="s">
        <v>271</v>
      </c>
      <c r="K36" s="1456" t="s">
        <v>43</v>
      </c>
      <c r="L36" s="1457"/>
      <c r="M36" s="1457"/>
      <c r="N36" s="1457"/>
      <c r="O36" s="1457"/>
      <c r="P36" s="1457"/>
      <c r="Q36" s="1457"/>
      <c r="R36" s="1457"/>
      <c r="S36" s="1457"/>
      <c r="T36" s="1457"/>
      <c r="U36" s="1457"/>
      <c r="V36" s="1457"/>
      <c r="W36" s="1457"/>
      <c r="X36" s="1457"/>
      <c r="Y36" s="1457"/>
      <c r="Z36" s="1457"/>
      <c r="AA36" s="1457"/>
      <c r="AB36" s="1458"/>
    </row>
    <row r="37" spans="2:28" s="642" customFormat="1" ht="313.5" customHeight="1" x14ac:dyDescent="0.35">
      <c r="B37" s="1408" t="s">
        <v>272</v>
      </c>
      <c r="C37" s="1409"/>
      <c r="D37" s="1409"/>
      <c r="E37" s="1409"/>
      <c r="F37" s="1409"/>
      <c r="G37" s="1410"/>
      <c r="H37" s="658">
        <v>1602</v>
      </c>
      <c r="I37" s="643">
        <v>1602</v>
      </c>
      <c r="J37" s="646">
        <f>+H37/I37</f>
        <v>1</v>
      </c>
      <c r="K37" s="1453" t="s">
        <v>1072</v>
      </c>
      <c r="L37" s="1454"/>
      <c r="M37" s="1454"/>
      <c r="N37" s="1454"/>
      <c r="O37" s="1454"/>
      <c r="P37" s="1454"/>
      <c r="Q37" s="1454"/>
      <c r="R37" s="1454"/>
      <c r="S37" s="1454"/>
      <c r="T37" s="1454"/>
      <c r="U37" s="1454"/>
      <c r="V37" s="1454"/>
      <c r="W37" s="1454"/>
      <c r="X37" s="1454"/>
      <c r="Y37" s="1454"/>
      <c r="Z37" s="1454"/>
      <c r="AA37" s="1454"/>
      <c r="AB37" s="1455"/>
    </row>
    <row r="38" spans="2:28" s="642" customFormat="1" ht="348.65" customHeight="1" x14ac:dyDescent="0.35">
      <c r="B38" s="1408" t="s">
        <v>273</v>
      </c>
      <c r="C38" s="1409"/>
      <c r="D38" s="1409"/>
      <c r="E38" s="1409"/>
      <c r="F38" s="1409"/>
      <c r="G38" s="1410"/>
      <c r="H38" s="648">
        <v>1489</v>
      </c>
      <c r="I38" s="651">
        <v>1489</v>
      </c>
      <c r="J38" s="646">
        <f>+H38/I38</f>
        <v>1</v>
      </c>
      <c r="K38" s="1453" t="s">
        <v>274</v>
      </c>
      <c r="L38" s="1454"/>
      <c r="M38" s="1454"/>
      <c r="N38" s="1454"/>
      <c r="O38" s="1454"/>
      <c r="P38" s="1454"/>
      <c r="Q38" s="1454"/>
      <c r="R38" s="1454"/>
      <c r="S38" s="1454"/>
      <c r="T38" s="1454"/>
      <c r="U38" s="1454"/>
      <c r="V38" s="1454"/>
      <c r="W38" s="1454"/>
      <c r="X38" s="1454"/>
      <c r="Y38" s="1454"/>
      <c r="Z38" s="1454"/>
      <c r="AA38" s="1454"/>
      <c r="AB38" s="1455"/>
    </row>
    <row r="39" spans="2:28" s="642" customFormat="1" ht="321.64999999999998" customHeight="1" x14ac:dyDescent="0.35">
      <c r="B39" s="1408" t="s">
        <v>275</v>
      </c>
      <c r="C39" s="1409"/>
      <c r="D39" s="1409"/>
      <c r="E39" s="1409"/>
      <c r="F39" s="1409"/>
      <c r="G39" s="1410"/>
      <c r="H39" s="648">
        <v>1917</v>
      </c>
      <c r="I39" s="651">
        <v>1917</v>
      </c>
      <c r="J39" s="646">
        <f>+H39/I39</f>
        <v>1</v>
      </c>
      <c r="K39" s="1453" t="s">
        <v>276</v>
      </c>
      <c r="L39" s="1454"/>
      <c r="M39" s="1454"/>
      <c r="N39" s="1454"/>
      <c r="O39" s="1454"/>
      <c r="P39" s="1454"/>
      <c r="Q39" s="1454"/>
      <c r="R39" s="1454"/>
      <c r="S39" s="1454"/>
      <c r="T39" s="1454"/>
      <c r="U39" s="1454"/>
      <c r="V39" s="1454"/>
      <c r="W39" s="1454"/>
      <c r="X39" s="1454"/>
      <c r="Y39" s="1454"/>
      <c r="Z39" s="1454"/>
      <c r="AA39" s="1454"/>
      <c r="AB39" s="1455"/>
    </row>
    <row r="40" spans="2:28" s="642" customFormat="1" ht="307.14999999999998" customHeight="1" x14ac:dyDescent="0.35">
      <c r="B40" s="1408" t="s">
        <v>277</v>
      </c>
      <c r="C40" s="1409"/>
      <c r="D40" s="1409"/>
      <c r="E40" s="1409"/>
      <c r="F40" s="1409"/>
      <c r="G40" s="1410"/>
      <c r="H40" s="648">
        <v>1472</v>
      </c>
      <c r="I40" s="651">
        <v>1472</v>
      </c>
      <c r="J40" s="646">
        <f>+IF(I40=0,"",H40/I40)</f>
        <v>1</v>
      </c>
      <c r="K40" s="1453" t="s">
        <v>825</v>
      </c>
      <c r="L40" s="1454"/>
      <c r="M40" s="1454"/>
      <c r="N40" s="1454"/>
      <c r="O40" s="1454"/>
      <c r="P40" s="1454"/>
      <c r="Q40" s="1454"/>
      <c r="R40" s="1454"/>
      <c r="S40" s="1454"/>
      <c r="T40" s="1454"/>
      <c r="U40" s="1454"/>
      <c r="V40" s="1454"/>
      <c r="W40" s="1454"/>
      <c r="X40" s="1454"/>
      <c r="Y40" s="1454"/>
      <c r="Z40" s="1454"/>
      <c r="AA40" s="1454"/>
      <c r="AB40" s="1455"/>
    </row>
    <row r="41" spans="2:28" s="642" customFormat="1" ht="321.64999999999998" customHeight="1" x14ac:dyDescent="0.35">
      <c r="B41" s="1408" t="s">
        <v>278</v>
      </c>
      <c r="C41" s="1409"/>
      <c r="D41" s="1409"/>
      <c r="E41" s="1409"/>
      <c r="F41" s="1409"/>
      <c r="G41" s="1410"/>
      <c r="H41" s="648">
        <v>1802</v>
      </c>
      <c r="I41" s="651">
        <v>1802</v>
      </c>
      <c r="J41" s="646">
        <f t="shared" ref="J41:J48" si="0">+H41/I41</f>
        <v>1</v>
      </c>
      <c r="K41" s="1453" t="s">
        <v>826</v>
      </c>
      <c r="L41" s="1454"/>
      <c r="M41" s="1454"/>
      <c r="N41" s="1454"/>
      <c r="O41" s="1454"/>
      <c r="P41" s="1454"/>
      <c r="Q41" s="1454"/>
      <c r="R41" s="1454"/>
      <c r="S41" s="1454"/>
      <c r="T41" s="1454"/>
      <c r="U41" s="1454"/>
      <c r="V41" s="1454"/>
      <c r="W41" s="1454"/>
      <c r="X41" s="1454"/>
      <c r="Y41" s="1454"/>
      <c r="Z41" s="1454"/>
      <c r="AA41" s="1454"/>
      <c r="AB41" s="1455"/>
    </row>
    <row r="42" spans="2:28" s="642" customFormat="1" ht="317.5" customHeight="1" x14ac:dyDescent="0.35">
      <c r="B42" s="1408" t="s">
        <v>279</v>
      </c>
      <c r="C42" s="1409"/>
      <c r="D42" s="1409"/>
      <c r="E42" s="1409"/>
      <c r="F42" s="1409"/>
      <c r="G42" s="1410"/>
      <c r="H42" s="648">
        <v>2532</v>
      </c>
      <c r="I42" s="651">
        <v>2532</v>
      </c>
      <c r="J42" s="646">
        <f t="shared" si="0"/>
        <v>1</v>
      </c>
      <c r="K42" s="1453" t="s">
        <v>824</v>
      </c>
      <c r="L42" s="1454"/>
      <c r="M42" s="1454"/>
      <c r="N42" s="1454"/>
      <c r="O42" s="1454"/>
      <c r="P42" s="1454"/>
      <c r="Q42" s="1454"/>
      <c r="R42" s="1454"/>
      <c r="S42" s="1454"/>
      <c r="T42" s="1454"/>
      <c r="U42" s="1454"/>
      <c r="V42" s="1454"/>
      <c r="W42" s="1454"/>
      <c r="X42" s="1454"/>
      <c r="Y42" s="1454"/>
      <c r="Z42" s="1454"/>
      <c r="AA42" s="1454"/>
      <c r="AB42" s="1455"/>
    </row>
    <row r="43" spans="2:28" s="642" customFormat="1" ht="317.5" customHeight="1" x14ac:dyDescent="0.35">
      <c r="B43" s="1408" t="s">
        <v>280</v>
      </c>
      <c r="C43" s="1409"/>
      <c r="D43" s="1409"/>
      <c r="E43" s="1409"/>
      <c r="F43" s="1409"/>
      <c r="G43" s="1410"/>
      <c r="H43" s="648">
        <v>3277</v>
      </c>
      <c r="I43" s="651">
        <v>3277</v>
      </c>
      <c r="J43" s="646">
        <f t="shared" si="0"/>
        <v>1</v>
      </c>
      <c r="K43" s="1453" t="s">
        <v>1073</v>
      </c>
      <c r="L43" s="1454"/>
      <c r="M43" s="1454"/>
      <c r="N43" s="1454"/>
      <c r="O43" s="1454"/>
      <c r="P43" s="1454"/>
      <c r="Q43" s="1454"/>
      <c r="R43" s="1454"/>
      <c r="S43" s="1454"/>
      <c r="T43" s="1454"/>
      <c r="U43" s="1454"/>
      <c r="V43" s="1454"/>
      <c r="W43" s="1454"/>
      <c r="X43" s="1454"/>
      <c r="Y43" s="1454"/>
      <c r="Z43" s="1454"/>
      <c r="AA43" s="1454"/>
      <c r="AB43" s="1455"/>
    </row>
    <row r="44" spans="2:28" s="642" customFormat="1" ht="323.5" customHeight="1" x14ac:dyDescent="0.35">
      <c r="B44" s="1408" t="s">
        <v>281</v>
      </c>
      <c r="C44" s="1409"/>
      <c r="D44" s="1409"/>
      <c r="E44" s="1409"/>
      <c r="F44" s="1409"/>
      <c r="G44" s="1410"/>
      <c r="H44" s="648">
        <v>3568</v>
      </c>
      <c r="I44" s="651">
        <v>3568</v>
      </c>
      <c r="J44" s="646">
        <f t="shared" si="0"/>
        <v>1</v>
      </c>
      <c r="K44" s="1453" t="s">
        <v>1074</v>
      </c>
      <c r="L44" s="1454"/>
      <c r="M44" s="1454"/>
      <c r="N44" s="1454"/>
      <c r="O44" s="1454"/>
      <c r="P44" s="1454"/>
      <c r="Q44" s="1454"/>
      <c r="R44" s="1454"/>
      <c r="S44" s="1454"/>
      <c r="T44" s="1454"/>
      <c r="U44" s="1454"/>
      <c r="V44" s="1454"/>
      <c r="W44" s="1454"/>
      <c r="X44" s="1454"/>
      <c r="Y44" s="1454"/>
      <c r="Z44" s="1454"/>
      <c r="AA44" s="1454"/>
      <c r="AB44" s="1455"/>
    </row>
    <row r="45" spans="2:28" s="642" customFormat="1" ht="323.5" customHeight="1" thickBot="1" x14ac:dyDescent="0.4">
      <c r="B45" s="1408" t="s">
        <v>282</v>
      </c>
      <c r="C45" s="1409"/>
      <c r="D45" s="1409"/>
      <c r="E45" s="1409"/>
      <c r="F45" s="1409"/>
      <c r="G45" s="1410"/>
      <c r="H45" s="648">
        <v>3433</v>
      </c>
      <c r="I45" s="651">
        <v>3433</v>
      </c>
      <c r="J45" s="646">
        <f t="shared" si="0"/>
        <v>1</v>
      </c>
      <c r="K45" s="1453" t="s">
        <v>1075</v>
      </c>
      <c r="L45" s="1454"/>
      <c r="M45" s="1454"/>
      <c r="N45" s="1454"/>
      <c r="O45" s="1454"/>
      <c r="P45" s="1454"/>
      <c r="Q45" s="1454"/>
      <c r="R45" s="1454"/>
      <c r="S45" s="1454"/>
      <c r="T45" s="1454"/>
      <c r="U45" s="1454"/>
      <c r="V45" s="1454"/>
      <c r="W45" s="1454"/>
      <c r="X45" s="1454"/>
      <c r="Y45" s="1454"/>
      <c r="Z45" s="1454"/>
      <c r="AA45" s="1454"/>
      <c r="AB45" s="1455"/>
    </row>
    <row r="46" spans="2:28" s="642" customFormat="1" ht="15" hidden="1" thickBot="1" x14ac:dyDescent="0.4">
      <c r="B46" s="740"/>
      <c r="C46" s="741"/>
      <c r="D46" s="741"/>
      <c r="E46" s="741"/>
      <c r="F46" s="741"/>
      <c r="G46" s="742"/>
      <c r="H46" s="648"/>
      <c r="I46" s="651"/>
      <c r="J46" s="646" t="e">
        <f t="shared" si="0"/>
        <v>#DIV/0!</v>
      </c>
      <c r="K46" s="743"/>
      <c r="L46" s="744"/>
      <c r="M46" s="744"/>
      <c r="N46" s="744"/>
      <c r="O46" s="744"/>
      <c r="P46" s="744"/>
      <c r="Q46" s="744"/>
      <c r="R46" s="744"/>
      <c r="S46" s="744"/>
      <c r="T46" s="744"/>
      <c r="U46" s="744"/>
      <c r="V46" s="744"/>
      <c r="W46" s="744"/>
      <c r="X46" s="744"/>
      <c r="Y46" s="744"/>
      <c r="Z46" s="744"/>
      <c r="AA46" s="744"/>
      <c r="AB46" s="745"/>
    </row>
    <row r="47" spans="2:28" s="642" customFormat="1" ht="15" hidden="1" thickBot="1" x14ac:dyDescent="0.4">
      <c r="B47" s="740"/>
      <c r="C47" s="741"/>
      <c r="D47" s="741"/>
      <c r="E47" s="741"/>
      <c r="F47" s="741"/>
      <c r="G47" s="742"/>
      <c r="H47" s="648"/>
      <c r="I47" s="651"/>
      <c r="J47" s="646" t="e">
        <f t="shared" si="0"/>
        <v>#DIV/0!</v>
      </c>
      <c r="K47" s="743"/>
      <c r="L47" s="744"/>
      <c r="M47" s="744"/>
      <c r="N47" s="744"/>
      <c r="O47" s="744"/>
      <c r="P47" s="744"/>
      <c r="Q47" s="744"/>
      <c r="R47" s="744"/>
      <c r="S47" s="744"/>
      <c r="T47" s="744"/>
      <c r="U47" s="744"/>
      <c r="V47" s="744"/>
      <c r="W47" s="744"/>
      <c r="X47" s="744"/>
      <c r="Y47" s="744"/>
      <c r="Z47" s="744"/>
      <c r="AA47" s="744"/>
      <c r="AB47" s="745"/>
    </row>
    <row r="48" spans="2:28" s="642" customFormat="1" ht="15" hidden="1" thickBot="1" x14ac:dyDescent="0.4">
      <c r="B48" s="740"/>
      <c r="C48" s="741"/>
      <c r="D48" s="741"/>
      <c r="E48" s="741"/>
      <c r="F48" s="741"/>
      <c r="G48" s="742"/>
      <c r="H48" s="627"/>
      <c r="I48" s="152"/>
      <c r="J48" s="646" t="e">
        <f t="shared" si="0"/>
        <v>#DIV/0!</v>
      </c>
      <c r="K48" s="743"/>
      <c r="L48" s="744"/>
      <c r="M48" s="744"/>
      <c r="N48" s="744"/>
      <c r="O48" s="744"/>
      <c r="P48" s="744"/>
      <c r="Q48" s="744"/>
      <c r="R48" s="744"/>
      <c r="S48" s="744"/>
      <c r="T48" s="744"/>
      <c r="U48" s="744"/>
      <c r="V48" s="744"/>
      <c r="W48" s="744"/>
      <c r="X48" s="744"/>
      <c r="Y48" s="744"/>
      <c r="Z48" s="744"/>
      <c r="AA48" s="744"/>
      <c r="AB48" s="745"/>
    </row>
    <row r="49" spans="2:28" s="642" customFormat="1" ht="15.75" customHeight="1" thickBot="1" x14ac:dyDescent="0.4">
      <c r="B49" s="746" t="s">
        <v>46</v>
      </c>
      <c r="C49" s="747"/>
      <c r="D49" s="747"/>
      <c r="E49" s="747"/>
      <c r="F49" s="747"/>
      <c r="G49" s="748"/>
      <c r="H49" s="628">
        <f>SUM(H37:H45)</f>
        <v>21092</v>
      </c>
      <c r="I49" s="628">
        <f>SUM(I37:I45)</f>
        <v>21092</v>
      </c>
      <c r="J49" s="631">
        <f>+H49/I49</f>
        <v>1</v>
      </c>
      <c r="K49" s="749"/>
      <c r="L49" s="750"/>
      <c r="M49" s="750"/>
      <c r="N49" s="750"/>
      <c r="O49" s="750"/>
      <c r="P49" s="750"/>
      <c r="Q49" s="750"/>
      <c r="R49" s="750"/>
      <c r="S49" s="750"/>
      <c r="T49" s="750"/>
      <c r="U49" s="750"/>
      <c r="V49" s="750"/>
      <c r="W49" s="750"/>
      <c r="X49" s="750"/>
      <c r="Y49" s="750"/>
      <c r="Z49" s="750"/>
      <c r="AA49" s="750"/>
      <c r="AB49" s="751"/>
    </row>
    <row r="50" spans="2:28" s="642" customFormat="1" ht="6" customHeight="1" thickBot="1" x14ac:dyDescent="0.4">
      <c r="B50" s="718"/>
      <c r="C50" s="719"/>
      <c r="D50" s="719"/>
      <c r="E50" s="719"/>
      <c r="F50" s="719"/>
      <c r="G50" s="719"/>
      <c r="H50" s="719"/>
      <c r="I50" s="719"/>
      <c r="J50" s="719"/>
      <c r="K50" s="719"/>
      <c r="L50" s="719"/>
      <c r="M50" s="719"/>
      <c r="N50" s="719"/>
      <c r="O50" s="719"/>
      <c r="P50" s="719"/>
      <c r="Q50" s="719"/>
      <c r="R50" s="719"/>
      <c r="S50" s="719"/>
      <c r="T50" s="719"/>
      <c r="U50" s="719"/>
      <c r="V50" s="719"/>
      <c r="W50" s="719"/>
      <c r="X50" s="719"/>
      <c r="Y50" s="719"/>
      <c r="Z50" s="719"/>
      <c r="AA50" s="719"/>
      <c r="AB50" s="720"/>
    </row>
    <row r="51" spans="2:28" s="642" customFormat="1" ht="14.5" customHeight="1" thickBot="1" x14ac:dyDescent="0.4">
      <c r="B51" s="721" t="s">
        <v>981</v>
      </c>
      <c r="C51" s="722"/>
      <c r="D51" s="722"/>
      <c r="E51" s="722"/>
      <c r="F51" s="722"/>
      <c r="G51" s="722"/>
      <c r="H51" s="722"/>
      <c r="I51" s="722"/>
      <c r="J51" s="722"/>
      <c r="K51" s="722"/>
      <c r="L51" s="722"/>
      <c r="M51" s="722"/>
      <c r="N51" s="722"/>
      <c r="O51" s="722"/>
      <c r="P51" s="722"/>
      <c r="Q51" s="722"/>
      <c r="R51" s="722"/>
      <c r="S51" s="722"/>
      <c r="T51" s="722"/>
      <c r="U51" s="722"/>
      <c r="V51" s="722"/>
      <c r="W51" s="722"/>
      <c r="X51" s="722"/>
      <c r="Y51" s="722"/>
      <c r="Z51" s="722"/>
      <c r="AA51" s="722"/>
      <c r="AB51" s="723"/>
    </row>
    <row r="52" spans="2:28" ht="30" customHeight="1" x14ac:dyDescent="0.35">
      <c r="B52" s="724" t="s">
        <v>81</v>
      </c>
      <c r="C52" s="725"/>
      <c r="D52" s="725"/>
      <c r="E52" s="725"/>
      <c r="F52" s="725"/>
      <c r="G52" s="725"/>
      <c r="H52" s="725"/>
      <c r="I52" s="725"/>
      <c r="J52" s="725"/>
      <c r="K52" s="725"/>
      <c r="L52" s="725"/>
      <c r="M52" s="725"/>
      <c r="N52" s="725"/>
      <c r="O52" s="725"/>
      <c r="P52" s="725"/>
      <c r="Q52" s="725"/>
      <c r="R52" s="725"/>
      <c r="S52" s="725"/>
      <c r="T52" s="725"/>
      <c r="U52" s="725"/>
      <c r="V52" s="725"/>
      <c r="W52" s="725"/>
      <c r="X52" s="725"/>
      <c r="Y52" s="725"/>
      <c r="Z52" s="725"/>
      <c r="AA52" s="725"/>
      <c r="AB52" s="726"/>
    </row>
    <row r="53" spans="2:28" ht="30" customHeight="1" x14ac:dyDescent="0.35">
      <c r="B53" s="727"/>
      <c r="C53" s="728"/>
      <c r="D53" s="728"/>
      <c r="E53" s="728"/>
      <c r="F53" s="728"/>
      <c r="G53" s="728"/>
      <c r="H53" s="728"/>
      <c r="I53" s="728"/>
      <c r="J53" s="728"/>
      <c r="K53" s="728"/>
      <c r="L53" s="728"/>
      <c r="M53" s="728"/>
      <c r="N53" s="728"/>
      <c r="O53" s="728"/>
      <c r="P53" s="728"/>
      <c r="Q53" s="728"/>
      <c r="R53" s="728"/>
      <c r="S53" s="728"/>
      <c r="T53" s="728"/>
      <c r="U53" s="728"/>
      <c r="V53" s="728"/>
      <c r="W53" s="728"/>
      <c r="X53" s="728"/>
      <c r="Y53" s="728"/>
      <c r="Z53" s="728"/>
      <c r="AA53" s="728"/>
      <c r="AB53" s="729"/>
    </row>
    <row r="54" spans="2:28" ht="30" customHeight="1" x14ac:dyDescent="0.35">
      <c r="B54" s="727"/>
      <c r="C54" s="728"/>
      <c r="D54" s="728"/>
      <c r="E54" s="728"/>
      <c r="F54" s="728"/>
      <c r="G54" s="728"/>
      <c r="H54" s="728"/>
      <c r="I54" s="728"/>
      <c r="J54" s="728"/>
      <c r="K54" s="728"/>
      <c r="L54" s="728"/>
      <c r="M54" s="728"/>
      <c r="N54" s="728"/>
      <c r="O54" s="728"/>
      <c r="P54" s="728"/>
      <c r="Q54" s="728"/>
      <c r="R54" s="728"/>
      <c r="S54" s="728"/>
      <c r="T54" s="728"/>
      <c r="U54" s="728"/>
      <c r="V54" s="728"/>
      <c r="W54" s="728"/>
      <c r="X54" s="728"/>
      <c r="Y54" s="728"/>
      <c r="Z54" s="728"/>
      <c r="AA54" s="728"/>
      <c r="AB54" s="729"/>
    </row>
    <row r="55" spans="2:28" ht="30" customHeight="1" x14ac:dyDescent="0.35">
      <c r="B55" s="727"/>
      <c r="C55" s="728"/>
      <c r="D55" s="728"/>
      <c r="E55" s="728"/>
      <c r="F55" s="728"/>
      <c r="G55" s="728"/>
      <c r="H55" s="728"/>
      <c r="I55" s="728"/>
      <c r="J55" s="728"/>
      <c r="K55" s="728"/>
      <c r="L55" s="728"/>
      <c r="M55" s="728"/>
      <c r="N55" s="728"/>
      <c r="O55" s="728"/>
      <c r="P55" s="728"/>
      <c r="Q55" s="728"/>
      <c r="R55" s="728"/>
      <c r="S55" s="728"/>
      <c r="T55" s="728"/>
      <c r="U55" s="728"/>
      <c r="V55" s="728"/>
      <c r="W55" s="728"/>
      <c r="X55" s="728"/>
      <c r="Y55" s="728"/>
      <c r="Z55" s="728"/>
      <c r="AA55" s="728"/>
      <c r="AB55" s="729"/>
    </row>
    <row r="56" spans="2:28" ht="24.65" customHeight="1" x14ac:dyDescent="0.35">
      <c r="B56" s="727"/>
      <c r="C56" s="728"/>
      <c r="D56" s="728"/>
      <c r="E56" s="728"/>
      <c r="F56" s="728"/>
      <c r="G56" s="728"/>
      <c r="H56" s="728"/>
      <c r="I56" s="728"/>
      <c r="J56" s="728"/>
      <c r="K56" s="728"/>
      <c r="L56" s="728"/>
      <c r="M56" s="728"/>
      <c r="N56" s="728"/>
      <c r="O56" s="728"/>
      <c r="P56" s="728"/>
      <c r="Q56" s="728"/>
      <c r="R56" s="728"/>
      <c r="S56" s="728"/>
      <c r="T56" s="728"/>
      <c r="U56" s="728"/>
      <c r="V56" s="728"/>
      <c r="W56" s="728"/>
      <c r="X56" s="728"/>
      <c r="Y56" s="728"/>
      <c r="Z56" s="728"/>
      <c r="AA56" s="728"/>
      <c r="AB56" s="729"/>
    </row>
    <row r="57" spans="2:28" ht="30" customHeight="1" x14ac:dyDescent="0.35">
      <c r="B57" s="727"/>
      <c r="C57" s="728"/>
      <c r="D57" s="728"/>
      <c r="E57" s="728"/>
      <c r="F57" s="728"/>
      <c r="G57" s="728"/>
      <c r="H57" s="728"/>
      <c r="I57" s="728"/>
      <c r="J57" s="728"/>
      <c r="K57" s="728"/>
      <c r="L57" s="728"/>
      <c r="M57" s="728"/>
      <c r="N57" s="728"/>
      <c r="O57" s="728"/>
      <c r="P57" s="728"/>
      <c r="Q57" s="728"/>
      <c r="R57" s="728"/>
      <c r="S57" s="728"/>
      <c r="T57" s="728"/>
      <c r="U57" s="728"/>
      <c r="V57" s="728"/>
      <c r="W57" s="728"/>
      <c r="X57" s="728"/>
      <c r="Y57" s="728"/>
      <c r="Z57" s="728"/>
      <c r="AA57" s="728"/>
      <c r="AB57" s="729"/>
    </row>
    <row r="58" spans="2:28" ht="18" customHeight="1" x14ac:dyDescent="0.35">
      <c r="B58" s="727"/>
      <c r="C58" s="728"/>
      <c r="D58" s="728"/>
      <c r="E58" s="728"/>
      <c r="F58" s="728"/>
      <c r="G58" s="728"/>
      <c r="H58" s="728"/>
      <c r="I58" s="728"/>
      <c r="J58" s="728"/>
      <c r="K58" s="728"/>
      <c r="L58" s="728"/>
      <c r="M58" s="728"/>
      <c r="N58" s="728"/>
      <c r="O58" s="728"/>
      <c r="P58" s="728"/>
      <c r="Q58" s="728"/>
      <c r="R58" s="728"/>
      <c r="S58" s="728"/>
      <c r="T58" s="728"/>
      <c r="U58" s="728"/>
      <c r="V58" s="728"/>
      <c r="W58" s="728"/>
      <c r="X58" s="728"/>
      <c r="Y58" s="728"/>
      <c r="Z58" s="728"/>
      <c r="AA58" s="728"/>
      <c r="AB58" s="729"/>
    </row>
    <row r="59" spans="2:28" ht="18.649999999999999" customHeight="1" x14ac:dyDescent="0.35">
      <c r="B59" s="727"/>
      <c r="C59" s="728"/>
      <c r="D59" s="728"/>
      <c r="E59" s="728"/>
      <c r="F59" s="728"/>
      <c r="G59" s="728"/>
      <c r="H59" s="728"/>
      <c r="I59" s="728"/>
      <c r="J59" s="728"/>
      <c r="K59" s="728"/>
      <c r="L59" s="728"/>
      <c r="M59" s="728"/>
      <c r="N59" s="728"/>
      <c r="O59" s="728"/>
      <c r="P59" s="728"/>
      <c r="Q59" s="728"/>
      <c r="R59" s="728"/>
      <c r="S59" s="728"/>
      <c r="T59" s="728"/>
      <c r="U59" s="728"/>
      <c r="V59" s="728"/>
      <c r="W59" s="728"/>
      <c r="X59" s="728"/>
      <c r="Y59" s="728"/>
      <c r="Z59" s="728"/>
      <c r="AA59" s="728"/>
      <c r="AB59" s="729"/>
    </row>
    <row r="60" spans="2:28" ht="22.15" customHeight="1" x14ac:dyDescent="0.35">
      <c r="B60" s="727"/>
      <c r="C60" s="728"/>
      <c r="D60" s="728"/>
      <c r="E60" s="728"/>
      <c r="F60" s="728"/>
      <c r="G60" s="728"/>
      <c r="H60" s="728"/>
      <c r="I60" s="728"/>
      <c r="J60" s="728"/>
      <c r="K60" s="728"/>
      <c r="L60" s="728"/>
      <c r="M60" s="728"/>
      <c r="N60" s="728"/>
      <c r="O60" s="728"/>
      <c r="P60" s="728"/>
      <c r="Q60" s="728"/>
      <c r="R60" s="728"/>
      <c r="S60" s="728"/>
      <c r="T60" s="728"/>
      <c r="U60" s="728"/>
      <c r="V60" s="728"/>
      <c r="W60" s="728"/>
      <c r="X60" s="728"/>
      <c r="Y60" s="728"/>
      <c r="Z60" s="728"/>
      <c r="AA60" s="728"/>
      <c r="AB60" s="729"/>
    </row>
    <row r="61" spans="2:28" ht="22.15" customHeight="1" thickBot="1" x14ac:dyDescent="0.4">
      <c r="B61" s="730"/>
      <c r="C61" s="731"/>
      <c r="D61" s="731"/>
      <c r="E61" s="731"/>
      <c r="F61" s="731"/>
      <c r="G61" s="731"/>
      <c r="H61" s="731"/>
      <c r="I61" s="731"/>
      <c r="J61" s="731"/>
      <c r="K61" s="731"/>
      <c r="L61" s="731"/>
      <c r="M61" s="731"/>
      <c r="N61" s="731"/>
      <c r="O61" s="731"/>
      <c r="P61" s="731"/>
      <c r="Q61" s="731"/>
      <c r="R61" s="731"/>
      <c r="S61" s="731"/>
      <c r="T61" s="731"/>
      <c r="U61" s="731"/>
      <c r="V61" s="731"/>
      <c r="W61" s="731"/>
      <c r="X61" s="731"/>
      <c r="Y61" s="731"/>
      <c r="Z61" s="731"/>
      <c r="AA61" s="731"/>
      <c r="AB61" s="732"/>
    </row>
    <row r="62" spans="2:28" ht="6" customHeight="1" thickBot="1" x14ac:dyDescent="0.4">
      <c r="B62" s="733"/>
      <c r="C62" s="734"/>
      <c r="D62" s="734"/>
      <c r="E62" s="734"/>
      <c r="F62" s="734"/>
      <c r="G62" s="734"/>
      <c r="H62" s="734"/>
      <c r="I62" s="734"/>
      <c r="J62" s="734"/>
      <c r="K62" s="734"/>
      <c r="L62" s="734"/>
      <c r="M62" s="734"/>
      <c r="N62" s="734"/>
      <c r="O62" s="734"/>
      <c r="P62" s="734"/>
      <c r="Q62" s="734"/>
      <c r="R62" s="734"/>
      <c r="S62" s="734"/>
      <c r="T62" s="734"/>
      <c r="U62" s="734"/>
      <c r="V62" s="734"/>
      <c r="W62" s="734"/>
      <c r="X62" s="734"/>
      <c r="Y62" s="734"/>
      <c r="Z62" s="734"/>
      <c r="AA62" s="734"/>
      <c r="AB62" s="735"/>
    </row>
    <row r="63" spans="2:28" ht="27" customHeight="1" x14ac:dyDescent="0.35">
      <c r="B63" s="736" t="s">
        <v>41</v>
      </c>
      <c r="C63" s="737"/>
      <c r="D63" s="737"/>
      <c r="E63" s="737"/>
      <c r="F63" s="737"/>
      <c r="G63" s="737"/>
      <c r="H63" s="737" t="s">
        <v>68</v>
      </c>
      <c r="I63" s="737"/>
      <c r="J63" s="737" t="s">
        <v>48</v>
      </c>
      <c r="K63" s="737"/>
      <c r="L63" s="737"/>
      <c r="M63" s="737"/>
      <c r="N63" s="737" t="s">
        <v>49</v>
      </c>
      <c r="O63" s="737"/>
      <c r="P63" s="737"/>
      <c r="Q63" s="737"/>
      <c r="R63" s="737"/>
      <c r="S63" s="737"/>
      <c r="T63" s="737"/>
      <c r="U63" s="737"/>
      <c r="V63" s="738" t="s">
        <v>50</v>
      </c>
      <c r="W63" s="738"/>
      <c r="X63" s="738"/>
      <c r="Y63" s="738"/>
      <c r="Z63" s="738"/>
      <c r="AA63" s="738"/>
      <c r="AB63" s="739"/>
    </row>
    <row r="64" spans="2:28" s="475" customFormat="1" ht="73.900000000000006" customHeight="1" x14ac:dyDescent="0.35">
      <c r="B64" s="1450" t="s">
        <v>272</v>
      </c>
      <c r="C64" s="1048"/>
      <c r="D64" s="1048"/>
      <c r="E64" s="1048"/>
      <c r="F64" s="1048"/>
      <c r="G64" s="1048"/>
      <c r="H64" s="1047">
        <v>1</v>
      </c>
      <c r="I64" s="1048"/>
      <c r="J64" s="1047">
        <f>+J37</f>
        <v>1</v>
      </c>
      <c r="K64" s="1048"/>
      <c r="L64" s="1048"/>
      <c r="M64" s="1048"/>
      <c r="N64" s="1284" t="s">
        <v>286</v>
      </c>
      <c r="O64" s="1284"/>
      <c r="P64" s="1284"/>
      <c r="Q64" s="1284"/>
      <c r="R64" s="1284"/>
      <c r="S64" s="1284"/>
      <c r="T64" s="1284"/>
      <c r="U64" s="1284"/>
      <c r="V64" s="1451" t="s">
        <v>287</v>
      </c>
      <c r="W64" s="1451"/>
      <c r="X64" s="1451"/>
      <c r="Y64" s="1451"/>
      <c r="Z64" s="1451"/>
      <c r="AA64" s="1451"/>
      <c r="AB64" s="1452"/>
    </row>
    <row r="65" spans="2:28" s="475" customFormat="1" ht="73.900000000000006" customHeight="1" x14ac:dyDescent="0.35">
      <c r="B65" s="1450" t="s">
        <v>273</v>
      </c>
      <c r="C65" s="1048"/>
      <c r="D65" s="1048"/>
      <c r="E65" s="1048"/>
      <c r="F65" s="1048"/>
      <c r="G65" s="1048"/>
      <c r="H65" s="1047">
        <v>1</v>
      </c>
      <c r="I65" s="1048"/>
      <c r="J65" s="1047">
        <f t="shared" ref="J65:J72" si="1">+J38</f>
        <v>1</v>
      </c>
      <c r="K65" s="1048"/>
      <c r="L65" s="1048"/>
      <c r="M65" s="1048"/>
      <c r="N65" s="1284" t="s">
        <v>286</v>
      </c>
      <c r="O65" s="1284"/>
      <c r="P65" s="1284"/>
      <c r="Q65" s="1284"/>
      <c r="R65" s="1284"/>
      <c r="S65" s="1284"/>
      <c r="T65" s="1284"/>
      <c r="U65" s="1284"/>
      <c r="V65" s="1451" t="s">
        <v>287</v>
      </c>
      <c r="W65" s="1451"/>
      <c r="X65" s="1451"/>
      <c r="Y65" s="1451"/>
      <c r="Z65" s="1451"/>
      <c r="AA65" s="1451"/>
      <c r="AB65" s="1452"/>
    </row>
    <row r="66" spans="2:28" s="475" customFormat="1" ht="73.900000000000006" customHeight="1" x14ac:dyDescent="0.35">
      <c r="B66" s="1450" t="s">
        <v>275</v>
      </c>
      <c r="C66" s="1048"/>
      <c r="D66" s="1048"/>
      <c r="E66" s="1048"/>
      <c r="F66" s="1048"/>
      <c r="G66" s="1048"/>
      <c r="H66" s="1047">
        <v>1</v>
      </c>
      <c r="I66" s="1048"/>
      <c r="J66" s="1047">
        <f t="shared" si="1"/>
        <v>1</v>
      </c>
      <c r="K66" s="1048"/>
      <c r="L66" s="1048"/>
      <c r="M66" s="1048"/>
      <c r="N66" s="1284" t="s">
        <v>286</v>
      </c>
      <c r="O66" s="1284"/>
      <c r="P66" s="1284"/>
      <c r="Q66" s="1284"/>
      <c r="R66" s="1284"/>
      <c r="S66" s="1284"/>
      <c r="T66" s="1284"/>
      <c r="U66" s="1284"/>
      <c r="V66" s="1451" t="s">
        <v>287</v>
      </c>
      <c r="W66" s="1451"/>
      <c r="X66" s="1451"/>
      <c r="Y66" s="1451"/>
      <c r="Z66" s="1451"/>
      <c r="AA66" s="1451"/>
      <c r="AB66" s="1452"/>
    </row>
    <row r="67" spans="2:28" s="475" customFormat="1" ht="73.900000000000006" customHeight="1" x14ac:dyDescent="0.35">
      <c r="B67" s="1450" t="s">
        <v>277</v>
      </c>
      <c r="C67" s="1048"/>
      <c r="D67" s="1048"/>
      <c r="E67" s="1048"/>
      <c r="F67" s="1048"/>
      <c r="G67" s="1048"/>
      <c r="H67" s="1047">
        <v>1</v>
      </c>
      <c r="I67" s="1048"/>
      <c r="J67" s="1047">
        <f t="shared" si="1"/>
        <v>1</v>
      </c>
      <c r="K67" s="1048"/>
      <c r="L67" s="1048"/>
      <c r="M67" s="1048"/>
      <c r="N67" s="1284" t="s">
        <v>286</v>
      </c>
      <c r="O67" s="1284"/>
      <c r="P67" s="1284"/>
      <c r="Q67" s="1284"/>
      <c r="R67" s="1284"/>
      <c r="S67" s="1284"/>
      <c r="T67" s="1284"/>
      <c r="U67" s="1284"/>
      <c r="V67" s="1451" t="s">
        <v>287</v>
      </c>
      <c r="W67" s="1451"/>
      <c r="X67" s="1451"/>
      <c r="Y67" s="1451"/>
      <c r="Z67" s="1451"/>
      <c r="AA67" s="1451"/>
      <c r="AB67" s="1452"/>
    </row>
    <row r="68" spans="2:28" s="475" customFormat="1" ht="73.900000000000006" customHeight="1" x14ac:dyDescent="0.35">
      <c r="B68" s="1450" t="s">
        <v>278</v>
      </c>
      <c r="C68" s="1048"/>
      <c r="D68" s="1048"/>
      <c r="E68" s="1048"/>
      <c r="F68" s="1048"/>
      <c r="G68" s="1048"/>
      <c r="H68" s="1047">
        <v>1</v>
      </c>
      <c r="I68" s="1048"/>
      <c r="J68" s="1047">
        <f t="shared" si="1"/>
        <v>1</v>
      </c>
      <c r="K68" s="1048"/>
      <c r="L68" s="1048"/>
      <c r="M68" s="1048"/>
      <c r="N68" s="1284" t="s">
        <v>286</v>
      </c>
      <c r="O68" s="1284"/>
      <c r="P68" s="1284"/>
      <c r="Q68" s="1284"/>
      <c r="R68" s="1284"/>
      <c r="S68" s="1284"/>
      <c r="T68" s="1284"/>
      <c r="U68" s="1284"/>
      <c r="V68" s="1451" t="s">
        <v>287</v>
      </c>
      <c r="W68" s="1451"/>
      <c r="X68" s="1451"/>
      <c r="Y68" s="1451"/>
      <c r="Z68" s="1451"/>
      <c r="AA68" s="1451"/>
      <c r="AB68" s="1452"/>
    </row>
    <row r="69" spans="2:28" s="475" customFormat="1" ht="73.900000000000006" customHeight="1" x14ac:dyDescent="0.35">
      <c r="B69" s="1450" t="s">
        <v>279</v>
      </c>
      <c r="C69" s="1048"/>
      <c r="D69" s="1048"/>
      <c r="E69" s="1048"/>
      <c r="F69" s="1048"/>
      <c r="G69" s="1048"/>
      <c r="H69" s="1047">
        <v>1</v>
      </c>
      <c r="I69" s="1048"/>
      <c r="J69" s="1047">
        <f t="shared" si="1"/>
        <v>1</v>
      </c>
      <c r="K69" s="1048"/>
      <c r="L69" s="1048"/>
      <c r="M69" s="1048"/>
      <c r="N69" s="1284" t="s">
        <v>286</v>
      </c>
      <c r="O69" s="1284"/>
      <c r="P69" s="1284"/>
      <c r="Q69" s="1284"/>
      <c r="R69" s="1284"/>
      <c r="S69" s="1284"/>
      <c r="T69" s="1284"/>
      <c r="U69" s="1284"/>
      <c r="V69" s="1451" t="s">
        <v>287</v>
      </c>
      <c r="W69" s="1451"/>
      <c r="X69" s="1451"/>
      <c r="Y69" s="1451"/>
      <c r="Z69" s="1451"/>
      <c r="AA69" s="1451"/>
      <c r="AB69" s="1452"/>
    </row>
    <row r="70" spans="2:28" s="475" customFormat="1" ht="73.900000000000006" customHeight="1" x14ac:dyDescent="0.35">
      <c r="B70" s="1450" t="s">
        <v>280</v>
      </c>
      <c r="C70" s="1048"/>
      <c r="D70" s="1048"/>
      <c r="E70" s="1048"/>
      <c r="F70" s="1048"/>
      <c r="G70" s="1048"/>
      <c r="H70" s="1047">
        <v>1</v>
      </c>
      <c r="I70" s="1048"/>
      <c r="J70" s="1047">
        <f t="shared" si="1"/>
        <v>1</v>
      </c>
      <c r="K70" s="1048"/>
      <c r="L70" s="1048"/>
      <c r="M70" s="1048"/>
      <c r="N70" s="1284" t="s">
        <v>286</v>
      </c>
      <c r="O70" s="1284"/>
      <c r="P70" s="1284"/>
      <c r="Q70" s="1284"/>
      <c r="R70" s="1284"/>
      <c r="S70" s="1284"/>
      <c r="T70" s="1284"/>
      <c r="U70" s="1284"/>
      <c r="V70" s="1451" t="s">
        <v>287</v>
      </c>
      <c r="W70" s="1451"/>
      <c r="X70" s="1451"/>
      <c r="Y70" s="1451"/>
      <c r="Z70" s="1451"/>
      <c r="AA70" s="1451"/>
      <c r="AB70" s="1452"/>
    </row>
    <row r="71" spans="2:28" s="475" customFormat="1" ht="73.900000000000006" customHeight="1" x14ac:dyDescent="0.35">
      <c r="B71" s="1450" t="s">
        <v>281</v>
      </c>
      <c r="C71" s="1048"/>
      <c r="D71" s="1048"/>
      <c r="E71" s="1048"/>
      <c r="F71" s="1048"/>
      <c r="G71" s="1048"/>
      <c r="H71" s="1047">
        <v>1</v>
      </c>
      <c r="I71" s="1048"/>
      <c r="J71" s="1047">
        <f t="shared" si="1"/>
        <v>1</v>
      </c>
      <c r="K71" s="1048"/>
      <c r="L71" s="1048"/>
      <c r="M71" s="1048"/>
      <c r="N71" s="1284" t="s">
        <v>286</v>
      </c>
      <c r="O71" s="1284"/>
      <c r="P71" s="1284"/>
      <c r="Q71" s="1284"/>
      <c r="R71" s="1284"/>
      <c r="S71" s="1284"/>
      <c r="T71" s="1284"/>
      <c r="U71" s="1284"/>
      <c r="V71" s="1451" t="s">
        <v>287</v>
      </c>
      <c r="W71" s="1451"/>
      <c r="X71" s="1451"/>
      <c r="Y71" s="1451"/>
      <c r="Z71" s="1451"/>
      <c r="AA71" s="1451"/>
      <c r="AB71" s="1452"/>
    </row>
    <row r="72" spans="2:28" s="475" customFormat="1" ht="73.900000000000006" customHeight="1" thickBot="1" x14ac:dyDescent="0.4">
      <c r="B72" s="1450" t="s">
        <v>282</v>
      </c>
      <c r="C72" s="1048"/>
      <c r="D72" s="1048"/>
      <c r="E72" s="1048"/>
      <c r="F72" s="1048"/>
      <c r="G72" s="1048"/>
      <c r="H72" s="1047">
        <v>1</v>
      </c>
      <c r="I72" s="1048"/>
      <c r="J72" s="1047">
        <f t="shared" si="1"/>
        <v>1</v>
      </c>
      <c r="K72" s="1048"/>
      <c r="L72" s="1048"/>
      <c r="M72" s="1048"/>
      <c r="N72" s="1284" t="s">
        <v>286</v>
      </c>
      <c r="O72" s="1284"/>
      <c r="P72" s="1284"/>
      <c r="Q72" s="1284"/>
      <c r="R72" s="1284"/>
      <c r="S72" s="1284"/>
      <c r="T72" s="1284"/>
      <c r="U72" s="1284"/>
      <c r="V72" s="1451" t="s">
        <v>287</v>
      </c>
      <c r="W72" s="1451"/>
      <c r="X72" s="1451"/>
      <c r="Y72" s="1451"/>
      <c r="Z72" s="1451"/>
      <c r="AA72" s="1451"/>
      <c r="AB72" s="1452"/>
    </row>
    <row r="73" spans="2:28" ht="15" hidden="1" thickBot="1" x14ac:dyDescent="0.4">
      <c r="B73" s="704"/>
      <c r="C73" s="705"/>
      <c r="D73" s="705"/>
      <c r="E73" s="705"/>
      <c r="F73" s="705"/>
      <c r="G73" s="705"/>
      <c r="H73" s="705"/>
      <c r="I73" s="705"/>
      <c r="J73" s="705"/>
      <c r="K73" s="705"/>
      <c r="L73" s="705"/>
      <c r="M73" s="705"/>
      <c r="N73" s="705"/>
      <c r="O73" s="705"/>
      <c r="P73" s="705"/>
      <c r="Q73" s="705"/>
      <c r="R73" s="705"/>
      <c r="S73" s="705"/>
      <c r="T73" s="705"/>
      <c r="U73" s="705"/>
      <c r="V73" s="705"/>
      <c r="W73" s="705"/>
      <c r="X73" s="705"/>
      <c r="Y73" s="705"/>
      <c r="Z73" s="705"/>
      <c r="AA73" s="705"/>
      <c r="AB73" s="706"/>
    </row>
    <row r="74" spans="2:28" ht="15" hidden="1" thickBot="1" x14ac:dyDescent="0.4">
      <c r="B74" s="704"/>
      <c r="C74" s="705"/>
      <c r="D74" s="705"/>
      <c r="E74" s="705"/>
      <c r="F74" s="705"/>
      <c r="G74" s="705"/>
      <c r="H74" s="705"/>
      <c r="I74" s="705"/>
      <c r="J74" s="705"/>
      <c r="K74" s="705"/>
      <c r="L74" s="705"/>
      <c r="M74" s="705"/>
      <c r="N74" s="705"/>
      <c r="O74" s="705"/>
      <c r="P74" s="705"/>
      <c r="Q74" s="705"/>
      <c r="R74" s="705"/>
      <c r="S74" s="705"/>
      <c r="T74" s="705"/>
      <c r="U74" s="705"/>
      <c r="V74" s="705"/>
      <c r="W74" s="705"/>
      <c r="X74" s="705"/>
      <c r="Y74" s="705"/>
      <c r="Z74" s="705"/>
      <c r="AA74" s="705"/>
      <c r="AB74" s="706"/>
    </row>
    <row r="75" spans="2:28" ht="15.75" hidden="1" customHeight="1" x14ac:dyDescent="0.35">
      <c r="B75" s="707"/>
      <c r="C75" s="708"/>
      <c r="D75" s="708"/>
      <c r="E75" s="708"/>
      <c r="F75" s="708"/>
      <c r="G75" s="708"/>
      <c r="H75" s="708"/>
      <c r="I75" s="708"/>
      <c r="J75" s="708"/>
      <c r="K75" s="708"/>
      <c r="L75" s="708"/>
      <c r="M75" s="708"/>
      <c r="N75" s="708"/>
      <c r="O75" s="708"/>
      <c r="P75" s="708"/>
      <c r="Q75" s="708"/>
      <c r="R75" s="708"/>
      <c r="S75" s="708"/>
      <c r="T75" s="708"/>
      <c r="U75" s="708"/>
      <c r="V75" s="708"/>
      <c r="W75" s="708"/>
      <c r="X75" s="708"/>
      <c r="Y75" s="708"/>
      <c r="Z75" s="708"/>
      <c r="AA75" s="708"/>
      <c r="AB75" s="709"/>
    </row>
    <row r="76" spans="2:28" ht="4.5" customHeight="1" thickBot="1" x14ac:dyDescent="0.4">
      <c r="B76" s="690"/>
      <c r="C76" s="691"/>
      <c r="D76" s="691"/>
      <c r="E76" s="691"/>
      <c r="F76" s="691"/>
      <c r="G76" s="691"/>
      <c r="H76" s="691"/>
      <c r="I76" s="691"/>
      <c r="J76" s="691"/>
      <c r="K76" s="691"/>
      <c r="L76" s="691"/>
      <c r="M76" s="691"/>
      <c r="N76" s="691"/>
      <c r="O76" s="691"/>
      <c r="P76" s="691"/>
      <c r="Q76" s="691"/>
      <c r="R76" s="691"/>
      <c r="S76" s="691"/>
      <c r="T76" s="691"/>
      <c r="U76" s="691"/>
      <c r="V76" s="691"/>
      <c r="W76" s="691"/>
      <c r="X76" s="691"/>
      <c r="Y76" s="691"/>
      <c r="Z76" s="691"/>
      <c r="AA76" s="691"/>
      <c r="AB76" s="692"/>
    </row>
    <row r="77" spans="2:28" ht="25" customHeight="1" x14ac:dyDescent="0.35">
      <c r="B77" s="1444" t="s">
        <v>987</v>
      </c>
      <c r="C77" s="1445"/>
      <c r="D77" s="1445"/>
      <c r="E77" s="1445"/>
      <c r="F77" s="1445"/>
      <c r="G77" s="1446"/>
      <c r="H77" s="695" t="s">
        <v>988</v>
      </c>
      <c r="I77" s="695"/>
      <c r="J77" s="695"/>
      <c r="K77" s="695"/>
      <c r="L77" s="695"/>
      <c r="M77" s="695"/>
      <c r="N77" s="695"/>
      <c r="O77" s="695"/>
      <c r="P77" s="695"/>
      <c r="Q77" s="695"/>
      <c r="R77" s="696"/>
      <c r="S77" s="697" t="s">
        <v>989</v>
      </c>
      <c r="T77" s="695"/>
      <c r="U77" s="695"/>
      <c r="V77" s="695"/>
      <c r="W77" s="695"/>
      <c r="X77" s="695"/>
      <c r="Y77" s="695"/>
      <c r="Z77" s="695"/>
      <c r="AA77" s="695"/>
      <c r="AB77" s="696"/>
    </row>
    <row r="78" spans="2:28" ht="25" customHeight="1" thickBot="1" x14ac:dyDescent="0.4">
      <c r="B78" s="1447"/>
      <c r="C78" s="1448"/>
      <c r="D78" s="1448"/>
      <c r="E78" s="1448"/>
      <c r="F78" s="1448"/>
      <c r="G78" s="1449"/>
      <c r="H78" s="695"/>
      <c r="I78" s="695"/>
      <c r="J78" s="695"/>
      <c r="K78" s="695"/>
      <c r="L78" s="695"/>
      <c r="M78" s="695"/>
      <c r="N78" s="695"/>
      <c r="O78" s="695"/>
      <c r="P78" s="695"/>
      <c r="Q78" s="695"/>
      <c r="R78" s="696"/>
      <c r="S78" s="697"/>
      <c r="T78" s="695"/>
      <c r="U78" s="695"/>
      <c r="V78" s="695"/>
      <c r="W78" s="695"/>
      <c r="X78" s="695"/>
      <c r="Y78" s="695"/>
      <c r="Z78" s="695"/>
      <c r="AA78" s="695"/>
      <c r="AB78" s="696"/>
    </row>
    <row r="79" spans="2:28" ht="50.15" customHeight="1" thickBot="1" x14ac:dyDescent="0.4">
      <c r="B79" s="698">
        <f>+J49</f>
        <v>1</v>
      </c>
      <c r="C79" s="699"/>
      <c r="D79" s="699"/>
      <c r="E79" s="699"/>
      <c r="F79" s="699"/>
      <c r="G79" s="700"/>
      <c r="H79" s="701" t="s">
        <v>990</v>
      </c>
      <c r="I79" s="702"/>
      <c r="J79" s="702"/>
      <c r="K79" s="702"/>
      <c r="L79" s="702"/>
      <c r="M79" s="702"/>
      <c r="N79" s="702"/>
      <c r="O79" s="702"/>
      <c r="P79" s="702"/>
      <c r="Q79" s="702"/>
      <c r="R79" s="703"/>
      <c r="S79" s="690"/>
      <c r="T79" s="691"/>
      <c r="U79" s="691"/>
      <c r="V79" s="691"/>
      <c r="W79" s="691"/>
      <c r="X79" s="691"/>
      <c r="Y79" s="691"/>
      <c r="Z79" s="691"/>
      <c r="AA79" s="691"/>
      <c r="AB79" s="692"/>
    </row>
    <row r="80" spans="2:28" ht="4" customHeight="1" thickBot="1" x14ac:dyDescent="0.4">
      <c r="B80" s="669"/>
      <c r="C80" s="670"/>
      <c r="D80" s="670"/>
      <c r="E80" s="670"/>
      <c r="F80" s="670"/>
      <c r="G80" s="670"/>
      <c r="H80" s="670"/>
      <c r="I80" s="670"/>
      <c r="J80" s="670"/>
      <c r="K80" s="670"/>
      <c r="L80" s="670"/>
      <c r="M80" s="670"/>
      <c r="N80" s="670"/>
      <c r="O80" s="670"/>
      <c r="P80" s="670"/>
      <c r="Q80" s="670"/>
      <c r="R80" s="670"/>
      <c r="S80" s="670"/>
      <c r="T80" s="670"/>
      <c r="U80" s="670"/>
      <c r="V80" s="670"/>
      <c r="W80" s="670"/>
      <c r="X80" s="670"/>
      <c r="Y80" s="670"/>
      <c r="Z80" s="670"/>
      <c r="AA80" s="670"/>
      <c r="AB80" s="671"/>
    </row>
    <row r="81" spans="2:28" ht="25" customHeight="1" x14ac:dyDescent="0.35">
      <c r="B81" s="672" t="s">
        <v>991</v>
      </c>
      <c r="C81" s="673"/>
      <c r="D81" s="673"/>
      <c r="E81" s="673"/>
      <c r="F81" s="673"/>
      <c r="G81" s="673"/>
      <c r="H81" s="674"/>
      <c r="I81" s="678" t="s">
        <v>1076</v>
      </c>
      <c r="J81" s="679"/>
      <c r="K81" s="679"/>
      <c r="L81" s="679"/>
      <c r="M81" s="679"/>
      <c r="N81" s="679"/>
      <c r="O81" s="679"/>
      <c r="P81" s="680"/>
      <c r="Q81" s="672" t="s">
        <v>993</v>
      </c>
      <c r="R81" s="673"/>
      <c r="S81" s="673"/>
      <c r="T81" s="673"/>
      <c r="U81" s="674"/>
      <c r="V81" s="1438" t="s">
        <v>1077</v>
      </c>
      <c r="W81" s="1439"/>
      <c r="X81" s="1439"/>
      <c r="Y81" s="1439"/>
      <c r="Z81" s="1439"/>
      <c r="AA81" s="1439"/>
      <c r="AB81" s="1440"/>
    </row>
    <row r="82" spans="2:28" ht="25" customHeight="1" thickBot="1" x14ac:dyDescent="0.4">
      <c r="B82" s="675"/>
      <c r="C82" s="676"/>
      <c r="D82" s="676"/>
      <c r="E82" s="676"/>
      <c r="F82" s="676"/>
      <c r="G82" s="676"/>
      <c r="H82" s="677"/>
      <c r="I82" s="681"/>
      <c r="J82" s="682"/>
      <c r="K82" s="682"/>
      <c r="L82" s="682"/>
      <c r="M82" s="682"/>
      <c r="N82" s="682"/>
      <c r="O82" s="682"/>
      <c r="P82" s="683"/>
      <c r="Q82" s="675"/>
      <c r="R82" s="676"/>
      <c r="S82" s="676"/>
      <c r="T82" s="676"/>
      <c r="U82" s="677"/>
      <c r="V82" s="1441"/>
      <c r="W82" s="1442"/>
      <c r="X82" s="1442"/>
      <c r="Y82" s="1442"/>
      <c r="Z82" s="1442"/>
      <c r="AA82" s="1442"/>
      <c r="AB82" s="1443"/>
    </row>
    <row r="107" ht="6" customHeight="1" x14ac:dyDescent="0.35"/>
  </sheetData>
  <mergeCells count="181">
    <mergeCell ref="B6:H7"/>
    <mergeCell ref="I6:I7"/>
    <mergeCell ref="J6:K7"/>
    <mergeCell ref="L6:AB7"/>
    <mergeCell ref="B8:AB8"/>
    <mergeCell ref="B9:H9"/>
    <mergeCell ref="I9:AB9"/>
    <mergeCell ref="B2:G4"/>
    <mergeCell ref="H2:AB2"/>
    <mergeCell ref="H3:O3"/>
    <mergeCell ref="P3:AB3"/>
    <mergeCell ref="H4:AB4"/>
    <mergeCell ref="B5:AB5"/>
    <mergeCell ref="B13:AB13"/>
    <mergeCell ref="B14:H15"/>
    <mergeCell ref="I14:U15"/>
    <mergeCell ref="V14:AB14"/>
    <mergeCell ref="V15:AB15"/>
    <mergeCell ref="B16:AB16"/>
    <mergeCell ref="B10:AB10"/>
    <mergeCell ref="B11:H12"/>
    <mergeCell ref="I11:P12"/>
    <mergeCell ref="Q11:U11"/>
    <mergeCell ref="V11:Y11"/>
    <mergeCell ref="Z11:AB11"/>
    <mergeCell ref="Q12:U12"/>
    <mergeCell ref="V12:Y12"/>
    <mergeCell ref="Z12:AB12"/>
    <mergeCell ref="B21:G21"/>
    <mergeCell ref="H21:J21"/>
    <mergeCell ref="K21:T21"/>
    <mergeCell ref="U21:AB21"/>
    <mergeCell ref="B22:AB22"/>
    <mergeCell ref="B23:H23"/>
    <mergeCell ref="I23:AB23"/>
    <mergeCell ref="B17:H17"/>
    <mergeCell ref="I17:AB17"/>
    <mergeCell ref="B18:AB18"/>
    <mergeCell ref="B19:H19"/>
    <mergeCell ref="I19:AB19"/>
    <mergeCell ref="B20:AB20"/>
    <mergeCell ref="B28:H29"/>
    <mergeCell ref="I28:L29"/>
    <mergeCell ref="M28:W28"/>
    <mergeCell ref="X28:AB28"/>
    <mergeCell ref="M29:W29"/>
    <mergeCell ref="X29:AB29"/>
    <mergeCell ref="B24:AB24"/>
    <mergeCell ref="B25:L25"/>
    <mergeCell ref="N25:AB25"/>
    <mergeCell ref="B26:M26"/>
    <mergeCell ref="N26:AB26"/>
    <mergeCell ref="B27:AB27"/>
    <mergeCell ref="B30:AB30"/>
    <mergeCell ref="B31:J33"/>
    <mergeCell ref="K31:R31"/>
    <mergeCell ref="S31:W31"/>
    <mergeCell ref="X31:AB31"/>
    <mergeCell ref="K32:N32"/>
    <mergeCell ref="O32:R32"/>
    <mergeCell ref="S32:T32"/>
    <mergeCell ref="U32:W32"/>
    <mergeCell ref="X32:Y32"/>
    <mergeCell ref="B34:AB34"/>
    <mergeCell ref="B35:AB35"/>
    <mergeCell ref="B36:G36"/>
    <mergeCell ref="K36:AB36"/>
    <mergeCell ref="B37:G37"/>
    <mergeCell ref="K37:AB37"/>
    <mergeCell ref="Z32:AB32"/>
    <mergeCell ref="K33:N33"/>
    <mergeCell ref="O33:R33"/>
    <mergeCell ref="S33:T33"/>
    <mergeCell ref="U33:W33"/>
    <mergeCell ref="X33:Y33"/>
    <mergeCell ref="Z33:AB33"/>
    <mergeCell ref="B41:G41"/>
    <mergeCell ref="K41:AB41"/>
    <mergeCell ref="B42:G42"/>
    <mergeCell ref="K42:AB42"/>
    <mergeCell ref="B43:G43"/>
    <mergeCell ref="K43:AB43"/>
    <mergeCell ref="B38:G38"/>
    <mergeCell ref="K38:AB38"/>
    <mergeCell ref="B39:G39"/>
    <mergeCell ref="K39:AB39"/>
    <mergeCell ref="B40:G40"/>
    <mergeCell ref="K40:AB40"/>
    <mergeCell ref="B47:G47"/>
    <mergeCell ref="K47:AB47"/>
    <mergeCell ref="B48:G48"/>
    <mergeCell ref="K48:AB48"/>
    <mergeCell ref="B49:G49"/>
    <mergeCell ref="K49:AB49"/>
    <mergeCell ref="B44:G44"/>
    <mergeCell ref="K44:AB44"/>
    <mergeCell ref="B45:G45"/>
    <mergeCell ref="K45:AB45"/>
    <mergeCell ref="B46:G46"/>
    <mergeCell ref="K46:AB46"/>
    <mergeCell ref="B50:AB50"/>
    <mergeCell ref="B51:AB51"/>
    <mergeCell ref="B52:AB61"/>
    <mergeCell ref="B62:AB62"/>
    <mergeCell ref="B63:G63"/>
    <mergeCell ref="H63:I63"/>
    <mergeCell ref="J63:M63"/>
    <mergeCell ref="N63:U63"/>
    <mergeCell ref="V63:AB63"/>
    <mergeCell ref="B64:G64"/>
    <mergeCell ref="H64:I64"/>
    <mergeCell ref="J64:M64"/>
    <mergeCell ref="N64:U64"/>
    <mergeCell ref="V64:AB64"/>
    <mergeCell ref="B65:G65"/>
    <mergeCell ref="H65:I65"/>
    <mergeCell ref="J65:M65"/>
    <mergeCell ref="N65:U65"/>
    <mergeCell ref="V65:AB65"/>
    <mergeCell ref="B66:G66"/>
    <mergeCell ref="H66:I66"/>
    <mergeCell ref="J66:M66"/>
    <mergeCell ref="N66:U66"/>
    <mergeCell ref="V66:AB66"/>
    <mergeCell ref="B67:G67"/>
    <mergeCell ref="H67:I67"/>
    <mergeCell ref="J67:M67"/>
    <mergeCell ref="N67:U67"/>
    <mergeCell ref="V67:AB67"/>
    <mergeCell ref="B68:G68"/>
    <mergeCell ref="H68:I68"/>
    <mergeCell ref="J68:M68"/>
    <mergeCell ref="N68:U68"/>
    <mergeCell ref="V68:AB68"/>
    <mergeCell ref="B69:G69"/>
    <mergeCell ref="H69:I69"/>
    <mergeCell ref="J69:M69"/>
    <mergeCell ref="N69:U69"/>
    <mergeCell ref="V69:AB69"/>
    <mergeCell ref="B70:G70"/>
    <mergeCell ref="H70:I70"/>
    <mergeCell ref="J70:M70"/>
    <mergeCell ref="N70:U70"/>
    <mergeCell ref="V70:AB70"/>
    <mergeCell ref="B71:G71"/>
    <mergeCell ref="H71:I71"/>
    <mergeCell ref="J71:M71"/>
    <mergeCell ref="N71:U71"/>
    <mergeCell ref="V71:AB71"/>
    <mergeCell ref="B72:G72"/>
    <mergeCell ref="H72:I72"/>
    <mergeCell ref="J72:M72"/>
    <mergeCell ref="N72:U72"/>
    <mergeCell ref="V72:AB72"/>
    <mergeCell ref="B73:G73"/>
    <mergeCell ref="H73:I73"/>
    <mergeCell ref="J73:M73"/>
    <mergeCell ref="N73:U73"/>
    <mergeCell ref="V73:AB73"/>
    <mergeCell ref="B74:G74"/>
    <mergeCell ref="H74:I74"/>
    <mergeCell ref="J74:M74"/>
    <mergeCell ref="N74:U74"/>
    <mergeCell ref="V74:AB74"/>
    <mergeCell ref="B75:G75"/>
    <mergeCell ref="H75:I75"/>
    <mergeCell ref="J75:M75"/>
    <mergeCell ref="N75:U75"/>
    <mergeCell ref="V75:AB75"/>
    <mergeCell ref="B80:AB80"/>
    <mergeCell ref="B81:H82"/>
    <mergeCell ref="I81:P82"/>
    <mergeCell ref="Q81:U82"/>
    <mergeCell ref="V81:AB82"/>
    <mergeCell ref="B76:AB76"/>
    <mergeCell ref="B77:G78"/>
    <mergeCell ref="H77:R78"/>
    <mergeCell ref="S77:AB78"/>
    <mergeCell ref="B79:G79"/>
    <mergeCell ref="H79:R79"/>
    <mergeCell ref="S79:AB79"/>
  </mergeCells>
  <dataValidations count="7">
    <dataValidation type="list" allowBlank="1" showInputMessage="1" showErrorMessage="1" sqref="X29:AB29">
      <formula1>#N/A</formula1>
    </dataValidation>
    <dataValidation type="list" allowBlank="1" showInputMessage="1" showErrorMessage="1" sqref="N26:AB26">
      <formula1>#N/A</formula1>
    </dataValidation>
    <dataValidation type="list" allowBlank="1" showInputMessage="1" showErrorMessage="1" sqref="U21:AB21">
      <formula1>#N/A</formula1>
    </dataValidation>
    <dataValidation type="list" allowBlank="1" showInputMessage="1" showErrorMessage="1" sqref="V15:AB15">
      <formula1>#N/A</formula1>
    </dataValidation>
    <dataValidation type="list" allowBlank="1" showInputMessage="1" showErrorMessage="1" sqref="Q12:U12">
      <formula1>#N/A</formula1>
    </dataValidation>
    <dataValidation type="list" allowBlank="1" showInputMessage="1" showErrorMessage="1" sqref="I9:AB9">
      <formula1>#N/A</formula1>
    </dataValidation>
    <dataValidation type="list" allowBlank="1" showInputMessage="1" showErrorMessage="1" sqref="L6:AB7">
      <formula1>#N/A</formula1>
    </dataValidation>
  </dataValidations>
  <pageMargins left="0.7" right="0.7" top="0.75" bottom="0.75" header="0.3" footer="0.3"/>
  <drawing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C08AF"/>
  </sheetPr>
  <dimension ref="B1:AB107"/>
  <sheetViews>
    <sheetView topLeftCell="A39" zoomScale="85" zoomScaleNormal="85" workbookViewId="0">
      <selection activeCell="B45" sqref="B45:Z51"/>
    </sheetView>
  </sheetViews>
  <sheetFormatPr baseColWidth="10" defaultColWidth="3.54296875" defaultRowHeight="14.5" x14ac:dyDescent="0.35"/>
  <cols>
    <col min="1" max="1" width="3.54296875" style="640"/>
    <col min="2" max="2" width="2.81640625" style="640" customWidth="1"/>
    <col min="3" max="6" width="2.54296875" style="640" customWidth="1"/>
    <col min="7" max="7" width="4.453125" style="640" customWidth="1"/>
    <col min="8" max="8" width="16.1796875" style="640" customWidth="1"/>
    <col min="9" max="9" width="18.453125" style="640" customWidth="1"/>
    <col min="10" max="10" width="14.453125" style="640" customWidth="1"/>
    <col min="11" max="12" width="3.453125" style="640" customWidth="1"/>
    <col min="13" max="15" width="2.54296875" style="640" customWidth="1"/>
    <col min="16" max="17" width="3.453125" style="640" customWidth="1"/>
    <col min="18" max="18" width="3.54296875" style="640" customWidth="1"/>
    <col min="19" max="19" width="3.453125" style="640" customWidth="1"/>
    <col min="20" max="20" width="7.453125" style="640" customWidth="1"/>
    <col min="21" max="21" width="3.453125" style="640" customWidth="1"/>
    <col min="22" max="22" width="3.54296875" style="640"/>
    <col min="23" max="25" width="5" style="640" customWidth="1"/>
    <col min="26" max="26" width="6.54296875" style="640" customWidth="1"/>
    <col min="27" max="27" width="4.1796875" style="640" customWidth="1"/>
    <col min="28" max="28" width="2" style="640" customWidth="1"/>
    <col min="29" max="16384" width="3.54296875" style="640"/>
  </cols>
  <sheetData>
    <row r="1" spans="2:28" ht="15" thickBot="1" x14ac:dyDescent="0.4">
      <c r="B1" s="641"/>
      <c r="C1" s="641"/>
      <c r="D1" s="641"/>
      <c r="E1" s="641"/>
      <c r="F1" s="641"/>
    </row>
    <row r="2" spans="2:28" ht="45.75" customHeight="1" x14ac:dyDescent="0.35">
      <c r="B2" s="858"/>
      <c r="C2" s="859"/>
      <c r="D2" s="859"/>
      <c r="E2" s="859"/>
      <c r="F2" s="859"/>
      <c r="G2" s="859"/>
      <c r="H2" s="860" t="s">
        <v>0</v>
      </c>
      <c r="I2" s="860"/>
      <c r="J2" s="860"/>
      <c r="K2" s="860"/>
      <c r="L2" s="860"/>
      <c r="M2" s="860"/>
      <c r="N2" s="860"/>
      <c r="O2" s="860"/>
      <c r="P2" s="860"/>
      <c r="Q2" s="860"/>
      <c r="R2" s="860"/>
      <c r="S2" s="860"/>
      <c r="T2" s="860"/>
      <c r="U2" s="860"/>
      <c r="V2" s="860"/>
      <c r="W2" s="860"/>
      <c r="X2" s="860"/>
      <c r="Y2" s="860"/>
      <c r="Z2" s="860"/>
      <c r="AA2" s="860"/>
      <c r="AB2" s="861"/>
    </row>
    <row r="3" spans="2:28" x14ac:dyDescent="0.35">
      <c r="B3" s="704"/>
      <c r="C3" s="705"/>
      <c r="D3" s="705"/>
      <c r="E3" s="705"/>
      <c r="F3" s="705"/>
      <c r="G3" s="705"/>
      <c r="H3" s="862" t="s">
        <v>959</v>
      </c>
      <c r="I3" s="862"/>
      <c r="J3" s="862"/>
      <c r="K3" s="862"/>
      <c r="L3" s="862"/>
      <c r="M3" s="862"/>
      <c r="N3" s="862"/>
      <c r="O3" s="862"/>
      <c r="P3" s="862" t="s">
        <v>71</v>
      </c>
      <c r="Q3" s="862"/>
      <c r="R3" s="862"/>
      <c r="S3" s="862"/>
      <c r="T3" s="862"/>
      <c r="U3" s="862"/>
      <c r="V3" s="862"/>
      <c r="W3" s="862"/>
      <c r="X3" s="862"/>
      <c r="Y3" s="862"/>
      <c r="Z3" s="862"/>
      <c r="AA3" s="862"/>
      <c r="AB3" s="863"/>
    </row>
    <row r="4" spans="2:28" ht="15" thickBot="1" x14ac:dyDescent="0.4">
      <c r="B4" s="707"/>
      <c r="C4" s="708"/>
      <c r="D4" s="708"/>
      <c r="E4" s="708"/>
      <c r="F4" s="708"/>
      <c r="G4" s="708"/>
      <c r="H4" s="864" t="s">
        <v>960</v>
      </c>
      <c r="I4" s="864"/>
      <c r="J4" s="864"/>
      <c r="K4" s="864"/>
      <c r="L4" s="864"/>
      <c r="M4" s="864"/>
      <c r="N4" s="864"/>
      <c r="O4" s="864"/>
      <c r="P4" s="864"/>
      <c r="Q4" s="864"/>
      <c r="R4" s="864"/>
      <c r="S4" s="864"/>
      <c r="T4" s="864"/>
      <c r="U4" s="864"/>
      <c r="V4" s="864"/>
      <c r="W4" s="864"/>
      <c r="X4" s="864"/>
      <c r="Y4" s="864"/>
      <c r="Z4" s="864"/>
      <c r="AA4" s="864"/>
      <c r="AB4" s="865"/>
    </row>
    <row r="5" spans="2:28" ht="6" customHeight="1" thickBot="1" x14ac:dyDescent="0.4">
      <c r="B5" s="691"/>
      <c r="C5" s="691"/>
      <c r="D5" s="691"/>
      <c r="E5" s="691"/>
      <c r="F5" s="691"/>
      <c r="G5" s="691"/>
      <c r="H5" s="691"/>
      <c r="I5" s="691"/>
      <c r="J5" s="691"/>
      <c r="K5" s="691"/>
      <c r="L5" s="691"/>
      <c r="M5" s="691"/>
      <c r="N5" s="691"/>
      <c r="O5" s="691"/>
      <c r="P5" s="691"/>
      <c r="Q5" s="691"/>
      <c r="R5" s="691"/>
      <c r="S5" s="691"/>
      <c r="T5" s="691"/>
      <c r="U5" s="691"/>
      <c r="V5" s="691"/>
      <c r="W5" s="691"/>
      <c r="X5" s="691"/>
      <c r="Y5" s="691"/>
      <c r="Z5" s="691"/>
      <c r="AA5" s="691"/>
      <c r="AB5" s="691"/>
    </row>
    <row r="6" spans="2:28" ht="13" customHeight="1" x14ac:dyDescent="0.35">
      <c r="B6" s="843" t="s">
        <v>961</v>
      </c>
      <c r="C6" s="844"/>
      <c r="D6" s="844"/>
      <c r="E6" s="844"/>
      <c r="F6" s="844"/>
      <c r="G6" s="844"/>
      <c r="H6" s="844"/>
      <c r="I6" s="1468" t="s">
        <v>1078</v>
      </c>
      <c r="J6" s="798" t="s">
        <v>4</v>
      </c>
      <c r="K6" s="800"/>
      <c r="L6" s="849" t="s">
        <v>1068</v>
      </c>
      <c r="M6" s="850"/>
      <c r="N6" s="850"/>
      <c r="O6" s="850"/>
      <c r="P6" s="850"/>
      <c r="Q6" s="850"/>
      <c r="R6" s="850"/>
      <c r="S6" s="850"/>
      <c r="T6" s="850"/>
      <c r="U6" s="850"/>
      <c r="V6" s="850"/>
      <c r="W6" s="850"/>
      <c r="X6" s="850"/>
      <c r="Y6" s="850"/>
      <c r="Z6" s="850"/>
      <c r="AA6" s="850"/>
      <c r="AB6" s="851"/>
    </row>
    <row r="7" spans="2:28" ht="13" customHeight="1" thickBot="1" x14ac:dyDescent="0.4">
      <c r="B7" s="845"/>
      <c r="C7" s="846"/>
      <c r="D7" s="846"/>
      <c r="E7" s="846"/>
      <c r="F7" s="846"/>
      <c r="G7" s="846"/>
      <c r="H7" s="846"/>
      <c r="I7" s="1469"/>
      <c r="J7" s="801"/>
      <c r="K7" s="803"/>
      <c r="L7" s="852"/>
      <c r="M7" s="853"/>
      <c r="N7" s="853"/>
      <c r="O7" s="853"/>
      <c r="P7" s="853"/>
      <c r="Q7" s="853"/>
      <c r="R7" s="853"/>
      <c r="S7" s="853"/>
      <c r="T7" s="853"/>
      <c r="U7" s="853"/>
      <c r="V7" s="853"/>
      <c r="W7" s="853"/>
      <c r="X7" s="853"/>
      <c r="Y7" s="853"/>
      <c r="Z7" s="853"/>
      <c r="AA7" s="853"/>
      <c r="AB7" s="854"/>
    </row>
    <row r="8" spans="2:28" ht="6" customHeight="1" thickBot="1" x14ac:dyDescent="0.4">
      <c r="B8" s="825"/>
      <c r="C8" s="826"/>
      <c r="D8" s="826"/>
      <c r="E8" s="826"/>
      <c r="F8" s="826"/>
      <c r="G8" s="826"/>
      <c r="H8" s="826"/>
      <c r="I8" s="826"/>
      <c r="J8" s="826"/>
      <c r="K8" s="826"/>
      <c r="L8" s="826"/>
      <c r="M8" s="826"/>
      <c r="N8" s="826"/>
      <c r="O8" s="826"/>
      <c r="P8" s="826"/>
      <c r="Q8" s="826"/>
      <c r="R8" s="826"/>
      <c r="S8" s="826"/>
      <c r="T8" s="826"/>
      <c r="U8" s="826"/>
      <c r="V8" s="826"/>
      <c r="W8" s="826"/>
      <c r="X8" s="826"/>
      <c r="Y8" s="826"/>
      <c r="Z8" s="826"/>
      <c r="AA8" s="826"/>
      <c r="AB8" s="827"/>
    </row>
    <row r="9" spans="2:28" ht="42" customHeight="1" thickBot="1" x14ac:dyDescent="0.4">
      <c r="B9" s="721" t="s">
        <v>963</v>
      </c>
      <c r="C9" s="722"/>
      <c r="D9" s="722"/>
      <c r="E9" s="722"/>
      <c r="F9" s="722"/>
      <c r="G9" s="722"/>
      <c r="H9" s="723"/>
      <c r="I9" s="855" t="s">
        <v>1069</v>
      </c>
      <c r="J9" s="856"/>
      <c r="K9" s="856"/>
      <c r="L9" s="856"/>
      <c r="M9" s="856"/>
      <c r="N9" s="856"/>
      <c r="O9" s="856"/>
      <c r="P9" s="856"/>
      <c r="Q9" s="856"/>
      <c r="R9" s="856"/>
      <c r="S9" s="856"/>
      <c r="T9" s="856"/>
      <c r="U9" s="856"/>
      <c r="V9" s="856"/>
      <c r="W9" s="856"/>
      <c r="X9" s="856"/>
      <c r="Y9" s="856"/>
      <c r="Z9" s="856"/>
      <c r="AA9" s="856"/>
      <c r="AB9" s="857"/>
    </row>
    <row r="10" spans="2:28" ht="6" customHeight="1" thickBot="1" x14ac:dyDescent="0.4">
      <c r="B10" s="825"/>
      <c r="C10" s="826"/>
      <c r="D10" s="826"/>
      <c r="E10" s="826"/>
      <c r="F10" s="826"/>
      <c r="G10" s="826"/>
      <c r="H10" s="826"/>
      <c r="I10" s="826"/>
      <c r="J10" s="826"/>
      <c r="K10" s="826"/>
      <c r="L10" s="826"/>
      <c r="M10" s="826"/>
      <c r="N10" s="826"/>
      <c r="O10" s="826"/>
      <c r="P10" s="826"/>
      <c r="Q10" s="826"/>
      <c r="R10" s="826"/>
      <c r="S10" s="826"/>
      <c r="T10" s="826"/>
      <c r="U10" s="826"/>
      <c r="V10" s="826"/>
      <c r="W10" s="826"/>
      <c r="X10" s="826"/>
      <c r="Y10" s="826"/>
      <c r="Z10" s="826"/>
      <c r="AA10" s="826"/>
      <c r="AB10" s="827"/>
    </row>
    <row r="11" spans="2:28" ht="16" customHeight="1" thickBot="1" x14ac:dyDescent="0.4">
      <c r="B11" s="798" t="s">
        <v>5</v>
      </c>
      <c r="C11" s="799"/>
      <c r="D11" s="799"/>
      <c r="E11" s="799"/>
      <c r="F11" s="799"/>
      <c r="G11" s="799"/>
      <c r="H11" s="800"/>
      <c r="I11" s="828" t="s">
        <v>288</v>
      </c>
      <c r="J11" s="829"/>
      <c r="K11" s="829"/>
      <c r="L11" s="829"/>
      <c r="M11" s="829"/>
      <c r="N11" s="829"/>
      <c r="O11" s="829"/>
      <c r="P11" s="830"/>
      <c r="Q11" s="834" t="s">
        <v>524</v>
      </c>
      <c r="R11" s="835"/>
      <c r="S11" s="835"/>
      <c r="T11" s="835"/>
      <c r="U11" s="836"/>
      <c r="V11" s="834" t="s">
        <v>7</v>
      </c>
      <c r="W11" s="835"/>
      <c r="X11" s="835"/>
      <c r="Y11" s="836"/>
      <c r="Z11" s="721" t="s">
        <v>8</v>
      </c>
      <c r="AA11" s="722"/>
      <c r="AB11" s="723"/>
    </row>
    <row r="12" spans="2:28" ht="24" customHeight="1" thickBot="1" x14ac:dyDescent="0.4">
      <c r="B12" s="801"/>
      <c r="C12" s="802"/>
      <c r="D12" s="802"/>
      <c r="E12" s="802"/>
      <c r="F12" s="802"/>
      <c r="G12" s="802"/>
      <c r="H12" s="803"/>
      <c r="I12" s="831"/>
      <c r="J12" s="832"/>
      <c r="K12" s="832"/>
      <c r="L12" s="832"/>
      <c r="M12" s="832"/>
      <c r="N12" s="832"/>
      <c r="O12" s="832"/>
      <c r="P12" s="833"/>
      <c r="Q12" s="837" t="s">
        <v>310</v>
      </c>
      <c r="R12" s="838"/>
      <c r="S12" s="838"/>
      <c r="T12" s="838"/>
      <c r="U12" s="839"/>
      <c r="V12" s="840" t="s">
        <v>289</v>
      </c>
      <c r="W12" s="841"/>
      <c r="X12" s="841"/>
      <c r="Y12" s="842"/>
      <c r="Z12" s="837">
        <v>3</v>
      </c>
      <c r="AA12" s="838"/>
      <c r="AB12" s="839"/>
    </row>
    <row r="13" spans="2:28" ht="6" customHeight="1" thickBot="1" x14ac:dyDescent="0.4">
      <c r="B13" s="733"/>
      <c r="C13" s="734"/>
      <c r="D13" s="734"/>
      <c r="E13" s="734"/>
      <c r="F13" s="734"/>
      <c r="G13" s="734"/>
      <c r="H13" s="734"/>
      <c r="I13" s="734"/>
      <c r="J13" s="734"/>
      <c r="K13" s="734"/>
      <c r="L13" s="734"/>
      <c r="M13" s="734"/>
      <c r="N13" s="734"/>
      <c r="O13" s="734"/>
      <c r="P13" s="734"/>
      <c r="Q13" s="734"/>
      <c r="R13" s="734"/>
      <c r="S13" s="734"/>
      <c r="T13" s="734"/>
      <c r="U13" s="734"/>
      <c r="V13" s="734"/>
      <c r="W13" s="734"/>
      <c r="X13" s="734"/>
      <c r="Y13" s="734"/>
      <c r="Z13" s="734"/>
      <c r="AA13" s="734"/>
      <c r="AB13" s="735"/>
    </row>
    <row r="14" spans="2:28" ht="16" customHeight="1" thickBot="1" x14ac:dyDescent="0.4">
      <c r="B14" s="798" t="s">
        <v>10</v>
      </c>
      <c r="C14" s="799"/>
      <c r="D14" s="799"/>
      <c r="E14" s="799"/>
      <c r="F14" s="799"/>
      <c r="G14" s="799"/>
      <c r="H14" s="800"/>
      <c r="I14" s="819" t="s">
        <v>290</v>
      </c>
      <c r="J14" s="820"/>
      <c r="K14" s="820"/>
      <c r="L14" s="820"/>
      <c r="M14" s="820"/>
      <c r="N14" s="820"/>
      <c r="O14" s="820"/>
      <c r="P14" s="820"/>
      <c r="Q14" s="820"/>
      <c r="R14" s="820"/>
      <c r="S14" s="820"/>
      <c r="T14" s="820"/>
      <c r="U14" s="821"/>
      <c r="V14" s="721" t="s">
        <v>966</v>
      </c>
      <c r="W14" s="722"/>
      <c r="X14" s="722"/>
      <c r="Y14" s="722"/>
      <c r="Z14" s="722"/>
      <c r="AA14" s="722"/>
      <c r="AB14" s="723"/>
    </row>
    <row r="15" spans="2:28" ht="28.5" customHeight="1" thickBot="1" x14ac:dyDescent="0.4">
      <c r="B15" s="801"/>
      <c r="C15" s="802"/>
      <c r="D15" s="802"/>
      <c r="E15" s="802"/>
      <c r="F15" s="802"/>
      <c r="G15" s="802"/>
      <c r="H15" s="803"/>
      <c r="I15" s="822"/>
      <c r="J15" s="823"/>
      <c r="K15" s="823"/>
      <c r="L15" s="823"/>
      <c r="M15" s="823"/>
      <c r="N15" s="823"/>
      <c r="O15" s="823"/>
      <c r="P15" s="823"/>
      <c r="Q15" s="823"/>
      <c r="R15" s="823"/>
      <c r="S15" s="823"/>
      <c r="T15" s="823"/>
      <c r="U15" s="824"/>
      <c r="V15" s="1465" t="s">
        <v>20</v>
      </c>
      <c r="W15" s="1466"/>
      <c r="X15" s="1466"/>
      <c r="Y15" s="1466"/>
      <c r="Z15" s="1466"/>
      <c r="AA15" s="1466"/>
      <c r="AB15" s="1467"/>
    </row>
    <row r="16" spans="2:28" ht="6" customHeight="1" thickBot="1" x14ac:dyDescent="0.4">
      <c r="B16" s="733"/>
      <c r="C16" s="734"/>
      <c r="D16" s="734"/>
      <c r="E16" s="734"/>
      <c r="F16" s="734"/>
      <c r="G16" s="734"/>
      <c r="H16" s="734"/>
      <c r="I16" s="734"/>
      <c r="J16" s="734"/>
      <c r="K16" s="734"/>
      <c r="L16" s="734"/>
      <c r="M16" s="734"/>
      <c r="N16" s="734"/>
      <c r="O16" s="734"/>
      <c r="P16" s="734"/>
      <c r="Q16" s="734"/>
      <c r="R16" s="734"/>
      <c r="S16" s="734"/>
      <c r="T16" s="734"/>
      <c r="U16" s="734"/>
      <c r="V16" s="734"/>
      <c r="W16" s="734"/>
      <c r="X16" s="734"/>
      <c r="Y16" s="734"/>
      <c r="Z16" s="734"/>
      <c r="AA16" s="734"/>
      <c r="AB16" s="735"/>
    </row>
    <row r="17" spans="2:28" ht="50.25" customHeight="1" thickBot="1" x14ac:dyDescent="0.4">
      <c r="B17" s="721" t="s">
        <v>13</v>
      </c>
      <c r="C17" s="722"/>
      <c r="D17" s="722"/>
      <c r="E17" s="722"/>
      <c r="F17" s="722"/>
      <c r="G17" s="722"/>
      <c r="H17" s="723"/>
      <c r="I17" s="1426" t="s">
        <v>1079</v>
      </c>
      <c r="J17" s="1427"/>
      <c r="K17" s="1427"/>
      <c r="L17" s="1427"/>
      <c r="M17" s="1427"/>
      <c r="N17" s="1427"/>
      <c r="O17" s="1427"/>
      <c r="P17" s="1427"/>
      <c r="Q17" s="1427"/>
      <c r="R17" s="1427"/>
      <c r="S17" s="1427"/>
      <c r="T17" s="1427"/>
      <c r="U17" s="1427"/>
      <c r="V17" s="1427"/>
      <c r="W17" s="1427"/>
      <c r="X17" s="1427"/>
      <c r="Y17" s="1427"/>
      <c r="Z17" s="1427"/>
      <c r="AA17" s="1427"/>
      <c r="AB17" s="1428"/>
    </row>
    <row r="18" spans="2:28" ht="6" customHeight="1" thickBot="1" x14ac:dyDescent="0.4">
      <c r="B18" s="733"/>
      <c r="C18" s="734"/>
      <c r="D18" s="734"/>
      <c r="E18" s="734"/>
      <c r="F18" s="734"/>
      <c r="G18" s="734"/>
      <c r="H18" s="734"/>
      <c r="I18" s="734"/>
      <c r="J18" s="734"/>
      <c r="K18" s="734"/>
      <c r="L18" s="734"/>
      <c r="M18" s="734"/>
      <c r="N18" s="734"/>
      <c r="O18" s="734"/>
      <c r="P18" s="734"/>
      <c r="Q18" s="734"/>
      <c r="R18" s="734"/>
      <c r="S18" s="734"/>
      <c r="T18" s="734"/>
      <c r="U18" s="734"/>
      <c r="V18" s="734"/>
      <c r="W18" s="734"/>
      <c r="X18" s="734"/>
      <c r="Y18" s="734"/>
      <c r="Z18" s="734"/>
      <c r="AA18" s="734"/>
      <c r="AB18" s="735"/>
    </row>
    <row r="19" spans="2:28" ht="68.5" customHeight="1" thickBot="1" x14ac:dyDescent="0.4">
      <c r="B19" s="721" t="s">
        <v>967</v>
      </c>
      <c r="C19" s="722"/>
      <c r="D19" s="722"/>
      <c r="E19" s="722"/>
      <c r="F19" s="722"/>
      <c r="G19" s="722"/>
      <c r="H19" s="723"/>
      <c r="I19" s="1426" t="s">
        <v>1079</v>
      </c>
      <c r="J19" s="1427"/>
      <c r="K19" s="1427"/>
      <c r="L19" s="1427"/>
      <c r="M19" s="1427"/>
      <c r="N19" s="1427"/>
      <c r="O19" s="1427"/>
      <c r="P19" s="1427"/>
      <c r="Q19" s="1427"/>
      <c r="R19" s="1427"/>
      <c r="S19" s="1427"/>
      <c r="T19" s="1427"/>
      <c r="U19" s="1427"/>
      <c r="V19" s="1427"/>
      <c r="W19" s="1427"/>
      <c r="X19" s="1427"/>
      <c r="Y19" s="1427"/>
      <c r="Z19" s="1427"/>
      <c r="AA19" s="1427"/>
      <c r="AB19" s="1428"/>
    </row>
    <row r="20" spans="2:28" ht="6" customHeight="1" thickBot="1" x14ac:dyDescent="0.4">
      <c r="B20" s="733"/>
      <c r="C20" s="734"/>
      <c r="D20" s="734"/>
      <c r="E20" s="734"/>
      <c r="F20" s="734"/>
      <c r="G20" s="734"/>
      <c r="H20" s="734"/>
      <c r="I20" s="734"/>
      <c r="J20" s="734"/>
      <c r="K20" s="734"/>
      <c r="L20" s="734"/>
      <c r="M20" s="734"/>
      <c r="N20" s="734"/>
      <c r="O20" s="734"/>
      <c r="P20" s="734"/>
      <c r="Q20" s="734"/>
      <c r="R20" s="734"/>
      <c r="S20" s="734"/>
      <c r="T20" s="734"/>
      <c r="U20" s="734"/>
      <c r="V20" s="734"/>
      <c r="W20" s="734"/>
      <c r="X20" s="734"/>
      <c r="Y20" s="734"/>
      <c r="Z20" s="734"/>
      <c r="AA20" s="734"/>
      <c r="AB20" s="735"/>
    </row>
    <row r="21" spans="2:28" ht="36.65" customHeight="1" thickBot="1" x14ac:dyDescent="0.4">
      <c r="B21" s="721" t="s">
        <v>530</v>
      </c>
      <c r="C21" s="722"/>
      <c r="D21" s="722"/>
      <c r="E21" s="722"/>
      <c r="F21" s="722"/>
      <c r="G21" s="723"/>
      <c r="H21" s="1465" t="s">
        <v>61</v>
      </c>
      <c r="I21" s="1466"/>
      <c r="J21" s="1467"/>
      <c r="K21" s="721" t="s">
        <v>969</v>
      </c>
      <c r="L21" s="722"/>
      <c r="M21" s="722"/>
      <c r="N21" s="722"/>
      <c r="O21" s="722"/>
      <c r="P21" s="722"/>
      <c r="Q21" s="722"/>
      <c r="R21" s="722"/>
      <c r="S21" s="722"/>
      <c r="T21" s="723"/>
      <c r="U21" s="1464" t="s">
        <v>65</v>
      </c>
      <c r="V21" s="1462"/>
      <c r="W21" s="1462"/>
      <c r="X21" s="1462"/>
      <c r="Y21" s="1462"/>
      <c r="Z21" s="1462"/>
      <c r="AA21" s="1462"/>
      <c r="AB21" s="1463"/>
    </row>
    <row r="22" spans="2:28" ht="6" customHeight="1" thickBot="1" x14ac:dyDescent="0.4">
      <c r="B22" s="690"/>
      <c r="C22" s="691"/>
      <c r="D22" s="691"/>
      <c r="E22" s="691"/>
      <c r="F22" s="691"/>
      <c r="G22" s="691"/>
      <c r="H22" s="691"/>
      <c r="I22" s="691"/>
      <c r="J22" s="691"/>
      <c r="K22" s="691"/>
      <c r="L22" s="691"/>
      <c r="M22" s="691"/>
      <c r="N22" s="691"/>
      <c r="O22" s="691"/>
      <c r="P22" s="691"/>
      <c r="Q22" s="691"/>
      <c r="R22" s="691"/>
      <c r="S22" s="691"/>
      <c r="T22" s="691"/>
      <c r="U22" s="691"/>
      <c r="V22" s="691"/>
      <c r="W22" s="691"/>
      <c r="X22" s="691"/>
      <c r="Y22" s="691"/>
      <c r="Z22" s="691"/>
      <c r="AA22" s="691"/>
      <c r="AB22" s="692"/>
    </row>
    <row r="23" spans="2:28" ht="143.25" customHeight="1" thickBot="1" x14ac:dyDescent="0.4">
      <c r="B23" s="721" t="s">
        <v>970</v>
      </c>
      <c r="C23" s="722"/>
      <c r="D23" s="722"/>
      <c r="E23" s="722"/>
      <c r="F23" s="722"/>
      <c r="G23" s="722"/>
      <c r="H23" s="723"/>
      <c r="I23" s="1426" t="s">
        <v>1080</v>
      </c>
      <c r="J23" s="1427"/>
      <c r="K23" s="1427"/>
      <c r="L23" s="1427"/>
      <c r="M23" s="1427"/>
      <c r="N23" s="1427"/>
      <c r="O23" s="1427"/>
      <c r="P23" s="1427"/>
      <c r="Q23" s="1427"/>
      <c r="R23" s="1427"/>
      <c r="S23" s="1427"/>
      <c r="T23" s="1427"/>
      <c r="U23" s="1427"/>
      <c r="V23" s="1427"/>
      <c r="W23" s="1427"/>
      <c r="X23" s="1427"/>
      <c r="Y23" s="1427"/>
      <c r="Z23" s="1427"/>
      <c r="AA23" s="1427"/>
      <c r="AB23" s="1428"/>
    </row>
    <row r="24" spans="2:28" ht="6" customHeight="1" thickBot="1" x14ac:dyDescent="0.4">
      <c r="B24" s="733"/>
      <c r="C24" s="734"/>
      <c r="D24" s="734"/>
      <c r="E24" s="734"/>
      <c r="F24" s="734"/>
      <c r="G24" s="734"/>
      <c r="H24" s="734"/>
      <c r="I24" s="734"/>
      <c r="J24" s="734"/>
      <c r="K24" s="734"/>
      <c r="L24" s="734"/>
      <c r="M24" s="734"/>
      <c r="N24" s="734"/>
      <c r="O24" s="734"/>
      <c r="P24" s="734"/>
      <c r="Q24" s="734"/>
      <c r="R24" s="734"/>
      <c r="S24" s="734"/>
      <c r="T24" s="734"/>
      <c r="U24" s="734"/>
      <c r="V24" s="734"/>
      <c r="W24" s="734"/>
      <c r="X24" s="734"/>
      <c r="Y24" s="734"/>
      <c r="Z24" s="734"/>
      <c r="AA24" s="734"/>
      <c r="AB24" s="735"/>
    </row>
    <row r="25" spans="2:28" ht="26.5" customHeight="1" thickBot="1" x14ac:dyDescent="0.4">
      <c r="B25" s="721" t="s">
        <v>314</v>
      </c>
      <c r="C25" s="722"/>
      <c r="D25" s="722"/>
      <c r="E25" s="722"/>
      <c r="F25" s="722"/>
      <c r="G25" s="722"/>
      <c r="H25" s="722"/>
      <c r="I25" s="722"/>
      <c r="J25" s="722"/>
      <c r="K25" s="722"/>
      <c r="L25" s="722"/>
      <c r="M25" s="649"/>
      <c r="N25" s="721" t="s">
        <v>24</v>
      </c>
      <c r="O25" s="722"/>
      <c r="P25" s="722"/>
      <c r="Q25" s="722"/>
      <c r="R25" s="722"/>
      <c r="S25" s="722"/>
      <c r="T25" s="722"/>
      <c r="U25" s="722"/>
      <c r="V25" s="722"/>
      <c r="W25" s="722"/>
      <c r="X25" s="722"/>
      <c r="Y25" s="722"/>
      <c r="Z25" s="722"/>
      <c r="AA25" s="722"/>
      <c r="AB25" s="723"/>
    </row>
    <row r="26" spans="2:28" ht="30.75" customHeight="1" thickBot="1" x14ac:dyDescent="0.4">
      <c r="B26" s="837" t="s">
        <v>268</v>
      </c>
      <c r="C26" s="811"/>
      <c r="D26" s="811"/>
      <c r="E26" s="811"/>
      <c r="F26" s="811"/>
      <c r="G26" s="811"/>
      <c r="H26" s="811"/>
      <c r="I26" s="811"/>
      <c r="J26" s="811"/>
      <c r="K26" s="811"/>
      <c r="L26" s="811"/>
      <c r="M26" s="812"/>
      <c r="N26" s="1462" t="s">
        <v>1070</v>
      </c>
      <c r="O26" s="1462"/>
      <c r="P26" s="1462"/>
      <c r="Q26" s="1462"/>
      <c r="R26" s="1462"/>
      <c r="S26" s="1462"/>
      <c r="T26" s="1462"/>
      <c r="U26" s="1462"/>
      <c r="V26" s="1462"/>
      <c r="W26" s="1462"/>
      <c r="X26" s="1462"/>
      <c r="Y26" s="1462"/>
      <c r="Z26" s="1462"/>
      <c r="AA26" s="1462"/>
      <c r="AB26" s="1463"/>
    </row>
    <row r="27" spans="2:28" ht="6" customHeight="1" thickBot="1" x14ac:dyDescent="0.4">
      <c r="B27" s="733"/>
      <c r="C27" s="734"/>
      <c r="D27" s="734"/>
      <c r="E27" s="734"/>
      <c r="F27" s="734"/>
      <c r="G27" s="734"/>
      <c r="H27" s="734"/>
      <c r="I27" s="734"/>
      <c r="J27" s="734"/>
      <c r="K27" s="734"/>
      <c r="L27" s="734"/>
      <c r="M27" s="734"/>
      <c r="N27" s="734"/>
      <c r="O27" s="734"/>
      <c r="P27" s="734"/>
      <c r="Q27" s="734"/>
      <c r="R27" s="734"/>
      <c r="S27" s="734"/>
      <c r="T27" s="734"/>
      <c r="U27" s="734"/>
      <c r="V27" s="734"/>
      <c r="W27" s="734"/>
      <c r="X27" s="734"/>
      <c r="Y27" s="734"/>
      <c r="Z27" s="734"/>
      <c r="AA27" s="734"/>
      <c r="AB27" s="735"/>
    </row>
    <row r="28" spans="2:28" ht="18" customHeight="1" thickBot="1" x14ac:dyDescent="0.4">
      <c r="B28" s="798" t="s">
        <v>972</v>
      </c>
      <c r="C28" s="799"/>
      <c r="D28" s="799"/>
      <c r="E28" s="799"/>
      <c r="F28" s="799"/>
      <c r="G28" s="799"/>
      <c r="H28" s="800"/>
      <c r="I28" s="804" t="s">
        <v>1071</v>
      </c>
      <c r="J28" s="805"/>
      <c r="K28" s="805"/>
      <c r="L28" s="806"/>
      <c r="M28" s="721" t="s">
        <v>22</v>
      </c>
      <c r="N28" s="722"/>
      <c r="O28" s="722"/>
      <c r="P28" s="722"/>
      <c r="Q28" s="722"/>
      <c r="R28" s="722"/>
      <c r="S28" s="722"/>
      <c r="T28" s="722"/>
      <c r="U28" s="722"/>
      <c r="V28" s="722"/>
      <c r="W28" s="723"/>
      <c r="X28" s="721" t="s">
        <v>18</v>
      </c>
      <c r="Y28" s="722"/>
      <c r="Z28" s="722"/>
      <c r="AA28" s="722"/>
      <c r="AB28" s="723"/>
    </row>
    <row r="29" spans="2:28" ht="95.25" customHeight="1" thickBot="1" x14ac:dyDescent="0.4">
      <c r="B29" s="801"/>
      <c r="C29" s="802"/>
      <c r="D29" s="802"/>
      <c r="E29" s="802"/>
      <c r="F29" s="802"/>
      <c r="G29" s="802"/>
      <c r="H29" s="803"/>
      <c r="I29" s="807"/>
      <c r="J29" s="808"/>
      <c r="K29" s="808"/>
      <c r="L29" s="809"/>
      <c r="M29" s="1459" t="s">
        <v>292</v>
      </c>
      <c r="N29" s="1460"/>
      <c r="O29" s="1460"/>
      <c r="P29" s="1460"/>
      <c r="Q29" s="1460"/>
      <c r="R29" s="1460"/>
      <c r="S29" s="1460"/>
      <c r="T29" s="1460"/>
      <c r="U29" s="1460"/>
      <c r="V29" s="1460"/>
      <c r="W29" s="1461"/>
      <c r="X29" s="810" t="s">
        <v>20</v>
      </c>
      <c r="Y29" s="811"/>
      <c r="Z29" s="811"/>
      <c r="AA29" s="811"/>
      <c r="AB29" s="812"/>
    </row>
    <row r="30" spans="2:28" ht="6" customHeight="1" thickBot="1" x14ac:dyDescent="0.4">
      <c r="B30" s="733"/>
      <c r="C30" s="734"/>
      <c r="D30" s="734"/>
      <c r="E30" s="734"/>
      <c r="F30" s="734"/>
      <c r="G30" s="734"/>
      <c r="H30" s="734"/>
      <c r="I30" s="734"/>
      <c r="J30" s="734"/>
      <c r="K30" s="734"/>
      <c r="L30" s="734"/>
      <c r="M30" s="734"/>
      <c r="N30" s="734"/>
      <c r="O30" s="734"/>
      <c r="P30" s="734"/>
      <c r="Q30" s="734"/>
      <c r="R30" s="734"/>
      <c r="S30" s="734"/>
      <c r="T30" s="734"/>
      <c r="U30" s="734"/>
      <c r="V30" s="734"/>
      <c r="W30" s="734"/>
      <c r="X30" s="734"/>
      <c r="Y30" s="734"/>
      <c r="Z30" s="734"/>
      <c r="AA30" s="734"/>
      <c r="AB30" s="735"/>
    </row>
    <row r="31" spans="2:28" ht="15" customHeight="1" thickBot="1" x14ac:dyDescent="0.4">
      <c r="B31" s="778" t="s">
        <v>975</v>
      </c>
      <c r="C31" s="779"/>
      <c r="D31" s="779"/>
      <c r="E31" s="779"/>
      <c r="F31" s="779"/>
      <c r="G31" s="779"/>
      <c r="H31" s="779"/>
      <c r="I31" s="779"/>
      <c r="J31" s="780"/>
      <c r="K31" s="787" t="s">
        <v>35</v>
      </c>
      <c r="L31" s="788"/>
      <c r="M31" s="788"/>
      <c r="N31" s="788"/>
      <c r="O31" s="788"/>
      <c r="P31" s="788"/>
      <c r="Q31" s="788"/>
      <c r="R31" s="788"/>
      <c r="S31" s="789" t="s">
        <v>36</v>
      </c>
      <c r="T31" s="789"/>
      <c r="U31" s="789"/>
      <c r="V31" s="789"/>
      <c r="W31" s="790"/>
      <c r="X31" s="791" t="s">
        <v>37</v>
      </c>
      <c r="Y31" s="792"/>
      <c r="Z31" s="793"/>
      <c r="AA31" s="793"/>
      <c r="AB31" s="794"/>
    </row>
    <row r="32" spans="2:28" ht="14.25" customHeight="1" x14ac:dyDescent="0.35">
      <c r="B32" s="781"/>
      <c r="C32" s="782"/>
      <c r="D32" s="782"/>
      <c r="E32" s="782"/>
      <c r="F32" s="782"/>
      <c r="G32" s="782"/>
      <c r="H32" s="782"/>
      <c r="I32" s="782"/>
      <c r="J32" s="783"/>
      <c r="K32" s="795" t="s">
        <v>38</v>
      </c>
      <c r="L32" s="771"/>
      <c r="M32" s="771"/>
      <c r="N32" s="771"/>
      <c r="O32" s="771" t="s">
        <v>39</v>
      </c>
      <c r="P32" s="771"/>
      <c r="Q32" s="771"/>
      <c r="R32" s="771"/>
      <c r="S32" s="771" t="s">
        <v>38</v>
      </c>
      <c r="T32" s="771"/>
      <c r="U32" s="771" t="s">
        <v>39</v>
      </c>
      <c r="V32" s="771"/>
      <c r="W32" s="771"/>
      <c r="X32" s="796" t="s">
        <v>38</v>
      </c>
      <c r="Y32" s="797"/>
      <c r="Z32" s="771" t="s">
        <v>39</v>
      </c>
      <c r="AA32" s="771"/>
      <c r="AB32" s="772"/>
    </row>
    <row r="33" spans="2:28" ht="15" customHeight="1" thickBot="1" x14ac:dyDescent="0.4">
      <c r="B33" s="784"/>
      <c r="C33" s="785"/>
      <c r="D33" s="785"/>
      <c r="E33" s="785"/>
      <c r="F33" s="785"/>
      <c r="G33" s="785"/>
      <c r="H33" s="785"/>
      <c r="I33" s="785"/>
      <c r="J33" s="786"/>
      <c r="K33" s="773">
        <v>0</v>
      </c>
      <c r="L33" s="774"/>
      <c r="M33" s="774"/>
      <c r="N33" s="774"/>
      <c r="O33" s="774">
        <v>79</v>
      </c>
      <c r="P33" s="774"/>
      <c r="Q33" s="774"/>
      <c r="R33" s="774"/>
      <c r="S33" s="774">
        <v>80</v>
      </c>
      <c r="T33" s="774"/>
      <c r="U33" s="774">
        <v>94</v>
      </c>
      <c r="V33" s="774"/>
      <c r="W33" s="774"/>
      <c r="X33" s="774">
        <v>95</v>
      </c>
      <c r="Y33" s="776"/>
      <c r="Z33" s="774">
        <v>100</v>
      </c>
      <c r="AA33" s="774"/>
      <c r="AB33" s="777"/>
    </row>
    <row r="34" spans="2:28" ht="6" customHeight="1" thickBot="1" x14ac:dyDescent="0.4">
      <c r="B34" s="733"/>
      <c r="C34" s="734"/>
      <c r="D34" s="734"/>
      <c r="E34" s="734"/>
      <c r="F34" s="734"/>
      <c r="G34" s="734"/>
      <c r="H34" s="734"/>
      <c r="I34" s="734"/>
      <c r="J34" s="734"/>
      <c r="K34" s="734"/>
      <c r="L34" s="734"/>
      <c r="M34" s="734"/>
      <c r="N34" s="734"/>
      <c r="O34" s="734"/>
      <c r="P34" s="734"/>
      <c r="Q34" s="734"/>
      <c r="R34" s="734"/>
      <c r="S34" s="734"/>
      <c r="T34" s="734"/>
      <c r="U34" s="734"/>
      <c r="V34" s="734"/>
      <c r="W34" s="734"/>
      <c r="X34" s="734"/>
      <c r="Y34" s="734"/>
      <c r="Z34" s="734"/>
      <c r="AA34" s="734"/>
      <c r="AB34" s="735"/>
    </row>
    <row r="35" spans="2:28" s="642" customFormat="1" ht="15" customHeight="1" thickBot="1" x14ac:dyDescent="0.4">
      <c r="B35" s="1023" t="s">
        <v>40</v>
      </c>
      <c r="C35" s="766"/>
      <c r="D35" s="766"/>
      <c r="E35" s="766"/>
      <c r="F35" s="766"/>
      <c r="G35" s="766"/>
      <c r="H35" s="766"/>
      <c r="I35" s="766"/>
      <c r="J35" s="766"/>
      <c r="K35" s="766"/>
      <c r="L35" s="766"/>
      <c r="M35" s="766"/>
      <c r="N35" s="766"/>
      <c r="O35" s="766"/>
      <c r="P35" s="766"/>
      <c r="Q35" s="766"/>
      <c r="R35" s="766"/>
      <c r="S35" s="766"/>
      <c r="T35" s="766"/>
      <c r="U35" s="766"/>
      <c r="V35" s="766"/>
      <c r="W35" s="766"/>
      <c r="X35" s="766"/>
      <c r="Y35" s="766"/>
      <c r="Z35" s="766"/>
      <c r="AA35" s="766"/>
      <c r="AB35" s="1024"/>
    </row>
    <row r="36" spans="2:28" s="642" customFormat="1" ht="107.25" customHeight="1" thickBot="1" x14ac:dyDescent="0.4">
      <c r="B36" s="1471" t="s">
        <v>41</v>
      </c>
      <c r="C36" s="1472"/>
      <c r="D36" s="1472"/>
      <c r="E36" s="1472"/>
      <c r="F36" s="1472"/>
      <c r="G36" s="1472"/>
      <c r="H36" s="604" t="s">
        <v>294</v>
      </c>
      <c r="I36" s="659" t="s">
        <v>295</v>
      </c>
      <c r="J36" s="232" t="s">
        <v>296</v>
      </c>
      <c r="K36" s="1473" t="s">
        <v>43</v>
      </c>
      <c r="L36" s="1474"/>
      <c r="M36" s="1474"/>
      <c r="N36" s="1474"/>
      <c r="O36" s="1474"/>
      <c r="P36" s="1474"/>
      <c r="Q36" s="1474"/>
      <c r="R36" s="1474"/>
      <c r="S36" s="1474"/>
      <c r="T36" s="1474"/>
      <c r="U36" s="1474"/>
      <c r="V36" s="1474"/>
      <c r="W36" s="1474"/>
      <c r="X36" s="1474"/>
      <c r="Y36" s="1474"/>
      <c r="Z36" s="1474"/>
      <c r="AA36" s="1474"/>
      <c r="AB36" s="1475"/>
    </row>
    <row r="37" spans="2:28" s="642" customFormat="1" ht="274.5" customHeight="1" x14ac:dyDescent="0.35">
      <c r="B37" s="1476" t="s">
        <v>212</v>
      </c>
      <c r="C37" s="1477"/>
      <c r="D37" s="1477"/>
      <c r="E37" s="1477"/>
      <c r="F37" s="1477"/>
      <c r="G37" s="1478"/>
      <c r="H37" s="660">
        <v>33</v>
      </c>
      <c r="I37" s="660">
        <v>1387</v>
      </c>
      <c r="J37" s="635">
        <f>IF(H37="","",(1-(H37/I37)))</f>
        <v>0.97620764239365543</v>
      </c>
      <c r="K37" s="1453" t="s">
        <v>297</v>
      </c>
      <c r="L37" s="1454"/>
      <c r="M37" s="1454"/>
      <c r="N37" s="1454"/>
      <c r="O37" s="1454"/>
      <c r="P37" s="1454"/>
      <c r="Q37" s="1454"/>
      <c r="R37" s="1454"/>
      <c r="S37" s="1454"/>
      <c r="T37" s="1454"/>
      <c r="U37" s="1454"/>
      <c r="V37" s="1454"/>
      <c r="W37" s="1454"/>
      <c r="X37" s="1454"/>
      <c r="Y37" s="1454"/>
      <c r="Z37" s="1454"/>
      <c r="AA37" s="1454"/>
      <c r="AB37" s="1455"/>
    </row>
    <row r="38" spans="2:28" s="642" customFormat="1" ht="348.65" customHeight="1" x14ac:dyDescent="0.35">
      <c r="B38" s="1408" t="s">
        <v>214</v>
      </c>
      <c r="C38" s="1409"/>
      <c r="D38" s="1409"/>
      <c r="E38" s="1409"/>
      <c r="F38" s="1409"/>
      <c r="G38" s="1410"/>
      <c r="H38" s="648">
        <v>5</v>
      </c>
      <c r="I38" s="651">
        <v>1327</v>
      </c>
      <c r="J38" s="635">
        <f>IF(H38="","",(1-(H38/I38)))</f>
        <v>0.99623210248681238</v>
      </c>
      <c r="K38" s="1453" t="s">
        <v>827</v>
      </c>
      <c r="L38" s="1454"/>
      <c r="M38" s="1454"/>
      <c r="N38" s="1454"/>
      <c r="O38" s="1454"/>
      <c r="P38" s="1454"/>
      <c r="Q38" s="1454"/>
      <c r="R38" s="1454"/>
      <c r="S38" s="1454"/>
      <c r="T38" s="1454"/>
      <c r="U38" s="1454"/>
      <c r="V38" s="1454"/>
      <c r="W38" s="1454"/>
      <c r="X38" s="1454"/>
      <c r="Y38" s="1454"/>
      <c r="Z38" s="1454"/>
      <c r="AA38" s="1454"/>
      <c r="AB38" s="1455"/>
    </row>
    <row r="39" spans="2:28" s="642" customFormat="1" ht="321.64999999999998" customHeight="1" thickBot="1" x14ac:dyDescent="0.4">
      <c r="B39" s="1408" t="s">
        <v>215</v>
      </c>
      <c r="C39" s="1409"/>
      <c r="D39" s="1409"/>
      <c r="E39" s="1409"/>
      <c r="F39" s="1409"/>
      <c r="G39" s="1410"/>
      <c r="H39" s="648">
        <v>5</v>
      </c>
      <c r="I39" s="651">
        <v>1535</v>
      </c>
      <c r="J39" s="635">
        <f>IF(H39="","",(1-(H39/I39)))</f>
        <v>0.99674267100977199</v>
      </c>
      <c r="K39" s="1453" t="s">
        <v>1081</v>
      </c>
      <c r="L39" s="1454"/>
      <c r="M39" s="1454"/>
      <c r="N39" s="1454"/>
      <c r="O39" s="1454"/>
      <c r="P39" s="1454"/>
      <c r="Q39" s="1454"/>
      <c r="R39" s="1454"/>
      <c r="S39" s="1454"/>
      <c r="T39" s="1454"/>
      <c r="U39" s="1454"/>
      <c r="V39" s="1454"/>
      <c r="W39" s="1454"/>
      <c r="X39" s="1454"/>
      <c r="Y39" s="1454"/>
      <c r="Z39" s="1454"/>
      <c r="AA39" s="1454"/>
      <c r="AB39" s="1455"/>
    </row>
    <row r="40" spans="2:28" s="642" customFormat="1" ht="307.14999999999998" hidden="1" customHeight="1" x14ac:dyDescent="0.35">
      <c r="B40" s="1408"/>
      <c r="C40" s="1409"/>
      <c r="D40" s="1409"/>
      <c r="E40" s="1409"/>
      <c r="F40" s="1409"/>
      <c r="G40" s="1410"/>
      <c r="H40" s="648"/>
      <c r="I40" s="651"/>
      <c r="J40" s="646" t="str">
        <f>+IF(I40=0,"",H40/I40)</f>
        <v/>
      </c>
      <c r="K40" s="1453"/>
      <c r="L40" s="1454"/>
      <c r="M40" s="1454"/>
      <c r="N40" s="1454"/>
      <c r="O40" s="1454"/>
      <c r="P40" s="1454"/>
      <c r="Q40" s="1454"/>
      <c r="R40" s="1454"/>
      <c r="S40" s="1454"/>
      <c r="T40" s="1454"/>
      <c r="U40" s="1454"/>
      <c r="V40" s="1454"/>
      <c r="W40" s="1454"/>
      <c r="X40" s="1454"/>
      <c r="Y40" s="1454"/>
      <c r="Z40" s="1454"/>
      <c r="AA40" s="1454"/>
      <c r="AB40" s="1455"/>
    </row>
    <row r="41" spans="2:28" s="642" customFormat="1" ht="321.64999999999998" hidden="1" customHeight="1" x14ac:dyDescent="0.35">
      <c r="B41" s="1408"/>
      <c r="C41" s="1409"/>
      <c r="D41" s="1409"/>
      <c r="E41" s="1409"/>
      <c r="F41" s="1409"/>
      <c r="G41" s="1410"/>
      <c r="H41" s="648"/>
      <c r="I41" s="651"/>
      <c r="J41" s="646" t="e">
        <f t="shared" ref="J41:J48" si="0">+H41/I41</f>
        <v>#DIV/0!</v>
      </c>
      <c r="K41" s="1453"/>
      <c r="L41" s="1454"/>
      <c r="M41" s="1454"/>
      <c r="N41" s="1454"/>
      <c r="O41" s="1454"/>
      <c r="P41" s="1454"/>
      <c r="Q41" s="1454"/>
      <c r="R41" s="1454"/>
      <c r="S41" s="1454"/>
      <c r="T41" s="1454"/>
      <c r="U41" s="1454"/>
      <c r="V41" s="1454"/>
      <c r="W41" s="1454"/>
      <c r="X41" s="1454"/>
      <c r="Y41" s="1454"/>
      <c r="Z41" s="1454"/>
      <c r="AA41" s="1454"/>
      <c r="AB41" s="1455"/>
    </row>
    <row r="42" spans="2:28" s="642" customFormat="1" ht="317.5" hidden="1" customHeight="1" x14ac:dyDescent="0.35">
      <c r="B42" s="1408"/>
      <c r="C42" s="1409"/>
      <c r="D42" s="1409"/>
      <c r="E42" s="1409"/>
      <c r="F42" s="1409"/>
      <c r="G42" s="1410"/>
      <c r="H42" s="648"/>
      <c r="I42" s="651"/>
      <c r="J42" s="646" t="e">
        <f t="shared" si="0"/>
        <v>#DIV/0!</v>
      </c>
      <c r="K42" s="1453"/>
      <c r="L42" s="1454"/>
      <c r="M42" s="1454"/>
      <c r="N42" s="1454"/>
      <c r="O42" s="1454"/>
      <c r="P42" s="1454"/>
      <c r="Q42" s="1454"/>
      <c r="R42" s="1454"/>
      <c r="S42" s="1454"/>
      <c r="T42" s="1454"/>
      <c r="U42" s="1454"/>
      <c r="V42" s="1454"/>
      <c r="W42" s="1454"/>
      <c r="X42" s="1454"/>
      <c r="Y42" s="1454"/>
      <c r="Z42" s="1454"/>
      <c r="AA42" s="1454"/>
      <c r="AB42" s="1455"/>
    </row>
    <row r="43" spans="2:28" s="642" customFormat="1" ht="317.5" hidden="1" customHeight="1" x14ac:dyDescent="0.35">
      <c r="B43" s="1408"/>
      <c r="C43" s="1409"/>
      <c r="D43" s="1409"/>
      <c r="E43" s="1409"/>
      <c r="F43" s="1409"/>
      <c r="G43" s="1410"/>
      <c r="H43" s="648"/>
      <c r="I43" s="651"/>
      <c r="J43" s="646" t="e">
        <f t="shared" si="0"/>
        <v>#DIV/0!</v>
      </c>
      <c r="K43" s="1453"/>
      <c r="L43" s="1454"/>
      <c r="M43" s="1454"/>
      <c r="N43" s="1454"/>
      <c r="O43" s="1454"/>
      <c r="P43" s="1454"/>
      <c r="Q43" s="1454"/>
      <c r="R43" s="1454"/>
      <c r="S43" s="1454"/>
      <c r="T43" s="1454"/>
      <c r="U43" s="1454"/>
      <c r="V43" s="1454"/>
      <c r="W43" s="1454"/>
      <c r="X43" s="1454"/>
      <c r="Y43" s="1454"/>
      <c r="Z43" s="1454"/>
      <c r="AA43" s="1454"/>
      <c r="AB43" s="1455"/>
    </row>
    <row r="44" spans="2:28" s="642" customFormat="1" ht="323.5" hidden="1" customHeight="1" x14ac:dyDescent="0.35">
      <c r="B44" s="1408"/>
      <c r="C44" s="1409"/>
      <c r="D44" s="1409"/>
      <c r="E44" s="1409"/>
      <c r="F44" s="1409"/>
      <c r="G44" s="1410"/>
      <c r="H44" s="648"/>
      <c r="I44" s="651"/>
      <c r="J44" s="646" t="e">
        <f t="shared" si="0"/>
        <v>#DIV/0!</v>
      </c>
      <c r="K44" s="1453"/>
      <c r="L44" s="1454"/>
      <c r="M44" s="1454"/>
      <c r="N44" s="1454"/>
      <c r="O44" s="1454"/>
      <c r="P44" s="1454"/>
      <c r="Q44" s="1454"/>
      <c r="R44" s="1454"/>
      <c r="S44" s="1454"/>
      <c r="T44" s="1454"/>
      <c r="U44" s="1454"/>
      <c r="V44" s="1454"/>
      <c r="W44" s="1454"/>
      <c r="X44" s="1454"/>
      <c r="Y44" s="1454"/>
      <c r="Z44" s="1454"/>
      <c r="AA44" s="1454"/>
      <c r="AB44" s="1455"/>
    </row>
    <row r="45" spans="2:28" s="642" customFormat="1" ht="323.5" hidden="1" customHeight="1" x14ac:dyDescent="0.35">
      <c r="B45" s="1408"/>
      <c r="C45" s="1409"/>
      <c r="D45" s="1409"/>
      <c r="E45" s="1409"/>
      <c r="F45" s="1409"/>
      <c r="G45" s="1410"/>
      <c r="H45" s="648"/>
      <c r="I45" s="651"/>
      <c r="J45" s="646" t="e">
        <f t="shared" si="0"/>
        <v>#DIV/0!</v>
      </c>
      <c r="K45" s="1453"/>
      <c r="L45" s="1454"/>
      <c r="M45" s="1454"/>
      <c r="N45" s="1454"/>
      <c r="O45" s="1454"/>
      <c r="P45" s="1454"/>
      <c r="Q45" s="1454"/>
      <c r="R45" s="1454"/>
      <c r="S45" s="1454"/>
      <c r="T45" s="1454"/>
      <c r="U45" s="1454"/>
      <c r="V45" s="1454"/>
      <c r="W45" s="1454"/>
      <c r="X45" s="1454"/>
      <c r="Y45" s="1454"/>
      <c r="Z45" s="1454"/>
      <c r="AA45" s="1454"/>
      <c r="AB45" s="1455"/>
    </row>
    <row r="46" spans="2:28" s="642" customFormat="1" ht="15" hidden="1" thickBot="1" x14ac:dyDescent="0.4">
      <c r="B46" s="740"/>
      <c r="C46" s="741"/>
      <c r="D46" s="741"/>
      <c r="E46" s="741"/>
      <c r="F46" s="741"/>
      <c r="G46" s="742"/>
      <c r="H46" s="648"/>
      <c r="I46" s="651"/>
      <c r="J46" s="646" t="e">
        <f t="shared" si="0"/>
        <v>#DIV/0!</v>
      </c>
      <c r="K46" s="743"/>
      <c r="L46" s="744"/>
      <c r="M46" s="744"/>
      <c r="N46" s="744"/>
      <c r="O46" s="744"/>
      <c r="P46" s="744"/>
      <c r="Q46" s="744"/>
      <c r="R46" s="744"/>
      <c r="S46" s="744"/>
      <c r="T46" s="744"/>
      <c r="U46" s="744"/>
      <c r="V46" s="744"/>
      <c r="W46" s="744"/>
      <c r="X46" s="744"/>
      <c r="Y46" s="744"/>
      <c r="Z46" s="744"/>
      <c r="AA46" s="744"/>
      <c r="AB46" s="745"/>
    </row>
    <row r="47" spans="2:28" s="642" customFormat="1" ht="15" hidden="1" thickBot="1" x14ac:dyDescent="0.4">
      <c r="B47" s="740"/>
      <c r="C47" s="741"/>
      <c r="D47" s="741"/>
      <c r="E47" s="741"/>
      <c r="F47" s="741"/>
      <c r="G47" s="742"/>
      <c r="H47" s="648"/>
      <c r="I47" s="651"/>
      <c r="J47" s="646" t="e">
        <f t="shared" si="0"/>
        <v>#DIV/0!</v>
      </c>
      <c r="K47" s="743"/>
      <c r="L47" s="744"/>
      <c r="M47" s="744"/>
      <c r="N47" s="744"/>
      <c r="O47" s="744"/>
      <c r="P47" s="744"/>
      <c r="Q47" s="744"/>
      <c r="R47" s="744"/>
      <c r="S47" s="744"/>
      <c r="T47" s="744"/>
      <c r="U47" s="744"/>
      <c r="V47" s="744"/>
      <c r="W47" s="744"/>
      <c r="X47" s="744"/>
      <c r="Y47" s="744"/>
      <c r="Z47" s="744"/>
      <c r="AA47" s="744"/>
      <c r="AB47" s="745"/>
    </row>
    <row r="48" spans="2:28" s="642" customFormat="1" ht="15" hidden="1" thickBot="1" x14ac:dyDescent="0.4">
      <c r="B48" s="740"/>
      <c r="C48" s="741"/>
      <c r="D48" s="741"/>
      <c r="E48" s="741"/>
      <c r="F48" s="741"/>
      <c r="G48" s="742"/>
      <c r="H48" s="627"/>
      <c r="I48" s="152"/>
      <c r="J48" s="646" t="e">
        <f t="shared" si="0"/>
        <v>#DIV/0!</v>
      </c>
      <c r="K48" s="743"/>
      <c r="L48" s="744"/>
      <c r="M48" s="744"/>
      <c r="N48" s="744"/>
      <c r="O48" s="744"/>
      <c r="P48" s="744"/>
      <c r="Q48" s="744"/>
      <c r="R48" s="744"/>
      <c r="S48" s="744"/>
      <c r="T48" s="744"/>
      <c r="U48" s="744"/>
      <c r="V48" s="744"/>
      <c r="W48" s="744"/>
      <c r="X48" s="744"/>
      <c r="Y48" s="744"/>
      <c r="Z48" s="744"/>
      <c r="AA48" s="744"/>
      <c r="AB48" s="745"/>
    </row>
    <row r="49" spans="2:28" s="642" customFormat="1" ht="15.75" customHeight="1" thickBot="1" x14ac:dyDescent="0.4">
      <c r="B49" s="746" t="s">
        <v>46</v>
      </c>
      <c r="C49" s="747"/>
      <c r="D49" s="747"/>
      <c r="E49" s="747"/>
      <c r="F49" s="747"/>
      <c r="G49" s="748"/>
      <c r="H49" s="628">
        <f>SUM(H37:H45)</f>
        <v>43</v>
      </c>
      <c r="I49" s="628">
        <f>SUM(I37:I45)</f>
        <v>4249</v>
      </c>
      <c r="J49" s="661">
        <f>IF(H49="","",(1-(H49/I49)))</f>
        <v>0.98987997175806075</v>
      </c>
      <c r="K49" s="749"/>
      <c r="L49" s="750"/>
      <c r="M49" s="750"/>
      <c r="N49" s="750"/>
      <c r="O49" s="750"/>
      <c r="P49" s="750"/>
      <c r="Q49" s="750"/>
      <c r="R49" s="750"/>
      <c r="S49" s="750"/>
      <c r="T49" s="750"/>
      <c r="U49" s="750"/>
      <c r="V49" s="750"/>
      <c r="W49" s="750"/>
      <c r="X49" s="750"/>
      <c r="Y49" s="750"/>
      <c r="Z49" s="750"/>
      <c r="AA49" s="750"/>
      <c r="AB49" s="751"/>
    </row>
    <row r="50" spans="2:28" s="642" customFormat="1" ht="6" customHeight="1" thickBot="1" x14ac:dyDescent="0.4">
      <c r="B50" s="718"/>
      <c r="C50" s="719"/>
      <c r="D50" s="719"/>
      <c r="E50" s="719"/>
      <c r="F50" s="719"/>
      <c r="G50" s="719"/>
      <c r="H50" s="719"/>
      <c r="I50" s="719"/>
      <c r="J50" s="719"/>
      <c r="K50" s="719"/>
      <c r="L50" s="719"/>
      <c r="M50" s="719"/>
      <c r="N50" s="719"/>
      <c r="O50" s="719"/>
      <c r="P50" s="719"/>
      <c r="Q50" s="719"/>
      <c r="R50" s="719"/>
      <c r="S50" s="719"/>
      <c r="T50" s="719"/>
      <c r="U50" s="719"/>
      <c r="V50" s="719"/>
      <c r="W50" s="719"/>
      <c r="X50" s="719"/>
      <c r="Y50" s="719"/>
      <c r="Z50" s="719"/>
      <c r="AA50" s="719"/>
      <c r="AB50" s="720"/>
    </row>
    <row r="51" spans="2:28" s="642" customFormat="1" ht="14.5" customHeight="1" thickBot="1" x14ac:dyDescent="0.4">
      <c r="B51" s="721" t="s">
        <v>981</v>
      </c>
      <c r="C51" s="722"/>
      <c r="D51" s="722"/>
      <c r="E51" s="722"/>
      <c r="F51" s="722"/>
      <c r="G51" s="722"/>
      <c r="H51" s="722"/>
      <c r="I51" s="722"/>
      <c r="J51" s="722"/>
      <c r="K51" s="722"/>
      <c r="L51" s="722"/>
      <c r="M51" s="722"/>
      <c r="N51" s="722"/>
      <c r="O51" s="722"/>
      <c r="P51" s="722"/>
      <c r="Q51" s="722"/>
      <c r="R51" s="722"/>
      <c r="S51" s="722"/>
      <c r="T51" s="722"/>
      <c r="U51" s="722"/>
      <c r="V51" s="722"/>
      <c r="W51" s="722"/>
      <c r="X51" s="722"/>
      <c r="Y51" s="722"/>
      <c r="Z51" s="722"/>
      <c r="AA51" s="722"/>
      <c r="AB51" s="723"/>
    </row>
    <row r="52" spans="2:28" ht="30" customHeight="1" x14ac:dyDescent="0.35">
      <c r="B52" s="724" t="s">
        <v>81</v>
      </c>
      <c r="C52" s="725"/>
      <c r="D52" s="725"/>
      <c r="E52" s="725"/>
      <c r="F52" s="725"/>
      <c r="G52" s="725"/>
      <c r="H52" s="725"/>
      <c r="I52" s="725"/>
      <c r="J52" s="725"/>
      <c r="K52" s="725"/>
      <c r="L52" s="725"/>
      <c r="M52" s="725"/>
      <c r="N52" s="725"/>
      <c r="O52" s="725"/>
      <c r="P52" s="725"/>
      <c r="Q52" s="725"/>
      <c r="R52" s="725"/>
      <c r="S52" s="725"/>
      <c r="T52" s="725"/>
      <c r="U52" s="725"/>
      <c r="V52" s="725"/>
      <c r="W52" s="725"/>
      <c r="X52" s="725"/>
      <c r="Y52" s="725"/>
      <c r="Z52" s="725"/>
      <c r="AA52" s="725"/>
      <c r="AB52" s="726"/>
    </row>
    <row r="53" spans="2:28" ht="30" customHeight="1" x14ac:dyDescent="0.35">
      <c r="B53" s="727"/>
      <c r="C53" s="728"/>
      <c r="D53" s="728"/>
      <c r="E53" s="728"/>
      <c r="F53" s="728"/>
      <c r="G53" s="728"/>
      <c r="H53" s="728"/>
      <c r="I53" s="728"/>
      <c r="J53" s="728"/>
      <c r="K53" s="728"/>
      <c r="L53" s="728"/>
      <c r="M53" s="728"/>
      <c r="N53" s="728"/>
      <c r="O53" s="728"/>
      <c r="P53" s="728"/>
      <c r="Q53" s="728"/>
      <c r="R53" s="728"/>
      <c r="S53" s="728"/>
      <c r="T53" s="728"/>
      <c r="U53" s="728"/>
      <c r="V53" s="728"/>
      <c r="W53" s="728"/>
      <c r="X53" s="728"/>
      <c r="Y53" s="728"/>
      <c r="Z53" s="728"/>
      <c r="AA53" s="728"/>
      <c r="AB53" s="729"/>
    </row>
    <row r="54" spans="2:28" ht="30" customHeight="1" x14ac:dyDescent="0.35">
      <c r="B54" s="727"/>
      <c r="C54" s="728"/>
      <c r="D54" s="728"/>
      <c r="E54" s="728"/>
      <c r="F54" s="728"/>
      <c r="G54" s="728"/>
      <c r="H54" s="728"/>
      <c r="I54" s="728"/>
      <c r="J54" s="728"/>
      <c r="K54" s="728"/>
      <c r="L54" s="728"/>
      <c r="M54" s="728"/>
      <c r="N54" s="728"/>
      <c r="O54" s="728"/>
      <c r="P54" s="728"/>
      <c r="Q54" s="728"/>
      <c r="R54" s="728"/>
      <c r="S54" s="728"/>
      <c r="T54" s="728"/>
      <c r="U54" s="728"/>
      <c r="V54" s="728"/>
      <c r="W54" s="728"/>
      <c r="X54" s="728"/>
      <c r="Y54" s="728"/>
      <c r="Z54" s="728"/>
      <c r="AA54" s="728"/>
      <c r="AB54" s="729"/>
    </row>
    <row r="55" spans="2:28" ht="30" customHeight="1" x14ac:dyDescent="0.35">
      <c r="B55" s="727"/>
      <c r="C55" s="728"/>
      <c r="D55" s="728"/>
      <c r="E55" s="728"/>
      <c r="F55" s="728"/>
      <c r="G55" s="728"/>
      <c r="H55" s="728"/>
      <c r="I55" s="728"/>
      <c r="J55" s="728"/>
      <c r="K55" s="728"/>
      <c r="L55" s="728"/>
      <c r="M55" s="728"/>
      <c r="N55" s="728"/>
      <c r="O55" s="728"/>
      <c r="P55" s="728"/>
      <c r="Q55" s="728"/>
      <c r="R55" s="728"/>
      <c r="S55" s="728"/>
      <c r="T55" s="728"/>
      <c r="U55" s="728"/>
      <c r="V55" s="728"/>
      <c r="W55" s="728"/>
      <c r="X55" s="728"/>
      <c r="Y55" s="728"/>
      <c r="Z55" s="728"/>
      <c r="AA55" s="728"/>
      <c r="AB55" s="729"/>
    </row>
    <row r="56" spans="2:28" ht="24.65" customHeight="1" x14ac:dyDescent="0.35">
      <c r="B56" s="727"/>
      <c r="C56" s="728"/>
      <c r="D56" s="728"/>
      <c r="E56" s="728"/>
      <c r="F56" s="728"/>
      <c r="G56" s="728"/>
      <c r="H56" s="728"/>
      <c r="I56" s="728"/>
      <c r="J56" s="728"/>
      <c r="K56" s="728"/>
      <c r="L56" s="728"/>
      <c r="M56" s="728"/>
      <c r="N56" s="728"/>
      <c r="O56" s="728"/>
      <c r="P56" s="728"/>
      <c r="Q56" s="728"/>
      <c r="R56" s="728"/>
      <c r="S56" s="728"/>
      <c r="T56" s="728"/>
      <c r="U56" s="728"/>
      <c r="V56" s="728"/>
      <c r="W56" s="728"/>
      <c r="X56" s="728"/>
      <c r="Y56" s="728"/>
      <c r="Z56" s="728"/>
      <c r="AA56" s="728"/>
      <c r="AB56" s="729"/>
    </row>
    <row r="57" spans="2:28" ht="30" customHeight="1" x14ac:dyDescent="0.35">
      <c r="B57" s="727"/>
      <c r="C57" s="728"/>
      <c r="D57" s="728"/>
      <c r="E57" s="728"/>
      <c r="F57" s="728"/>
      <c r="G57" s="728"/>
      <c r="H57" s="728"/>
      <c r="I57" s="728"/>
      <c r="J57" s="728"/>
      <c r="K57" s="728"/>
      <c r="L57" s="728"/>
      <c r="M57" s="728"/>
      <c r="N57" s="728"/>
      <c r="O57" s="728"/>
      <c r="P57" s="728"/>
      <c r="Q57" s="728"/>
      <c r="R57" s="728"/>
      <c r="S57" s="728"/>
      <c r="T57" s="728"/>
      <c r="U57" s="728"/>
      <c r="V57" s="728"/>
      <c r="W57" s="728"/>
      <c r="X57" s="728"/>
      <c r="Y57" s="728"/>
      <c r="Z57" s="728"/>
      <c r="AA57" s="728"/>
      <c r="AB57" s="729"/>
    </row>
    <row r="58" spans="2:28" ht="18" customHeight="1" x14ac:dyDescent="0.35">
      <c r="B58" s="727"/>
      <c r="C58" s="728"/>
      <c r="D58" s="728"/>
      <c r="E58" s="728"/>
      <c r="F58" s="728"/>
      <c r="G58" s="728"/>
      <c r="H58" s="728"/>
      <c r="I58" s="728"/>
      <c r="J58" s="728"/>
      <c r="K58" s="728"/>
      <c r="L58" s="728"/>
      <c r="M58" s="728"/>
      <c r="N58" s="728"/>
      <c r="O58" s="728"/>
      <c r="P58" s="728"/>
      <c r="Q58" s="728"/>
      <c r="R58" s="728"/>
      <c r="S58" s="728"/>
      <c r="T58" s="728"/>
      <c r="U58" s="728"/>
      <c r="V58" s="728"/>
      <c r="W58" s="728"/>
      <c r="X58" s="728"/>
      <c r="Y58" s="728"/>
      <c r="Z58" s="728"/>
      <c r="AA58" s="728"/>
      <c r="AB58" s="729"/>
    </row>
    <row r="59" spans="2:28" ht="18.649999999999999" customHeight="1" x14ac:dyDescent="0.35">
      <c r="B59" s="727"/>
      <c r="C59" s="728"/>
      <c r="D59" s="728"/>
      <c r="E59" s="728"/>
      <c r="F59" s="728"/>
      <c r="G59" s="728"/>
      <c r="H59" s="728"/>
      <c r="I59" s="728"/>
      <c r="J59" s="728"/>
      <c r="K59" s="728"/>
      <c r="L59" s="728"/>
      <c r="M59" s="728"/>
      <c r="N59" s="728"/>
      <c r="O59" s="728"/>
      <c r="P59" s="728"/>
      <c r="Q59" s="728"/>
      <c r="R59" s="728"/>
      <c r="S59" s="728"/>
      <c r="T59" s="728"/>
      <c r="U59" s="728"/>
      <c r="V59" s="728"/>
      <c r="W59" s="728"/>
      <c r="X59" s="728"/>
      <c r="Y59" s="728"/>
      <c r="Z59" s="728"/>
      <c r="AA59" s="728"/>
      <c r="AB59" s="729"/>
    </row>
    <row r="60" spans="2:28" ht="22.15" customHeight="1" x14ac:dyDescent="0.35">
      <c r="B60" s="727"/>
      <c r="C60" s="728"/>
      <c r="D60" s="728"/>
      <c r="E60" s="728"/>
      <c r="F60" s="728"/>
      <c r="G60" s="728"/>
      <c r="H60" s="728"/>
      <c r="I60" s="728"/>
      <c r="J60" s="728"/>
      <c r="K60" s="728"/>
      <c r="L60" s="728"/>
      <c r="M60" s="728"/>
      <c r="N60" s="728"/>
      <c r="O60" s="728"/>
      <c r="P60" s="728"/>
      <c r="Q60" s="728"/>
      <c r="R60" s="728"/>
      <c r="S60" s="728"/>
      <c r="T60" s="728"/>
      <c r="U60" s="728"/>
      <c r="V60" s="728"/>
      <c r="W60" s="728"/>
      <c r="X60" s="728"/>
      <c r="Y60" s="728"/>
      <c r="Z60" s="728"/>
      <c r="AA60" s="728"/>
      <c r="AB60" s="729"/>
    </row>
    <row r="61" spans="2:28" ht="22.15" customHeight="1" thickBot="1" x14ac:dyDescent="0.4">
      <c r="B61" s="730"/>
      <c r="C61" s="731"/>
      <c r="D61" s="731"/>
      <c r="E61" s="731"/>
      <c r="F61" s="731"/>
      <c r="G61" s="731"/>
      <c r="H61" s="731"/>
      <c r="I61" s="731"/>
      <c r="J61" s="731"/>
      <c r="K61" s="731"/>
      <c r="L61" s="731"/>
      <c r="M61" s="731"/>
      <c r="N61" s="731"/>
      <c r="O61" s="731"/>
      <c r="P61" s="731"/>
      <c r="Q61" s="731"/>
      <c r="R61" s="731"/>
      <c r="S61" s="731"/>
      <c r="T61" s="731"/>
      <c r="U61" s="731"/>
      <c r="V61" s="731"/>
      <c r="W61" s="731"/>
      <c r="X61" s="731"/>
      <c r="Y61" s="731"/>
      <c r="Z61" s="731"/>
      <c r="AA61" s="731"/>
      <c r="AB61" s="732"/>
    </row>
    <row r="62" spans="2:28" ht="6" customHeight="1" thickBot="1" x14ac:dyDescent="0.4">
      <c r="B62" s="733"/>
      <c r="C62" s="734"/>
      <c r="D62" s="734"/>
      <c r="E62" s="734"/>
      <c r="F62" s="734"/>
      <c r="G62" s="734"/>
      <c r="H62" s="734"/>
      <c r="I62" s="734"/>
      <c r="J62" s="734"/>
      <c r="K62" s="734"/>
      <c r="L62" s="734"/>
      <c r="M62" s="734"/>
      <c r="N62" s="734"/>
      <c r="O62" s="734"/>
      <c r="P62" s="734"/>
      <c r="Q62" s="734"/>
      <c r="R62" s="734"/>
      <c r="S62" s="734"/>
      <c r="T62" s="734"/>
      <c r="U62" s="734"/>
      <c r="V62" s="734"/>
      <c r="W62" s="734"/>
      <c r="X62" s="734"/>
      <c r="Y62" s="734"/>
      <c r="Z62" s="734"/>
      <c r="AA62" s="734"/>
      <c r="AB62" s="735"/>
    </row>
    <row r="63" spans="2:28" ht="27" customHeight="1" x14ac:dyDescent="0.35">
      <c r="B63" s="736" t="s">
        <v>41</v>
      </c>
      <c r="C63" s="737"/>
      <c r="D63" s="737"/>
      <c r="E63" s="737"/>
      <c r="F63" s="737"/>
      <c r="G63" s="737"/>
      <c r="H63" s="737" t="s">
        <v>68</v>
      </c>
      <c r="I63" s="737"/>
      <c r="J63" s="737" t="s">
        <v>48</v>
      </c>
      <c r="K63" s="737"/>
      <c r="L63" s="737"/>
      <c r="M63" s="737"/>
      <c r="N63" s="737" t="s">
        <v>49</v>
      </c>
      <c r="O63" s="737"/>
      <c r="P63" s="737"/>
      <c r="Q63" s="737"/>
      <c r="R63" s="737"/>
      <c r="S63" s="737"/>
      <c r="T63" s="737"/>
      <c r="U63" s="737"/>
      <c r="V63" s="738" t="s">
        <v>50</v>
      </c>
      <c r="W63" s="738"/>
      <c r="X63" s="738"/>
      <c r="Y63" s="738"/>
      <c r="Z63" s="738"/>
      <c r="AA63" s="738"/>
      <c r="AB63" s="739"/>
    </row>
    <row r="64" spans="2:28" s="475" customFormat="1" ht="73.900000000000006" customHeight="1" x14ac:dyDescent="0.35">
      <c r="B64" s="1450" t="s">
        <v>212</v>
      </c>
      <c r="C64" s="1048"/>
      <c r="D64" s="1048"/>
      <c r="E64" s="1048"/>
      <c r="F64" s="1048"/>
      <c r="G64" s="1048"/>
      <c r="H64" s="1470">
        <v>0.98699999999999999</v>
      </c>
      <c r="I64" s="1470"/>
      <c r="J64" s="1470">
        <f>+J37</f>
        <v>0.97620764239365543</v>
      </c>
      <c r="K64" s="1470"/>
      <c r="L64" s="1470"/>
      <c r="M64" s="1470"/>
      <c r="N64" s="1284" t="s">
        <v>298</v>
      </c>
      <c r="O64" s="1284"/>
      <c r="P64" s="1284"/>
      <c r="Q64" s="1284"/>
      <c r="R64" s="1284"/>
      <c r="S64" s="1284"/>
      <c r="T64" s="1284"/>
      <c r="U64" s="1284"/>
      <c r="V64" s="1451" t="s">
        <v>287</v>
      </c>
      <c r="W64" s="1451"/>
      <c r="X64" s="1451"/>
      <c r="Y64" s="1451"/>
      <c r="Z64" s="1451"/>
      <c r="AA64" s="1451"/>
      <c r="AB64" s="1452"/>
    </row>
    <row r="65" spans="2:28" s="475" customFormat="1" ht="73.900000000000006" customHeight="1" x14ac:dyDescent="0.35">
      <c r="B65" s="1450" t="s">
        <v>214</v>
      </c>
      <c r="C65" s="1048"/>
      <c r="D65" s="1048"/>
      <c r="E65" s="1048"/>
      <c r="F65" s="1048"/>
      <c r="G65" s="1048"/>
      <c r="H65" s="1470">
        <v>0.997</v>
      </c>
      <c r="I65" s="1470"/>
      <c r="J65" s="1470">
        <f t="shared" ref="J65:J72" si="1">+J38</f>
        <v>0.99623210248681238</v>
      </c>
      <c r="K65" s="1470"/>
      <c r="L65" s="1470"/>
      <c r="M65" s="1470"/>
      <c r="N65" s="1284" t="s">
        <v>298</v>
      </c>
      <c r="O65" s="1284"/>
      <c r="P65" s="1284"/>
      <c r="Q65" s="1284"/>
      <c r="R65" s="1284"/>
      <c r="S65" s="1284"/>
      <c r="T65" s="1284"/>
      <c r="U65" s="1284"/>
      <c r="V65" s="1451" t="s">
        <v>287</v>
      </c>
      <c r="W65" s="1451"/>
      <c r="X65" s="1451"/>
      <c r="Y65" s="1451"/>
      <c r="Z65" s="1451"/>
      <c r="AA65" s="1451"/>
      <c r="AB65" s="1452"/>
    </row>
    <row r="66" spans="2:28" s="475" customFormat="1" ht="73.900000000000006" customHeight="1" x14ac:dyDescent="0.35">
      <c r="B66" s="1450" t="s">
        <v>215</v>
      </c>
      <c r="C66" s="1048"/>
      <c r="D66" s="1048"/>
      <c r="E66" s="1048"/>
      <c r="F66" s="1048"/>
      <c r="G66" s="1048"/>
      <c r="H66" s="1047">
        <v>0.997</v>
      </c>
      <c r="I66" s="1048"/>
      <c r="J66" s="1470">
        <f t="shared" si="1"/>
        <v>0.99674267100977199</v>
      </c>
      <c r="K66" s="1470"/>
      <c r="L66" s="1470"/>
      <c r="M66" s="1470"/>
      <c r="N66" s="1284" t="s">
        <v>298</v>
      </c>
      <c r="O66" s="1284"/>
      <c r="P66" s="1284"/>
      <c r="Q66" s="1284"/>
      <c r="R66" s="1284"/>
      <c r="S66" s="1284"/>
      <c r="T66" s="1284"/>
      <c r="U66" s="1284"/>
      <c r="V66" s="1451" t="s">
        <v>287</v>
      </c>
      <c r="W66" s="1451"/>
      <c r="X66" s="1451"/>
      <c r="Y66" s="1451"/>
      <c r="Z66" s="1451"/>
      <c r="AA66" s="1451"/>
      <c r="AB66" s="1452"/>
    </row>
    <row r="67" spans="2:28" s="475" customFormat="1" ht="73.900000000000006" customHeight="1" thickBot="1" x14ac:dyDescent="0.4">
      <c r="B67" s="1450" t="s">
        <v>216</v>
      </c>
      <c r="C67" s="1048"/>
      <c r="D67" s="1048"/>
      <c r="E67" s="1048"/>
      <c r="F67" s="1048"/>
      <c r="G67" s="1048"/>
      <c r="H67" s="1470">
        <v>0.98699999999999999</v>
      </c>
      <c r="I67" s="1470"/>
      <c r="J67" s="1047" t="str">
        <f t="shared" si="1"/>
        <v/>
      </c>
      <c r="K67" s="1048"/>
      <c r="L67" s="1048"/>
      <c r="M67" s="1048"/>
      <c r="N67" s="1284"/>
      <c r="O67" s="1284"/>
      <c r="P67" s="1284"/>
      <c r="Q67" s="1284"/>
      <c r="R67" s="1284"/>
      <c r="S67" s="1284"/>
      <c r="T67" s="1284"/>
      <c r="U67" s="1284"/>
      <c r="V67" s="1451"/>
      <c r="W67" s="1451"/>
      <c r="X67" s="1451"/>
      <c r="Y67" s="1451"/>
      <c r="Z67" s="1451"/>
      <c r="AA67" s="1451"/>
      <c r="AB67" s="1452"/>
    </row>
    <row r="68" spans="2:28" s="475" customFormat="1" ht="73.900000000000006" hidden="1" customHeight="1" x14ac:dyDescent="0.35">
      <c r="B68" s="1450"/>
      <c r="C68" s="1048"/>
      <c r="D68" s="1048"/>
      <c r="E68" s="1048"/>
      <c r="F68" s="1048"/>
      <c r="G68" s="1048"/>
      <c r="H68" s="1047"/>
      <c r="I68" s="1048"/>
      <c r="J68" s="1047" t="e">
        <f t="shared" si="1"/>
        <v>#DIV/0!</v>
      </c>
      <c r="K68" s="1048"/>
      <c r="L68" s="1048"/>
      <c r="M68" s="1048"/>
      <c r="N68" s="1284"/>
      <c r="O68" s="1284"/>
      <c r="P68" s="1284"/>
      <c r="Q68" s="1284"/>
      <c r="R68" s="1284"/>
      <c r="S68" s="1284"/>
      <c r="T68" s="1284"/>
      <c r="U68" s="1284"/>
      <c r="V68" s="1451"/>
      <c r="W68" s="1451"/>
      <c r="X68" s="1451"/>
      <c r="Y68" s="1451"/>
      <c r="Z68" s="1451"/>
      <c r="AA68" s="1451"/>
      <c r="AB68" s="1452"/>
    </row>
    <row r="69" spans="2:28" s="475" customFormat="1" ht="73.900000000000006" hidden="1" customHeight="1" x14ac:dyDescent="0.35">
      <c r="B69" s="1450"/>
      <c r="C69" s="1048"/>
      <c r="D69" s="1048"/>
      <c r="E69" s="1048"/>
      <c r="F69" s="1048"/>
      <c r="G69" s="1048"/>
      <c r="H69" s="1047"/>
      <c r="I69" s="1048"/>
      <c r="J69" s="1047" t="e">
        <f t="shared" si="1"/>
        <v>#DIV/0!</v>
      </c>
      <c r="K69" s="1048"/>
      <c r="L69" s="1048"/>
      <c r="M69" s="1048"/>
      <c r="N69" s="1284"/>
      <c r="O69" s="1284"/>
      <c r="P69" s="1284"/>
      <c r="Q69" s="1284"/>
      <c r="R69" s="1284"/>
      <c r="S69" s="1284"/>
      <c r="T69" s="1284"/>
      <c r="U69" s="1284"/>
      <c r="V69" s="1451"/>
      <c r="W69" s="1451"/>
      <c r="X69" s="1451"/>
      <c r="Y69" s="1451"/>
      <c r="Z69" s="1451"/>
      <c r="AA69" s="1451"/>
      <c r="AB69" s="1452"/>
    </row>
    <row r="70" spans="2:28" s="475" customFormat="1" ht="73.900000000000006" hidden="1" customHeight="1" x14ac:dyDescent="0.35">
      <c r="B70" s="1450"/>
      <c r="C70" s="1048"/>
      <c r="D70" s="1048"/>
      <c r="E70" s="1048"/>
      <c r="F70" s="1048"/>
      <c r="G70" s="1048"/>
      <c r="H70" s="1047"/>
      <c r="I70" s="1048"/>
      <c r="J70" s="1047" t="e">
        <f t="shared" si="1"/>
        <v>#DIV/0!</v>
      </c>
      <c r="K70" s="1048"/>
      <c r="L70" s="1048"/>
      <c r="M70" s="1048"/>
      <c r="N70" s="1284"/>
      <c r="O70" s="1284"/>
      <c r="P70" s="1284"/>
      <c r="Q70" s="1284"/>
      <c r="R70" s="1284"/>
      <c r="S70" s="1284"/>
      <c r="T70" s="1284"/>
      <c r="U70" s="1284"/>
      <c r="V70" s="1451"/>
      <c r="W70" s="1451"/>
      <c r="X70" s="1451"/>
      <c r="Y70" s="1451"/>
      <c r="Z70" s="1451"/>
      <c r="AA70" s="1451"/>
      <c r="AB70" s="1452"/>
    </row>
    <row r="71" spans="2:28" s="475" customFormat="1" ht="73.900000000000006" hidden="1" customHeight="1" x14ac:dyDescent="0.35">
      <c r="B71" s="1450"/>
      <c r="C71" s="1048"/>
      <c r="D71" s="1048"/>
      <c r="E71" s="1048"/>
      <c r="F71" s="1048"/>
      <c r="G71" s="1048"/>
      <c r="H71" s="1047"/>
      <c r="I71" s="1048"/>
      <c r="J71" s="1047" t="e">
        <f t="shared" si="1"/>
        <v>#DIV/0!</v>
      </c>
      <c r="K71" s="1048"/>
      <c r="L71" s="1048"/>
      <c r="M71" s="1048"/>
      <c r="N71" s="1284"/>
      <c r="O71" s="1284"/>
      <c r="P71" s="1284"/>
      <c r="Q71" s="1284"/>
      <c r="R71" s="1284"/>
      <c r="S71" s="1284"/>
      <c r="T71" s="1284"/>
      <c r="U71" s="1284"/>
      <c r="V71" s="1451"/>
      <c r="W71" s="1451"/>
      <c r="X71" s="1451"/>
      <c r="Y71" s="1451"/>
      <c r="Z71" s="1451"/>
      <c r="AA71" s="1451"/>
      <c r="AB71" s="1452"/>
    </row>
    <row r="72" spans="2:28" s="475" customFormat="1" ht="73.900000000000006" hidden="1" customHeight="1" x14ac:dyDescent="0.35">
      <c r="B72" s="1450"/>
      <c r="C72" s="1048"/>
      <c r="D72" s="1048"/>
      <c r="E72" s="1048"/>
      <c r="F72" s="1048"/>
      <c r="G72" s="1048"/>
      <c r="H72" s="1047"/>
      <c r="I72" s="1048"/>
      <c r="J72" s="1047" t="e">
        <f t="shared" si="1"/>
        <v>#DIV/0!</v>
      </c>
      <c r="K72" s="1048"/>
      <c r="L72" s="1048"/>
      <c r="M72" s="1048"/>
      <c r="N72" s="1284"/>
      <c r="O72" s="1284"/>
      <c r="P72" s="1284"/>
      <c r="Q72" s="1284"/>
      <c r="R72" s="1284"/>
      <c r="S72" s="1284"/>
      <c r="T72" s="1284"/>
      <c r="U72" s="1284"/>
      <c r="V72" s="1451"/>
      <c r="W72" s="1451"/>
      <c r="X72" s="1451"/>
      <c r="Y72" s="1451"/>
      <c r="Z72" s="1451"/>
      <c r="AA72" s="1451"/>
      <c r="AB72" s="1452"/>
    </row>
    <row r="73" spans="2:28" ht="15" hidden="1" thickBot="1" x14ac:dyDescent="0.4">
      <c r="B73" s="704"/>
      <c r="C73" s="705"/>
      <c r="D73" s="705"/>
      <c r="E73" s="705"/>
      <c r="F73" s="705"/>
      <c r="G73" s="705"/>
      <c r="H73" s="705"/>
      <c r="I73" s="705"/>
      <c r="J73" s="705"/>
      <c r="K73" s="705"/>
      <c r="L73" s="705"/>
      <c r="M73" s="705"/>
      <c r="N73" s="705"/>
      <c r="O73" s="705"/>
      <c r="P73" s="705"/>
      <c r="Q73" s="705"/>
      <c r="R73" s="705"/>
      <c r="S73" s="705"/>
      <c r="T73" s="705"/>
      <c r="U73" s="705"/>
      <c r="V73" s="705"/>
      <c r="W73" s="705"/>
      <c r="X73" s="705"/>
      <c r="Y73" s="705"/>
      <c r="Z73" s="705"/>
      <c r="AA73" s="705"/>
      <c r="AB73" s="706"/>
    </row>
    <row r="74" spans="2:28" ht="15" hidden="1" thickBot="1" x14ac:dyDescent="0.4">
      <c r="B74" s="704"/>
      <c r="C74" s="705"/>
      <c r="D74" s="705"/>
      <c r="E74" s="705"/>
      <c r="F74" s="705"/>
      <c r="G74" s="705"/>
      <c r="H74" s="705"/>
      <c r="I74" s="705"/>
      <c r="J74" s="705"/>
      <c r="K74" s="705"/>
      <c r="L74" s="705"/>
      <c r="M74" s="705"/>
      <c r="N74" s="705"/>
      <c r="O74" s="705"/>
      <c r="P74" s="705"/>
      <c r="Q74" s="705"/>
      <c r="R74" s="705"/>
      <c r="S74" s="705"/>
      <c r="T74" s="705"/>
      <c r="U74" s="705"/>
      <c r="V74" s="705"/>
      <c r="W74" s="705"/>
      <c r="X74" s="705"/>
      <c r="Y74" s="705"/>
      <c r="Z74" s="705"/>
      <c r="AA74" s="705"/>
      <c r="AB74" s="706"/>
    </row>
    <row r="75" spans="2:28" ht="15.75" hidden="1" customHeight="1" x14ac:dyDescent="0.35">
      <c r="B75" s="707"/>
      <c r="C75" s="708"/>
      <c r="D75" s="708"/>
      <c r="E75" s="708"/>
      <c r="F75" s="708"/>
      <c r="G75" s="708"/>
      <c r="H75" s="708"/>
      <c r="I75" s="708"/>
      <c r="J75" s="708"/>
      <c r="K75" s="708"/>
      <c r="L75" s="708"/>
      <c r="M75" s="708"/>
      <c r="N75" s="708"/>
      <c r="O75" s="708"/>
      <c r="P75" s="708"/>
      <c r="Q75" s="708"/>
      <c r="R75" s="708"/>
      <c r="S75" s="708"/>
      <c r="T75" s="708"/>
      <c r="U75" s="708"/>
      <c r="V75" s="708"/>
      <c r="W75" s="708"/>
      <c r="X75" s="708"/>
      <c r="Y75" s="708"/>
      <c r="Z75" s="708"/>
      <c r="AA75" s="708"/>
      <c r="AB75" s="709"/>
    </row>
    <row r="76" spans="2:28" ht="4.5" customHeight="1" thickBot="1" x14ac:dyDescent="0.4">
      <c r="B76" s="690"/>
      <c r="C76" s="691"/>
      <c r="D76" s="691"/>
      <c r="E76" s="691"/>
      <c r="F76" s="691"/>
      <c r="G76" s="691"/>
      <c r="H76" s="691"/>
      <c r="I76" s="691"/>
      <c r="J76" s="691"/>
      <c r="K76" s="691"/>
      <c r="L76" s="691"/>
      <c r="M76" s="691"/>
      <c r="N76" s="691"/>
      <c r="O76" s="691"/>
      <c r="P76" s="691"/>
      <c r="Q76" s="691"/>
      <c r="R76" s="691"/>
      <c r="S76" s="691"/>
      <c r="T76" s="691"/>
      <c r="U76" s="691"/>
      <c r="V76" s="691"/>
      <c r="W76" s="691"/>
      <c r="X76" s="691"/>
      <c r="Y76" s="691"/>
      <c r="Z76" s="691"/>
      <c r="AA76" s="691"/>
      <c r="AB76" s="692"/>
    </row>
    <row r="77" spans="2:28" ht="25" customHeight="1" x14ac:dyDescent="0.35">
      <c r="B77" s="1444" t="s">
        <v>987</v>
      </c>
      <c r="C77" s="1445"/>
      <c r="D77" s="1445"/>
      <c r="E77" s="1445"/>
      <c r="F77" s="1445"/>
      <c r="G77" s="1446"/>
      <c r="H77" s="695" t="s">
        <v>988</v>
      </c>
      <c r="I77" s="695"/>
      <c r="J77" s="695"/>
      <c r="K77" s="695"/>
      <c r="L77" s="695"/>
      <c r="M77" s="695"/>
      <c r="N77" s="695"/>
      <c r="O77" s="695"/>
      <c r="P77" s="695"/>
      <c r="Q77" s="695"/>
      <c r="R77" s="696"/>
      <c r="S77" s="697" t="s">
        <v>989</v>
      </c>
      <c r="T77" s="695"/>
      <c r="U77" s="695"/>
      <c r="V77" s="695"/>
      <c r="W77" s="695"/>
      <c r="X77" s="695"/>
      <c r="Y77" s="695"/>
      <c r="Z77" s="695"/>
      <c r="AA77" s="695"/>
      <c r="AB77" s="696"/>
    </row>
    <row r="78" spans="2:28" ht="25" customHeight="1" thickBot="1" x14ac:dyDescent="0.4">
      <c r="B78" s="1447"/>
      <c r="C78" s="1448"/>
      <c r="D78" s="1448"/>
      <c r="E78" s="1448"/>
      <c r="F78" s="1448"/>
      <c r="G78" s="1449"/>
      <c r="H78" s="695"/>
      <c r="I78" s="695"/>
      <c r="J78" s="695"/>
      <c r="K78" s="695"/>
      <c r="L78" s="695"/>
      <c r="M78" s="695"/>
      <c r="N78" s="695"/>
      <c r="O78" s="695"/>
      <c r="P78" s="695"/>
      <c r="Q78" s="695"/>
      <c r="R78" s="696"/>
      <c r="S78" s="697"/>
      <c r="T78" s="695"/>
      <c r="U78" s="695"/>
      <c r="V78" s="695"/>
      <c r="W78" s="695"/>
      <c r="X78" s="695"/>
      <c r="Y78" s="695"/>
      <c r="Z78" s="695"/>
      <c r="AA78" s="695"/>
      <c r="AB78" s="696"/>
    </row>
    <row r="79" spans="2:28" ht="50.15" customHeight="1" thickBot="1" x14ac:dyDescent="0.4">
      <c r="B79" s="698">
        <f>+J49</f>
        <v>0.98987997175806075</v>
      </c>
      <c r="C79" s="699"/>
      <c r="D79" s="699"/>
      <c r="E79" s="699"/>
      <c r="F79" s="699"/>
      <c r="G79" s="700"/>
      <c r="H79" s="701" t="s">
        <v>990</v>
      </c>
      <c r="I79" s="702"/>
      <c r="J79" s="702"/>
      <c r="K79" s="702"/>
      <c r="L79" s="702"/>
      <c r="M79" s="702"/>
      <c r="N79" s="702"/>
      <c r="O79" s="702"/>
      <c r="P79" s="702"/>
      <c r="Q79" s="702"/>
      <c r="R79" s="703"/>
      <c r="S79" s="690"/>
      <c r="T79" s="691"/>
      <c r="U79" s="691"/>
      <c r="V79" s="691"/>
      <c r="W79" s="691"/>
      <c r="X79" s="691"/>
      <c r="Y79" s="691"/>
      <c r="Z79" s="691"/>
      <c r="AA79" s="691"/>
      <c r="AB79" s="692"/>
    </row>
    <row r="80" spans="2:28" ht="4" customHeight="1" thickBot="1" x14ac:dyDescent="0.4">
      <c r="B80" s="669"/>
      <c r="C80" s="670"/>
      <c r="D80" s="670"/>
      <c r="E80" s="670"/>
      <c r="F80" s="670"/>
      <c r="G80" s="670"/>
      <c r="H80" s="670"/>
      <c r="I80" s="670"/>
      <c r="J80" s="670"/>
      <c r="K80" s="670"/>
      <c r="L80" s="670"/>
      <c r="M80" s="670"/>
      <c r="N80" s="670"/>
      <c r="O80" s="670"/>
      <c r="P80" s="670"/>
      <c r="Q80" s="670"/>
      <c r="R80" s="670"/>
      <c r="S80" s="670"/>
      <c r="T80" s="670"/>
      <c r="U80" s="670"/>
      <c r="V80" s="670"/>
      <c r="W80" s="670"/>
      <c r="X80" s="670"/>
      <c r="Y80" s="670"/>
      <c r="Z80" s="670"/>
      <c r="AA80" s="670"/>
      <c r="AB80" s="671"/>
    </row>
    <row r="81" spans="2:28" ht="25" customHeight="1" x14ac:dyDescent="0.35">
      <c r="B81" s="672" t="s">
        <v>991</v>
      </c>
      <c r="C81" s="673"/>
      <c r="D81" s="673"/>
      <c r="E81" s="673"/>
      <c r="F81" s="673"/>
      <c r="G81" s="673"/>
      <c r="H81" s="674"/>
      <c r="I81" s="678" t="s">
        <v>1076</v>
      </c>
      <c r="J81" s="679"/>
      <c r="K81" s="679"/>
      <c r="L81" s="679"/>
      <c r="M81" s="679"/>
      <c r="N81" s="679"/>
      <c r="O81" s="679"/>
      <c r="P81" s="680"/>
      <c r="Q81" s="672" t="s">
        <v>993</v>
      </c>
      <c r="R81" s="673"/>
      <c r="S81" s="673"/>
      <c r="T81" s="673"/>
      <c r="U81" s="674"/>
      <c r="V81" s="1438" t="s">
        <v>1077</v>
      </c>
      <c r="W81" s="1439"/>
      <c r="X81" s="1439"/>
      <c r="Y81" s="1439"/>
      <c r="Z81" s="1439"/>
      <c r="AA81" s="1439"/>
      <c r="AB81" s="1440"/>
    </row>
    <row r="82" spans="2:28" ht="25" customHeight="1" thickBot="1" x14ac:dyDescent="0.4">
      <c r="B82" s="675"/>
      <c r="C82" s="676"/>
      <c r="D82" s="676"/>
      <c r="E82" s="676"/>
      <c r="F82" s="676"/>
      <c r="G82" s="676"/>
      <c r="H82" s="677"/>
      <c r="I82" s="681"/>
      <c r="J82" s="682"/>
      <c r="K82" s="682"/>
      <c r="L82" s="682"/>
      <c r="M82" s="682"/>
      <c r="N82" s="682"/>
      <c r="O82" s="682"/>
      <c r="P82" s="683"/>
      <c r="Q82" s="675"/>
      <c r="R82" s="676"/>
      <c r="S82" s="676"/>
      <c r="T82" s="676"/>
      <c r="U82" s="677"/>
      <c r="V82" s="1441"/>
      <c r="W82" s="1442"/>
      <c r="X82" s="1442"/>
      <c r="Y82" s="1442"/>
      <c r="Z82" s="1442"/>
      <c r="AA82" s="1442"/>
      <c r="AB82" s="1443"/>
    </row>
    <row r="107" ht="6" customHeight="1" x14ac:dyDescent="0.35"/>
  </sheetData>
  <mergeCells count="181">
    <mergeCell ref="B6:H7"/>
    <mergeCell ref="I6:I7"/>
    <mergeCell ref="J6:K7"/>
    <mergeCell ref="L6:AB7"/>
    <mergeCell ref="B8:AB8"/>
    <mergeCell ref="B9:H9"/>
    <mergeCell ref="I9:AB9"/>
    <mergeCell ref="B2:G4"/>
    <mergeCell ref="H2:AB2"/>
    <mergeCell ref="H3:O3"/>
    <mergeCell ref="P3:AB3"/>
    <mergeCell ref="H4:AB4"/>
    <mergeCell ref="B5:AB5"/>
    <mergeCell ref="B13:AB13"/>
    <mergeCell ref="B14:H15"/>
    <mergeCell ref="I14:U15"/>
    <mergeCell ref="V14:AB14"/>
    <mergeCell ref="V15:AB15"/>
    <mergeCell ref="B16:AB16"/>
    <mergeCell ref="B10:AB10"/>
    <mergeCell ref="B11:H12"/>
    <mergeCell ref="I11:P12"/>
    <mergeCell ref="Q11:U11"/>
    <mergeCell ref="V11:Y11"/>
    <mergeCell ref="Z11:AB11"/>
    <mergeCell ref="Q12:U12"/>
    <mergeCell ref="V12:Y12"/>
    <mergeCell ref="Z12:AB12"/>
    <mergeCell ref="B21:G21"/>
    <mergeCell ref="H21:J21"/>
    <mergeCell ref="K21:T21"/>
    <mergeCell ref="U21:AB21"/>
    <mergeCell ref="B22:AB22"/>
    <mergeCell ref="B23:H23"/>
    <mergeCell ref="I23:AB23"/>
    <mergeCell ref="B17:H17"/>
    <mergeCell ref="I17:AB17"/>
    <mergeCell ref="B18:AB18"/>
    <mergeCell ref="B19:H19"/>
    <mergeCell ref="I19:AB19"/>
    <mergeCell ref="B20:AB20"/>
    <mergeCell ref="B28:H29"/>
    <mergeCell ref="I28:L29"/>
    <mergeCell ref="M28:W28"/>
    <mergeCell ref="X28:AB28"/>
    <mergeCell ref="M29:W29"/>
    <mergeCell ref="X29:AB29"/>
    <mergeCell ref="B24:AB24"/>
    <mergeCell ref="B25:L25"/>
    <mergeCell ref="N25:AB25"/>
    <mergeCell ref="B26:M26"/>
    <mergeCell ref="N26:AB26"/>
    <mergeCell ref="B27:AB27"/>
    <mergeCell ref="B30:AB30"/>
    <mergeCell ref="B31:J33"/>
    <mergeCell ref="K31:R31"/>
    <mergeCell ref="S31:W31"/>
    <mergeCell ref="X31:AB31"/>
    <mergeCell ref="K32:N32"/>
    <mergeCell ref="O32:R32"/>
    <mergeCell ref="S32:T32"/>
    <mergeCell ref="U32:W32"/>
    <mergeCell ref="X32:Y32"/>
    <mergeCell ref="B34:AB34"/>
    <mergeCell ref="B35:AB35"/>
    <mergeCell ref="B36:G36"/>
    <mergeCell ref="K36:AB36"/>
    <mergeCell ref="B37:G37"/>
    <mergeCell ref="K37:AB37"/>
    <mergeCell ref="Z32:AB32"/>
    <mergeCell ref="K33:N33"/>
    <mergeCell ref="O33:R33"/>
    <mergeCell ref="S33:T33"/>
    <mergeCell ref="U33:W33"/>
    <mergeCell ref="X33:Y33"/>
    <mergeCell ref="Z33:AB33"/>
    <mergeCell ref="B41:G41"/>
    <mergeCell ref="K41:AB41"/>
    <mergeCell ref="B42:G42"/>
    <mergeCell ref="K42:AB42"/>
    <mergeCell ref="B43:G43"/>
    <mergeCell ref="K43:AB43"/>
    <mergeCell ref="B38:G38"/>
    <mergeCell ref="K38:AB38"/>
    <mergeCell ref="B39:G39"/>
    <mergeCell ref="K39:AB39"/>
    <mergeCell ref="B40:G40"/>
    <mergeCell ref="K40:AB40"/>
    <mergeCell ref="B47:G47"/>
    <mergeCell ref="K47:AB47"/>
    <mergeCell ref="B48:G48"/>
    <mergeCell ref="K48:AB48"/>
    <mergeCell ref="B49:G49"/>
    <mergeCell ref="K49:AB49"/>
    <mergeCell ref="B44:G44"/>
    <mergeCell ref="K44:AB44"/>
    <mergeCell ref="B45:G45"/>
    <mergeCell ref="K45:AB45"/>
    <mergeCell ref="B46:G46"/>
    <mergeCell ref="K46:AB46"/>
    <mergeCell ref="B50:AB50"/>
    <mergeCell ref="B51:AB51"/>
    <mergeCell ref="B52:AB61"/>
    <mergeCell ref="B62:AB62"/>
    <mergeCell ref="B63:G63"/>
    <mergeCell ref="H63:I63"/>
    <mergeCell ref="J63:M63"/>
    <mergeCell ref="N63:U63"/>
    <mergeCell ref="V63:AB63"/>
    <mergeCell ref="B64:G64"/>
    <mergeCell ref="H64:I64"/>
    <mergeCell ref="J64:M64"/>
    <mergeCell ref="N64:U64"/>
    <mergeCell ref="V64:AB64"/>
    <mergeCell ref="B65:G65"/>
    <mergeCell ref="H65:I65"/>
    <mergeCell ref="J65:M65"/>
    <mergeCell ref="N65:U65"/>
    <mergeCell ref="V65:AB65"/>
    <mergeCell ref="B66:G66"/>
    <mergeCell ref="H66:I66"/>
    <mergeCell ref="J66:M66"/>
    <mergeCell ref="N66:U66"/>
    <mergeCell ref="V66:AB66"/>
    <mergeCell ref="B67:G67"/>
    <mergeCell ref="H67:I67"/>
    <mergeCell ref="J67:M67"/>
    <mergeCell ref="N67:U67"/>
    <mergeCell ref="V67:AB67"/>
    <mergeCell ref="B68:G68"/>
    <mergeCell ref="H68:I68"/>
    <mergeCell ref="J68:M68"/>
    <mergeCell ref="N68:U68"/>
    <mergeCell ref="V68:AB68"/>
    <mergeCell ref="B69:G69"/>
    <mergeCell ref="H69:I69"/>
    <mergeCell ref="J69:M69"/>
    <mergeCell ref="N69:U69"/>
    <mergeCell ref="V69:AB69"/>
    <mergeCell ref="B70:G70"/>
    <mergeCell ref="H70:I70"/>
    <mergeCell ref="J70:M70"/>
    <mergeCell ref="N70:U70"/>
    <mergeCell ref="V70:AB70"/>
    <mergeCell ref="B71:G71"/>
    <mergeCell ref="H71:I71"/>
    <mergeCell ref="J71:M71"/>
    <mergeCell ref="N71:U71"/>
    <mergeCell ref="V71:AB71"/>
    <mergeCell ref="B72:G72"/>
    <mergeCell ref="H72:I72"/>
    <mergeCell ref="J72:M72"/>
    <mergeCell ref="N72:U72"/>
    <mergeCell ref="V72:AB72"/>
    <mergeCell ref="B73:G73"/>
    <mergeCell ref="H73:I73"/>
    <mergeCell ref="J73:M73"/>
    <mergeCell ref="N73:U73"/>
    <mergeCell ref="V73:AB73"/>
    <mergeCell ref="B74:G74"/>
    <mergeCell ref="H74:I74"/>
    <mergeCell ref="J74:M74"/>
    <mergeCell ref="N74:U74"/>
    <mergeCell ref="V74:AB74"/>
    <mergeCell ref="B75:G75"/>
    <mergeCell ref="H75:I75"/>
    <mergeCell ref="J75:M75"/>
    <mergeCell ref="N75:U75"/>
    <mergeCell ref="V75:AB75"/>
    <mergeCell ref="B80:AB80"/>
    <mergeCell ref="B81:H82"/>
    <mergeCell ref="I81:P82"/>
    <mergeCell ref="Q81:U82"/>
    <mergeCell ref="V81:AB82"/>
    <mergeCell ref="B76:AB76"/>
    <mergeCell ref="B77:G78"/>
    <mergeCell ref="H77:R78"/>
    <mergeCell ref="S77:AB78"/>
    <mergeCell ref="B79:G79"/>
    <mergeCell ref="H79:R79"/>
    <mergeCell ref="S79:AB79"/>
  </mergeCells>
  <dataValidations count="7">
    <dataValidation type="list" allowBlank="1" showInputMessage="1" showErrorMessage="1" sqref="X29:AB29">
      <formula1>#N/A</formula1>
    </dataValidation>
    <dataValidation type="list" allowBlank="1" showInputMessage="1" showErrorMessage="1" sqref="N26:AB26">
      <formula1>#N/A</formula1>
    </dataValidation>
    <dataValidation type="list" allowBlank="1" showInputMessage="1" showErrorMessage="1" sqref="U21:AB21">
      <formula1>#N/A</formula1>
    </dataValidation>
    <dataValidation type="list" allowBlank="1" showInputMessage="1" showErrorMessage="1" sqref="V15:AB15">
      <formula1>#N/A</formula1>
    </dataValidation>
    <dataValidation type="list" allowBlank="1" showInputMessage="1" showErrorMessage="1" sqref="Q12:U12">
      <formula1>#N/A</formula1>
    </dataValidation>
    <dataValidation type="list" allowBlank="1" showInputMessage="1" showErrorMessage="1" sqref="I9:AB9">
      <formula1>#N/A</formula1>
    </dataValidation>
    <dataValidation type="list" allowBlank="1" showInputMessage="1" showErrorMessage="1" sqref="L6:AB7">
      <formula1>#N/A</formula1>
    </dataValidation>
  </dataValidations>
  <pageMargins left="0.7" right="0.7" top="0.75" bottom="0.75" header="0.3" footer="0.3"/>
  <drawing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C08AF"/>
  </sheetPr>
  <dimension ref="B1:AB99"/>
  <sheetViews>
    <sheetView topLeftCell="A39" workbookViewId="0">
      <selection activeCell="B44" sqref="B44:AB53"/>
    </sheetView>
  </sheetViews>
  <sheetFormatPr baseColWidth="10" defaultColWidth="3.54296875" defaultRowHeight="14.5" x14ac:dyDescent="0.35"/>
  <cols>
    <col min="1" max="1" width="3.54296875" style="640"/>
    <col min="2" max="2" width="2.81640625" style="640" customWidth="1"/>
    <col min="3" max="6" width="2.54296875" style="640" customWidth="1"/>
    <col min="7" max="7" width="4.453125" style="640" customWidth="1"/>
    <col min="8" max="8" width="16.1796875" style="640" customWidth="1"/>
    <col min="9" max="9" width="18.453125" style="640" customWidth="1"/>
    <col min="10" max="10" width="14.453125" style="640" customWidth="1"/>
    <col min="11" max="12" width="3.453125" style="640" customWidth="1"/>
    <col min="13" max="15" width="2.54296875" style="640" customWidth="1"/>
    <col min="16" max="17" width="3.453125" style="640" customWidth="1"/>
    <col min="18" max="18" width="3.54296875" style="640" customWidth="1"/>
    <col min="19" max="19" width="3.453125" style="640" customWidth="1"/>
    <col min="20" max="20" width="7.453125" style="640" customWidth="1"/>
    <col min="21" max="21" width="3.453125" style="640" customWidth="1"/>
    <col min="22" max="22" width="3.54296875" style="640"/>
    <col min="23" max="25" width="5" style="640" customWidth="1"/>
    <col min="26" max="26" width="6.54296875" style="640" customWidth="1"/>
    <col min="27" max="27" width="4.1796875" style="640" customWidth="1"/>
    <col min="28" max="28" width="2" style="640" customWidth="1"/>
    <col min="29" max="16384" width="3.54296875" style="640"/>
  </cols>
  <sheetData>
    <row r="1" spans="2:28" ht="15" thickBot="1" x14ac:dyDescent="0.4">
      <c r="B1" s="641"/>
      <c r="C1" s="641"/>
      <c r="D1" s="641"/>
      <c r="E1" s="641"/>
      <c r="F1" s="641"/>
    </row>
    <row r="2" spans="2:28" ht="45.75" customHeight="1" x14ac:dyDescent="0.35">
      <c r="B2" s="858"/>
      <c r="C2" s="859"/>
      <c r="D2" s="859"/>
      <c r="E2" s="859"/>
      <c r="F2" s="859"/>
      <c r="G2" s="859"/>
      <c r="H2" s="860" t="s">
        <v>0</v>
      </c>
      <c r="I2" s="860"/>
      <c r="J2" s="860"/>
      <c r="K2" s="860"/>
      <c r="L2" s="860"/>
      <c r="M2" s="860"/>
      <c r="N2" s="860"/>
      <c r="O2" s="860"/>
      <c r="P2" s="860"/>
      <c r="Q2" s="860"/>
      <c r="R2" s="860"/>
      <c r="S2" s="860"/>
      <c r="T2" s="860"/>
      <c r="U2" s="860"/>
      <c r="V2" s="860"/>
      <c r="W2" s="860"/>
      <c r="X2" s="860"/>
      <c r="Y2" s="860"/>
      <c r="Z2" s="860"/>
      <c r="AA2" s="860"/>
      <c r="AB2" s="861"/>
    </row>
    <row r="3" spans="2:28" x14ac:dyDescent="0.35">
      <c r="B3" s="704"/>
      <c r="C3" s="705"/>
      <c r="D3" s="705"/>
      <c r="E3" s="705"/>
      <c r="F3" s="705"/>
      <c r="G3" s="705"/>
      <c r="H3" s="862" t="s">
        <v>959</v>
      </c>
      <c r="I3" s="862"/>
      <c r="J3" s="862"/>
      <c r="K3" s="862"/>
      <c r="L3" s="862"/>
      <c r="M3" s="862"/>
      <c r="N3" s="862"/>
      <c r="O3" s="862"/>
      <c r="P3" s="862" t="s">
        <v>71</v>
      </c>
      <c r="Q3" s="862"/>
      <c r="R3" s="862"/>
      <c r="S3" s="862"/>
      <c r="T3" s="862"/>
      <c r="U3" s="862"/>
      <c r="V3" s="862"/>
      <c r="W3" s="862"/>
      <c r="X3" s="862"/>
      <c r="Y3" s="862"/>
      <c r="Z3" s="862"/>
      <c r="AA3" s="862"/>
      <c r="AB3" s="863"/>
    </row>
    <row r="4" spans="2:28" ht="15" thickBot="1" x14ac:dyDescent="0.4">
      <c r="B4" s="707"/>
      <c r="C4" s="708"/>
      <c r="D4" s="708"/>
      <c r="E4" s="708"/>
      <c r="F4" s="708"/>
      <c r="G4" s="708"/>
      <c r="H4" s="864" t="s">
        <v>960</v>
      </c>
      <c r="I4" s="864"/>
      <c r="J4" s="864"/>
      <c r="K4" s="864"/>
      <c r="L4" s="864"/>
      <c r="M4" s="864"/>
      <c r="N4" s="864"/>
      <c r="O4" s="864"/>
      <c r="P4" s="864"/>
      <c r="Q4" s="864"/>
      <c r="R4" s="864"/>
      <c r="S4" s="864"/>
      <c r="T4" s="864"/>
      <c r="U4" s="864"/>
      <c r="V4" s="864"/>
      <c r="W4" s="864"/>
      <c r="X4" s="864"/>
      <c r="Y4" s="864"/>
      <c r="Z4" s="864"/>
      <c r="AA4" s="864"/>
      <c r="AB4" s="865"/>
    </row>
    <row r="5" spans="2:28" ht="6" customHeight="1" thickBot="1" x14ac:dyDescent="0.4">
      <c r="B5" s="691"/>
      <c r="C5" s="691"/>
      <c r="D5" s="691"/>
      <c r="E5" s="691"/>
      <c r="F5" s="691"/>
      <c r="G5" s="691"/>
      <c r="H5" s="691"/>
      <c r="I5" s="691"/>
      <c r="J5" s="691"/>
      <c r="K5" s="691"/>
      <c r="L5" s="691"/>
      <c r="M5" s="691"/>
      <c r="N5" s="691"/>
      <c r="O5" s="691"/>
      <c r="P5" s="691"/>
      <c r="Q5" s="691"/>
      <c r="R5" s="691"/>
      <c r="S5" s="691"/>
      <c r="T5" s="691"/>
      <c r="U5" s="691"/>
      <c r="V5" s="691"/>
      <c r="W5" s="691"/>
      <c r="X5" s="691"/>
      <c r="Y5" s="691"/>
      <c r="Z5" s="691"/>
      <c r="AA5" s="691"/>
      <c r="AB5" s="691"/>
    </row>
    <row r="6" spans="2:28" ht="13" customHeight="1" x14ac:dyDescent="0.35">
      <c r="B6" s="843" t="s">
        <v>961</v>
      </c>
      <c r="C6" s="844"/>
      <c r="D6" s="844"/>
      <c r="E6" s="844"/>
      <c r="F6" s="844"/>
      <c r="G6" s="844"/>
      <c r="H6" s="844"/>
      <c r="I6" s="1468" t="s">
        <v>1078</v>
      </c>
      <c r="J6" s="798" t="s">
        <v>4</v>
      </c>
      <c r="K6" s="800"/>
      <c r="L6" s="849" t="s">
        <v>1068</v>
      </c>
      <c r="M6" s="850"/>
      <c r="N6" s="850"/>
      <c r="O6" s="850"/>
      <c r="P6" s="850"/>
      <c r="Q6" s="850"/>
      <c r="R6" s="850"/>
      <c r="S6" s="850"/>
      <c r="T6" s="850"/>
      <c r="U6" s="850"/>
      <c r="V6" s="850"/>
      <c r="W6" s="850"/>
      <c r="X6" s="850"/>
      <c r="Y6" s="850"/>
      <c r="Z6" s="850"/>
      <c r="AA6" s="850"/>
      <c r="AB6" s="851"/>
    </row>
    <row r="7" spans="2:28" ht="13" customHeight="1" thickBot="1" x14ac:dyDescent="0.4">
      <c r="B7" s="845"/>
      <c r="C7" s="846"/>
      <c r="D7" s="846"/>
      <c r="E7" s="846"/>
      <c r="F7" s="846"/>
      <c r="G7" s="846"/>
      <c r="H7" s="846"/>
      <c r="I7" s="1469"/>
      <c r="J7" s="801"/>
      <c r="K7" s="803"/>
      <c r="L7" s="852"/>
      <c r="M7" s="853"/>
      <c r="N7" s="853"/>
      <c r="O7" s="853"/>
      <c r="P7" s="853"/>
      <c r="Q7" s="853"/>
      <c r="R7" s="853"/>
      <c r="S7" s="853"/>
      <c r="T7" s="853"/>
      <c r="U7" s="853"/>
      <c r="V7" s="853"/>
      <c r="W7" s="853"/>
      <c r="X7" s="853"/>
      <c r="Y7" s="853"/>
      <c r="Z7" s="853"/>
      <c r="AA7" s="853"/>
      <c r="AB7" s="854"/>
    </row>
    <row r="8" spans="2:28" ht="6" customHeight="1" thickBot="1" x14ac:dyDescent="0.4">
      <c r="B8" s="825"/>
      <c r="C8" s="826"/>
      <c r="D8" s="826"/>
      <c r="E8" s="826"/>
      <c r="F8" s="826"/>
      <c r="G8" s="826"/>
      <c r="H8" s="826"/>
      <c r="I8" s="826"/>
      <c r="J8" s="826"/>
      <c r="K8" s="826"/>
      <c r="L8" s="826"/>
      <c r="M8" s="826"/>
      <c r="N8" s="826"/>
      <c r="O8" s="826"/>
      <c r="P8" s="826"/>
      <c r="Q8" s="826"/>
      <c r="R8" s="826"/>
      <c r="S8" s="826"/>
      <c r="T8" s="826"/>
      <c r="U8" s="826"/>
      <c r="V8" s="826"/>
      <c r="W8" s="826"/>
      <c r="X8" s="826"/>
      <c r="Y8" s="826"/>
      <c r="Z8" s="826"/>
      <c r="AA8" s="826"/>
      <c r="AB8" s="827"/>
    </row>
    <row r="9" spans="2:28" ht="42" customHeight="1" thickBot="1" x14ac:dyDescent="0.4">
      <c r="B9" s="721" t="s">
        <v>963</v>
      </c>
      <c r="C9" s="722"/>
      <c r="D9" s="722"/>
      <c r="E9" s="722"/>
      <c r="F9" s="722"/>
      <c r="G9" s="722"/>
      <c r="H9" s="723"/>
      <c r="I9" s="855" t="s">
        <v>1069</v>
      </c>
      <c r="J9" s="856"/>
      <c r="K9" s="856"/>
      <c r="L9" s="856"/>
      <c r="M9" s="856"/>
      <c r="N9" s="856"/>
      <c r="O9" s="856"/>
      <c r="P9" s="856"/>
      <c r="Q9" s="856"/>
      <c r="R9" s="856"/>
      <c r="S9" s="856"/>
      <c r="T9" s="856"/>
      <c r="U9" s="856"/>
      <c r="V9" s="856"/>
      <c r="W9" s="856"/>
      <c r="X9" s="856"/>
      <c r="Y9" s="856"/>
      <c r="Z9" s="856"/>
      <c r="AA9" s="856"/>
      <c r="AB9" s="857"/>
    </row>
    <row r="10" spans="2:28" ht="6" customHeight="1" thickBot="1" x14ac:dyDescent="0.4">
      <c r="B10" s="825"/>
      <c r="C10" s="826"/>
      <c r="D10" s="826"/>
      <c r="E10" s="826"/>
      <c r="F10" s="826"/>
      <c r="G10" s="826"/>
      <c r="H10" s="826"/>
      <c r="I10" s="826"/>
      <c r="J10" s="826"/>
      <c r="K10" s="826"/>
      <c r="L10" s="826"/>
      <c r="M10" s="826"/>
      <c r="N10" s="826"/>
      <c r="O10" s="826"/>
      <c r="P10" s="826"/>
      <c r="Q10" s="826"/>
      <c r="R10" s="826"/>
      <c r="S10" s="826"/>
      <c r="T10" s="826"/>
      <c r="U10" s="826"/>
      <c r="V10" s="826"/>
      <c r="W10" s="826"/>
      <c r="X10" s="826"/>
      <c r="Y10" s="826"/>
      <c r="Z10" s="826"/>
      <c r="AA10" s="826"/>
      <c r="AB10" s="827"/>
    </row>
    <row r="11" spans="2:28" ht="16" customHeight="1" thickBot="1" x14ac:dyDescent="0.4">
      <c r="B11" s="798" t="s">
        <v>5</v>
      </c>
      <c r="C11" s="799"/>
      <c r="D11" s="799"/>
      <c r="E11" s="799"/>
      <c r="F11" s="799"/>
      <c r="G11" s="799"/>
      <c r="H11" s="800"/>
      <c r="I11" s="828" t="s">
        <v>300</v>
      </c>
      <c r="J11" s="829"/>
      <c r="K11" s="829"/>
      <c r="L11" s="829"/>
      <c r="M11" s="829"/>
      <c r="N11" s="829"/>
      <c r="O11" s="829"/>
      <c r="P11" s="830"/>
      <c r="Q11" s="834" t="s">
        <v>524</v>
      </c>
      <c r="R11" s="835"/>
      <c r="S11" s="835"/>
      <c r="T11" s="835"/>
      <c r="U11" s="836"/>
      <c r="V11" s="834" t="s">
        <v>7</v>
      </c>
      <c r="W11" s="835"/>
      <c r="X11" s="835"/>
      <c r="Y11" s="836"/>
      <c r="Z11" s="721" t="s">
        <v>8</v>
      </c>
      <c r="AA11" s="722"/>
      <c r="AB11" s="723"/>
    </row>
    <row r="12" spans="2:28" ht="24" customHeight="1" thickBot="1" x14ac:dyDescent="0.4">
      <c r="B12" s="801"/>
      <c r="C12" s="802"/>
      <c r="D12" s="802"/>
      <c r="E12" s="802"/>
      <c r="F12" s="802"/>
      <c r="G12" s="802"/>
      <c r="H12" s="803"/>
      <c r="I12" s="831"/>
      <c r="J12" s="832"/>
      <c r="K12" s="832"/>
      <c r="L12" s="832"/>
      <c r="M12" s="832"/>
      <c r="N12" s="832"/>
      <c r="O12" s="832"/>
      <c r="P12" s="833"/>
      <c r="Q12" s="837" t="s">
        <v>158</v>
      </c>
      <c r="R12" s="838"/>
      <c r="S12" s="838"/>
      <c r="T12" s="838"/>
      <c r="U12" s="839"/>
      <c r="V12" s="840" t="s">
        <v>301</v>
      </c>
      <c r="W12" s="841"/>
      <c r="X12" s="841"/>
      <c r="Y12" s="842"/>
      <c r="Z12" s="837">
        <v>5</v>
      </c>
      <c r="AA12" s="838"/>
      <c r="AB12" s="839"/>
    </row>
    <row r="13" spans="2:28" ht="6" customHeight="1" thickBot="1" x14ac:dyDescent="0.4">
      <c r="B13" s="733"/>
      <c r="C13" s="734"/>
      <c r="D13" s="734"/>
      <c r="E13" s="734"/>
      <c r="F13" s="734"/>
      <c r="G13" s="734"/>
      <c r="H13" s="734"/>
      <c r="I13" s="734"/>
      <c r="J13" s="734"/>
      <c r="K13" s="734"/>
      <c r="L13" s="734"/>
      <c r="M13" s="734"/>
      <c r="N13" s="734"/>
      <c r="O13" s="734"/>
      <c r="P13" s="734"/>
      <c r="Q13" s="734"/>
      <c r="R13" s="734"/>
      <c r="S13" s="734"/>
      <c r="T13" s="734"/>
      <c r="U13" s="734"/>
      <c r="V13" s="734"/>
      <c r="W13" s="734"/>
      <c r="X13" s="734"/>
      <c r="Y13" s="734"/>
      <c r="Z13" s="734"/>
      <c r="AA13" s="734"/>
      <c r="AB13" s="735"/>
    </row>
    <row r="14" spans="2:28" ht="16" customHeight="1" thickBot="1" x14ac:dyDescent="0.4">
      <c r="B14" s="798" t="s">
        <v>10</v>
      </c>
      <c r="C14" s="799"/>
      <c r="D14" s="799"/>
      <c r="E14" s="799"/>
      <c r="F14" s="799"/>
      <c r="G14" s="799"/>
      <c r="H14" s="800"/>
      <c r="I14" s="819" t="s">
        <v>302</v>
      </c>
      <c r="J14" s="820"/>
      <c r="K14" s="820"/>
      <c r="L14" s="820"/>
      <c r="M14" s="820"/>
      <c r="N14" s="820"/>
      <c r="O14" s="820"/>
      <c r="P14" s="820"/>
      <c r="Q14" s="820"/>
      <c r="R14" s="820"/>
      <c r="S14" s="820"/>
      <c r="T14" s="820"/>
      <c r="U14" s="821"/>
      <c r="V14" s="721" t="s">
        <v>966</v>
      </c>
      <c r="W14" s="722"/>
      <c r="X14" s="722"/>
      <c r="Y14" s="722"/>
      <c r="Z14" s="722"/>
      <c r="AA14" s="722"/>
      <c r="AB14" s="723"/>
    </row>
    <row r="15" spans="2:28" ht="28.5" customHeight="1" thickBot="1" x14ac:dyDescent="0.4">
      <c r="B15" s="801"/>
      <c r="C15" s="802"/>
      <c r="D15" s="802"/>
      <c r="E15" s="802"/>
      <c r="F15" s="802"/>
      <c r="G15" s="802"/>
      <c r="H15" s="803"/>
      <c r="I15" s="822"/>
      <c r="J15" s="823"/>
      <c r="K15" s="823"/>
      <c r="L15" s="823"/>
      <c r="M15" s="823"/>
      <c r="N15" s="823"/>
      <c r="O15" s="823"/>
      <c r="P15" s="823"/>
      <c r="Q15" s="823"/>
      <c r="R15" s="823"/>
      <c r="S15" s="823"/>
      <c r="T15" s="823"/>
      <c r="U15" s="824"/>
      <c r="V15" s="1465" t="s">
        <v>20</v>
      </c>
      <c r="W15" s="1466"/>
      <c r="X15" s="1466"/>
      <c r="Y15" s="1466"/>
      <c r="Z15" s="1466"/>
      <c r="AA15" s="1466"/>
      <c r="AB15" s="1467"/>
    </row>
    <row r="16" spans="2:28" ht="6" customHeight="1" thickBot="1" x14ac:dyDescent="0.4">
      <c r="B16" s="733"/>
      <c r="C16" s="734"/>
      <c r="D16" s="734"/>
      <c r="E16" s="734"/>
      <c r="F16" s="734"/>
      <c r="G16" s="734"/>
      <c r="H16" s="734"/>
      <c r="I16" s="734"/>
      <c r="J16" s="734"/>
      <c r="K16" s="734"/>
      <c r="L16" s="734"/>
      <c r="M16" s="734"/>
      <c r="N16" s="734"/>
      <c r="O16" s="734"/>
      <c r="P16" s="734"/>
      <c r="Q16" s="734"/>
      <c r="R16" s="734"/>
      <c r="S16" s="734"/>
      <c r="T16" s="734"/>
      <c r="U16" s="734"/>
      <c r="V16" s="734"/>
      <c r="W16" s="734"/>
      <c r="X16" s="734"/>
      <c r="Y16" s="734"/>
      <c r="Z16" s="734"/>
      <c r="AA16" s="734"/>
      <c r="AB16" s="735"/>
    </row>
    <row r="17" spans="2:28" ht="61.9" customHeight="1" thickBot="1" x14ac:dyDescent="0.4">
      <c r="B17" s="721" t="s">
        <v>13</v>
      </c>
      <c r="C17" s="722"/>
      <c r="D17" s="722"/>
      <c r="E17" s="722"/>
      <c r="F17" s="722"/>
      <c r="G17" s="722"/>
      <c r="H17" s="723"/>
      <c r="I17" s="1480" t="s">
        <v>303</v>
      </c>
      <c r="J17" s="1481"/>
      <c r="K17" s="1481"/>
      <c r="L17" s="1481"/>
      <c r="M17" s="1481"/>
      <c r="N17" s="1481"/>
      <c r="O17" s="1481"/>
      <c r="P17" s="1481"/>
      <c r="Q17" s="1481"/>
      <c r="R17" s="1481"/>
      <c r="S17" s="1481"/>
      <c r="T17" s="1481"/>
      <c r="U17" s="1481"/>
      <c r="V17" s="1481"/>
      <c r="W17" s="1481"/>
      <c r="X17" s="1481"/>
      <c r="Y17" s="1481"/>
      <c r="Z17" s="1481"/>
      <c r="AA17" s="1481"/>
      <c r="AB17" s="1482"/>
    </row>
    <row r="18" spans="2:28" ht="6" customHeight="1" thickBot="1" x14ac:dyDescent="0.4">
      <c r="B18" s="733"/>
      <c r="C18" s="734"/>
      <c r="D18" s="734"/>
      <c r="E18" s="734"/>
      <c r="F18" s="734"/>
      <c r="G18" s="734"/>
      <c r="H18" s="734"/>
      <c r="I18" s="734"/>
      <c r="J18" s="734"/>
      <c r="K18" s="734"/>
      <c r="L18" s="734"/>
      <c r="M18" s="734"/>
      <c r="N18" s="734"/>
      <c r="O18" s="734"/>
      <c r="P18" s="734"/>
      <c r="Q18" s="734"/>
      <c r="R18" s="734"/>
      <c r="S18" s="734"/>
      <c r="T18" s="734"/>
      <c r="U18" s="734"/>
      <c r="V18" s="734"/>
      <c r="W18" s="734"/>
      <c r="X18" s="734"/>
      <c r="Y18" s="734"/>
      <c r="Z18" s="734"/>
      <c r="AA18" s="734"/>
      <c r="AB18" s="735"/>
    </row>
    <row r="19" spans="2:28" ht="151.5" customHeight="1" thickBot="1" x14ac:dyDescent="0.4">
      <c r="B19" s="721" t="s">
        <v>967</v>
      </c>
      <c r="C19" s="722"/>
      <c r="D19" s="722"/>
      <c r="E19" s="722"/>
      <c r="F19" s="722"/>
      <c r="G19" s="722"/>
      <c r="H19" s="723"/>
      <c r="I19" s="1480" t="s">
        <v>1082</v>
      </c>
      <c r="J19" s="1481"/>
      <c r="K19" s="1481"/>
      <c r="L19" s="1481"/>
      <c r="M19" s="1481"/>
      <c r="N19" s="1481"/>
      <c r="O19" s="1481"/>
      <c r="P19" s="1481"/>
      <c r="Q19" s="1481"/>
      <c r="R19" s="1481"/>
      <c r="S19" s="1481"/>
      <c r="T19" s="1481"/>
      <c r="U19" s="1481"/>
      <c r="V19" s="1481"/>
      <c r="W19" s="1481"/>
      <c r="X19" s="1481"/>
      <c r="Y19" s="1481"/>
      <c r="Z19" s="1481"/>
      <c r="AA19" s="1481"/>
      <c r="AB19" s="1482"/>
    </row>
    <row r="20" spans="2:28" ht="6" customHeight="1" thickBot="1" x14ac:dyDescent="0.4">
      <c r="B20" s="733"/>
      <c r="C20" s="734"/>
      <c r="D20" s="734"/>
      <c r="E20" s="734"/>
      <c r="F20" s="734"/>
      <c r="G20" s="734"/>
      <c r="H20" s="734"/>
      <c r="I20" s="734"/>
      <c r="J20" s="734"/>
      <c r="K20" s="734"/>
      <c r="L20" s="734"/>
      <c r="M20" s="734"/>
      <c r="N20" s="734"/>
      <c r="O20" s="734"/>
      <c r="P20" s="734"/>
      <c r="Q20" s="734"/>
      <c r="R20" s="734"/>
      <c r="S20" s="734"/>
      <c r="T20" s="734"/>
      <c r="U20" s="734"/>
      <c r="V20" s="734"/>
      <c r="W20" s="734"/>
      <c r="X20" s="734"/>
      <c r="Y20" s="734"/>
      <c r="Z20" s="734"/>
      <c r="AA20" s="734"/>
      <c r="AB20" s="735"/>
    </row>
    <row r="21" spans="2:28" ht="36.65" customHeight="1" thickBot="1" x14ac:dyDescent="0.4">
      <c r="B21" s="721" t="s">
        <v>530</v>
      </c>
      <c r="C21" s="722"/>
      <c r="D21" s="722"/>
      <c r="E21" s="722"/>
      <c r="F21" s="722"/>
      <c r="G21" s="723"/>
      <c r="H21" s="1465" t="s">
        <v>61</v>
      </c>
      <c r="I21" s="1466"/>
      <c r="J21" s="1467"/>
      <c r="K21" s="721" t="s">
        <v>969</v>
      </c>
      <c r="L21" s="722"/>
      <c r="M21" s="722"/>
      <c r="N21" s="722"/>
      <c r="O21" s="722"/>
      <c r="P21" s="722"/>
      <c r="Q21" s="722"/>
      <c r="R21" s="722"/>
      <c r="S21" s="722"/>
      <c r="T21" s="723"/>
      <c r="U21" s="1464" t="s">
        <v>65</v>
      </c>
      <c r="V21" s="1462"/>
      <c r="W21" s="1462"/>
      <c r="X21" s="1462"/>
      <c r="Y21" s="1462"/>
      <c r="Z21" s="1462"/>
      <c r="AA21" s="1462"/>
      <c r="AB21" s="1463"/>
    </row>
    <row r="22" spans="2:28" ht="6" customHeight="1" thickBot="1" x14ac:dyDescent="0.4">
      <c r="B22" s="690"/>
      <c r="C22" s="691"/>
      <c r="D22" s="691"/>
      <c r="E22" s="691"/>
      <c r="F22" s="691"/>
      <c r="G22" s="691"/>
      <c r="H22" s="691"/>
      <c r="I22" s="691"/>
      <c r="J22" s="691"/>
      <c r="K22" s="691"/>
      <c r="L22" s="691"/>
      <c r="M22" s="691"/>
      <c r="N22" s="691"/>
      <c r="O22" s="691"/>
      <c r="P22" s="691"/>
      <c r="Q22" s="691"/>
      <c r="R22" s="691"/>
      <c r="S22" s="691"/>
      <c r="T22" s="691"/>
      <c r="U22" s="691"/>
      <c r="V22" s="691"/>
      <c r="W22" s="691"/>
      <c r="X22" s="691"/>
      <c r="Y22" s="691"/>
      <c r="Z22" s="691"/>
      <c r="AA22" s="691"/>
      <c r="AB22" s="692"/>
    </row>
    <row r="23" spans="2:28" ht="58.15" customHeight="1" thickBot="1" x14ac:dyDescent="0.4">
      <c r="B23" s="721" t="s">
        <v>970</v>
      </c>
      <c r="C23" s="722"/>
      <c r="D23" s="722"/>
      <c r="E23" s="722"/>
      <c r="F23" s="722"/>
      <c r="G23" s="722"/>
      <c r="H23" s="723"/>
      <c r="I23" s="1426" t="s">
        <v>1083</v>
      </c>
      <c r="J23" s="1427"/>
      <c r="K23" s="1427"/>
      <c r="L23" s="1427"/>
      <c r="M23" s="1427"/>
      <c r="N23" s="1427"/>
      <c r="O23" s="1427"/>
      <c r="P23" s="1427"/>
      <c r="Q23" s="1427"/>
      <c r="R23" s="1427"/>
      <c r="S23" s="1427"/>
      <c r="T23" s="1427"/>
      <c r="U23" s="1427"/>
      <c r="V23" s="1427"/>
      <c r="W23" s="1427"/>
      <c r="X23" s="1427"/>
      <c r="Y23" s="1427"/>
      <c r="Z23" s="1427"/>
      <c r="AA23" s="1427"/>
      <c r="AB23" s="1428"/>
    </row>
    <row r="24" spans="2:28" ht="6" customHeight="1" thickBot="1" x14ac:dyDescent="0.4">
      <c r="B24" s="733"/>
      <c r="C24" s="734"/>
      <c r="D24" s="734"/>
      <c r="E24" s="734"/>
      <c r="F24" s="734"/>
      <c r="G24" s="734"/>
      <c r="H24" s="734"/>
      <c r="I24" s="734"/>
      <c r="J24" s="734"/>
      <c r="K24" s="734"/>
      <c r="L24" s="734"/>
      <c r="M24" s="734"/>
      <c r="N24" s="734"/>
      <c r="O24" s="734"/>
      <c r="P24" s="734"/>
      <c r="Q24" s="734"/>
      <c r="R24" s="734"/>
      <c r="S24" s="734"/>
      <c r="T24" s="734"/>
      <c r="U24" s="734"/>
      <c r="V24" s="734"/>
      <c r="W24" s="734"/>
      <c r="X24" s="734"/>
      <c r="Y24" s="734"/>
      <c r="Z24" s="734"/>
      <c r="AA24" s="734"/>
      <c r="AB24" s="735"/>
    </row>
    <row r="25" spans="2:28" ht="26.5" customHeight="1" thickBot="1" x14ac:dyDescent="0.4">
      <c r="B25" s="721" t="s">
        <v>314</v>
      </c>
      <c r="C25" s="722"/>
      <c r="D25" s="722"/>
      <c r="E25" s="722"/>
      <c r="F25" s="722"/>
      <c r="G25" s="722"/>
      <c r="H25" s="722"/>
      <c r="I25" s="722"/>
      <c r="J25" s="722"/>
      <c r="K25" s="722"/>
      <c r="L25" s="722"/>
      <c r="M25" s="649"/>
      <c r="N25" s="721" t="s">
        <v>24</v>
      </c>
      <c r="O25" s="722"/>
      <c r="P25" s="722"/>
      <c r="Q25" s="722"/>
      <c r="R25" s="722"/>
      <c r="S25" s="722"/>
      <c r="T25" s="722"/>
      <c r="U25" s="722"/>
      <c r="V25" s="722"/>
      <c r="W25" s="722"/>
      <c r="X25" s="722"/>
      <c r="Y25" s="722"/>
      <c r="Z25" s="722"/>
      <c r="AA25" s="722"/>
      <c r="AB25" s="723"/>
    </row>
    <row r="26" spans="2:28" ht="30.75" customHeight="1" thickBot="1" x14ac:dyDescent="0.4">
      <c r="B26" s="837" t="s">
        <v>268</v>
      </c>
      <c r="C26" s="811"/>
      <c r="D26" s="811"/>
      <c r="E26" s="811"/>
      <c r="F26" s="811"/>
      <c r="G26" s="811"/>
      <c r="H26" s="811"/>
      <c r="I26" s="811"/>
      <c r="J26" s="811"/>
      <c r="K26" s="811"/>
      <c r="L26" s="811"/>
      <c r="M26" s="812"/>
      <c r="N26" s="1462" t="s">
        <v>1070</v>
      </c>
      <c r="O26" s="1462"/>
      <c r="P26" s="1462"/>
      <c r="Q26" s="1462"/>
      <c r="R26" s="1462"/>
      <c r="S26" s="1462"/>
      <c r="T26" s="1462"/>
      <c r="U26" s="1462"/>
      <c r="V26" s="1462"/>
      <c r="W26" s="1462"/>
      <c r="X26" s="1462"/>
      <c r="Y26" s="1462"/>
      <c r="Z26" s="1462"/>
      <c r="AA26" s="1462"/>
      <c r="AB26" s="1463"/>
    </row>
    <row r="27" spans="2:28" ht="6" customHeight="1" thickBot="1" x14ac:dyDescent="0.4">
      <c r="B27" s="733"/>
      <c r="C27" s="734"/>
      <c r="D27" s="734"/>
      <c r="E27" s="734"/>
      <c r="F27" s="734"/>
      <c r="G27" s="734"/>
      <c r="H27" s="734"/>
      <c r="I27" s="734"/>
      <c r="J27" s="734"/>
      <c r="K27" s="734"/>
      <c r="L27" s="734"/>
      <c r="M27" s="734"/>
      <c r="N27" s="734"/>
      <c r="O27" s="734"/>
      <c r="P27" s="734"/>
      <c r="Q27" s="734"/>
      <c r="R27" s="734"/>
      <c r="S27" s="734"/>
      <c r="T27" s="734"/>
      <c r="U27" s="734"/>
      <c r="V27" s="734"/>
      <c r="W27" s="734"/>
      <c r="X27" s="734"/>
      <c r="Y27" s="734"/>
      <c r="Z27" s="734"/>
      <c r="AA27" s="734"/>
      <c r="AB27" s="735"/>
    </row>
    <row r="28" spans="2:28" ht="18" customHeight="1" thickBot="1" x14ac:dyDescent="0.4">
      <c r="B28" s="798" t="s">
        <v>972</v>
      </c>
      <c r="C28" s="799"/>
      <c r="D28" s="799"/>
      <c r="E28" s="799"/>
      <c r="F28" s="799"/>
      <c r="G28" s="799"/>
      <c r="H28" s="800"/>
      <c r="I28" s="804" t="s">
        <v>973</v>
      </c>
      <c r="J28" s="805"/>
      <c r="K28" s="805"/>
      <c r="L28" s="806"/>
      <c r="M28" s="721" t="s">
        <v>22</v>
      </c>
      <c r="N28" s="722"/>
      <c r="O28" s="722"/>
      <c r="P28" s="722"/>
      <c r="Q28" s="722"/>
      <c r="R28" s="722"/>
      <c r="S28" s="722"/>
      <c r="T28" s="722"/>
      <c r="U28" s="722"/>
      <c r="V28" s="722"/>
      <c r="W28" s="723"/>
      <c r="X28" s="721" t="s">
        <v>18</v>
      </c>
      <c r="Y28" s="722"/>
      <c r="Z28" s="722"/>
      <c r="AA28" s="722"/>
      <c r="AB28" s="723"/>
    </row>
    <row r="29" spans="2:28" ht="95.25" customHeight="1" thickBot="1" x14ac:dyDescent="0.4">
      <c r="B29" s="801"/>
      <c r="C29" s="802"/>
      <c r="D29" s="802"/>
      <c r="E29" s="802"/>
      <c r="F29" s="802"/>
      <c r="G29" s="802"/>
      <c r="H29" s="803"/>
      <c r="I29" s="807"/>
      <c r="J29" s="808"/>
      <c r="K29" s="808"/>
      <c r="L29" s="809"/>
      <c r="M29" s="1459" t="s">
        <v>292</v>
      </c>
      <c r="N29" s="1460"/>
      <c r="O29" s="1460"/>
      <c r="P29" s="1460"/>
      <c r="Q29" s="1460"/>
      <c r="R29" s="1460"/>
      <c r="S29" s="1460"/>
      <c r="T29" s="1460"/>
      <c r="U29" s="1460"/>
      <c r="V29" s="1460"/>
      <c r="W29" s="1461"/>
      <c r="X29" s="810" t="s">
        <v>20</v>
      </c>
      <c r="Y29" s="811"/>
      <c r="Z29" s="811"/>
      <c r="AA29" s="811"/>
      <c r="AB29" s="812"/>
    </row>
    <row r="30" spans="2:28" ht="6" customHeight="1" thickBot="1" x14ac:dyDescent="0.4">
      <c r="B30" s="733"/>
      <c r="C30" s="734"/>
      <c r="D30" s="734"/>
      <c r="E30" s="734"/>
      <c r="F30" s="734"/>
      <c r="G30" s="734"/>
      <c r="H30" s="734"/>
      <c r="I30" s="734"/>
      <c r="J30" s="734"/>
      <c r="K30" s="734"/>
      <c r="L30" s="734"/>
      <c r="M30" s="734"/>
      <c r="N30" s="734"/>
      <c r="O30" s="734"/>
      <c r="P30" s="734"/>
      <c r="Q30" s="734"/>
      <c r="R30" s="734"/>
      <c r="S30" s="734"/>
      <c r="T30" s="734"/>
      <c r="U30" s="734"/>
      <c r="V30" s="734"/>
      <c r="W30" s="734"/>
      <c r="X30" s="734"/>
      <c r="Y30" s="734"/>
      <c r="Z30" s="734"/>
      <c r="AA30" s="734"/>
      <c r="AB30" s="735"/>
    </row>
    <row r="31" spans="2:28" ht="15" customHeight="1" thickBot="1" x14ac:dyDescent="0.4">
      <c r="B31" s="778" t="s">
        <v>975</v>
      </c>
      <c r="C31" s="779"/>
      <c r="D31" s="779"/>
      <c r="E31" s="779"/>
      <c r="F31" s="779"/>
      <c r="G31" s="779"/>
      <c r="H31" s="779"/>
      <c r="I31" s="779"/>
      <c r="J31" s="780"/>
      <c r="K31" s="787" t="s">
        <v>35</v>
      </c>
      <c r="L31" s="788"/>
      <c r="M31" s="788"/>
      <c r="N31" s="788"/>
      <c r="O31" s="788"/>
      <c r="P31" s="788"/>
      <c r="Q31" s="788"/>
      <c r="R31" s="788"/>
      <c r="S31" s="789" t="s">
        <v>36</v>
      </c>
      <c r="T31" s="789"/>
      <c r="U31" s="789"/>
      <c r="V31" s="789"/>
      <c r="W31" s="790"/>
      <c r="X31" s="791" t="s">
        <v>37</v>
      </c>
      <c r="Y31" s="792"/>
      <c r="Z31" s="793"/>
      <c r="AA31" s="793"/>
      <c r="AB31" s="794"/>
    </row>
    <row r="32" spans="2:28" ht="14.25" customHeight="1" x14ac:dyDescent="0.35">
      <c r="B32" s="781"/>
      <c r="C32" s="782"/>
      <c r="D32" s="782"/>
      <c r="E32" s="782"/>
      <c r="F32" s="782"/>
      <c r="G32" s="782"/>
      <c r="H32" s="782"/>
      <c r="I32" s="782"/>
      <c r="J32" s="783"/>
      <c r="K32" s="795" t="s">
        <v>38</v>
      </c>
      <c r="L32" s="771"/>
      <c r="M32" s="771"/>
      <c r="N32" s="771"/>
      <c r="O32" s="771" t="s">
        <v>39</v>
      </c>
      <c r="P32" s="771"/>
      <c r="Q32" s="771"/>
      <c r="R32" s="771"/>
      <c r="S32" s="771" t="s">
        <v>38</v>
      </c>
      <c r="T32" s="771"/>
      <c r="U32" s="771" t="s">
        <v>39</v>
      </c>
      <c r="V32" s="771"/>
      <c r="W32" s="771"/>
      <c r="X32" s="796" t="s">
        <v>38</v>
      </c>
      <c r="Y32" s="797"/>
      <c r="Z32" s="771" t="s">
        <v>39</v>
      </c>
      <c r="AA32" s="771"/>
      <c r="AB32" s="772"/>
    </row>
    <row r="33" spans="2:28" ht="15" customHeight="1" thickBot="1" x14ac:dyDescent="0.4">
      <c r="B33" s="784"/>
      <c r="C33" s="785"/>
      <c r="D33" s="785"/>
      <c r="E33" s="785"/>
      <c r="F33" s="785"/>
      <c r="G33" s="785"/>
      <c r="H33" s="785"/>
      <c r="I33" s="785"/>
      <c r="J33" s="786"/>
      <c r="K33" s="773">
        <v>0</v>
      </c>
      <c r="L33" s="774"/>
      <c r="M33" s="774"/>
      <c r="N33" s="774"/>
      <c r="O33" s="774">
        <v>69</v>
      </c>
      <c r="P33" s="774"/>
      <c r="Q33" s="774"/>
      <c r="R33" s="774"/>
      <c r="S33" s="774">
        <v>70</v>
      </c>
      <c r="T33" s="774"/>
      <c r="U33" s="774">
        <v>89</v>
      </c>
      <c r="V33" s="774"/>
      <c r="W33" s="774"/>
      <c r="X33" s="774">
        <v>90</v>
      </c>
      <c r="Y33" s="776"/>
      <c r="Z33" s="774">
        <v>100</v>
      </c>
      <c r="AA33" s="774"/>
      <c r="AB33" s="777"/>
    </row>
    <row r="34" spans="2:28" ht="6" customHeight="1" thickBot="1" x14ac:dyDescent="0.4">
      <c r="B34" s="733"/>
      <c r="C34" s="734"/>
      <c r="D34" s="734"/>
      <c r="E34" s="734"/>
      <c r="F34" s="734"/>
      <c r="G34" s="734"/>
      <c r="H34" s="734"/>
      <c r="I34" s="734"/>
      <c r="J34" s="734"/>
      <c r="K34" s="734"/>
      <c r="L34" s="734"/>
      <c r="M34" s="734"/>
      <c r="N34" s="734"/>
      <c r="O34" s="734"/>
      <c r="P34" s="734"/>
      <c r="Q34" s="734"/>
      <c r="R34" s="734"/>
      <c r="S34" s="734"/>
      <c r="T34" s="734"/>
      <c r="U34" s="734"/>
      <c r="V34" s="734"/>
      <c r="W34" s="734"/>
      <c r="X34" s="734"/>
      <c r="Y34" s="734"/>
      <c r="Z34" s="734"/>
      <c r="AA34" s="734"/>
      <c r="AB34" s="735"/>
    </row>
    <row r="35" spans="2:28" s="642" customFormat="1" ht="15" customHeight="1" thickBot="1" x14ac:dyDescent="0.4">
      <c r="B35" s="1023" t="s">
        <v>40</v>
      </c>
      <c r="C35" s="766"/>
      <c r="D35" s="766"/>
      <c r="E35" s="766"/>
      <c r="F35" s="766"/>
      <c r="G35" s="766"/>
      <c r="H35" s="766"/>
      <c r="I35" s="766"/>
      <c r="J35" s="766"/>
      <c r="K35" s="766"/>
      <c r="L35" s="766"/>
      <c r="M35" s="766"/>
      <c r="N35" s="766"/>
      <c r="O35" s="766"/>
      <c r="P35" s="766"/>
      <c r="Q35" s="766"/>
      <c r="R35" s="766"/>
      <c r="S35" s="766"/>
      <c r="T35" s="766"/>
      <c r="U35" s="766"/>
      <c r="V35" s="766"/>
      <c r="W35" s="766"/>
      <c r="X35" s="766"/>
      <c r="Y35" s="766"/>
      <c r="Z35" s="766"/>
      <c r="AA35" s="766"/>
      <c r="AB35" s="1024"/>
    </row>
    <row r="36" spans="2:28" s="642" customFormat="1" ht="107.25" customHeight="1" thickBot="1" x14ac:dyDescent="0.4">
      <c r="B36" s="1471" t="s">
        <v>41</v>
      </c>
      <c r="C36" s="1472"/>
      <c r="D36" s="1472"/>
      <c r="E36" s="1472"/>
      <c r="F36" s="1472"/>
      <c r="G36" s="1472"/>
      <c r="H36" s="604" t="s">
        <v>1084</v>
      </c>
      <c r="I36" s="659" t="s">
        <v>304</v>
      </c>
      <c r="J36" s="232" t="s">
        <v>1085</v>
      </c>
      <c r="K36" s="1473" t="s">
        <v>43</v>
      </c>
      <c r="L36" s="1474"/>
      <c r="M36" s="1474"/>
      <c r="N36" s="1474"/>
      <c r="O36" s="1474"/>
      <c r="P36" s="1474"/>
      <c r="Q36" s="1474"/>
      <c r="R36" s="1474"/>
      <c r="S36" s="1474"/>
      <c r="T36" s="1474"/>
      <c r="U36" s="1474"/>
      <c r="V36" s="1474"/>
      <c r="W36" s="1474"/>
      <c r="X36" s="1474"/>
      <c r="Y36" s="1474"/>
      <c r="Z36" s="1474"/>
      <c r="AA36" s="1474"/>
      <c r="AB36" s="1475"/>
    </row>
    <row r="37" spans="2:28" s="642" customFormat="1" ht="217.15" customHeight="1" thickBot="1" x14ac:dyDescent="0.4">
      <c r="B37" s="1476" t="s">
        <v>212</v>
      </c>
      <c r="C37" s="1477"/>
      <c r="D37" s="1477"/>
      <c r="E37" s="1477"/>
      <c r="F37" s="1477"/>
      <c r="G37" s="1478"/>
      <c r="H37" s="662">
        <f>391+370+566</f>
        <v>1327</v>
      </c>
      <c r="I37" s="662">
        <f>+H37</f>
        <v>1327</v>
      </c>
      <c r="J37" s="167">
        <f>IF(OR(H37="",I37=""),"",H37/I37)</f>
        <v>1</v>
      </c>
      <c r="K37" s="1453" t="s">
        <v>305</v>
      </c>
      <c r="L37" s="1454"/>
      <c r="M37" s="1454"/>
      <c r="N37" s="1454"/>
      <c r="O37" s="1454"/>
      <c r="P37" s="1454"/>
      <c r="Q37" s="1454"/>
      <c r="R37" s="1454"/>
      <c r="S37" s="1454"/>
      <c r="T37" s="1454"/>
      <c r="U37" s="1454"/>
      <c r="V37" s="1454"/>
      <c r="W37" s="1454"/>
      <c r="X37" s="1454"/>
      <c r="Y37" s="1454"/>
      <c r="Z37" s="1454"/>
      <c r="AA37" s="1454"/>
      <c r="AB37" s="1455"/>
    </row>
    <row r="38" spans="2:28" s="642" customFormat="1" ht="208.9" customHeight="1" x14ac:dyDescent="0.35">
      <c r="B38" s="1408" t="s">
        <v>214</v>
      </c>
      <c r="C38" s="1409"/>
      <c r="D38" s="1409"/>
      <c r="E38" s="1409"/>
      <c r="F38" s="1409"/>
      <c r="G38" s="1410"/>
      <c r="H38" s="658">
        <v>1535</v>
      </c>
      <c r="I38" s="643">
        <v>1535</v>
      </c>
      <c r="J38" s="167">
        <f>IF(OR(H38="",I38=""),"",H38/I38)</f>
        <v>1</v>
      </c>
      <c r="K38" s="1453" t="s">
        <v>828</v>
      </c>
      <c r="L38" s="1454"/>
      <c r="M38" s="1454"/>
      <c r="N38" s="1454"/>
      <c r="O38" s="1454"/>
      <c r="P38" s="1454"/>
      <c r="Q38" s="1454"/>
      <c r="R38" s="1454"/>
      <c r="S38" s="1454"/>
      <c r="T38" s="1454"/>
      <c r="U38" s="1454"/>
      <c r="V38" s="1454"/>
      <c r="W38" s="1454"/>
      <c r="X38" s="1454"/>
      <c r="Y38" s="1454"/>
      <c r="Z38" s="1454"/>
      <c r="AA38" s="1454"/>
      <c r="AB38" s="1455"/>
    </row>
    <row r="39" spans="2:28" s="642" customFormat="1" ht="187.15" customHeight="1" x14ac:dyDescent="0.35">
      <c r="B39" s="1408" t="s">
        <v>215</v>
      </c>
      <c r="C39" s="1409"/>
      <c r="D39" s="1409"/>
      <c r="E39" s="1409"/>
      <c r="F39" s="1409"/>
      <c r="G39" s="1410"/>
      <c r="H39" s="648">
        <v>2551</v>
      </c>
      <c r="I39" s="651">
        <v>2551</v>
      </c>
      <c r="J39" s="167">
        <f>IF(OR(H39="",I39=""),"",H39/I39)</f>
        <v>1</v>
      </c>
      <c r="K39" s="1453" t="s">
        <v>1086</v>
      </c>
      <c r="L39" s="1454"/>
      <c r="M39" s="1454"/>
      <c r="N39" s="1454"/>
      <c r="O39" s="1454"/>
      <c r="P39" s="1454"/>
      <c r="Q39" s="1454"/>
      <c r="R39" s="1454"/>
      <c r="S39" s="1454"/>
      <c r="T39" s="1454"/>
      <c r="U39" s="1454"/>
      <c r="V39" s="1454"/>
      <c r="W39" s="1454"/>
      <c r="X39" s="1454"/>
      <c r="Y39" s="1454"/>
      <c r="Z39" s="1454"/>
      <c r="AA39" s="1454"/>
      <c r="AB39" s="1455"/>
    </row>
    <row r="40" spans="2:28" s="642" customFormat="1" ht="34.9" customHeight="1" thickBot="1" x14ac:dyDescent="0.4">
      <c r="B40" s="1408" t="s">
        <v>1087</v>
      </c>
      <c r="C40" s="1409"/>
      <c r="D40" s="1409"/>
      <c r="E40" s="1409"/>
      <c r="F40" s="1409"/>
      <c r="G40" s="1410"/>
      <c r="H40" s="648"/>
      <c r="I40" s="651"/>
      <c r="J40" s="167" t="str">
        <f>IF(OR(H40="",I40=""),"",H40/I40)</f>
        <v/>
      </c>
      <c r="K40" s="1453"/>
      <c r="L40" s="1454"/>
      <c r="M40" s="1454"/>
      <c r="N40" s="1454"/>
      <c r="O40" s="1454"/>
      <c r="P40" s="1454"/>
      <c r="Q40" s="1454"/>
      <c r="R40" s="1454"/>
      <c r="S40" s="1454"/>
      <c r="T40" s="1454"/>
      <c r="U40" s="1454"/>
      <c r="V40" s="1454"/>
      <c r="W40" s="1454"/>
      <c r="X40" s="1454"/>
      <c r="Y40" s="1454"/>
      <c r="Z40" s="1454"/>
      <c r="AA40" s="1454"/>
      <c r="AB40" s="1455"/>
    </row>
    <row r="41" spans="2:28" s="642" customFormat="1" ht="15.75" customHeight="1" thickBot="1" x14ac:dyDescent="0.4">
      <c r="B41" s="746" t="s">
        <v>46</v>
      </c>
      <c r="C41" s="747"/>
      <c r="D41" s="747"/>
      <c r="E41" s="747"/>
      <c r="F41" s="747"/>
      <c r="G41" s="748"/>
      <c r="H41" s="628">
        <f>SUM(H37:H40)</f>
        <v>5413</v>
      </c>
      <c r="I41" s="628">
        <f>SUM(I37:I40)</f>
        <v>5413</v>
      </c>
      <c r="J41" s="661">
        <f>IF(H41="","",((H41/I41)))</f>
        <v>1</v>
      </c>
      <c r="K41" s="749"/>
      <c r="L41" s="750"/>
      <c r="M41" s="750"/>
      <c r="N41" s="750"/>
      <c r="O41" s="750"/>
      <c r="P41" s="750"/>
      <c r="Q41" s="750"/>
      <c r="R41" s="750"/>
      <c r="S41" s="750"/>
      <c r="T41" s="750"/>
      <c r="U41" s="750"/>
      <c r="V41" s="750"/>
      <c r="W41" s="750"/>
      <c r="X41" s="750"/>
      <c r="Y41" s="750"/>
      <c r="Z41" s="750"/>
      <c r="AA41" s="750"/>
      <c r="AB41" s="751"/>
    </row>
    <row r="42" spans="2:28" s="642" customFormat="1" ht="6" customHeight="1" thickBot="1" x14ac:dyDescent="0.4">
      <c r="B42" s="718"/>
      <c r="C42" s="719"/>
      <c r="D42" s="719"/>
      <c r="E42" s="719"/>
      <c r="F42" s="719"/>
      <c r="G42" s="719"/>
      <c r="H42" s="719"/>
      <c r="I42" s="719"/>
      <c r="J42" s="719"/>
      <c r="K42" s="719"/>
      <c r="L42" s="719"/>
      <c r="M42" s="719"/>
      <c r="N42" s="719"/>
      <c r="O42" s="719"/>
      <c r="P42" s="719"/>
      <c r="Q42" s="719"/>
      <c r="R42" s="719"/>
      <c r="S42" s="719"/>
      <c r="T42" s="719"/>
      <c r="U42" s="719"/>
      <c r="V42" s="719"/>
      <c r="W42" s="719"/>
      <c r="X42" s="719"/>
      <c r="Y42" s="719"/>
      <c r="Z42" s="719"/>
      <c r="AA42" s="719"/>
      <c r="AB42" s="720"/>
    </row>
    <row r="43" spans="2:28" s="642" customFormat="1" ht="14.5" customHeight="1" thickBot="1" x14ac:dyDescent="0.4">
      <c r="B43" s="721" t="s">
        <v>981</v>
      </c>
      <c r="C43" s="722"/>
      <c r="D43" s="722"/>
      <c r="E43" s="722"/>
      <c r="F43" s="722"/>
      <c r="G43" s="722"/>
      <c r="H43" s="722"/>
      <c r="I43" s="722"/>
      <c r="J43" s="722"/>
      <c r="K43" s="722"/>
      <c r="L43" s="722"/>
      <c r="M43" s="722"/>
      <c r="N43" s="722"/>
      <c r="O43" s="722"/>
      <c r="P43" s="722"/>
      <c r="Q43" s="722"/>
      <c r="R43" s="722"/>
      <c r="S43" s="722"/>
      <c r="T43" s="722"/>
      <c r="U43" s="722"/>
      <c r="V43" s="722"/>
      <c r="W43" s="722"/>
      <c r="X43" s="722"/>
      <c r="Y43" s="722"/>
      <c r="Z43" s="722"/>
      <c r="AA43" s="722"/>
      <c r="AB43" s="723"/>
    </row>
    <row r="44" spans="2:28" ht="30" customHeight="1" x14ac:dyDescent="0.35">
      <c r="B44" s="724"/>
      <c r="C44" s="725"/>
      <c r="D44" s="725"/>
      <c r="E44" s="725"/>
      <c r="F44" s="725"/>
      <c r="G44" s="725"/>
      <c r="H44" s="725"/>
      <c r="I44" s="725"/>
      <c r="J44" s="725"/>
      <c r="K44" s="725"/>
      <c r="L44" s="725"/>
      <c r="M44" s="725"/>
      <c r="N44" s="725"/>
      <c r="O44" s="725"/>
      <c r="P44" s="725"/>
      <c r="Q44" s="725"/>
      <c r="R44" s="725"/>
      <c r="S44" s="725"/>
      <c r="T44" s="725"/>
      <c r="U44" s="725"/>
      <c r="V44" s="725"/>
      <c r="W44" s="725"/>
      <c r="X44" s="725"/>
      <c r="Y44" s="725"/>
      <c r="Z44" s="725"/>
      <c r="AA44" s="725"/>
      <c r="AB44" s="726"/>
    </row>
    <row r="45" spans="2:28" ht="30" customHeight="1" x14ac:dyDescent="0.35">
      <c r="B45" s="727"/>
      <c r="C45" s="728"/>
      <c r="D45" s="728"/>
      <c r="E45" s="728"/>
      <c r="F45" s="728"/>
      <c r="G45" s="728"/>
      <c r="H45" s="728"/>
      <c r="I45" s="728"/>
      <c r="J45" s="728"/>
      <c r="K45" s="728"/>
      <c r="L45" s="728"/>
      <c r="M45" s="728"/>
      <c r="N45" s="728"/>
      <c r="O45" s="728"/>
      <c r="P45" s="728"/>
      <c r="Q45" s="728"/>
      <c r="R45" s="728"/>
      <c r="S45" s="728"/>
      <c r="T45" s="728"/>
      <c r="U45" s="728"/>
      <c r="V45" s="728"/>
      <c r="W45" s="728"/>
      <c r="X45" s="728"/>
      <c r="Y45" s="728"/>
      <c r="Z45" s="728"/>
      <c r="AA45" s="728"/>
      <c r="AB45" s="729"/>
    </row>
    <row r="46" spans="2:28" ht="30" customHeight="1" x14ac:dyDescent="0.35">
      <c r="B46" s="727"/>
      <c r="C46" s="728"/>
      <c r="D46" s="728"/>
      <c r="E46" s="728"/>
      <c r="F46" s="728"/>
      <c r="G46" s="728"/>
      <c r="H46" s="728"/>
      <c r="I46" s="728"/>
      <c r="J46" s="728"/>
      <c r="K46" s="728"/>
      <c r="L46" s="728"/>
      <c r="M46" s="728"/>
      <c r="N46" s="728"/>
      <c r="O46" s="728"/>
      <c r="P46" s="728"/>
      <c r="Q46" s="728"/>
      <c r="R46" s="728"/>
      <c r="S46" s="728"/>
      <c r="T46" s="728"/>
      <c r="U46" s="728"/>
      <c r="V46" s="728"/>
      <c r="W46" s="728"/>
      <c r="X46" s="728"/>
      <c r="Y46" s="728"/>
      <c r="Z46" s="728"/>
      <c r="AA46" s="728"/>
      <c r="AB46" s="729"/>
    </row>
    <row r="47" spans="2:28" ht="30" customHeight="1" x14ac:dyDescent="0.35">
      <c r="B47" s="727"/>
      <c r="C47" s="728"/>
      <c r="D47" s="728"/>
      <c r="E47" s="728"/>
      <c r="F47" s="728"/>
      <c r="G47" s="728"/>
      <c r="H47" s="728"/>
      <c r="I47" s="728"/>
      <c r="J47" s="728"/>
      <c r="K47" s="728"/>
      <c r="L47" s="728"/>
      <c r="M47" s="728"/>
      <c r="N47" s="728"/>
      <c r="O47" s="728"/>
      <c r="P47" s="728"/>
      <c r="Q47" s="728"/>
      <c r="R47" s="728"/>
      <c r="S47" s="728"/>
      <c r="T47" s="728"/>
      <c r="U47" s="728"/>
      <c r="V47" s="728"/>
      <c r="W47" s="728"/>
      <c r="X47" s="728"/>
      <c r="Y47" s="728"/>
      <c r="Z47" s="728"/>
      <c r="AA47" s="728"/>
      <c r="AB47" s="729"/>
    </row>
    <row r="48" spans="2:28" ht="24.65" customHeight="1" x14ac:dyDescent="0.35">
      <c r="B48" s="727"/>
      <c r="C48" s="728"/>
      <c r="D48" s="728"/>
      <c r="E48" s="728"/>
      <c r="F48" s="728"/>
      <c r="G48" s="728"/>
      <c r="H48" s="728"/>
      <c r="I48" s="728"/>
      <c r="J48" s="728"/>
      <c r="K48" s="728"/>
      <c r="L48" s="728"/>
      <c r="M48" s="728"/>
      <c r="N48" s="728"/>
      <c r="O48" s="728"/>
      <c r="P48" s="728"/>
      <c r="Q48" s="728"/>
      <c r="R48" s="728"/>
      <c r="S48" s="728"/>
      <c r="T48" s="728"/>
      <c r="U48" s="728"/>
      <c r="V48" s="728"/>
      <c r="W48" s="728"/>
      <c r="X48" s="728"/>
      <c r="Y48" s="728"/>
      <c r="Z48" s="728"/>
      <c r="AA48" s="728"/>
      <c r="AB48" s="729"/>
    </row>
    <row r="49" spans="2:28" ht="19.149999999999999" customHeight="1" x14ac:dyDescent="0.35">
      <c r="B49" s="727"/>
      <c r="C49" s="728"/>
      <c r="D49" s="728"/>
      <c r="E49" s="728"/>
      <c r="F49" s="728"/>
      <c r="G49" s="728"/>
      <c r="H49" s="728"/>
      <c r="I49" s="728"/>
      <c r="J49" s="728"/>
      <c r="K49" s="728"/>
      <c r="L49" s="728"/>
      <c r="M49" s="728"/>
      <c r="N49" s="728"/>
      <c r="O49" s="728"/>
      <c r="P49" s="728"/>
      <c r="Q49" s="728"/>
      <c r="R49" s="728"/>
      <c r="S49" s="728"/>
      <c r="T49" s="728"/>
      <c r="U49" s="728"/>
      <c r="V49" s="728"/>
      <c r="W49" s="728"/>
      <c r="X49" s="728"/>
      <c r="Y49" s="728"/>
      <c r="Z49" s="728"/>
      <c r="AA49" s="728"/>
      <c r="AB49" s="729"/>
    </row>
    <row r="50" spans="2:28" ht="18" customHeight="1" x14ac:dyDescent="0.35">
      <c r="B50" s="727"/>
      <c r="C50" s="728"/>
      <c r="D50" s="728"/>
      <c r="E50" s="728"/>
      <c r="F50" s="728"/>
      <c r="G50" s="728"/>
      <c r="H50" s="728"/>
      <c r="I50" s="728"/>
      <c r="J50" s="728"/>
      <c r="K50" s="728"/>
      <c r="L50" s="728"/>
      <c r="M50" s="728"/>
      <c r="N50" s="728"/>
      <c r="O50" s="728"/>
      <c r="P50" s="728"/>
      <c r="Q50" s="728"/>
      <c r="R50" s="728"/>
      <c r="S50" s="728"/>
      <c r="T50" s="728"/>
      <c r="U50" s="728"/>
      <c r="V50" s="728"/>
      <c r="W50" s="728"/>
      <c r="X50" s="728"/>
      <c r="Y50" s="728"/>
      <c r="Z50" s="728"/>
      <c r="AA50" s="728"/>
      <c r="AB50" s="729"/>
    </row>
    <row r="51" spans="2:28" ht="10.9" customHeight="1" x14ac:dyDescent="0.35">
      <c r="B51" s="727"/>
      <c r="C51" s="728"/>
      <c r="D51" s="728"/>
      <c r="E51" s="728"/>
      <c r="F51" s="728"/>
      <c r="G51" s="728"/>
      <c r="H51" s="728"/>
      <c r="I51" s="728"/>
      <c r="J51" s="728"/>
      <c r="K51" s="728"/>
      <c r="L51" s="728"/>
      <c r="M51" s="728"/>
      <c r="N51" s="728"/>
      <c r="O51" s="728"/>
      <c r="P51" s="728"/>
      <c r="Q51" s="728"/>
      <c r="R51" s="728"/>
      <c r="S51" s="728"/>
      <c r="T51" s="728"/>
      <c r="U51" s="728"/>
      <c r="V51" s="728"/>
      <c r="W51" s="728"/>
      <c r="X51" s="728"/>
      <c r="Y51" s="728"/>
      <c r="Z51" s="728"/>
      <c r="AA51" s="728"/>
      <c r="AB51" s="729"/>
    </row>
    <row r="52" spans="2:28" ht="3" customHeight="1" x14ac:dyDescent="0.35">
      <c r="B52" s="727"/>
      <c r="C52" s="728"/>
      <c r="D52" s="728"/>
      <c r="E52" s="728"/>
      <c r="F52" s="728"/>
      <c r="G52" s="728"/>
      <c r="H52" s="728"/>
      <c r="I52" s="728"/>
      <c r="J52" s="728"/>
      <c r="K52" s="728"/>
      <c r="L52" s="728"/>
      <c r="M52" s="728"/>
      <c r="N52" s="728"/>
      <c r="O52" s="728"/>
      <c r="P52" s="728"/>
      <c r="Q52" s="728"/>
      <c r="R52" s="728"/>
      <c r="S52" s="728"/>
      <c r="T52" s="728"/>
      <c r="U52" s="728"/>
      <c r="V52" s="728"/>
      <c r="W52" s="728"/>
      <c r="X52" s="728"/>
      <c r="Y52" s="728"/>
      <c r="Z52" s="728"/>
      <c r="AA52" s="728"/>
      <c r="AB52" s="729"/>
    </row>
    <row r="53" spans="2:28" ht="22.15" customHeight="1" thickBot="1" x14ac:dyDescent="0.4">
      <c r="B53" s="730"/>
      <c r="C53" s="731"/>
      <c r="D53" s="731"/>
      <c r="E53" s="731"/>
      <c r="F53" s="731"/>
      <c r="G53" s="731"/>
      <c r="H53" s="731"/>
      <c r="I53" s="731"/>
      <c r="J53" s="731"/>
      <c r="K53" s="731"/>
      <c r="L53" s="731"/>
      <c r="M53" s="731"/>
      <c r="N53" s="731"/>
      <c r="O53" s="731"/>
      <c r="P53" s="731"/>
      <c r="Q53" s="731"/>
      <c r="R53" s="731"/>
      <c r="S53" s="731"/>
      <c r="T53" s="731"/>
      <c r="U53" s="731"/>
      <c r="V53" s="731"/>
      <c r="W53" s="731"/>
      <c r="X53" s="731"/>
      <c r="Y53" s="731"/>
      <c r="Z53" s="731"/>
      <c r="AA53" s="731"/>
      <c r="AB53" s="732"/>
    </row>
    <row r="54" spans="2:28" ht="6" customHeight="1" thickBot="1" x14ac:dyDescent="0.4">
      <c r="B54" s="733"/>
      <c r="C54" s="734"/>
      <c r="D54" s="734"/>
      <c r="E54" s="734"/>
      <c r="F54" s="734"/>
      <c r="G54" s="734"/>
      <c r="H54" s="734"/>
      <c r="I54" s="734"/>
      <c r="J54" s="734"/>
      <c r="K54" s="734"/>
      <c r="L54" s="734"/>
      <c r="M54" s="734"/>
      <c r="N54" s="734"/>
      <c r="O54" s="734"/>
      <c r="P54" s="734"/>
      <c r="Q54" s="734"/>
      <c r="R54" s="734"/>
      <c r="S54" s="734"/>
      <c r="T54" s="734"/>
      <c r="U54" s="734"/>
      <c r="V54" s="734"/>
      <c r="W54" s="734"/>
      <c r="X54" s="734"/>
      <c r="Y54" s="734"/>
      <c r="Z54" s="734"/>
      <c r="AA54" s="734"/>
      <c r="AB54" s="735"/>
    </row>
    <row r="55" spans="2:28" ht="27" customHeight="1" x14ac:dyDescent="0.35">
      <c r="B55" s="736" t="s">
        <v>41</v>
      </c>
      <c r="C55" s="737"/>
      <c r="D55" s="737"/>
      <c r="E55" s="737"/>
      <c r="F55" s="737"/>
      <c r="G55" s="737"/>
      <c r="H55" s="737" t="s">
        <v>68</v>
      </c>
      <c r="I55" s="737"/>
      <c r="J55" s="737" t="s">
        <v>48</v>
      </c>
      <c r="K55" s="737"/>
      <c r="L55" s="737"/>
      <c r="M55" s="737"/>
      <c r="N55" s="737" t="s">
        <v>49</v>
      </c>
      <c r="O55" s="737"/>
      <c r="P55" s="737"/>
      <c r="Q55" s="737"/>
      <c r="R55" s="737"/>
      <c r="S55" s="737"/>
      <c r="T55" s="737"/>
      <c r="U55" s="737"/>
      <c r="V55" s="738" t="s">
        <v>50</v>
      </c>
      <c r="W55" s="738"/>
      <c r="X55" s="738"/>
      <c r="Y55" s="738"/>
      <c r="Z55" s="738"/>
      <c r="AA55" s="738"/>
      <c r="AB55" s="739"/>
    </row>
    <row r="56" spans="2:28" s="475" customFormat="1" ht="100.15" customHeight="1" x14ac:dyDescent="0.35">
      <c r="B56" s="1450" t="s">
        <v>212</v>
      </c>
      <c r="C56" s="1048"/>
      <c r="D56" s="1048"/>
      <c r="E56" s="1048"/>
      <c r="F56" s="1048"/>
      <c r="G56" s="1048"/>
      <c r="H56" s="1479">
        <v>0.998</v>
      </c>
      <c r="I56" s="1479"/>
      <c r="J56" s="1470">
        <f>+J37</f>
        <v>1</v>
      </c>
      <c r="K56" s="1470"/>
      <c r="L56" s="1470"/>
      <c r="M56" s="1470"/>
      <c r="N56" s="1451" t="s">
        <v>1088</v>
      </c>
      <c r="O56" s="1451"/>
      <c r="P56" s="1451"/>
      <c r="Q56" s="1451"/>
      <c r="R56" s="1451"/>
      <c r="S56" s="1451"/>
      <c r="T56" s="1451"/>
      <c r="U56" s="1451"/>
      <c r="V56" s="1451" t="s">
        <v>299</v>
      </c>
      <c r="W56" s="1451"/>
      <c r="X56" s="1451"/>
      <c r="Y56" s="1451"/>
      <c r="Z56" s="1451"/>
      <c r="AA56" s="1451"/>
      <c r="AB56" s="1452"/>
    </row>
    <row r="57" spans="2:28" s="475" customFormat="1" ht="99.65" customHeight="1" x14ac:dyDescent="0.35">
      <c r="B57" s="1450" t="s">
        <v>214</v>
      </c>
      <c r="C57" s="1048"/>
      <c r="D57" s="1048"/>
      <c r="E57" s="1048"/>
      <c r="F57" s="1048"/>
      <c r="G57" s="1048"/>
      <c r="H57" s="1479">
        <v>0.99399999999999999</v>
      </c>
      <c r="I57" s="1479"/>
      <c r="J57" s="1470">
        <f>+J38</f>
        <v>1</v>
      </c>
      <c r="K57" s="1470"/>
      <c r="L57" s="1470"/>
      <c r="M57" s="1470"/>
      <c r="N57" s="1451" t="s">
        <v>1089</v>
      </c>
      <c r="O57" s="1451"/>
      <c r="P57" s="1451"/>
      <c r="Q57" s="1451"/>
      <c r="R57" s="1451"/>
      <c r="S57" s="1451"/>
      <c r="T57" s="1451"/>
      <c r="U57" s="1451"/>
      <c r="V57" s="1451" t="s">
        <v>299</v>
      </c>
      <c r="W57" s="1451"/>
      <c r="X57" s="1451"/>
      <c r="Y57" s="1451"/>
      <c r="Z57" s="1451"/>
      <c r="AA57" s="1451"/>
      <c r="AB57" s="1452"/>
    </row>
    <row r="58" spans="2:28" s="475" customFormat="1" ht="73.900000000000006" customHeight="1" x14ac:dyDescent="0.35">
      <c r="B58" s="1450" t="s">
        <v>215</v>
      </c>
      <c r="C58" s="1048"/>
      <c r="D58" s="1048"/>
      <c r="E58" s="1048"/>
      <c r="F58" s="1048"/>
      <c r="G58" s="1048"/>
      <c r="H58" s="1479">
        <v>1</v>
      </c>
      <c r="I58" s="1479"/>
      <c r="J58" s="1470">
        <f>+J39</f>
        <v>1</v>
      </c>
      <c r="K58" s="1470"/>
      <c r="L58" s="1470"/>
      <c r="M58" s="1470"/>
      <c r="N58" s="1451" t="s">
        <v>1090</v>
      </c>
      <c r="O58" s="1451"/>
      <c r="P58" s="1451"/>
      <c r="Q58" s="1451"/>
      <c r="R58" s="1451"/>
      <c r="S58" s="1451"/>
      <c r="T58" s="1451"/>
      <c r="U58" s="1451"/>
      <c r="V58" s="1451" t="s">
        <v>299</v>
      </c>
      <c r="W58" s="1451"/>
      <c r="X58" s="1451"/>
      <c r="Y58" s="1451"/>
      <c r="Z58" s="1451"/>
      <c r="AA58" s="1451"/>
      <c r="AB58" s="1452"/>
    </row>
    <row r="59" spans="2:28" s="475" customFormat="1" ht="34.15" customHeight="1" thickBot="1" x14ac:dyDescent="0.4">
      <c r="B59" s="1450" t="s">
        <v>216</v>
      </c>
      <c r="C59" s="1048"/>
      <c r="D59" s="1048"/>
      <c r="E59" s="1048"/>
      <c r="F59" s="1048"/>
      <c r="G59" s="1048"/>
      <c r="H59" s="1479">
        <v>1</v>
      </c>
      <c r="I59" s="1479"/>
      <c r="J59" s="1047" t="str">
        <f>+J40</f>
        <v/>
      </c>
      <c r="K59" s="1048"/>
      <c r="L59" s="1048"/>
      <c r="M59" s="1048"/>
      <c r="N59" s="1284"/>
      <c r="O59" s="1284"/>
      <c r="P59" s="1284"/>
      <c r="Q59" s="1284"/>
      <c r="R59" s="1284"/>
      <c r="S59" s="1284"/>
      <c r="T59" s="1284"/>
      <c r="U59" s="1284"/>
      <c r="V59" s="1451"/>
      <c r="W59" s="1451"/>
      <c r="X59" s="1451"/>
      <c r="Y59" s="1451"/>
      <c r="Z59" s="1451"/>
      <c r="AA59" s="1451"/>
      <c r="AB59" s="1452"/>
    </row>
    <row r="60" spans="2:28" s="475" customFormat="1" ht="73.900000000000006" hidden="1" customHeight="1" x14ac:dyDescent="0.35">
      <c r="B60" s="1450"/>
      <c r="C60" s="1048"/>
      <c r="D60" s="1048"/>
      <c r="E60" s="1048"/>
      <c r="F60" s="1048"/>
      <c r="G60" s="1048"/>
      <c r="H60" s="1047"/>
      <c r="I60" s="1048"/>
      <c r="J60" s="1047" t="e">
        <f>+#REF!</f>
        <v>#REF!</v>
      </c>
      <c r="K60" s="1048"/>
      <c r="L60" s="1048"/>
      <c r="M60" s="1048"/>
      <c r="N60" s="1284"/>
      <c r="O60" s="1284"/>
      <c r="P60" s="1284"/>
      <c r="Q60" s="1284"/>
      <c r="R60" s="1284"/>
      <c r="S60" s="1284"/>
      <c r="T60" s="1284"/>
      <c r="U60" s="1284"/>
      <c r="V60" s="1451"/>
      <c r="W60" s="1451"/>
      <c r="X60" s="1451"/>
      <c r="Y60" s="1451"/>
      <c r="Z60" s="1451"/>
      <c r="AA60" s="1451"/>
      <c r="AB60" s="1452"/>
    </row>
    <row r="61" spans="2:28" s="475" customFormat="1" ht="73.900000000000006" hidden="1" customHeight="1" x14ac:dyDescent="0.35">
      <c r="B61" s="1450"/>
      <c r="C61" s="1048"/>
      <c r="D61" s="1048"/>
      <c r="E61" s="1048"/>
      <c r="F61" s="1048"/>
      <c r="G61" s="1048"/>
      <c r="H61" s="1047"/>
      <c r="I61" s="1048"/>
      <c r="J61" s="1047" t="e">
        <f>+#REF!</f>
        <v>#REF!</v>
      </c>
      <c r="K61" s="1048"/>
      <c r="L61" s="1048"/>
      <c r="M61" s="1048"/>
      <c r="N61" s="1284"/>
      <c r="O61" s="1284"/>
      <c r="P61" s="1284"/>
      <c r="Q61" s="1284"/>
      <c r="R61" s="1284"/>
      <c r="S61" s="1284"/>
      <c r="T61" s="1284"/>
      <c r="U61" s="1284"/>
      <c r="V61" s="1451"/>
      <c r="W61" s="1451"/>
      <c r="X61" s="1451"/>
      <c r="Y61" s="1451"/>
      <c r="Z61" s="1451"/>
      <c r="AA61" s="1451"/>
      <c r="AB61" s="1452"/>
    </row>
    <row r="62" spans="2:28" s="475" customFormat="1" ht="73.900000000000006" hidden="1" customHeight="1" x14ac:dyDescent="0.35">
      <c r="B62" s="1450"/>
      <c r="C62" s="1048"/>
      <c r="D62" s="1048"/>
      <c r="E62" s="1048"/>
      <c r="F62" s="1048"/>
      <c r="G62" s="1048"/>
      <c r="H62" s="1047"/>
      <c r="I62" s="1048"/>
      <c r="J62" s="1047" t="e">
        <f>+#REF!</f>
        <v>#REF!</v>
      </c>
      <c r="K62" s="1048"/>
      <c r="L62" s="1048"/>
      <c r="M62" s="1048"/>
      <c r="N62" s="1284"/>
      <c r="O62" s="1284"/>
      <c r="P62" s="1284"/>
      <c r="Q62" s="1284"/>
      <c r="R62" s="1284"/>
      <c r="S62" s="1284"/>
      <c r="T62" s="1284"/>
      <c r="U62" s="1284"/>
      <c r="V62" s="1451"/>
      <c r="W62" s="1451"/>
      <c r="X62" s="1451"/>
      <c r="Y62" s="1451"/>
      <c r="Z62" s="1451"/>
      <c r="AA62" s="1451"/>
      <c r="AB62" s="1452"/>
    </row>
    <row r="63" spans="2:28" s="475" customFormat="1" ht="73.900000000000006" hidden="1" customHeight="1" x14ac:dyDescent="0.35">
      <c r="B63" s="1450"/>
      <c r="C63" s="1048"/>
      <c r="D63" s="1048"/>
      <c r="E63" s="1048"/>
      <c r="F63" s="1048"/>
      <c r="G63" s="1048"/>
      <c r="H63" s="1047"/>
      <c r="I63" s="1048"/>
      <c r="J63" s="1047" t="e">
        <f>+#REF!</f>
        <v>#REF!</v>
      </c>
      <c r="K63" s="1048"/>
      <c r="L63" s="1048"/>
      <c r="M63" s="1048"/>
      <c r="N63" s="1284"/>
      <c r="O63" s="1284"/>
      <c r="P63" s="1284"/>
      <c r="Q63" s="1284"/>
      <c r="R63" s="1284"/>
      <c r="S63" s="1284"/>
      <c r="T63" s="1284"/>
      <c r="U63" s="1284"/>
      <c r="V63" s="1451"/>
      <c r="W63" s="1451"/>
      <c r="X63" s="1451"/>
      <c r="Y63" s="1451"/>
      <c r="Z63" s="1451"/>
      <c r="AA63" s="1451"/>
      <c r="AB63" s="1452"/>
    </row>
    <row r="64" spans="2:28" s="475" customFormat="1" ht="73.900000000000006" hidden="1" customHeight="1" x14ac:dyDescent="0.35">
      <c r="B64" s="1450"/>
      <c r="C64" s="1048"/>
      <c r="D64" s="1048"/>
      <c r="E64" s="1048"/>
      <c r="F64" s="1048"/>
      <c r="G64" s="1048"/>
      <c r="H64" s="1047"/>
      <c r="I64" s="1048"/>
      <c r="J64" s="1047" t="e">
        <f>+#REF!</f>
        <v>#REF!</v>
      </c>
      <c r="K64" s="1048"/>
      <c r="L64" s="1048"/>
      <c r="M64" s="1048"/>
      <c r="N64" s="1284"/>
      <c r="O64" s="1284"/>
      <c r="P64" s="1284"/>
      <c r="Q64" s="1284"/>
      <c r="R64" s="1284"/>
      <c r="S64" s="1284"/>
      <c r="T64" s="1284"/>
      <c r="U64" s="1284"/>
      <c r="V64" s="1451"/>
      <c r="W64" s="1451"/>
      <c r="X64" s="1451"/>
      <c r="Y64" s="1451"/>
      <c r="Z64" s="1451"/>
      <c r="AA64" s="1451"/>
      <c r="AB64" s="1452"/>
    </row>
    <row r="65" spans="2:28" ht="15" hidden="1" thickBot="1" x14ac:dyDescent="0.4">
      <c r="B65" s="704"/>
      <c r="C65" s="705"/>
      <c r="D65" s="705"/>
      <c r="E65" s="705"/>
      <c r="F65" s="705"/>
      <c r="G65" s="705"/>
      <c r="H65" s="705"/>
      <c r="I65" s="705"/>
      <c r="J65" s="705"/>
      <c r="K65" s="705"/>
      <c r="L65" s="705"/>
      <c r="M65" s="705"/>
      <c r="N65" s="705"/>
      <c r="O65" s="705"/>
      <c r="P65" s="705"/>
      <c r="Q65" s="705"/>
      <c r="R65" s="705"/>
      <c r="S65" s="705"/>
      <c r="T65" s="705"/>
      <c r="U65" s="705"/>
      <c r="V65" s="705"/>
      <c r="W65" s="705"/>
      <c r="X65" s="705"/>
      <c r="Y65" s="705"/>
      <c r="Z65" s="705"/>
      <c r="AA65" s="705"/>
      <c r="AB65" s="706"/>
    </row>
    <row r="66" spans="2:28" ht="15" hidden="1" thickBot="1" x14ac:dyDescent="0.4">
      <c r="B66" s="704"/>
      <c r="C66" s="705"/>
      <c r="D66" s="705"/>
      <c r="E66" s="705"/>
      <c r="F66" s="705"/>
      <c r="G66" s="705"/>
      <c r="H66" s="705"/>
      <c r="I66" s="705"/>
      <c r="J66" s="705"/>
      <c r="K66" s="705"/>
      <c r="L66" s="705"/>
      <c r="M66" s="705"/>
      <c r="N66" s="705"/>
      <c r="O66" s="705"/>
      <c r="P66" s="705"/>
      <c r="Q66" s="705"/>
      <c r="R66" s="705"/>
      <c r="S66" s="705"/>
      <c r="T66" s="705"/>
      <c r="U66" s="705"/>
      <c r="V66" s="705"/>
      <c r="W66" s="705"/>
      <c r="X66" s="705"/>
      <c r="Y66" s="705"/>
      <c r="Z66" s="705"/>
      <c r="AA66" s="705"/>
      <c r="AB66" s="706"/>
    </row>
    <row r="67" spans="2:28" ht="15.75" hidden="1" customHeight="1" x14ac:dyDescent="0.35">
      <c r="B67" s="707"/>
      <c r="C67" s="708"/>
      <c r="D67" s="708"/>
      <c r="E67" s="708"/>
      <c r="F67" s="708"/>
      <c r="G67" s="708"/>
      <c r="H67" s="708"/>
      <c r="I67" s="708"/>
      <c r="J67" s="708"/>
      <c r="K67" s="708"/>
      <c r="L67" s="708"/>
      <c r="M67" s="708"/>
      <c r="N67" s="708"/>
      <c r="O67" s="708"/>
      <c r="P67" s="708"/>
      <c r="Q67" s="708"/>
      <c r="R67" s="708"/>
      <c r="S67" s="708"/>
      <c r="T67" s="708"/>
      <c r="U67" s="708"/>
      <c r="V67" s="708"/>
      <c r="W67" s="708"/>
      <c r="X67" s="708"/>
      <c r="Y67" s="708"/>
      <c r="Z67" s="708"/>
      <c r="AA67" s="708"/>
      <c r="AB67" s="709"/>
    </row>
    <row r="68" spans="2:28" ht="4.5" customHeight="1" thickBot="1" x14ac:dyDescent="0.4">
      <c r="B68" s="690"/>
      <c r="C68" s="691"/>
      <c r="D68" s="691"/>
      <c r="E68" s="691"/>
      <c r="F68" s="691"/>
      <c r="G68" s="691"/>
      <c r="H68" s="691"/>
      <c r="I68" s="691"/>
      <c r="J68" s="691"/>
      <c r="K68" s="691"/>
      <c r="L68" s="691"/>
      <c r="M68" s="691"/>
      <c r="N68" s="691"/>
      <c r="O68" s="691"/>
      <c r="P68" s="691"/>
      <c r="Q68" s="691"/>
      <c r="R68" s="691"/>
      <c r="S68" s="691"/>
      <c r="T68" s="691"/>
      <c r="U68" s="691"/>
      <c r="V68" s="691"/>
      <c r="W68" s="691"/>
      <c r="X68" s="691"/>
      <c r="Y68" s="691"/>
      <c r="Z68" s="691"/>
      <c r="AA68" s="691"/>
      <c r="AB68" s="692"/>
    </row>
    <row r="69" spans="2:28" ht="25" customHeight="1" x14ac:dyDescent="0.35">
      <c r="B69" s="1444" t="s">
        <v>987</v>
      </c>
      <c r="C69" s="1445"/>
      <c r="D69" s="1445"/>
      <c r="E69" s="1445"/>
      <c r="F69" s="1445"/>
      <c r="G69" s="1446"/>
      <c r="H69" s="695" t="s">
        <v>988</v>
      </c>
      <c r="I69" s="695"/>
      <c r="J69" s="695"/>
      <c r="K69" s="695"/>
      <c r="L69" s="695"/>
      <c r="M69" s="695"/>
      <c r="N69" s="695"/>
      <c r="O69" s="695"/>
      <c r="P69" s="695"/>
      <c r="Q69" s="695"/>
      <c r="R69" s="696"/>
      <c r="S69" s="697" t="s">
        <v>989</v>
      </c>
      <c r="T69" s="695"/>
      <c r="U69" s="695"/>
      <c r="V69" s="695"/>
      <c r="W69" s="695"/>
      <c r="X69" s="695"/>
      <c r="Y69" s="695"/>
      <c r="Z69" s="695"/>
      <c r="AA69" s="695"/>
      <c r="AB69" s="696"/>
    </row>
    <row r="70" spans="2:28" ht="25" customHeight="1" thickBot="1" x14ac:dyDescent="0.4">
      <c r="B70" s="1447"/>
      <c r="C70" s="1448"/>
      <c r="D70" s="1448"/>
      <c r="E70" s="1448"/>
      <c r="F70" s="1448"/>
      <c r="G70" s="1449"/>
      <c r="H70" s="695"/>
      <c r="I70" s="695"/>
      <c r="J70" s="695"/>
      <c r="K70" s="695"/>
      <c r="L70" s="695"/>
      <c r="M70" s="695"/>
      <c r="N70" s="695"/>
      <c r="O70" s="695"/>
      <c r="P70" s="695"/>
      <c r="Q70" s="695"/>
      <c r="R70" s="696"/>
      <c r="S70" s="697"/>
      <c r="T70" s="695"/>
      <c r="U70" s="695"/>
      <c r="V70" s="695"/>
      <c r="W70" s="695"/>
      <c r="X70" s="695"/>
      <c r="Y70" s="695"/>
      <c r="Z70" s="695"/>
      <c r="AA70" s="695"/>
      <c r="AB70" s="696"/>
    </row>
    <row r="71" spans="2:28" ht="50.15" customHeight="1" thickBot="1" x14ac:dyDescent="0.4">
      <c r="B71" s="698">
        <f>+J41</f>
        <v>1</v>
      </c>
      <c r="C71" s="699"/>
      <c r="D71" s="699"/>
      <c r="E71" s="699"/>
      <c r="F71" s="699"/>
      <c r="G71" s="700"/>
      <c r="H71" s="701" t="s">
        <v>990</v>
      </c>
      <c r="I71" s="702"/>
      <c r="J71" s="702"/>
      <c r="K71" s="702"/>
      <c r="L71" s="702"/>
      <c r="M71" s="702"/>
      <c r="N71" s="702"/>
      <c r="O71" s="702"/>
      <c r="P71" s="702"/>
      <c r="Q71" s="702"/>
      <c r="R71" s="703"/>
      <c r="S71" s="690"/>
      <c r="T71" s="691"/>
      <c r="U71" s="691"/>
      <c r="V71" s="691"/>
      <c r="W71" s="691"/>
      <c r="X71" s="691"/>
      <c r="Y71" s="691"/>
      <c r="Z71" s="691"/>
      <c r="AA71" s="691"/>
      <c r="AB71" s="692"/>
    </row>
    <row r="72" spans="2:28" ht="4" customHeight="1" thickBot="1" x14ac:dyDescent="0.4">
      <c r="B72" s="669"/>
      <c r="C72" s="670"/>
      <c r="D72" s="670"/>
      <c r="E72" s="670"/>
      <c r="F72" s="670"/>
      <c r="G72" s="670"/>
      <c r="H72" s="670"/>
      <c r="I72" s="670"/>
      <c r="J72" s="670"/>
      <c r="K72" s="670"/>
      <c r="L72" s="670"/>
      <c r="M72" s="670"/>
      <c r="N72" s="670"/>
      <c r="O72" s="670"/>
      <c r="P72" s="670"/>
      <c r="Q72" s="670"/>
      <c r="R72" s="670"/>
      <c r="S72" s="670"/>
      <c r="T72" s="670"/>
      <c r="U72" s="670"/>
      <c r="V72" s="670"/>
      <c r="W72" s="670"/>
      <c r="X72" s="670"/>
      <c r="Y72" s="670"/>
      <c r="Z72" s="670"/>
      <c r="AA72" s="670"/>
      <c r="AB72" s="671"/>
    </row>
    <row r="73" spans="2:28" ht="25" customHeight="1" x14ac:dyDescent="0.35">
      <c r="B73" s="672" t="s">
        <v>991</v>
      </c>
      <c r="C73" s="673"/>
      <c r="D73" s="673"/>
      <c r="E73" s="673"/>
      <c r="F73" s="673"/>
      <c r="G73" s="673"/>
      <c r="H73" s="674"/>
      <c r="I73" s="678" t="s">
        <v>1076</v>
      </c>
      <c r="J73" s="679"/>
      <c r="K73" s="679"/>
      <c r="L73" s="679"/>
      <c r="M73" s="679"/>
      <c r="N73" s="679"/>
      <c r="O73" s="679"/>
      <c r="P73" s="680"/>
      <c r="Q73" s="672" t="s">
        <v>993</v>
      </c>
      <c r="R73" s="673"/>
      <c r="S73" s="673"/>
      <c r="T73" s="673"/>
      <c r="U73" s="674"/>
      <c r="V73" s="1438" t="s">
        <v>1077</v>
      </c>
      <c r="W73" s="1439"/>
      <c r="X73" s="1439"/>
      <c r="Y73" s="1439"/>
      <c r="Z73" s="1439"/>
      <c r="AA73" s="1439"/>
      <c r="AB73" s="1440"/>
    </row>
    <row r="74" spans="2:28" ht="25" customHeight="1" thickBot="1" x14ac:dyDescent="0.4">
      <c r="B74" s="675"/>
      <c r="C74" s="676"/>
      <c r="D74" s="676"/>
      <c r="E74" s="676"/>
      <c r="F74" s="676"/>
      <c r="G74" s="676"/>
      <c r="H74" s="677"/>
      <c r="I74" s="681"/>
      <c r="J74" s="682"/>
      <c r="K74" s="682"/>
      <c r="L74" s="682"/>
      <c r="M74" s="682"/>
      <c r="N74" s="682"/>
      <c r="O74" s="682"/>
      <c r="P74" s="683"/>
      <c r="Q74" s="675"/>
      <c r="R74" s="676"/>
      <c r="S74" s="676"/>
      <c r="T74" s="676"/>
      <c r="U74" s="677"/>
      <c r="V74" s="1441"/>
      <c r="W74" s="1442"/>
      <c r="X74" s="1442"/>
      <c r="Y74" s="1442"/>
      <c r="Z74" s="1442"/>
      <c r="AA74" s="1442"/>
      <c r="AB74" s="1443"/>
    </row>
    <row r="99" ht="6" customHeight="1" x14ac:dyDescent="0.35"/>
  </sheetData>
  <mergeCells count="165">
    <mergeCell ref="B6:H7"/>
    <mergeCell ref="I6:I7"/>
    <mergeCell ref="J6:K7"/>
    <mergeCell ref="L6:AB7"/>
    <mergeCell ref="B8:AB8"/>
    <mergeCell ref="B9:H9"/>
    <mergeCell ref="I9:AB9"/>
    <mergeCell ref="B2:G4"/>
    <mergeCell ref="H2:AB2"/>
    <mergeCell ref="H3:O3"/>
    <mergeCell ref="P3:AB3"/>
    <mergeCell ref="H4:AB4"/>
    <mergeCell ref="B5:AB5"/>
    <mergeCell ref="B13:AB13"/>
    <mergeCell ref="B14:H15"/>
    <mergeCell ref="I14:U15"/>
    <mergeCell ref="V14:AB14"/>
    <mergeCell ref="V15:AB15"/>
    <mergeCell ref="B16:AB16"/>
    <mergeCell ref="B10:AB10"/>
    <mergeCell ref="B11:H12"/>
    <mergeCell ref="I11:P12"/>
    <mergeCell ref="Q11:U11"/>
    <mergeCell ref="V11:Y11"/>
    <mergeCell ref="Z11:AB11"/>
    <mergeCell ref="Q12:U12"/>
    <mergeCell ref="V12:Y12"/>
    <mergeCell ref="Z12:AB12"/>
    <mergeCell ref="B21:G21"/>
    <mergeCell ref="H21:J21"/>
    <mergeCell ref="K21:T21"/>
    <mergeCell ref="U21:AB21"/>
    <mergeCell ref="B22:AB22"/>
    <mergeCell ref="B23:H23"/>
    <mergeCell ref="I23:AB23"/>
    <mergeCell ref="B17:H17"/>
    <mergeCell ref="I17:AB17"/>
    <mergeCell ref="B18:AB18"/>
    <mergeCell ref="B19:H19"/>
    <mergeCell ref="I19:AB19"/>
    <mergeCell ref="B20:AB20"/>
    <mergeCell ref="B28:H29"/>
    <mergeCell ref="I28:L29"/>
    <mergeCell ref="M28:W28"/>
    <mergeCell ref="X28:AB28"/>
    <mergeCell ref="M29:W29"/>
    <mergeCell ref="X29:AB29"/>
    <mergeCell ref="B24:AB24"/>
    <mergeCell ref="B25:L25"/>
    <mergeCell ref="N25:AB25"/>
    <mergeCell ref="B26:M26"/>
    <mergeCell ref="N26:AB26"/>
    <mergeCell ref="B27:AB27"/>
    <mergeCell ref="B30:AB30"/>
    <mergeCell ref="B31:J33"/>
    <mergeCell ref="K31:R31"/>
    <mergeCell ref="S31:W31"/>
    <mergeCell ref="X31:AB31"/>
    <mergeCell ref="K32:N32"/>
    <mergeCell ref="O32:R32"/>
    <mergeCell ref="S32:T32"/>
    <mergeCell ref="U32:W32"/>
    <mergeCell ref="X32:Y32"/>
    <mergeCell ref="B34:AB34"/>
    <mergeCell ref="B35:AB35"/>
    <mergeCell ref="B36:G36"/>
    <mergeCell ref="K36:AB36"/>
    <mergeCell ref="B37:G37"/>
    <mergeCell ref="K37:AB37"/>
    <mergeCell ref="Z32:AB32"/>
    <mergeCell ref="K33:N33"/>
    <mergeCell ref="O33:R33"/>
    <mergeCell ref="S33:T33"/>
    <mergeCell ref="U33:W33"/>
    <mergeCell ref="X33:Y33"/>
    <mergeCell ref="Z33:AB33"/>
    <mergeCell ref="B41:G41"/>
    <mergeCell ref="K41:AB41"/>
    <mergeCell ref="B42:AB42"/>
    <mergeCell ref="B43:AB43"/>
    <mergeCell ref="B44:AB53"/>
    <mergeCell ref="B54:AB54"/>
    <mergeCell ref="B38:G38"/>
    <mergeCell ref="K38:AB38"/>
    <mergeCell ref="B39:G39"/>
    <mergeCell ref="K39:AB39"/>
    <mergeCell ref="B40:G40"/>
    <mergeCell ref="K40:AB40"/>
    <mergeCell ref="B55:G55"/>
    <mergeCell ref="H55:I55"/>
    <mergeCell ref="J55:M55"/>
    <mergeCell ref="N55:U55"/>
    <mergeCell ref="V55:AB55"/>
    <mergeCell ref="B56:G56"/>
    <mergeCell ref="H56:I56"/>
    <mergeCell ref="J56:M56"/>
    <mergeCell ref="N56:U56"/>
    <mergeCell ref="V56:AB56"/>
    <mergeCell ref="B57:G57"/>
    <mergeCell ref="H57:I57"/>
    <mergeCell ref="J57:M57"/>
    <mergeCell ref="N57:U57"/>
    <mergeCell ref="V57:AB57"/>
    <mergeCell ref="B58:G58"/>
    <mergeCell ref="H58:I58"/>
    <mergeCell ref="J58:M58"/>
    <mergeCell ref="N58:U58"/>
    <mergeCell ref="V58:AB58"/>
    <mergeCell ref="B59:G59"/>
    <mergeCell ref="H59:I59"/>
    <mergeCell ref="J59:M59"/>
    <mergeCell ref="N59:U59"/>
    <mergeCell ref="V59:AB59"/>
    <mergeCell ref="B60:G60"/>
    <mergeCell ref="H60:I60"/>
    <mergeCell ref="J60:M60"/>
    <mergeCell ref="N60:U60"/>
    <mergeCell ref="V60:AB60"/>
    <mergeCell ref="B61:G61"/>
    <mergeCell ref="H61:I61"/>
    <mergeCell ref="J61:M61"/>
    <mergeCell ref="N61:U61"/>
    <mergeCell ref="V61:AB61"/>
    <mergeCell ref="B62:G62"/>
    <mergeCell ref="H62:I62"/>
    <mergeCell ref="J62:M62"/>
    <mergeCell ref="N62:U62"/>
    <mergeCell ref="V62:AB62"/>
    <mergeCell ref="B63:G63"/>
    <mergeCell ref="H63:I63"/>
    <mergeCell ref="J63:M63"/>
    <mergeCell ref="N63:U63"/>
    <mergeCell ref="V63:AB63"/>
    <mergeCell ref="B64:G64"/>
    <mergeCell ref="H64:I64"/>
    <mergeCell ref="J64:M64"/>
    <mergeCell ref="N64:U64"/>
    <mergeCell ref="V64:AB64"/>
    <mergeCell ref="B67:G67"/>
    <mergeCell ref="H67:I67"/>
    <mergeCell ref="J67:M67"/>
    <mergeCell ref="N67:U67"/>
    <mergeCell ref="V67:AB67"/>
    <mergeCell ref="B68:AB68"/>
    <mergeCell ref="B65:G65"/>
    <mergeCell ref="H65:I65"/>
    <mergeCell ref="J65:M65"/>
    <mergeCell ref="N65:U65"/>
    <mergeCell ref="V65:AB65"/>
    <mergeCell ref="B66:G66"/>
    <mergeCell ref="H66:I66"/>
    <mergeCell ref="J66:M66"/>
    <mergeCell ref="N66:U66"/>
    <mergeCell ref="V66:AB66"/>
    <mergeCell ref="B72:AB72"/>
    <mergeCell ref="B73:H74"/>
    <mergeCell ref="I73:P74"/>
    <mergeCell ref="Q73:U74"/>
    <mergeCell ref="V73:AB74"/>
    <mergeCell ref="B69:G70"/>
    <mergeCell ref="H69:R70"/>
    <mergeCell ref="S69:AB70"/>
    <mergeCell ref="B71:G71"/>
    <mergeCell ref="H71:R71"/>
    <mergeCell ref="S71:AB71"/>
  </mergeCells>
  <dataValidations count="7">
    <dataValidation type="list" allowBlank="1" showInputMessage="1" showErrorMessage="1" sqref="X29:AB29">
      <formula1>#N/A</formula1>
    </dataValidation>
    <dataValidation type="list" allowBlank="1" showInputMessage="1" showErrorMessage="1" sqref="N26:AB26">
      <formula1>#N/A</formula1>
    </dataValidation>
    <dataValidation type="list" allowBlank="1" showInputMessage="1" showErrorMessage="1" sqref="U21:AB21">
      <formula1>#N/A</formula1>
    </dataValidation>
    <dataValidation type="list" allowBlank="1" showInputMessage="1" showErrorMessage="1" sqref="V15:AB15">
      <formula1>#N/A</formula1>
    </dataValidation>
    <dataValidation type="list" allowBlank="1" showInputMessage="1" showErrorMessage="1" sqref="Q12:U12">
      <formula1>#N/A</formula1>
    </dataValidation>
    <dataValidation type="list" allowBlank="1" showInputMessage="1" showErrorMessage="1" sqref="I9:AB9">
      <formula1>#N/A</formula1>
    </dataValidation>
    <dataValidation type="list" allowBlank="1" showInputMessage="1" showErrorMessage="1" sqref="L6:AB7">
      <formula1>#N/A</formula1>
    </dataValidation>
  </dataValidations>
  <pageMargins left="0.7" right="0.7" top="0.75" bottom="0.75" header="0.3" footer="0.3"/>
  <drawing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C08AF"/>
  </sheetPr>
  <dimension ref="A1:AA978"/>
  <sheetViews>
    <sheetView topLeftCell="A36" workbookViewId="0">
      <selection activeCell="G38" sqref="G38:I38"/>
    </sheetView>
  </sheetViews>
  <sheetFormatPr baseColWidth="10" defaultColWidth="13.7265625" defaultRowHeight="15" customHeight="1" x14ac:dyDescent="0.35"/>
  <cols>
    <col min="1" max="1" width="2.7265625" style="499" customWidth="1"/>
    <col min="2" max="5" width="2.54296875" style="499" customWidth="1"/>
    <col min="6" max="6" width="4.08984375" style="499" customWidth="1"/>
    <col min="7" max="7" width="17.54296875" style="499" customWidth="1"/>
    <col min="8" max="8" width="20.81640625" style="499" customWidth="1"/>
    <col min="9" max="9" width="11.54296875" style="499" customWidth="1"/>
    <col min="10" max="11" width="3.26953125" style="499" customWidth="1"/>
    <col min="12" max="14" width="2.54296875" style="499" customWidth="1"/>
    <col min="15" max="15" width="3.26953125" style="499" customWidth="1"/>
    <col min="16" max="16" width="3.36328125" style="499" customWidth="1"/>
    <col min="17" max="17" width="3.54296875" style="499" customWidth="1"/>
    <col min="18" max="18" width="3.08984375" style="499" customWidth="1"/>
    <col min="19" max="19" width="7.08984375" style="499" customWidth="1"/>
    <col min="20" max="20" width="4.90625" style="499" customWidth="1"/>
    <col min="21" max="21" width="3.54296875" style="499" customWidth="1"/>
    <col min="22" max="24" width="4.7265625" style="499" customWidth="1"/>
    <col min="25" max="25" width="6.36328125" style="499" customWidth="1"/>
    <col min="26" max="26" width="3.90625" style="499" customWidth="1"/>
    <col min="27" max="27" width="1.90625" style="499" customWidth="1"/>
    <col min="28" max="16384" width="13.7265625" style="499"/>
  </cols>
  <sheetData>
    <row r="1" spans="1:27" ht="45.75" customHeight="1" x14ac:dyDescent="0.35">
      <c r="A1" s="1622"/>
      <c r="B1" s="1565"/>
      <c r="C1" s="1565"/>
      <c r="D1" s="1565"/>
      <c r="E1" s="1565"/>
      <c r="F1" s="1606"/>
      <c r="G1" s="1624" t="s">
        <v>0</v>
      </c>
      <c r="H1" s="1625"/>
      <c r="I1" s="1625"/>
      <c r="J1" s="1625"/>
      <c r="K1" s="1625"/>
      <c r="L1" s="1625"/>
      <c r="M1" s="1625"/>
      <c r="N1" s="1625"/>
      <c r="O1" s="1625"/>
      <c r="P1" s="1625"/>
      <c r="Q1" s="1625"/>
      <c r="R1" s="1625"/>
      <c r="S1" s="1625"/>
      <c r="T1" s="1625"/>
      <c r="U1" s="1625"/>
      <c r="V1" s="1625"/>
      <c r="W1" s="1625"/>
      <c r="X1" s="1625"/>
      <c r="Y1" s="1625"/>
      <c r="Z1" s="1625"/>
      <c r="AA1" s="1626"/>
    </row>
    <row r="2" spans="1:27" ht="14.25" customHeight="1" x14ac:dyDescent="0.35">
      <c r="A2" s="1567"/>
      <c r="B2" s="1568"/>
      <c r="C2" s="1568"/>
      <c r="D2" s="1568"/>
      <c r="E2" s="1568"/>
      <c r="F2" s="1623"/>
      <c r="G2" s="1627" t="s">
        <v>1</v>
      </c>
      <c r="H2" s="1580"/>
      <c r="I2" s="1580"/>
      <c r="J2" s="1580"/>
      <c r="K2" s="1580"/>
      <c r="L2" s="1580"/>
      <c r="M2" s="1580"/>
      <c r="N2" s="1581"/>
      <c r="O2" s="1627" t="s">
        <v>2</v>
      </c>
      <c r="P2" s="1580"/>
      <c r="Q2" s="1580"/>
      <c r="R2" s="1580"/>
      <c r="S2" s="1580"/>
      <c r="T2" s="1580"/>
      <c r="U2" s="1580"/>
      <c r="V2" s="1580"/>
      <c r="W2" s="1580"/>
      <c r="X2" s="1580"/>
      <c r="Y2" s="1580"/>
      <c r="Z2" s="1580"/>
      <c r="AA2" s="1583"/>
    </row>
    <row r="3" spans="1:27" ht="18" customHeight="1" thickBot="1" x14ac:dyDescent="0.4">
      <c r="A3" s="1570"/>
      <c r="B3" s="1571"/>
      <c r="C3" s="1571"/>
      <c r="D3" s="1571"/>
      <c r="E3" s="1571"/>
      <c r="F3" s="1607"/>
      <c r="G3" s="1628" t="s">
        <v>3</v>
      </c>
      <c r="H3" s="1585"/>
      <c r="I3" s="1585"/>
      <c r="J3" s="1585"/>
      <c r="K3" s="1585"/>
      <c r="L3" s="1585"/>
      <c r="M3" s="1585"/>
      <c r="N3" s="1585"/>
      <c r="O3" s="1585"/>
      <c r="P3" s="1585"/>
      <c r="Q3" s="1585"/>
      <c r="R3" s="1585"/>
      <c r="S3" s="1585"/>
      <c r="T3" s="1585"/>
      <c r="U3" s="1585"/>
      <c r="V3" s="1585"/>
      <c r="W3" s="1585"/>
      <c r="X3" s="1585"/>
      <c r="Y3" s="1585"/>
      <c r="Z3" s="1585"/>
      <c r="AA3" s="1563"/>
    </row>
    <row r="4" spans="1:27" ht="14.25" customHeight="1" x14ac:dyDescent="0.35">
      <c r="A4" s="61"/>
      <c r="B4" s="61"/>
      <c r="C4" s="61"/>
      <c r="D4" s="61"/>
      <c r="E4" s="61"/>
      <c r="F4" s="61"/>
      <c r="G4" s="63"/>
      <c r="H4" s="63"/>
      <c r="I4" s="63"/>
      <c r="J4" s="63"/>
      <c r="K4" s="63"/>
      <c r="L4" s="63"/>
      <c r="M4" s="63"/>
      <c r="N4" s="63"/>
      <c r="O4" s="63"/>
      <c r="P4" s="63"/>
      <c r="Q4" s="63"/>
      <c r="R4" s="63"/>
      <c r="S4" s="63"/>
      <c r="T4" s="63"/>
      <c r="U4" s="63"/>
      <c r="V4" s="63"/>
      <c r="W4" s="63"/>
      <c r="X4" s="63"/>
      <c r="Y4" s="63"/>
      <c r="Z4" s="63"/>
      <c r="AA4" s="63"/>
    </row>
    <row r="5" spans="1:27" ht="14.25" customHeight="1" thickBot="1" x14ac:dyDescent="0.4">
      <c r="A5" s="64"/>
      <c r="B5" s="65"/>
      <c r="C5" s="65"/>
      <c r="D5" s="65"/>
      <c r="E5" s="65"/>
      <c r="F5" s="65"/>
      <c r="G5" s="65"/>
      <c r="H5" s="66"/>
      <c r="I5" s="66"/>
      <c r="J5" s="66"/>
      <c r="K5" s="66"/>
      <c r="L5" s="66"/>
      <c r="M5" s="66"/>
      <c r="N5" s="66"/>
      <c r="O5" s="66"/>
      <c r="P5" s="66"/>
      <c r="Q5" s="66"/>
      <c r="R5" s="66"/>
      <c r="S5" s="66"/>
      <c r="T5" s="66"/>
      <c r="U5" s="66"/>
      <c r="V5" s="65"/>
      <c r="W5" s="65"/>
      <c r="X5" s="65"/>
      <c r="Y5" s="65"/>
      <c r="Z5" s="65"/>
      <c r="AA5" s="67"/>
    </row>
    <row r="6" spans="1:27" ht="15" customHeight="1" x14ac:dyDescent="0.35">
      <c r="A6" s="68"/>
      <c r="B6" s="1604" t="s">
        <v>4</v>
      </c>
      <c r="C6" s="1565"/>
      <c r="D6" s="1565"/>
      <c r="E6" s="1565"/>
      <c r="F6" s="1565"/>
      <c r="G6" s="1566"/>
      <c r="H6" s="1616" t="s">
        <v>306</v>
      </c>
      <c r="I6" s="1617"/>
      <c r="J6" s="1617"/>
      <c r="K6" s="1617"/>
      <c r="L6" s="1617"/>
      <c r="M6" s="1617"/>
      <c r="N6" s="1617"/>
      <c r="O6" s="1617"/>
      <c r="P6" s="1617"/>
      <c r="Q6" s="1617"/>
      <c r="R6" s="1617"/>
      <c r="S6" s="1617"/>
      <c r="T6" s="1617"/>
      <c r="U6" s="1617"/>
      <c r="V6" s="1617"/>
      <c r="W6" s="1617"/>
      <c r="X6" s="1617"/>
      <c r="Y6" s="1617"/>
      <c r="Z6" s="1618"/>
      <c r="AA6" s="69"/>
    </row>
    <row r="7" spans="1:27" ht="14.25" customHeight="1" thickBot="1" x14ac:dyDescent="0.4">
      <c r="A7" s="68"/>
      <c r="B7" s="1570"/>
      <c r="C7" s="1571"/>
      <c r="D7" s="1571"/>
      <c r="E7" s="1571"/>
      <c r="F7" s="1571"/>
      <c r="G7" s="1572"/>
      <c r="H7" s="1619"/>
      <c r="I7" s="1620"/>
      <c r="J7" s="1620"/>
      <c r="K7" s="1620"/>
      <c r="L7" s="1620"/>
      <c r="M7" s="1620"/>
      <c r="N7" s="1620"/>
      <c r="O7" s="1620"/>
      <c r="P7" s="1620"/>
      <c r="Q7" s="1620"/>
      <c r="R7" s="1620"/>
      <c r="S7" s="1620"/>
      <c r="T7" s="1620"/>
      <c r="U7" s="1620"/>
      <c r="V7" s="1620"/>
      <c r="W7" s="1620"/>
      <c r="X7" s="1620"/>
      <c r="Y7" s="1620"/>
      <c r="Z7" s="1621"/>
      <c r="AA7" s="69"/>
    </row>
    <row r="8" spans="1:27" ht="14.25" customHeight="1" thickBot="1" x14ac:dyDescent="0.4">
      <c r="A8" s="68"/>
      <c r="B8" s="665"/>
      <c r="C8" s="665"/>
      <c r="D8" s="665"/>
      <c r="E8" s="665"/>
      <c r="F8" s="665"/>
      <c r="G8" s="665"/>
      <c r="H8" s="70"/>
      <c r="I8" s="70"/>
      <c r="J8" s="70"/>
      <c r="K8" s="70"/>
      <c r="L8" s="70"/>
      <c r="M8" s="70"/>
      <c r="N8" s="70"/>
      <c r="O8" s="70"/>
      <c r="P8" s="70"/>
      <c r="Q8" s="70"/>
      <c r="R8" s="70"/>
      <c r="S8" s="70"/>
      <c r="T8" s="70"/>
      <c r="U8" s="70"/>
      <c r="V8" s="665"/>
      <c r="W8" s="665"/>
      <c r="X8" s="665"/>
      <c r="Y8" s="665"/>
      <c r="Z8" s="665"/>
      <c r="AA8" s="69"/>
    </row>
    <row r="9" spans="1:27" ht="15" customHeight="1" thickBot="1" x14ac:dyDescent="0.4">
      <c r="A9" s="68"/>
      <c r="B9" s="1604" t="s">
        <v>5</v>
      </c>
      <c r="C9" s="1565"/>
      <c r="D9" s="1565"/>
      <c r="E9" s="1565"/>
      <c r="F9" s="1565"/>
      <c r="G9" s="1565"/>
      <c r="H9" s="1608" t="s">
        <v>307</v>
      </c>
      <c r="I9" s="1609"/>
      <c r="J9" s="1609"/>
      <c r="K9" s="1609"/>
      <c r="L9" s="1609"/>
      <c r="M9" s="1609"/>
      <c r="N9" s="1609"/>
      <c r="O9" s="1609"/>
      <c r="P9" s="1610"/>
      <c r="Q9" s="1614" t="s">
        <v>7</v>
      </c>
      <c r="R9" s="1588"/>
      <c r="S9" s="1588"/>
      <c r="T9" s="1589"/>
      <c r="U9" s="1597" t="s">
        <v>8</v>
      </c>
      <c r="V9" s="1574"/>
      <c r="W9" s="1574"/>
      <c r="X9" s="1574"/>
      <c r="Y9" s="1574"/>
      <c r="Z9" s="1578"/>
      <c r="AA9" s="69"/>
    </row>
    <row r="10" spans="1:27" ht="28.5" customHeight="1" thickBot="1" x14ac:dyDescent="0.4">
      <c r="A10" s="68"/>
      <c r="B10" s="1570"/>
      <c r="C10" s="1571"/>
      <c r="D10" s="1571"/>
      <c r="E10" s="1571"/>
      <c r="F10" s="1571"/>
      <c r="G10" s="1571"/>
      <c r="H10" s="1611"/>
      <c r="I10" s="1612"/>
      <c r="J10" s="1612"/>
      <c r="K10" s="1612"/>
      <c r="L10" s="1612"/>
      <c r="M10" s="1612"/>
      <c r="N10" s="1612"/>
      <c r="O10" s="1612"/>
      <c r="P10" s="1613"/>
      <c r="Q10" s="1615" t="s">
        <v>308</v>
      </c>
      <c r="R10" s="1588"/>
      <c r="S10" s="1588"/>
      <c r="T10" s="1589"/>
      <c r="U10" s="1598" t="s">
        <v>71</v>
      </c>
      <c r="V10" s="1585"/>
      <c r="W10" s="1585"/>
      <c r="X10" s="1585"/>
      <c r="Y10" s="1585"/>
      <c r="Z10" s="1563"/>
      <c r="AA10" s="69"/>
    </row>
    <row r="11" spans="1:27" ht="14.25" customHeight="1" thickBot="1" x14ac:dyDescent="0.4">
      <c r="A11" s="60"/>
      <c r="B11" s="614"/>
      <c r="C11" s="614"/>
      <c r="D11" s="614"/>
      <c r="E11" s="614"/>
      <c r="F11" s="614"/>
      <c r="G11" s="614"/>
      <c r="H11" s="614"/>
      <c r="I11" s="614"/>
      <c r="J11" s="614"/>
      <c r="K11" s="614"/>
      <c r="L11" s="614"/>
      <c r="M11" s="614"/>
      <c r="N11" s="614"/>
      <c r="O11" s="614"/>
      <c r="P11" s="614"/>
      <c r="Q11" s="614"/>
      <c r="R11" s="614"/>
      <c r="S11" s="614"/>
      <c r="T11" s="614"/>
      <c r="U11" s="614"/>
      <c r="V11" s="614"/>
      <c r="W11" s="614"/>
      <c r="X11" s="614"/>
      <c r="Y11" s="614"/>
      <c r="Z11" s="614"/>
      <c r="AA11" s="71"/>
    </row>
    <row r="12" spans="1:27" ht="15" customHeight="1" x14ac:dyDescent="0.35">
      <c r="A12" s="60"/>
      <c r="B12" s="1604" t="s">
        <v>10</v>
      </c>
      <c r="C12" s="1565"/>
      <c r="D12" s="1565"/>
      <c r="E12" s="1565"/>
      <c r="F12" s="1565"/>
      <c r="G12" s="1566"/>
      <c r="H12" s="1605" t="s">
        <v>309</v>
      </c>
      <c r="I12" s="1565"/>
      <c r="J12" s="1565"/>
      <c r="K12" s="1565"/>
      <c r="L12" s="1565"/>
      <c r="M12" s="1565"/>
      <c r="N12" s="1565"/>
      <c r="O12" s="1565"/>
      <c r="P12" s="1565"/>
      <c r="Q12" s="1565"/>
      <c r="R12" s="1606"/>
      <c r="S12" s="1597" t="s">
        <v>11</v>
      </c>
      <c r="T12" s="1574"/>
      <c r="U12" s="1574"/>
      <c r="V12" s="1574"/>
      <c r="W12" s="1574"/>
      <c r="X12" s="1574"/>
      <c r="Y12" s="1574"/>
      <c r="Z12" s="1578"/>
      <c r="AA12" s="71"/>
    </row>
    <row r="13" spans="1:27" ht="42.65" customHeight="1" thickBot="1" x14ac:dyDescent="0.4">
      <c r="A13" s="60"/>
      <c r="B13" s="1570"/>
      <c r="C13" s="1571"/>
      <c r="D13" s="1571"/>
      <c r="E13" s="1571"/>
      <c r="F13" s="1571"/>
      <c r="G13" s="1572"/>
      <c r="H13" s="1571"/>
      <c r="I13" s="1571"/>
      <c r="J13" s="1571"/>
      <c r="K13" s="1571"/>
      <c r="L13" s="1571"/>
      <c r="M13" s="1571"/>
      <c r="N13" s="1571"/>
      <c r="O13" s="1571"/>
      <c r="P13" s="1571"/>
      <c r="Q13" s="1571"/>
      <c r="R13" s="1607"/>
      <c r="S13" s="1598" t="s">
        <v>310</v>
      </c>
      <c r="T13" s="1585"/>
      <c r="U13" s="1585"/>
      <c r="V13" s="1585"/>
      <c r="W13" s="1585"/>
      <c r="X13" s="1585"/>
      <c r="Y13" s="1585"/>
      <c r="Z13" s="1563"/>
      <c r="AA13" s="71"/>
    </row>
    <row r="14" spans="1:27" ht="14.25" customHeight="1" thickBot="1" x14ac:dyDescent="0.4">
      <c r="A14" s="60"/>
      <c r="B14" s="614"/>
      <c r="C14" s="614"/>
      <c r="D14" s="614"/>
      <c r="E14" s="614"/>
      <c r="F14" s="614"/>
      <c r="G14" s="614"/>
      <c r="H14" s="614"/>
      <c r="I14" s="614"/>
      <c r="J14" s="614"/>
      <c r="K14" s="614"/>
      <c r="L14" s="614"/>
      <c r="M14" s="614"/>
      <c r="N14" s="614"/>
      <c r="O14" s="614"/>
      <c r="P14" s="614"/>
      <c r="Q14" s="614"/>
      <c r="R14" s="614"/>
      <c r="S14" s="614"/>
      <c r="T14" s="614"/>
      <c r="U14" s="614"/>
      <c r="V14" s="614"/>
      <c r="W14" s="614"/>
      <c r="X14" s="614"/>
      <c r="Y14" s="614"/>
      <c r="Z14" s="614"/>
      <c r="AA14" s="71"/>
    </row>
    <row r="15" spans="1:27" ht="42" customHeight="1" thickBot="1" x14ac:dyDescent="0.4">
      <c r="A15" s="60"/>
      <c r="B15" s="1587" t="s">
        <v>13</v>
      </c>
      <c r="C15" s="1588"/>
      <c r="D15" s="1588"/>
      <c r="E15" s="1588"/>
      <c r="F15" s="1588"/>
      <c r="G15" s="1589"/>
      <c r="H15" s="1590" t="s">
        <v>311</v>
      </c>
      <c r="I15" s="1588"/>
      <c r="J15" s="1588"/>
      <c r="K15" s="1588"/>
      <c r="L15" s="1588"/>
      <c r="M15" s="1588"/>
      <c r="N15" s="1588"/>
      <c r="O15" s="1588"/>
      <c r="P15" s="1588"/>
      <c r="Q15" s="1588"/>
      <c r="R15" s="1588"/>
      <c r="S15" s="1588"/>
      <c r="T15" s="1588"/>
      <c r="U15" s="1588"/>
      <c r="V15" s="1588"/>
      <c r="W15" s="1588"/>
      <c r="X15" s="1588"/>
      <c r="Y15" s="1588"/>
      <c r="Z15" s="1589"/>
      <c r="AA15" s="71"/>
    </row>
    <row r="16" spans="1:27" ht="16.5" customHeight="1" thickBot="1" x14ac:dyDescent="0.4">
      <c r="A16" s="60" t="e">
        <f>'[74]PRO-IND-001'!G39=(((E2/E1)/3)+((E6/E5)/3)+((E10/E9)/3)/3)*100</f>
        <v>#DIV/0!</v>
      </c>
      <c r="B16" s="70"/>
      <c r="C16" s="70"/>
      <c r="D16" s="70"/>
      <c r="E16" s="70"/>
      <c r="F16" s="70"/>
      <c r="G16" s="70"/>
      <c r="H16" s="338"/>
      <c r="I16" s="338"/>
      <c r="J16" s="338"/>
      <c r="K16" s="338"/>
      <c r="L16" s="338"/>
      <c r="M16" s="338"/>
      <c r="N16" s="338"/>
      <c r="O16" s="338"/>
      <c r="P16" s="338"/>
      <c r="Q16" s="338"/>
      <c r="R16" s="338"/>
      <c r="S16" s="338"/>
      <c r="T16" s="338"/>
      <c r="U16" s="338"/>
      <c r="V16" s="338"/>
      <c r="W16" s="338"/>
      <c r="X16" s="338"/>
      <c r="Y16" s="338"/>
      <c r="Z16" s="338"/>
      <c r="AA16" s="71"/>
    </row>
    <row r="17" spans="1:27" ht="45" customHeight="1" thickBot="1" x14ac:dyDescent="0.4">
      <c r="A17" s="60"/>
      <c r="B17" s="1587" t="s">
        <v>75</v>
      </c>
      <c r="C17" s="1588"/>
      <c r="D17" s="1588"/>
      <c r="E17" s="1588"/>
      <c r="F17" s="1588"/>
      <c r="G17" s="1589"/>
      <c r="H17" s="1590" t="s">
        <v>312</v>
      </c>
      <c r="I17" s="1588"/>
      <c r="J17" s="1588"/>
      <c r="K17" s="1588"/>
      <c r="L17" s="1588"/>
      <c r="M17" s="1588"/>
      <c r="N17" s="1588"/>
      <c r="O17" s="1588"/>
      <c r="P17" s="1588"/>
      <c r="Q17" s="1588"/>
      <c r="R17" s="1588"/>
      <c r="S17" s="1588"/>
      <c r="T17" s="1588"/>
      <c r="U17" s="1588"/>
      <c r="V17" s="1588"/>
      <c r="W17" s="1588"/>
      <c r="X17" s="1588"/>
      <c r="Y17" s="1588"/>
      <c r="Z17" s="1589"/>
      <c r="AA17" s="71"/>
    </row>
    <row r="18" spans="1:27" ht="16.5" customHeight="1" thickBot="1" x14ac:dyDescent="0.4">
      <c r="A18" s="60"/>
      <c r="B18" s="70"/>
      <c r="C18" s="70"/>
      <c r="D18" s="70"/>
      <c r="E18" s="70"/>
      <c r="F18" s="70"/>
      <c r="G18" s="70"/>
      <c r="H18" s="338"/>
      <c r="I18" s="338"/>
      <c r="J18" s="338"/>
      <c r="K18" s="338"/>
      <c r="L18" s="338"/>
      <c r="M18" s="338"/>
      <c r="N18" s="338"/>
      <c r="O18" s="338"/>
      <c r="P18" s="338"/>
      <c r="Q18" s="338"/>
      <c r="R18" s="338"/>
      <c r="S18" s="338"/>
      <c r="T18" s="338"/>
      <c r="U18" s="338"/>
      <c r="V18" s="338"/>
      <c r="W18" s="338"/>
      <c r="X18" s="338"/>
      <c r="Y18" s="338"/>
      <c r="Z18" s="338"/>
      <c r="AA18" s="71"/>
    </row>
    <row r="19" spans="1:27" ht="22.5" customHeight="1" x14ac:dyDescent="0.35">
      <c r="A19" s="60"/>
      <c r="B19" s="1601" t="s">
        <v>17</v>
      </c>
      <c r="C19" s="1565"/>
      <c r="D19" s="1565"/>
      <c r="E19" s="1565"/>
      <c r="F19" s="1565"/>
      <c r="G19" s="1566"/>
      <c r="H19" s="1602" t="s">
        <v>313</v>
      </c>
      <c r="I19" s="1565"/>
      <c r="J19" s="1565"/>
      <c r="K19" s="1566"/>
      <c r="L19" s="1597" t="s">
        <v>18</v>
      </c>
      <c r="M19" s="1574"/>
      <c r="N19" s="1574"/>
      <c r="O19" s="1574"/>
      <c r="P19" s="1574"/>
      <c r="Q19" s="1574"/>
      <c r="R19" s="1578"/>
      <c r="S19" s="1597" t="s">
        <v>19</v>
      </c>
      <c r="T19" s="1574"/>
      <c r="U19" s="1574"/>
      <c r="V19" s="1574"/>
      <c r="W19" s="1574"/>
      <c r="X19" s="1574"/>
      <c r="Y19" s="1574"/>
      <c r="Z19" s="1578"/>
      <c r="AA19" s="71"/>
    </row>
    <row r="20" spans="1:27" ht="22.9" customHeight="1" thickBot="1" x14ac:dyDescent="0.4">
      <c r="A20" s="60"/>
      <c r="B20" s="1570"/>
      <c r="C20" s="1571"/>
      <c r="D20" s="1571"/>
      <c r="E20" s="1571"/>
      <c r="F20" s="1571"/>
      <c r="G20" s="1572"/>
      <c r="H20" s="1570"/>
      <c r="I20" s="1571"/>
      <c r="J20" s="1571"/>
      <c r="K20" s="1572"/>
      <c r="L20" s="1603" t="s">
        <v>194</v>
      </c>
      <c r="M20" s="1585"/>
      <c r="N20" s="1585"/>
      <c r="O20" s="1585"/>
      <c r="P20" s="1585"/>
      <c r="Q20" s="1585"/>
      <c r="R20" s="1563"/>
      <c r="S20" s="1603" t="s">
        <v>61</v>
      </c>
      <c r="T20" s="1585"/>
      <c r="U20" s="1585"/>
      <c r="V20" s="1585"/>
      <c r="W20" s="1585"/>
      <c r="X20" s="1585"/>
      <c r="Y20" s="1585"/>
      <c r="Z20" s="1585"/>
      <c r="AA20" s="71"/>
    </row>
    <row r="21" spans="1:27" ht="14.25" customHeight="1" thickBot="1" x14ac:dyDescent="0.4">
      <c r="A21" s="60"/>
      <c r="B21" s="614"/>
      <c r="C21" s="614"/>
      <c r="D21" s="614"/>
      <c r="E21" s="614"/>
      <c r="F21" s="614"/>
      <c r="G21" s="614"/>
      <c r="H21" s="614"/>
      <c r="I21" s="614"/>
      <c r="J21" s="614"/>
      <c r="K21" s="614"/>
      <c r="L21" s="614"/>
      <c r="M21" s="614"/>
      <c r="N21" s="614"/>
      <c r="O21" s="614"/>
      <c r="P21" s="614"/>
      <c r="Q21" s="614"/>
      <c r="R21" s="614"/>
      <c r="S21" s="614"/>
      <c r="T21" s="614"/>
      <c r="U21" s="614"/>
      <c r="V21" s="614"/>
      <c r="W21" s="614"/>
      <c r="X21" s="614"/>
      <c r="Y21" s="614"/>
      <c r="Z21" s="614"/>
      <c r="AA21" s="71"/>
    </row>
    <row r="22" spans="1:27" ht="24.75" customHeight="1" x14ac:dyDescent="0.35">
      <c r="A22" s="60"/>
      <c r="B22" s="1597" t="s">
        <v>22</v>
      </c>
      <c r="C22" s="1574"/>
      <c r="D22" s="1574"/>
      <c r="E22" s="1574"/>
      <c r="F22" s="1574"/>
      <c r="G22" s="1574"/>
      <c r="H22" s="1578"/>
      <c r="I22" s="2785" t="s">
        <v>314</v>
      </c>
      <c r="J22" s="1574"/>
      <c r="K22" s="1574"/>
      <c r="L22" s="1574"/>
      <c r="M22" s="1574"/>
      <c r="N22" s="1574"/>
      <c r="O22" s="1578"/>
      <c r="P22" s="1597" t="s">
        <v>24</v>
      </c>
      <c r="Q22" s="1574"/>
      <c r="R22" s="1574"/>
      <c r="S22" s="1574"/>
      <c r="T22" s="1574"/>
      <c r="U22" s="1574"/>
      <c r="V22" s="1574"/>
      <c r="W22" s="1574"/>
      <c r="X22" s="1574"/>
      <c r="Y22" s="1574"/>
      <c r="Z22" s="1578"/>
      <c r="AA22" s="71"/>
    </row>
    <row r="23" spans="1:27" ht="20.5" customHeight="1" thickBot="1" x14ac:dyDescent="0.4">
      <c r="A23" s="60"/>
      <c r="B23" s="1598" t="s">
        <v>315</v>
      </c>
      <c r="C23" s="1585"/>
      <c r="D23" s="1585"/>
      <c r="E23" s="1585"/>
      <c r="F23" s="1585"/>
      <c r="G23" s="1585"/>
      <c r="H23" s="1563"/>
      <c r="I23" s="1599" t="s">
        <v>316</v>
      </c>
      <c r="J23" s="1585"/>
      <c r="K23" s="1585"/>
      <c r="L23" s="1585"/>
      <c r="M23" s="1585"/>
      <c r="N23" s="1585"/>
      <c r="O23" s="1563"/>
      <c r="P23" s="1600" t="s">
        <v>317</v>
      </c>
      <c r="Q23" s="1585"/>
      <c r="R23" s="1585"/>
      <c r="S23" s="1585"/>
      <c r="T23" s="1585"/>
      <c r="U23" s="1585"/>
      <c r="V23" s="1585"/>
      <c r="W23" s="1585"/>
      <c r="X23" s="1585"/>
      <c r="Y23" s="1585"/>
      <c r="Z23" s="1563"/>
      <c r="AA23" s="71"/>
    </row>
    <row r="24" spans="1:27" ht="14.25" customHeight="1" thickBot="1" x14ac:dyDescent="0.4">
      <c r="A24" s="60"/>
      <c r="B24" s="614"/>
      <c r="C24" s="614"/>
      <c r="D24" s="614"/>
      <c r="E24" s="614"/>
      <c r="F24" s="614"/>
      <c r="G24" s="614"/>
      <c r="H24" s="614"/>
      <c r="I24" s="614"/>
      <c r="J24" s="614"/>
      <c r="K24" s="614"/>
      <c r="L24" s="614"/>
      <c r="M24" s="614"/>
      <c r="N24" s="614"/>
      <c r="O24" s="614"/>
      <c r="P24" s="614"/>
      <c r="Q24" s="614"/>
      <c r="R24" s="614"/>
      <c r="S24" s="614"/>
      <c r="T24" s="614"/>
      <c r="U24" s="614"/>
      <c r="V24" s="614"/>
      <c r="W24" s="614"/>
      <c r="X24" s="614"/>
      <c r="Y24" s="614"/>
      <c r="Z24" s="614"/>
      <c r="AA24" s="71"/>
    </row>
    <row r="25" spans="1:27" ht="36.75" customHeight="1" thickBot="1" x14ac:dyDescent="0.4">
      <c r="A25" s="60"/>
      <c r="B25" s="1587" t="s">
        <v>26</v>
      </c>
      <c r="C25" s="1588"/>
      <c r="D25" s="1588"/>
      <c r="E25" s="1588"/>
      <c r="F25" s="1588"/>
      <c r="G25" s="1589"/>
      <c r="H25" s="1590" t="s">
        <v>318</v>
      </c>
      <c r="I25" s="1588"/>
      <c r="J25" s="1588"/>
      <c r="K25" s="1588"/>
      <c r="L25" s="1588"/>
      <c r="M25" s="1588"/>
      <c r="N25" s="1588"/>
      <c r="O25" s="1588"/>
      <c r="P25" s="1588"/>
      <c r="Q25" s="1588"/>
      <c r="R25" s="1588"/>
      <c r="S25" s="1588"/>
      <c r="T25" s="1588"/>
      <c r="U25" s="1588"/>
      <c r="V25" s="1588"/>
      <c r="W25" s="1588"/>
      <c r="X25" s="1588"/>
      <c r="Y25" s="1588"/>
      <c r="Z25" s="1589"/>
      <c r="AA25" s="71"/>
    </row>
    <row r="26" spans="1:27" ht="14.25" customHeight="1" thickBot="1" x14ac:dyDescent="0.4">
      <c r="A26" s="60"/>
      <c r="B26" s="70"/>
      <c r="C26" s="70"/>
      <c r="D26" s="70"/>
      <c r="E26" s="70"/>
      <c r="F26" s="70"/>
      <c r="G26" s="70"/>
      <c r="H26" s="338"/>
      <c r="I26" s="338"/>
      <c r="J26" s="338"/>
      <c r="K26" s="338"/>
      <c r="L26" s="338"/>
      <c r="M26" s="338"/>
      <c r="N26" s="338"/>
      <c r="O26" s="338"/>
      <c r="P26" s="338"/>
      <c r="Q26" s="338"/>
      <c r="R26" s="338"/>
      <c r="S26" s="338"/>
      <c r="T26" s="338"/>
      <c r="U26" s="338"/>
      <c r="V26" s="338"/>
      <c r="W26" s="338"/>
      <c r="X26" s="338"/>
      <c r="Y26" s="338"/>
      <c r="Z26" s="338"/>
      <c r="AA26" s="71"/>
    </row>
    <row r="27" spans="1:27" ht="44.5" customHeight="1" thickBot="1" x14ac:dyDescent="0.4">
      <c r="A27" s="60"/>
      <c r="B27" s="1587" t="s">
        <v>28</v>
      </c>
      <c r="C27" s="1588"/>
      <c r="D27" s="1588"/>
      <c r="E27" s="1588"/>
      <c r="F27" s="1588"/>
      <c r="G27" s="1589"/>
      <c r="H27" s="1591">
        <v>0.98099999999999998</v>
      </c>
      <c r="I27" s="1592"/>
      <c r="J27" s="1593" t="s">
        <v>29</v>
      </c>
      <c r="K27" s="1588"/>
      <c r="L27" s="1588"/>
      <c r="M27" s="1589"/>
      <c r="N27" s="1594" t="s">
        <v>30</v>
      </c>
      <c r="O27" s="1588"/>
      <c r="P27" s="1588"/>
      <c r="Q27" s="1589"/>
      <c r="R27" s="239"/>
      <c r="S27" s="1595" t="s">
        <v>31</v>
      </c>
      <c r="T27" s="1588"/>
      <c r="U27" s="1589"/>
      <c r="V27" s="240" t="s">
        <v>97</v>
      </c>
      <c r="W27" s="1596" t="s">
        <v>33</v>
      </c>
      <c r="X27" s="1588"/>
      <c r="Y27" s="1589"/>
      <c r="Z27" s="74"/>
      <c r="AA27" s="71"/>
    </row>
    <row r="28" spans="1:27" ht="14.25" customHeight="1" thickBot="1" x14ac:dyDescent="0.4">
      <c r="A28" s="60"/>
      <c r="B28" s="614"/>
      <c r="C28" s="614"/>
      <c r="D28" s="614"/>
      <c r="E28" s="614"/>
      <c r="F28" s="614"/>
      <c r="G28" s="614"/>
      <c r="H28" s="614"/>
      <c r="I28" s="614"/>
      <c r="J28" s="614"/>
      <c r="K28" s="614"/>
      <c r="L28" s="614"/>
      <c r="M28" s="614"/>
      <c r="N28" s="614"/>
      <c r="O28" s="614"/>
      <c r="P28" s="614"/>
      <c r="Q28" s="614"/>
      <c r="R28" s="614"/>
      <c r="S28" s="614"/>
      <c r="T28" s="614"/>
      <c r="U28" s="614"/>
      <c r="V28" s="614"/>
      <c r="W28" s="614"/>
      <c r="X28" s="614"/>
      <c r="Y28" s="614"/>
      <c r="Z28" s="614"/>
      <c r="AA28" s="71"/>
    </row>
    <row r="29" spans="1:27" ht="15" customHeight="1" x14ac:dyDescent="0.35">
      <c r="A29" s="60"/>
      <c r="B29" s="1564" t="s">
        <v>34</v>
      </c>
      <c r="C29" s="1565"/>
      <c r="D29" s="1565"/>
      <c r="E29" s="1565"/>
      <c r="F29" s="1565"/>
      <c r="G29" s="1565"/>
      <c r="H29" s="1565"/>
      <c r="I29" s="1566"/>
      <c r="J29" s="1573" t="s">
        <v>35</v>
      </c>
      <c r="K29" s="1574"/>
      <c r="L29" s="1574"/>
      <c r="M29" s="1574"/>
      <c r="N29" s="1574"/>
      <c r="O29" s="1574"/>
      <c r="P29" s="1574"/>
      <c r="Q29" s="1575"/>
      <c r="R29" s="1576" t="s">
        <v>36</v>
      </c>
      <c r="S29" s="1574"/>
      <c r="T29" s="1574"/>
      <c r="U29" s="1574"/>
      <c r="V29" s="1575"/>
      <c r="W29" s="1577" t="s">
        <v>37</v>
      </c>
      <c r="X29" s="1574"/>
      <c r="Y29" s="1574"/>
      <c r="Z29" s="1578"/>
      <c r="AA29" s="71"/>
    </row>
    <row r="30" spans="1:27" ht="14.25" customHeight="1" x14ac:dyDescent="0.35">
      <c r="A30" s="60"/>
      <c r="B30" s="1567"/>
      <c r="C30" s="1568"/>
      <c r="D30" s="1568"/>
      <c r="E30" s="1568"/>
      <c r="F30" s="1568"/>
      <c r="G30" s="1568"/>
      <c r="H30" s="1568"/>
      <c r="I30" s="1569"/>
      <c r="J30" s="1579" t="s">
        <v>38</v>
      </c>
      <c r="K30" s="1580"/>
      <c r="L30" s="1580"/>
      <c r="M30" s="1581"/>
      <c r="N30" s="1582" t="s">
        <v>39</v>
      </c>
      <c r="O30" s="1580"/>
      <c r="P30" s="1580"/>
      <c r="Q30" s="1581"/>
      <c r="R30" s="1582" t="s">
        <v>38</v>
      </c>
      <c r="S30" s="1581"/>
      <c r="T30" s="1582" t="s">
        <v>39</v>
      </c>
      <c r="U30" s="1580"/>
      <c r="V30" s="1581"/>
      <c r="W30" s="1582" t="s">
        <v>38</v>
      </c>
      <c r="X30" s="1581"/>
      <c r="Y30" s="1582" t="s">
        <v>39</v>
      </c>
      <c r="Z30" s="1583"/>
      <c r="AA30" s="71"/>
    </row>
    <row r="31" spans="1:27" ht="15" customHeight="1" thickBot="1" x14ac:dyDescent="0.4">
      <c r="A31" s="60"/>
      <c r="B31" s="1570"/>
      <c r="C31" s="1571"/>
      <c r="D31" s="1571"/>
      <c r="E31" s="1571"/>
      <c r="F31" s="1571"/>
      <c r="G31" s="1571"/>
      <c r="H31" s="1571"/>
      <c r="I31" s="1572"/>
      <c r="J31" s="1584">
        <v>0</v>
      </c>
      <c r="K31" s="1585"/>
      <c r="L31" s="1585"/>
      <c r="M31" s="1586"/>
      <c r="N31" s="1562">
        <v>0.69</v>
      </c>
      <c r="O31" s="1585"/>
      <c r="P31" s="1585"/>
      <c r="Q31" s="1586"/>
      <c r="R31" s="1562">
        <v>0.7</v>
      </c>
      <c r="S31" s="1586"/>
      <c r="T31" s="1562">
        <v>0.79</v>
      </c>
      <c r="U31" s="1585"/>
      <c r="V31" s="1586"/>
      <c r="W31" s="1562">
        <v>0.8</v>
      </c>
      <c r="X31" s="1586"/>
      <c r="Y31" s="1562">
        <v>1</v>
      </c>
      <c r="Z31" s="1563"/>
      <c r="AA31" s="71"/>
    </row>
    <row r="32" spans="1:27" ht="14.25" customHeight="1" thickBot="1" x14ac:dyDescent="0.4">
      <c r="A32" s="60"/>
      <c r="B32" s="614"/>
      <c r="C32" s="614"/>
      <c r="D32" s="614"/>
      <c r="E32" s="614"/>
      <c r="F32" s="614"/>
      <c r="G32" s="614"/>
      <c r="H32" s="614"/>
      <c r="I32" s="614"/>
      <c r="J32" s="614"/>
      <c r="K32" s="614"/>
      <c r="L32" s="614"/>
      <c r="M32" s="614"/>
      <c r="N32" s="614"/>
      <c r="O32" s="614"/>
      <c r="P32" s="614"/>
      <c r="Q32" s="614"/>
      <c r="R32" s="614"/>
      <c r="S32" s="614"/>
      <c r="T32" s="614"/>
      <c r="U32" s="614"/>
      <c r="V32" s="614"/>
      <c r="W32" s="614"/>
      <c r="X32" s="614"/>
      <c r="Y32" s="614"/>
      <c r="Z32" s="614"/>
      <c r="AA32" s="71"/>
    </row>
    <row r="33" spans="1:27" ht="14.25" customHeight="1" thickBot="1" x14ac:dyDescent="0.4">
      <c r="A33" s="59"/>
      <c r="B33" s="1556" t="s">
        <v>40</v>
      </c>
      <c r="C33" s="1557"/>
      <c r="D33" s="1557"/>
      <c r="E33" s="1557"/>
      <c r="F33" s="1557"/>
      <c r="G33" s="1557"/>
      <c r="H33" s="1557"/>
      <c r="I33" s="1557"/>
      <c r="J33" s="1557"/>
      <c r="K33" s="1557"/>
      <c r="L33" s="1557"/>
      <c r="M33" s="1557"/>
      <c r="N33" s="1557"/>
      <c r="O33" s="1557"/>
      <c r="P33" s="1557"/>
      <c r="Q33" s="1557"/>
      <c r="R33" s="1557"/>
      <c r="S33" s="1557"/>
      <c r="T33" s="1557"/>
      <c r="U33" s="1557"/>
      <c r="V33" s="1557"/>
      <c r="W33" s="1557"/>
      <c r="X33" s="1557"/>
      <c r="Y33" s="1557"/>
      <c r="Z33" s="1558"/>
      <c r="AA33" s="71"/>
    </row>
    <row r="34" spans="1:27" ht="32.25" customHeight="1" x14ac:dyDescent="0.35">
      <c r="A34" s="59"/>
      <c r="B34" s="1539" t="s">
        <v>41</v>
      </c>
      <c r="C34" s="1540"/>
      <c r="D34" s="1540"/>
      <c r="E34" s="1540"/>
      <c r="F34" s="1541"/>
      <c r="G34" s="1559" t="s">
        <v>319</v>
      </c>
      <c r="H34" s="1559" t="s">
        <v>320</v>
      </c>
      <c r="I34" s="1561" t="s">
        <v>42</v>
      </c>
      <c r="J34" s="1539" t="s">
        <v>43</v>
      </c>
      <c r="K34" s="1540"/>
      <c r="L34" s="1540"/>
      <c r="M34" s="1540"/>
      <c r="N34" s="1540"/>
      <c r="O34" s="1540"/>
      <c r="P34" s="1540"/>
      <c r="Q34" s="1540"/>
      <c r="R34" s="1540"/>
      <c r="S34" s="1540"/>
      <c r="T34" s="1540"/>
      <c r="U34" s="1540"/>
      <c r="V34" s="1540"/>
      <c r="W34" s="1540"/>
      <c r="X34" s="1540"/>
      <c r="Y34" s="1540"/>
      <c r="Z34" s="1541"/>
      <c r="AA34" s="71"/>
    </row>
    <row r="35" spans="1:27" ht="26.25" customHeight="1" thickBot="1" x14ac:dyDescent="0.4">
      <c r="A35" s="59"/>
      <c r="B35" s="1546"/>
      <c r="C35" s="1547"/>
      <c r="D35" s="1547"/>
      <c r="E35" s="1547"/>
      <c r="F35" s="1548"/>
      <c r="G35" s="1560"/>
      <c r="H35" s="1560"/>
      <c r="I35" s="1560"/>
      <c r="J35" s="1546"/>
      <c r="K35" s="1547"/>
      <c r="L35" s="1547"/>
      <c r="M35" s="1547"/>
      <c r="N35" s="1547"/>
      <c r="O35" s="1547"/>
      <c r="P35" s="1547"/>
      <c r="Q35" s="1547"/>
      <c r="R35" s="1547"/>
      <c r="S35" s="1547"/>
      <c r="T35" s="1547"/>
      <c r="U35" s="1547"/>
      <c r="V35" s="1547"/>
      <c r="W35" s="1547"/>
      <c r="X35" s="1547"/>
      <c r="Y35" s="1547"/>
      <c r="Z35" s="1548"/>
      <c r="AA35" s="71"/>
    </row>
    <row r="36" spans="1:27" ht="89.25" customHeight="1" x14ac:dyDescent="0.35">
      <c r="A36" s="59"/>
      <c r="B36" s="1524" t="s">
        <v>236</v>
      </c>
      <c r="C36" s="1493"/>
      <c r="D36" s="1493"/>
      <c r="E36" s="1493"/>
      <c r="F36" s="1525"/>
      <c r="G36" s="241">
        <v>0.94350000000000001</v>
      </c>
      <c r="H36" s="242">
        <v>1</v>
      </c>
      <c r="I36" s="77">
        <f>+(G36/H36)</f>
        <v>0.94350000000000001</v>
      </c>
      <c r="J36" s="1530" t="s">
        <v>321</v>
      </c>
      <c r="K36" s="1531"/>
      <c r="L36" s="1531"/>
      <c r="M36" s="1531"/>
      <c r="N36" s="1531"/>
      <c r="O36" s="1531"/>
      <c r="P36" s="1531"/>
      <c r="Q36" s="1531"/>
      <c r="R36" s="1531"/>
      <c r="S36" s="1531"/>
      <c r="T36" s="1531"/>
      <c r="U36" s="1531"/>
      <c r="V36" s="1531"/>
      <c r="W36" s="1531"/>
      <c r="X36" s="1531"/>
      <c r="Y36" s="1531"/>
      <c r="Z36" s="1532"/>
      <c r="AA36" s="71"/>
    </row>
    <row r="37" spans="1:27" ht="72" customHeight="1" x14ac:dyDescent="0.35">
      <c r="A37" s="59"/>
      <c r="B37" s="1524" t="s">
        <v>239</v>
      </c>
      <c r="C37" s="1493"/>
      <c r="D37" s="1493"/>
      <c r="E37" s="1493"/>
      <c r="F37" s="1525"/>
      <c r="G37" s="243">
        <v>0.92659999999999998</v>
      </c>
      <c r="H37" s="242">
        <v>1</v>
      </c>
      <c r="I37" s="77">
        <f t="shared" ref="I37:I39" si="0">+(G37/H37)</f>
        <v>0.92659999999999998</v>
      </c>
      <c r="J37" s="1533" t="s">
        <v>854</v>
      </c>
      <c r="K37" s="1534"/>
      <c r="L37" s="1534"/>
      <c r="M37" s="1534"/>
      <c r="N37" s="1534"/>
      <c r="O37" s="1534"/>
      <c r="P37" s="1534"/>
      <c r="Q37" s="1534"/>
      <c r="R37" s="1534"/>
      <c r="S37" s="1534"/>
      <c r="T37" s="1534"/>
      <c r="U37" s="1534"/>
      <c r="V37" s="1534"/>
      <c r="W37" s="1534"/>
      <c r="X37" s="1534"/>
      <c r="Y37" s="1534"/>
      <c r="Z37" s="1535"/>
      <c r="AA37" s="71"/>
    </row>
    <row r="38" spans="1:27" ht="45" customHeight="1" x14ac:dyDescent="0.35">
      <c r="A38" s="59"/>
      <c r="B38" s="1526" t="s">
        <v>240</v>
      </c>
      <c r="C38" s="1527"/>
      <c r="D38" s="1527"/>
      <c r="E38" s="1527"/>
      <c r="F38" s="1528"/>
      <c r="G38" s="244">
        <v>0.875</v>
      </c>
      <c r="H38" s="242">
        <v>1</v>
      </c>
      <c r="I38" s="77">
        <f t="shared" si="0"/>
        <v>0.875</v>
      </c>
      <c r="J38" s="1536" t="s">
        <v>1143</v>
      </c>
      <c r="K38" s="1537"/>
      <c r="L38" s="1537"/>
      <c r="M38" s="1537"/>
      <c r="N38" s="1537"/>
      <c r="O38" s="1537"/>
      <c r="P38" s="1537"/>
      <c r="Q38" s="1537"/>
      <c r="R38" s="1537"/>
      <c r="S38" s="1537"/>
      <c r="T38" s="1537"/>
      <c r="U38" s="1537"/>
      <c r="V38" s="1537"/>
      <c r="W38" s="1537"/>
      <c r="X38" s="1537"/>
      <c r="Y38" s="1537"/>
      <c r="Z38" s="1538"/>
      <c r="AA38" s="71"/>
    </row>
    <row r="39" spans="1:27" ht="45" customHeight="1" thickBot="1" x14ac:dyDescent="0.4">
      <c r="A39" s="59"/>
      <c r="B39" s="1524" t="s">
        <v>241</v>
      </c>
      <c r="C39" s="1493"/>
      <c r="D39" s="1493"/>
      <c r="E39" s="1493"/>
      <c r="F39" s="1525"/>
      <c r="G39" s="245"/>
      <c r="H39" s="242"/>
      <c r="I39" s="77" t="e">
        <f t="shared" si="0"/>
        <v>#DIV/0!</v>
      </c>
      <c r="J39" s="1519"/>
      <c r="K39" s="1490"/>
      <c r="L39" s="1490"/>
      <c r="M39" s="1490"/>
      <c r="N39" s="1490"/>
      <c r="O39" s="1490"/>
      <c r="P39" s="1490"/>
      <c r="Q39" s="1490"/>
      <c r="R39" s="1490"/>
      <c r="S39" s="1490"/>
      <c r="T39" s="1490"/>
      <c r="U39" s="1490"/>
      <c r="V39" s="1490"/>
      <c r="W39" s="1490"/>
      <c r="X39" s="1490"/>
      <c r="Y39" s="1490"/>
      <c r="Z39" s="1520"/>
      <c r="AA39" s="71"/>
    </row>
    <row r="40" spans="1:27" ht="15.75" customHeight="1" thickBot="1" x14ac:dyDescent="0.4">
      <c r="A40" s="59"/>
      <c r="B40" s="1529" t="s">
        <v>46</v>
      </c>
      <c r="C40" s="1522"/>
      <c r="D40" s="1522"/>
      <c r="E40" s="1522"/>
      <c r="F40" s="1523"/>
      <c r="G40" s="78"/>
      <c r="H40" s="78"/>
      <c r="I40" s="246">
        <f>AVERAGE(I36:I37)</f>
        <v>0.93504999999999994</v>
      </c>
      <c r="J40" s="1521"/>
      <c r="K40" s="1522"/>
      <c r="L40" s="1522"/>
      <c r="M40" s="1522"/>
      <c r="N40" s="1522"/>
      <c r="O40" s="1522"/>
      <c r="P40" s="1522"/>
      <c r="Q40" s="1522"/>
      <c r="R40" s="1522"/>
      <c r="S40" s="1522"/>
      <c r="T40" s="1522"/>
      <c r="U40" s="1522"/>
      <c r="V40" s="1522"/>
      <c r="W40" s="1522"/>
      <c r="X40" s="1522"/>
      <c r="Y40" s="1522"/>
      <c r="Z40" s="1523"/>
      <c r="AA40" s="71"/>
    </row>
    <row r="41" spans="1:27" ht="5.25" customHeight="1" x14ac:dyDescent="0.35">
      <c r="A41" s="59"/>
      <c r="B41" s="80"/>
      <c r="C41" s="80"/>
      <c r="D41" s="80"/>
      <c r="E41" s="80"/>
      <c r="F41" s="80"/>
      <c r="G41" s="81"/>
      <c r="H41" s="81"/>
      <c r="I41" s="247"/>
      <c r="J41" s="80"/>
      <c r="K41" s="80"/>
      <c r="L41" s="80"/>
      <c r="M41" s="80"/>
      <c r="N41" s="80"/>
      <c r="O41" s="80"/>
      <c r="P41" s="80"/>
      <c r="Q41" s="80"/>
      <c r="R41" s="80"/>
      <c r="S41" s="80"/>
      <c r="T41" s="80"/>
      <c r="U41" s="80"/>
      <c r="V41" s="80"/>
      <c r="W41" s="80"/>
      <c r="X41" s="80"/>
      <c r="Y41" s="80"/>
      <c r="Z41" s="80"/>
      <c r="AA41" s="71"/>
    </row>
    <row r="42" spans="1:27" ht="7.9" customHeight="1" thickBot="1" x14ac:dyDescent="0.4">
      <c r="A42" s="59"/>
      <c r="B42" s="80"/>
      <c r="C42" s="80"/>
      <c r="D42" s="80"/>
      <c r="E42" s="80"/>
      <c r="F42" s="80"/>
      <c r="G42" s="81"/>
      <c r="H42" s="81"/>
      <c r="I42" s="82"/>
      <c r="J42" s="80"/>
      <c r="K42" s="80"/>
      <c r="L42" s="80"/>
      <c r="M42" s="80"/>
      <c r="N42" s="80"/>
      <c r="O42" s="80"/>
      <c r="P42" s="80"/>
      <c r="Q42" s="80"/>
      <c r="R42" s="80"/>
      <c r="S42" s="80"/>
      <c r="T42" s="80"/>
      <c r="U42" s="80"/>
      <c r="V42" s="80"/>
      <c r="W42" s="80"/>
      <c r="X42" s="80"/>
      <c r="Y42" s="80"/>
      <c r="Z42" s="80"/>
      <c r="AA42" s="71"/>
    </row>
    <row r="43" spans="1:27" ht="14.25" customHeight="1" x14ac:dyDescent="0.35">
      <c r="A43" s="59"/>
      <c r="B43" s="1539" t="s">
        <v>47</v>
      </c>
      <c r="C43" s="1540"/>
      <c r="D43" s="1540"/>
      <c r="E43" s="1540"/>
      <c r="F43" s="1540"/>
      <c r="G43" s="1540"/>
      <c r="H43" s="1540"/>
      <c r="I43" s="1540"/>
      <c r="J43" s="1540"/>
      <c r="K43" s="1540"/>
      <c r="L43" s="1540"/>
      <c r="M43" s="1540"/>
      <c r="N43" s="1540"/>
      <c r="O43" s="1540"/>
      <c r="P43" s="1540"/>
      <c r="Q43" s="1540"/>
      <c r="R43" s="1540"/>
      <c r="S43" s="1540"/>
      <c r="T43" s="1540"/>
      <c r="U43" s="1540"/>
      <c r="V43" s="1540"/>
      <c r="W43" s="1540"/>
      <c r="X43" s="1540"/>
      <c r="Y43" s="1540"/>
      <c r="Z43" s="1541"/>
      <c r="AA43" s="71"/>
    </row>
    <row r="44" spans="1:27" ht="3" customHeight="1" thickBot="1" x14ac:dyDescent="0.4">
      <c r="A44" s="60"/>
      <c r="B44" s="1542"/>
      <c r="C44" s="1501"/>
      <c r="D44" s="1501"/>
      <c r="E44" s="1501"/>
      <c r="F44" s="1501"/>
      <c r="G44" s="1501"/>
      <c r="H44" s="1501"/>
      <c r="I44" s="1501"/>
      <c r="J44" s="1501"/>
      <c r="K44" s="1501"/>
      <c r="L44" s="1501"/>
      <c r="M44" s="1501"/>
      <c r="N44" s="1501"/>
      <c r="O44" s="1501"/>
      <c r="P44" s="1501"/>
      <c r="Q44" s="1501"/>
      <c r="R44" s="1501"/>
      <c r="S44" s="1501"/>
      <c r="T44" s="1501"/>
      <c r="U44" s="1501"/>
      <c r="V44" s="1501"/>
      <c r="W44" s="1501"/>
      <c r="X44" s="1501"/>
      <c r="Y44" s="1501"/>
      <c r="Z44" s="1543"/>
      <c r="AA44" s="71"/>
    </row>
    <row r="45" spans="1:27" ht="14.25" customHeight="1" x14ac:dyDescent="0.35">
      <c r="A45" s="60"/>
      <c r="B45" s="1544" t="s">
        <v>322</v>
      </c>
      <c r="C45" s="1540"/>
      <c r="D45" s="1540"/>
      <c r="E45" s="1540"/>
      <c r="F45" s="1540"/>
      <c r="G45" s="1540"/>
      <c r="H45" s="1540"/>
      <c r="I45" s="1540"/>
      <c r="J45" s="1540"/>
      <c r="K45" s="1540"/>
      <c r="L45" s="1540"/>
      <c r="M45" s="1540"/>
      <c r="N45" s="1540"/>
      <c r="O45" s="1540"/>
      <c r="P45" s="1540"/>
      <c r="Q45" s="1540"/>
      <c r="R45" s="1540"/>
      <c r="S45" s="1540"/>
      <c r="T45" s="1540"/>
      <c r="U45" s="1540"/>
      <c r="V45" s="1540"/>
      <c r="W45" s="1540"/>
      <c r="X45" s="1540"/>
      <c r="Y45" s="1540"/>
      <c r="Z45" s="1541"/>
      <c r="AA45" s="71"/>
    </row>
    <row r="46" spans="1:27" ht="14.25" customHeight="1" x14ac:dyDescent="0.35">
      <c r="A46" s="60"/>
      <c r="B46" s="1542"/>
      <c r="C46" s="1545"/>
      <c r="D46" s="1545"/>
      <c r="E46" s="1545"/>
      <c r="F46" s="1545"/>
      <c r="G46" s="1545"/>
      <c r="H46" s="1545"/>
      <c r="I46" s="1545"/>
      <c r="J46" s="1545"/>
      <c r="K46" s="1545"/>
      <c r="L46" s="1545"/>
      <c r="M46" s="1545"/>
      <c r="N46" s="1545"/>
      <c r="O46" s="1545"/>
      <c r="P46" s="1545"/>
      <c r="Q46" s="1545"/>
      <c r="R46" s="1545"/>
      <c r="S46" s="1545"/>
      <c r="T46" s="1545"/>
      <c r="U46" s="1545"/>
      <c r="V46" s="1545"/>
      <c r="W46" s="1545"/>
      <c r="X46" s="1545"/>
      <c r="Y46" s="1545"/>
      <c r="Z46" s="1543"/>
      <c r="AA46" s="71"/>
    </row>
    <row r="47" spans="1:27" ht="14.25" customHeight="1" x14ac:dyDescent="0.35">
      <c r="A47" s="60"/>
      <c r="B47" s="1542"/>
      <c r="C47" s="1545"/>
      <c r="D47" s="1545"/>
      <c r="E47" s="1545"/>
      <c r="F47" s="1545"/>
      <c r="G47" s="1545"/>
      <c r="H47" s="1545"/>
      <c r="I47" s="1545"/>
      <c r="J47" s="1545"/>
      <c r="K47" s="1545"/>
      <c r="L47" s="1545"/>
      <c r="M47" s="1545"/>
      <c r="N47" s="1545"/>
      <c r="O47" s="1545"/>
      <c r="P47" s="1545"/>
      <c r="Q47" s="1545"/>
      <c r="R47" s="1545"/>
      <c r="S47" s="1545"/>
      <c r="T47" s="1545"/>
      <c r="U47" s="1545"/>
      <c r="V47" s="1545"/>
      <c r="W47" s="1545"/>
      <c r="X47" s="1545"/>
      <c r="Y47" s="1545"/>
      <c r="Z47" s="1543"/>
      <c r="AA47" s="71"/>
    </row>
    <row r="48" spans="1:27" ht="14.25" customHeight="1" x14ac:dyDescent="0.35">
      <c r="A48" s="60"/>
      <c r="B48" s="1542"/>
      <c r="C48" s="1545"/>
      <c r="D48" s="1545"/>
      <c r="E48" s="1545"/>
      <c r="F48" s="1545"/>
      <c r="G48" s="1545"/>
      <c r="H48" s="1545"/>
      <c r="I48" s="1545"/>
      <c r="J48" s="1545"/>
      <c r="K48" s="1545"/>
      <c r="L48" s="1545"/>
      <c r="M48" s="1545"/>
      <c r="N48" s="1545"/>
      <c r="O48" s="1545"/>
      <c r="P48" s="1545"/>
      <c r="Q48" s="1545"/>
      <c r="R48" s="1545"/>
      <c r="S48" s="1545"/>
      <c r="T48" s="1545"/>
      <c r="U48" s="1545"/>
      <c r="V48" s="1545"/>
      <c r="W48" s="1545"/>
      <c r="X48" s="1545"/>
      <c r="Y48" s="1545"/>
      <c r="Z48" s="1543"/>
      <c r="AA48" s="71"/>
    </row>
    <row r="49" spans="1:27" ht="14.25" customHeight="1" x14ac:dyDescent="0.35">
      <c r="A49" s="60"/>
      <c r="B49" s="1542"/>
      <c r="C49" s="1545"/>
      <c r="D49" s="1545"/>
      <c r="E49" s="1545"/>
      <c r="F49" s="1545"/>
      <c r="G49" s="1545"/>
      <c r="H49" s="1545"/>
      <c r="I49" s="1545"/>
      <c r="J49" s="1545"/>
      <c r="K49" s="1545"/>
      <c r="L49" s="1545"/>
      <c r="M49" s="1545"/>
      <c r="N49" s="1545"/>
      <c r="O49" s="1545"/>
      <c r="P49" s="1545"/>
      <c r="Q49" s="1545"/>
      <c r="R49" s="1545"/>
      <c r="S49" s="1545"/>
      <c r="T49" s="1545"/>
      <c r="U49" s="1545"/>
      <c r="V49" s="1545"/>
      <c r="W49" s="1545"/>
      <c r="X49" s="1545"/>
      <c r="Y49" s="1545"/>
      <c r="Z49" s="1543"/>
      <c r="AA49" s="71"/>
    </row>
    <row r="50" spans="1:27" ht="14.25" customHeight="1" x14ac:dyDescent="0.35">
      <c r="A50" s="60"/>
      <c r="B50" s="1542"/>
      <c r="C50" s="1545"/>
      <c r="D50" s="1545"/>
      <c r="E50" s="1545"/>
      <c r="F50" s="1545"/>
      <c r="G50" s="1545"/>
      <c r="H50" s="1545"/>
      <c r="I50" s="1545"/>
      <c r="J50" s="1545"/>
      <c r="K50" s="1545"/>
      <c r="L50" s="1545"/>
      <c r="M50" s="1545"/>
      <c r="N50" s="1545"/>
      <c r="O50" s="1545"/>
      <c r="P50" s="1545"/>
      <c r="Q50" s="1545"/>
      <c r="R50" s="1545"/>
      <c r="S50" s="1545"/>
      <c r="T50" s="1545"/>
      <c r="U50" s="1545"/>
      <c r="V50" s="1545"/>
      <c r="W50" s="1545"/>
      <c r="X50" s="1545"/>
      <c r="Y50" s="1545"/>
      <c r="Z50" s="1543"/>
      <c r="AA50" s="71"/>
    </row>
    <row r="51" spans="1:27" ht="103.5" customHeight="1" thickBot="1" x14ac:dyDescent="0.4">
      <c r="A51" s="60"/>
      <c r="B51" s="1546"/>
      <c r="C51" s="1547"/>
      <c r="D51" s="1547"/>
      <c r="E51" s="1547"/>
      <c r="F51" s="1547"/>
      <c r="G51" s="1547"/>
      <c r="H51" s="1547"/>
      <c r="I51" s="1547"/>
      <c r="J51" s="1547"/>
      <c r="K51" s="1547"/>
      <c r="L51" s="1547"/>
      <c r="M51" s="1547"/>
      <c r="N51" s="1547"/>
      <c r="O51" s="1547"/>
      <c r="P51" s="1547"/>
      <c r="Q51" s="1547"/>
      <c r="R51" s="1547"/>
      <c r="S51" s="1547"/>
      <c r="T51" s="1547"/>
      <c r="U51" s="1547"/>
      <c r="V51" s="1547"/>
      <c r="W51" s="1547"/>
      <c r="X51" s="1547"/>
      <c r="Y51" s="1547"/>
      <c r="Z51" s="1548"/>
      <c r="AA51" s="71"/>
    </row>
    <row r="52" spans="1:27" ht="9" customHeight="1" x14ac:dyDescent="0.35">
      <c r="A52" s="83"/>
      <c r="B52" s="84"/>
      <c r="C52" s="84"/>
      <c r="D52" s="84"/>
      <c r="E52" s="84"/>
      <c r="F52" s="84"/>
      <c r="G52" s="84"/>
      <c r="H52" s="84"/>
      <c r="I52" s="84"/>
      <c r="J52" s="84"/>
      <c r="K52" s="84"/>
      <c r="L52" s="84"/>
      <c r="M52" s="84"/>
      <c r="N52" s="84"/>
      <c r="O52" s="84"/>
      <c r="P52" s="84"/>
      <c r="Q52" s="84"/>
      <c r="R52" s="84"/>
      <c r="S52" s="84"/>
      <c r="T52" s="84"/>
      <c r="U52" s="84"/>
      <c r="V52" s="84"/>
      <c r="W52" s="84"/>
      <c r="X52" s="84"/>
      <c r="Y52" s="84"/>
      <c r="Z52" s="84"/>
      <c r="AA52" s="85"/>
    </row>
    <row r="53" spans="1:27" ht="14.25" customHeight="1" thickBot="1" x14ac:dyDescent="0.4">
      <c r="A53" s="86"/>
      <c r="B53" s="87"/>
      <c r="C53" s="87"/>
      <c r="D53" s="87"/>
      <c r="E53" s="87"/>
      <c r="F53" s="87"/>
      <c r="G53" s="87"/>
      <c r="H53" s="87"/>
      <c r="I53" s="87"/>
      <c r="J53" s="87"/>
      <c r="K53" s="87"/>
      <c r="L53" s="87"/>
      <c r="M53" s="87"/>
      <c r="N53" s="87"/>
      <c r="O53" s="87"/>
      <c r="P53" s="87"/>
      <c r="Q53" s="87"/>
      <c r="R53" s="87"/>
      <c r="S53" s="87"/>
      <c r="T53" s="87"/>
      <c r="U53" s="87"/>
      <c r="V53" s="87"/>
      <c r="W53" s="87"/>
      <c r="X53" s="87"/>
      <c r="Y53" s="87"/>
      <c r="Z53" s="87"/>
      <c r="AA53" s="88"/>
    </row>
    <row r="54" spans="1:27" ht="14.25" customHeight="1" x14ac:dyDescent="0.35">
      <c r="A54" s="89"/>
      <c r="B54" s="1549" t="s">
        <v>41</v>
      </c>
      <c r="C54" s="1499"/>
      <c r="D54" s="1499"/>
      <c r="E54" s="1499"/>
      <c r="F54" s="1550"/>
      <c r="G54" s="1554" t="s">
        <v>68</v>
      </c>
      <c r="H54" s="1550"/>
      <c r="I54" s="1554" t="s">
        <v>48</v>
      </c>
      <c r="J54" s="1499"/>
      <c r="K54" s="1499"/>
      <c r="L54" s="1550"/>
      <c r="M54" s="1554" t="s">
        <v>49</v>
      </c>
      <c r="N54" s="1499"/>
      <c r="O54" s="1499"/>
      <c r="P54" s="1499"/>
      <c r="Q54" s="1499"/>
      <c r="R54" s="1499"/>
      <c r="S54" s="1499"/>
      <c r="T54" s="1550"/>
      <c r="U54" s="1498" t="s">
        <v>50</v>
      </c>
      <c r="V54" s="1499"/>
      <c r="W54" s="1499"/>
      <c r="X54" s="1499"/>
      <c r="Y54" s="1499"/>
      <c r="Z54" s="1500"/>
      <c r="AA54" s="90"/>
    </row>
    <row r="55" spans="1:27" ht="9.65" customHeight="1" x14ac:dyDescent="0.35">
      <c r="A55" s="91"/>
      <c r="B55" s="1551"/>
      <c r="C55" s="1502"/>
      <c r="D55" s="1502"/>
      <c r="E55" s="1502"/>
      <c r="F55" s="1543"/>
      <c r="G55" s="1542"/>
      <c r="H55" s="1543"/>
      <c r="I55" s="1542"/>
      <c r="J55" s="1502"/>
      <c r="K55" s="1502"/>
      <c r="L55" s="1543"/>
      <c r="M55" s="1542"/>
      <c r="N55" s="1502"/>
      <c r="O55" s="1502"/>
      <c r="P55" s="1502"/>
      <c r="Q55" s="1502"/>
      <c r="R55" s="1502"/>
      <c r="S55" s="1502"/>
      <c r="T55" s="1543"/>
      <c r="U55" s="1501"/>
      <c r="V55" s="1502"/>
      <c r="W55" s="1502"/>
      <c r="X55" s="1502"/>
      <c r="Y55" s="1502"/>
      <c r="Z55" s="1503"/>
      <c r="AA55" s="90"/>
    </row>
    <row r="56" spans="1:27" ht="13.9" hidden="1" customHeight="1" x14ac:dyDescent="0.35">
      <c r="A56" s="91"/>
      <c r="B56" s="1552"/>
      <c r="C56" s="1504"/>
      <c r="D56" s="1504"/>
      <c r="E56" s="1504"/>
      <c r="F56" s="1553"/>
      <c r="G56" s="1555"/>
      <c r="H56" s="1553"/>
      <c r="I56" s="1555"/>
      <c r="J56" s="1504"/>
      <c r="K56" s="1504"/>
      <c r="L56" s="1553"/>
      <c r="M56" s="1555"/>
      <c r="N56" s="1504"/>
      <c r="O56" s="1504"/>
      <c r="P56" s="1504"/>
      <c r="Q56" s="1504"/>
      <c r="R56" s="1504"/>
      <c r="S56" s="1504"/>
      <c r="T56" s="1553"/>
      <c r="U56" s="1504"/>
      <c r="V56" s="1504"/>
      <c r="W56" s="1504"/>
      <c r="X56" s="1504"/>
      <c r="Y56" s="1504"/>
      <c r="Z56" s="1505"/>
      <c r="AA56" s="90"/>
    </row>
    <row r="57" spans="1:27" ht="142.5" customHeight="1" x14ac:dyDescent="0.35">
      <c r="A57" s="89"/>
      <c r="B57" s="1506" t="s">
        <v>236</v>
      </c>
      <c r="C57" s="1493"/>
      <c r="D57" s="1493"/>
      <c r="E57" s="1493"/>
      <c r="F57" s="1494"/>
      <c r="G57" s="1507">
        <v>0.98299999999999998</v>
      </c>
      <c r="H57" s="1508"/>
      <c r="I57" s="1507">
        <v>0.94350000000000001</v>
      </c>
      <c r="J57" s="1509"/>
      <c r="K57" s="1509"/>
      <c r="L57" s="1508"/>
      <c r="M57" s="1510" t="s">
        <v>323</v>
      </c>
      <c r="N57" s="1511"/>
      <c r="O57" s="1511"/>
      <c r="P57" s="1511"/>
      <c r="Q57" s="1511"/>
      <c r="R57" s="1511"/>
      <c r="S57" s="1511"/>
      <c r="T57" s="1512"/>
      <c r="U57" s="1513" t="s">
        <v>324</v>
      </c>
      <c r="V57" s="1514"/>
      <c r="W57" s="1514"/>
      <c r="X57" s="1514"/>
      <c r="Y57" s="1514"/>
      <c r="Z57" s="1515"/>
      <c r="AA57" s="92"/>
    </row>
    <row r="58" spans="1:27" ht="125.25" customHeight="1" x14ac:dyDescent="0.35">
      <c r="A58" s="89"/>
      <c r="B58" s="1489" t="s">
        <v>239</v>
      </c>
      <c r="C58" s="1490"/>
      <c r="D58" s="1490"/>
      <c r="E58" s="1490"/>
      <c r="F58" s="1491"/>
      <c r="G58" s="1507">
        <v>0.94350000000000001</v>
      </c>
      <c r="H58" s="1508"/>
      <c r="I58" s="1507">
        <v>0.92659999999999998</v>
      </c>
      <c r="J58" s="1509"/>
      <c r="K58" s="1509"/>
      <c r="L58" s="1508"/>
      <c r="M58" s="1510" t="s">
        <v>323</v>
      </c>
      <c r="N58" s="1511"/>
      <c r="O58" s="1511"/>
      <c r="P58" s="1511"/>
      <c r="Q58" s="1511"/>
      <c r="R58" s="1511"/>
      <c r="S58" s="1511"/>
      <c r="T58" s="1512"/>
      <c r="U58" s="1513" t="s">
        <v>324</v>
      </c>
      <c r="V58" s="1514"/>
      <c r="W58" s="1514"/>
      <c r="X58" s="1514"/>
      <c r="Y58" s="1514"/>
      <c r="Z58" s="1515"/>
      <c r="AA58" s="92"/>
    </row>
    <row r="59" spans="1:27" ht="127.5" customHeight="1" x14ac:dyDescent="0.35">
      <c r="A59" s="89"/>
      <c r="B59" s="1483" t="s">
        <v>240</v>
      </c>
      <c r="C59" s="1484"/>
      <c r="D59" s="1484"/>
      <c r="E59" s="1484"/>
      <c r="F59" s="1485"/>
      <c r="G59" s="2786">
        <v>0.92659999999999998</v>
      </c>
      <c r="H59" s="2787"/>
      <c r="I59" s="1486">
        <v>0.875</v>
      </c>
      <c r="J59" s="1488"/>
      <c r="K59" s="1488"/>
      <c r="L59" s="1487"/>
      <c r="M59" s="1510" t="s">
        <v>323</v>
      </c>
      <c r="N59" s="1511"/>
      <c r="O59" s="1511"/>
      <c r="P59" s="1511"/>
      <c r="Q59" s="1511"/>
      <c r="R59" s="1511"/>
      <c r="S59" s="1511"/>
      <c r="T59" s="1512"/>
      <c r="U59" s="1513" t="s">
        <v>324</v>
      </c>
      <c r="V59" s="1514"/>
      <c r="W59" s="1514"/>
      <c r="X59" s="1514"/>
      <c r="Y59" s="1514"/>
      <c r="Z59" s="1515"/>
      <c r="AA59" s="92"/>
    </row>
    <row r="60" spans="1:27" ht="36.75" customHeight="1" x14ac:dyDescent="0.35">
      <c r="A60" s="89"/>
      <c r="B60" s="1489" t="s">
        <v>241</v>
      </c>
      <c r="C60" s="1490"/>
      <c r="D60" s="1490"/>
      <c r="E60" s="1490"/>
      <c r="F60" s="1491"/>
      <c r="G60" s="1516"/>
      <c r="H60" s="1494"/>
      <c r="I60" s="1516"/>
      <c r="J60" s="1517"/>
      <c r="K60" s="1517"/>
      <c r="L60" s="1518"/>
      <c r="M60" s="1492"/>
      <c r="N60" s="1493"/>
      <c r="O60" s="1493"/>
      <c r="P60" s="1493"/>
      <c r="Q60" s="1493"/>
      <c r="R60" s="1493"/>
      <c r="S60" s="1493"/>
      <c r="T60" s="1494"/>
      <c r="U60" s="1495"/>
      <c r="V60" s="1496"/>
      <c r="W60" s="1496"/>
      <c r="X60" s="1496"/>
      <c r="Y60" s="1496"/>
      <c r="Z60" s="1497"/>
      <c r="AA60" s="92"/>
    </row>
    <row r="61" spans="1:27" ht="14.25" customHeight="1" x14ac:dyDescent="0.35">
      <c r="A61" s="93"/>
      <c r="B61" s="84"/>
      <c r="C61" s="84"/>
      <c r="D61" s="84"/>
      <c r="E61" s="84"/>
      <c r="F61" s="84"/>
      <c r="G61" s="84"/>
      <c r="H61" s="84"/>
      <c r="I61" s="84"/>
      <c r="J61" s="84"/>
      <c r="K61" s="84"/>
      <c r="L61" s="84"/>
      <c r="M61" s="84"/>
      <c r="N61" s="84"/>
      <c r="O61" s="84"/>
      <c r="P61" s="84"/>
      <c r="Q61" s="84"/>
      <c r="R61" s="84"/>
      <c r="S61" s="84"/>
      <c r="T61" s="84"/>
      <c r="U61" s="84"/>
      <c r="V61" s="84"/>
      <c r="W61" s="84"/>
      <c r="X61" s="84"/>
      <c r="Y61" s="84"/>
      <c r="Z61" s="84"/>
      <c r="AA61" s="94"/>
    </row>
    <row r="62" spans="1:27" ht="14.25" customHeight="1" x14ac:dyDescent="0.35">
      <c r="A62" s="61"/>
      <c r="B62" s="95"/>
      <c r="C62" s="95"/>
      <c r="D62" s="95"/>
      <c r="E62" s="95"/>
      <c r="F62" s="95"/>
      <c r="G62" s="95"/>
      <c r="H62" s="95"/>
      <c r="I62" s="95"/>
      <c r="J62" s="95"/>
      <c r="K62" s="95"/>
      <c r="L62" s="95"/>
      <c r="M62" s="95"/>
      <c r="N62" s="95"/>
      <c r="O62" s="95"/>
      <c r="P62" s="95"/>
      <c r="Q62" s="95"/>
      <c r="R62" s="95"/>
      <c r="S62" s="95"/>
      <c r="T62" s="95"/>
      <c r="U62" s="95"/>
      <c r="V62" s="95"/>
      <c r="W62" s="95"/>
      <c r="X62" s="95"/>
      <c r="Y62" s="95"/>
      <c r="Z62" s="95"/>
      <c r="AA62" s="61"/>
    </row>
    <row r="63" spans="1:27" ht="14.25" customHeight="1" x14ac:dyDescent="0.35">
      <c r="A63" s="61"/>
      <c r="B63" s="95"/>
      <c r="C63" s="95"/>
      <c r="D63" s="95"/>
      <c r="E63" s="95"/>
      <c r="F63" s="95"/>
      <c r="G63" s="95"/>
      <c r="H63" s="95"/>
      <c r="I63" s="95"/>
      <c r="J63" s="95"/>
      <c r="K63" s="95"/>
      <c r="L63" s="95"/>
      <c r="M63" s="95"/>
      <c r="N63" s="95"/>
      <c r="O63" s="95"/>
      <c r="P63" s="95"/>
      <c r="Q63" s="95"/>
      <c r="R63" s="95"/>
      <c r="S63" s="95"/>
      <c r="T63" s="95"/>
      <c r="U63" s="95"/>
      <c r="V63" s="95"/>
      <c r="W63" s="95"/>
      <c r="X63" s="95"/>
      <c r="Y63" s="95"/>
      <c r="Z63" s="95"/>
      <c r="AA63" s="61"/>
    </row>
    <row r="64" spans="1:27" ht="14.25" customHeight="1" x14ac:dyDescent="0.35">
      <c r="A64" s="61"/>
      <c r="B64" s="95"/>
      <c r="C64" s="95"/>
      <c r="D64" s="95"/>
      <c r="E64" s="95"/>
      <c r="F64" s="95"/>
      <c r="G64" s="95"/>
      <c r="H64" s="95"/>
      <c r="I64" s="95"/>
      <c r="J64" s="95"/>
      <c r="K64" s="95"/>
      <c r="L64" s="95"/>
      <c r="M64" s="95"/>
      <c r="N64" s="95"/>
      <c r="O64" s="95"/>
      <c r="P64" s="95"/>
      <c r="Q64" s="95"/>
      <c r="R64" s="95"/>
      <c r="S64" s="95"/>
      <c r="T64" s="95"/>
      <c r="U64" s="95"/>
      <c r="V64" s="95"/>
      <c r="W64" s="95"/>
      <c r="X64" s="95"/>
      <c r="Y64" s="95"/>
      <c r="Z64" s="95"/>
      <c r="AA64" s="61"/>
    </row>
    <row r="65" spans="1:27" ht="14.25" customHeight="1" x14ac:dyDescent="0.35">
      <c r="A65" s="61"/>
      <c r="B65" s="95"/>
      <c r="C65" s="95"/>
      <c r="D65" s="95"/>
      <c r="E65" s="95"/>
      <c r="F65" s="95"/>
      <c r="G65" s="95"/>
      <c r="H65" s="95"/>
      <c r="I65" s="95"/>
      <c r="J65" s="95"/>
      <c r="K65" s="95"/>
      <c r="L65" s="95"/>
      <c r="M65" s="95"/>
      <c r="N65" s="95"/>
      <c r="O65" s="95"/>
      <c r="P65" s="95"/>
      <c r="Q65" s="95"/>
      <c r="R65" s="95"/>
      <c r="S65" s="95"/>
      <c r="T65" s="95"/>
      <c r="U65" s="95"/>
      <c r="V65" s="95"/>
      <c r="W65" s="95"/>
      <c r="X65" s="95"/>
      <c r="Y65" s="95"/>
      <c r="Z65" s="95"/>
      <c r="AA65" s="61"/>
    </row>
    <row r="66" spans="1:27" ht="14.25" customHeight="1" x14ac:dyDescent="0.35">
      <c r="A66" s="61"/>
      <c r="B66" s="95"/>
      <c r="C66" s="95"/>
      <c r="D66" s="95"/>
      <c r="E66" s="95"/>
      <c r="F66" s="95"/>
      <c r="G66" s="95"/>
      <c r="H66" s="95"/>
      <c r="I66" s="95"/>
      <c r="J66" s="95"/>
      <c r="K66" s="95"/>
      <c r="L66" s="95"/>
      <c r="M66" s="95"/>
      <c r="N66" s="95"/>
      <c r="O66" s="95"/>
      <c r="P66" s="95"/>
      <c r="Q66" s="95"/>
      <c r="R66" s="95"/>
      <c r="S66" s="95"/>
      <c r="T66" s="95"/>
      <c r="U66" s="95"/>
      <c r="V66" s="95"/>
      <c r="W66" s="95"/>
      <c r="X66" s="95"/>
      <c r="Y66" s="95"/>
      <c r="Z66" s="95"/>
      <c r="AA66" s="61"/>
    </row>
    <row r="67" spans="1:27" ht="14.25" customHeight="1" x14ac:dyDescent="0.35">
      <c r="A67" s="61"/>
      <c r="B67" s="95"/>
      <c r="C67" s="95"/>
      <c r="D67" s="95"/>
      <c r="E67" s="95"/>
      <c r="F67" s="95"/>
      <c r="G67" s="95"/>
      <c r="H67" s="95"/>
      <c r="I67" s="95"/>
      <c r="J67" s="95"/>
      <c r="K67" s="95"/>
      <c r="L67" s="95"/>
      <c r="M67" s="95"/>
      <c r="N67" s="95"/>
      <c r="O67" s="95"/>
      <c r="P67" s="95"/>
      <c r="Q67" s="95"/>
      <c r="R67" s="95"/>
      <c r="S67" s="95"/>
      <c r="T67" s="95"/>
      <c r="U67" s="95"/>
      <c r="V67" s="95"/>
      <c r="W67" s="95"/>
      <c r="X67" s="95"/>
      <c r="Y67" s="95"/>
      <c r="Z67" s="95"/>
      <c r="AA67" s="61"/>
    </row>
    <row r="68" spans="1:27" ht="14.25" customHeight="1" x14ac:dyDescent="0.35">
      <c r="A68" s="61"/>
      <c r="B68" s="95"/>
      <c r="C68" s="95"/>
      <c r="D68" s="95"/>
      <c r="E68" s="95"/>
      <c r="F68" s="95"/>
      <c r="G68" s="95"/>
      <c r="H68" s="95"/>
      <c r="I68" s="95"/>
      <c r="J68" s="95"/>
      <c r="K68" s="95"/>
      <c r="L68" s="95"/>
      <c r="M68" s="95"/>
      <c r="N68" s="95"/>
      <c r="O68" s="95"/>
      <c r="P68" s="95"/>
      <c r="Q68" s="95"/>
      <c r="R68" s="95"/>
      <c r="S68" s="95"/>
      <c r="T68" s="95"/>
      <c r="U68" s="95"/>
      <c r="V68" s="95"/>
      <c r="W68" s="95"/>
      <c r="X68" s="95"/>
      <c r="Y68" s="95"/>
      <c r="Z68" s="95"/>
      <c r="AA68" s="61"/>
    </row>
    <row r="69" spans="1:27" ht="14.25" customHeight="1" x14ac:dyDescent="0.35">
      <c r="A69" s="61"/>
      <c r="B69" s="95"/>
      <c r="C69" s="95"/>
      <c r="D69" s="95"/>
      <c r="E69" s="95"/>
      <c r="F69" s="95"/>
      <c r="G69" s="95"/>
      <c r="H69" s="95"/>
      <c r="I69" s="95"/>
      <c r="J69" s="95"/>
      <c r="K69" s="95"/>
      <c r="L69" s="95"/>
      <c r="M69" s="95"/>
      <c r="N69" s="95"/>
      <c r="O69" s="95"/>
      <c r="P69" s="95"/>
      <c r="Q69" s="95"/>
      <c r="R69" s="95"/>
      <c r="S69" s="95"/>
      <c r="T69" s="95"/>
      <c r="U69" s="95"/>
      <c r="V69" s="95"/>
      <c r="W69" s="95"/>
      <c r="X69" s="95"/>
      <c r="Y69" s="95"/>
      <c r="Z69" s="95"/>
      <c r="AA69" s="61"/>
    </row>
    <row r="70" spans="1:27" ht="14.25" customHeight="1" x14ac:dyDescent="0.35">
      <c r="A70" s="61"/>
      <c r="B70" s="95"/>
      <c r="C70" s="95"/>
      <c r="D70" s="95"/>
      <c r="E70" s="95"/>
      <c r="F70" s="95"/>
      <c r="G70" s="95"/>
      <c r="H70" s="95"/>
      <c r="I70" s="95"/>
      <c r="J70" s="95"/>
      <c r="K70" s="95"/>
      <c r="L70" s="95"/>
      <c r="M70" s="95"/>
      <c r="N70" s="95"/>
      <c r="O70" s="95"/>
      <c r="P70" s="95"/>
      <c r="Q70" s="95"/>
      <c r="R70" s="95"/>
      <c r="S70" s="95"/>
      <c r="T70" s="95"/>
      <c r="U70" s="95"/>
      <c r="V70" s="95"/>
      <c r="W70" s="95"/>
      <c r="X70" s="95"/>
      <c r="Y70" s="95"/>
      <c r="Z70" s="95"/>
      <c r="AA70" s="61"/>
    </row>
    <row r="71" spans="1:27" ht="14.25" customHeight="1" x14ac:dyDescent="0.35">
      <c r="A71" s="61"/>
      <c r="B71" s="95"/>
      <c r="C71" s="95"/>
      <c r="D71" s="95"/>
      <c r="E71" s="95"/>
      <c r="F71" s="95"/>
      <c r="G71" s="95"/>
      <c r="H71" s="95"/>
      <c r="I71" s="95"/>
      <c r="J71" s="95"/>
      <c r="K71" s="95"/>
      <c r="L71" s="95"/>
      <c r="M71" s="95"/>
      <c r="N71" s="95"/>
      <c r="O71" s="95"/>
      <c r="P71" s="95"/>
      <c r="Q71" s="95"/>
      <c r="R71" s="95"/>
      <c r="S71" s="95"/>
      <c r="T71" s="95"/>
      <c r="U71" s="95"/>
      <c r="V71" s="95"/>
      <c r="W71" s="95"/>
      <c r="X71" s="95"/>
      <c r="Y71" s="95"/>
      <c r="Z71" s="95"/>
      <c r="AA71" s="61"/>
    </row>
    <row r="72" spans="1:27" ht="14.25" customHeight="1" x14ac:dyDescent="0.35">
      <c r="A72" s="61"/>
      <c r="B72" s="95"/>
      <c r="C72" s="95"/>
      <c r="D72" s="95"/>
      <c r="E72" s="95"/>
      <c r="F72" s="95"/>
      <c r="G72" s="95"/>
      <c r="H72" s="95"/>
      <c r="I72" s="95"/>
      <c r="J72" s="95"/>
      <c r="K72" s="95"/>
      <c r="L72" s="95"/>
      <c r="M72" s="95"/>
      <c r="N72" s="95"/>
      <c r="O72" s="95"/>
      <c r="P72" s="95"/>
      <c r="Q72" s="95"/>
      <c r="R72" s="95"/>
      <c r="S72" s="95"/>
      <c r="T72" s="95"/>
      <c r="U72" s="95"/>
      <c r="V72" s="95"/>
      <c r="W72" s="95"/>
      <c r="X72" s="95"/>
      <c r="Y72" s="95"/>
      <c r="Z72" s="95"/>
      <c r="AA72" s="61"/>
    </row>
    <row r="73" spans="1:27" ht="14.25" customHeight="1" x14ac:dyDescent="0.35">
      <c r="A73" s="61"/>
      <c r="B73" s="95"/>
      <c r="C73" s="95"/>
      <c r="D73" s="95"/>
      <c r="E73" s="95"/>
      <c r="F73" s="95"/>
      <c r="G73" s="95"/>
      <c r="H73" s="95"/>
      <c r="I73" s="95"/>
      <c r="J73" s="95"/>
      <c r="K73" s="95"/>
      <c r="L73" s="95"/>
      <c r="M73" s="95"/>
      <c r="N73" s="95"/>
      <c r="O73" s="95"/>
      <c r="P73" s="95"/>
      <c r="Q73" s="95"/>
      <c r="R73" s="95"/>
      <c r="S73" s="95"/>
      <c r="T73" s="95"/>
      <c r="U73" s="95"/>
      <c r="V73" s="95"/>
      <c r="W73" s="95"/>
      <c r="X73" s="95"/>
      <c r="Y73" s="95"/>
      <c r="Z73" s="95"/>
      <c r="AA73" s="61"/>
    </row>
    <row r="74" spans="1:27" ht="14.25" customHeight="1" x14ac:dyDescent="0.35">
      <c r="A74" s="61"/>
      <c r="B74" s="95"/>
      <c r="C74" s="95"/>
      <c r="D74" s="95"/>
      <c r="E74" s="95"/>
      <c r="F74" s="95"/>
      <c r="G74" s="95"/>
      <c r="H74" s="95"/>
      <c r="I74" s="95"/>
      <c r="J74" s="95"/>
      <c r="K74" s="95"/>
      <c r="L74" s="95"/>
      <c r="M74" s="95"/>
      <c r="N74" s="95"/>
      <c r="O74" s="95"/>
      <c r="P74" s="95"/>
      <c r="Q74" s="95"/>
      <c r="R74" s="95"/>
      <c r="S74" s="95"/>
      <c r="T74" s="95"/>
      <c r="U74" s="95"/>
      <c r="V74" s="95"/>
      <c r="W74" s="95"/>
      <c r="X74" s="95"/>
      <c r="Y74" s="95"/>
      <c r="Z74" s="95"/>
      <c r="AA74" s="61"/>
    </row>
    <row r="75" spans="1:27" ht="14.25" customHeight="1" x14ac:dyDescent="0.35">
      <c r="A75" s="61"/>
      <c r="B75" s="95"/>
      <c r="C75" s="95"/>
      <c r="D75" s="95"/>
      <c r="E75" s="95"/>
      <c r="F75" s="95"/>
      <c r="G75" s="95"/>
      <c r="H75" s="95"/>
      <c r="I75" s="95"/>
      <c r="J75" s="95"/>
      <c r="K75" s="95"/>
      <c r="L75" s="95"/>
      <c r="M75" s="95"/>
      <c r="N75" s="95"/>
      <c r="O75" s="95"/>
      <c r="P75" s="95"/>
      <c r="Q75" s="95"/>
      <c r="R75" s="95"/>
      <c r="S75" s="95"/>
      <c r="T75" s="95"/>
      <c r="U75" s="95"/>
      <c r="V75" s="95"/>
      <c r="W75" s="95"/>
      <c r="X75" s="95"/>
      <c r="Y75" s="95"/>
      <c r="Z75" s="95"/>
      <c r="AA75" s="61"/>
    </row>
    <row r="76" spans="1:27" ht="14.25" customHeight="1" x14ac:dyDescent="0.35">
      <c r="A76" s="61"/>
      <c r="B76" s="95"/>
      <c r="C76" s="95"/>
      <c r="D76" s="95"/>
      <c r="E76" s="95"/>
      <c r="F76" s="95"/>
      <c r="G76" s="95"/>
      <c r="H76" s="95"/>
      <c r="I76" s="95"/>
      <c r="J76" s="95"/>
      <c r="K76" s="95"/>
      <c r="L76" s="95"/>
      <c r="M76" s="95"/>
      <c r="N76" s="95"/>
      <c r="O76" s="95"/>
      <c r="P76" s="95"/>
      <c r="Q76" s="95"/>
      <c r="R76" s="95"/>
      <c r="S76" s="95"/>
      <c r="T76" s="95"/>
      <c r="U76" s="95"/>
      <c r="V76" s="95"/>
      <c r="W76" s="95"/>
      <c r="X76" s="95"/>
      <c r="Y76" s="95"/>
      <c r="Z76" s="95"/>
      <c r="AA76" s="61"/>
    </row>
    <row r="77" spans="1:27" ht="14.25" customHeight="1" x14ac:dyDescent="0.35">
      <c r="A77" s="61"/>
      <c r="B77" s="95"/>
      <c r="C77" s="95"/>
      <c r="D77" s="95"/>
      <c r="E77" s="95"/>
      <c r="F77" s="95"/>
      <c r="G77" s="95"/>
      <c r="H77" s="95"/>
      <c r="I77" s="95"/>
      <c r="J77" s="95"/>
      <c r="K77" s="95"/>
      <c r="L77" s="95"/>
      <c r="M77" s="95"/>
      <c r="N77" s="95"/>
      <c r="O77" s="95"/>
      <c r="P77" s="95"/>
      <c r="Q77" s="95"/>
      <c r="R77" s="95"/>
      <c r="S77" s="95"/>
      <c r="T77" s="95"/>
      <c r="U77" s="95"/>
      <c r="V77" s="95"/>
      <c r="W77" s="95"/>
      <c r="X77" s="95"/>
      <c r="Y77" s="95"/>
      <c r="Z77" s="95"/>
      <c r="AA77" s="61"/>
    </row>
    <row r="78" spans="1:27" ht="14.25" customHeight="1" x14ac:dyDescent="0.35">
      <c r="A78" s="61"/>
      <c r="B78" s="95"/>
      <c r="C78" s="95"/>
      <c r="D78" s="95"/>
      <c r="E78" s="95"/>
      <c r="F78" s="95"/>
      <c r="G78" s="95"/>
      <c r="H78" s="95"/>
      <c r="I78" s="95"/>
      <c r="J78" s="95"/>
      <c r="K78" s="95"/>
      <c r="L78" s="95"/>
      <c r="M78" s="95"/>
      <c r="N78" s="95"/>
      <c r="O78" s="95"/>
      <c r="P78" s="95"/>
      <c r="Q78" s="95"/>
      <c r="R78" s="95"/>
      <c r="S78" s="95"/>
      <c r="T78" s="95"/>
      <c r="U78" s="95"/>
      <c r="V78" s="95"/>
      <c r="W78" s="95"/>
      <c r="X78" s="95"/>
      <c r="Y78" s="95"/>
      <c r="Z78" s="95"/>
      <c r="AA78" s="61"/>
    </row>
    <row r="79" spans="1:27" ht="14.25" customHeight="1" x14ac:dyDescent="0.35">
      <c r="A79" s="61"/>
      <c r="B79" s="95"/>
      <c r="C79" s="95"/>
      <c r="D79" s="95"/>
      <c r="E79" s="95"/>
      <c r="F79" s="95"/>
      <c r="G79" s="95"/>
      <c r="H79" s="95"/>
      <c r="I79" s="95"/>
      <c r="J79" s="95"/>
      <c r="K79" s="95"/>
      <c r="L79" s="95"/>
      <c r="M79" s="95"/>
      <c r="N79" s="95"/>
      <c r="O79" s="95"/>
      <c r="P79" s="95"/>
      <c r="Q79" s="95"/>
      <c r="R79" s="95"/>
      <c r="S79" s="95"/>
      <c r="T79" s="95"/>
      <c r="U79" s="95"/>
      <c r="V79" s="95"/>
      <c r="W79" s="95"/>
      <c r="X79" s="95"/>
      <c r="Y79" s="95"/>
      <c r="Z79" s="95"/>
      <c r="AA79" s="61"/>
    </row>
    <row r="80" spans="1:27" ht="14.25" customHeight="1" x14ac:dyDescent="0.35">
      <c r="A80" s="61"/>
      <c r="B80" s="95"/>
      <c r="C80" s="95"/>
      <c r="D80" s="95"/>
      <c r="E80" s="95"/>
      <c r="F80" s="95"/>
      <c r="G80" s="95"/>
      <c r="H80" s="95"/>
      <c r="I80" s="95"/>
      <c r="J80" s="95"/>
      <c r="K80" s="95"/>
      <c r="L80" s="95"/>
      <c r="M80" s="95"/>
      <c r="N80" s="95"/>
      <c r="O80" s="95"/>
      <c r="P80" s="95"/>
      <c r="Q80" s="95"/>
      <c r="R80" s="95"/>
      <c r="S80" s="95"/>
      <c r="T80" s="95"/>
      <c r="U80" s="95"/>
      <c r="V80" s="95"/>
      <c r="W80" s="95"/>
      <c r="X80" s="95"/>
      <c r="Y80" s="95"/>
      <c r="Z80" s="95"/>
      <c r="AA80" s="61"/>
    </row>
    <row r="81" spans="1:27" ht="14.25" customHeight="1" x14ac:dyDescent="0.35">
      <c r="A81" s="61"/>
      <c r="B81" s="95"/>
      <c r="C81" s="95"/>
      <c r="D81" s="95"/>
      <c r="E81" s="95"/>
      <c r="F81" s="95"/>
      <c r="G81" s="95"/>
      <c r="H81" s="95"/>
      <c r="I81" s="95"/>
      <c r="J81" s="95"/>
      <c r="K81" s="95"/>
      <c r="L81" s="95"/>
      <c r="M81" s="95"/>
      <c r="N81" s="95"/>
      <c r="O81" s="95"/>
      <c r="P81" s="95"/>
      <c r="Q81" s="95"/>
      <c r="R81" s="95"/>
      <c r="S81" s="95"/>
      <c r="T81" s="95"/>
      <c r="U81" s="95"/>
      <c r="V81" s="95"/>
      <c r="W81" s="95"/>
      <c r="X81" s="95"/>
      <c r="Y81" s="95"/>
      <c r="Z81" s="95"/>
      <c r="AA81" s="61"/>
    </row>
    <row r="82" spans="1:27" ht="14.25" customHeight="1" x14ac:dyDescent="0.35">
      <c r="A82" s="61"/>
      <c r="B82" s="95"/>
      <c r="C82" s="95"/>
      <c r="D82" s="95"/>
      <c r="E82" s="95"/>
      <c r="F82" s="95"/>
      <c r="G82" s="95"/>
      <c r="H82" s="95"/>
      <c r="I82" s="95"/>
      <c r="J82" s="95"/>
      <c r="K82" s="95"/>
      <c r="L82" s="95"/>
      <c r="M82" s="95"/>
      <c r="N82" s="95"/>
      <c r="O82" s="95"/>
      <c r="P82" s="95"/>
      <c r="Q82" s="95"/>
      <c r="R82" s="95"/>
      <c r="S82" s="95"/>
      <c r="T82" s="95"/>
      <c r="U82" s="95"/>
      <c r="V82" s="95"/>
      <c r="W82" s="95"/>
      <c r="X82" s="95"/>
      <c r="Y82" s="95"/>
      <c r="Z82" s="95"/>
      <c r="AA82" s="61"/>
    </row>
    <row r="83" spans="1:27" ht="14.25" customHeight="1" x14ac:dyDescent="0.35">
      <c r="A83" s="61"/>
      <c r="B83" s="95"/>
      <c r="C83" s="95"/>
      <c r="D83" s="95"/>
      <c r="E83" s="95"/>
      <c r="F83" s="95"/>
      <c r="G83" s="95"/>
      <c r="H83" s="95"/>
      <c r="I83" s="95"/>
      <c r="J83" s="95"/>
      <c r="K83" s="95"/>
      <c r="L83" s="95"/>
      <c r="M83" s="95"/>
      <c r="N83" s="95"/>
      <c r="O83" s="95"/>
      <c r="P83" s="95"/>
      <c r="Q83" s="95"/>
      <c r="R83" s="95"/>
      <c r="S83" s="95"/>
      <c r="T83" s="95"/>
      <c r="U83" s="95"/>
      <c r="V83" s="95"/>
      <c r="W83" s="95"/>
      <c r="X83" s="95"/>
      <c r="Y83" s="95"/>
      <c r="Z83" s="95"/>
      <c r="AA83" s="61"/>
    </row>
    <row r="84" spans="1:27" ht="14.25" customHeight="1" x14ac:dyDescent="0.35">
      <c r="A84" s="61"/>
      <c r="B84" s="95"/>
      <c r="C84" s="95"/>
      <c r="D84" s="95"/>
      <c r="E84" s="95"/>
      <c r="F84" s="95"/>
      <c r="G84" s="95"/>
      <c r="H84" s="95"/>
      <c r="I84" s="95"/>
      <c r="J84" s="95"/>
      <c r="K84" s="95"/>
      <c r="L84" s="95"/>
      <c r="M84" s="95"/>
      <c r="N84" s="95"/>
      <c r="O84" s="95"/>
      <c r="P84" s="95"/>
      <c r="Q84" s="95"/>
      <c r="R84" s="95"/>
      <c r="S84" s="95"/>
      <c r="T84" s="95"/>
      <c r="U84" s="95"/>
      <c r="V84" s="95"/>
      <c r="W84" s="95"/>
      <c r="X84" s="95"/>
      <c r="Y84" s="95"/>
      <c r="Z84" s="95"/>
      <c r="AA84" s="61"/>
    </row>
    <row r="85" spans="1:27" ht="14.25" customHeight="1" x14ac:dyDescent="0.35">
      <c r="A85" s="61"/>
      <c r="B85" s="95"/>
      <c r="C85" s="95"/>
      <c r="D85" s="95"/>
      <c r="E85" s="95"/>
      <c r="F85" s="95"/>
      <c r="G85" s="95"/>
      <c r="H85" s="95"/>
      <c r="I85" s="95"/>
      <c r="J85" s="95"/>
      <c r="K85" s="95"/>
      <c r="L85" s="95"/>
      <c r="M85" s="95"/>
      <c r="N85" s="95"/>
      <c r="O85" s="95"/>
      <c r="P85" s="95"/>
      <c r="Q85" s="95"/>
      <c r="R85" s="95"/>
      <c r="S85" s="95"/>
      <c r="T85" s="95"/>
      <c r="U85" s="95"/>
      <c r="V85" s="95"/>
      <c r="W85" s="95"/>
      <c r="X85" s="95"/>
      <c r="Y85" s="95"/>
      <c r="Z85" s="95"/>
      <c r="AA85" s="61"/>
    </row>
    <row r="86" spans="1:27" ht="14.25" customHeight="1" x14ac:dyDescent="0.35">
      <c r="A86" s="61"/>
      <c r="B86" s="95"/>
      <c r="C86" s="95"/>
      <c r="D86" s="95"/>
      <c r="E86" s="95"/>
      <c r="F86" s="95"/>
      <c r="G86" s="95"/>
      <c r="H86" s="95"/>
      <c r="I86" s="95"/>
      <c r="J86" s="95"/>
      <c r="K86" s="95"/>
      <c r="L86" s="95"/>
      <c r="M86" s="95"/>
      <c r="N86" s="95"/>
      <c r="O86" s="95"/>
      <c r="P86" s="95"/>
      <c r="Q86" s="95"/>
      <c r="R86" s="95"/>
      <c r="S86" s="95"/>
      <c r="T86" s="95"/>
      <c r="U86" s="95"/>
      <c r="V86" s="95"/>
      <c r="W86" s="95"/>
      <c r="X86" s="95"/>
      <c r="Y86" s="95"/>
      <c r="Z86" s="95"/>
      <c r="AA86" s="61"/>
    </row>
    <row r="87" spans="1:27" ht="14.25" customHeight="1" x14ac:dyDescent="0.35">
      <c r="A87" s="61"/>
      <c r="B87" s="95"/>
      <c r="C87" s="95"/>
      <c r="D87" s="95"/>
      <c r="E87" s="95"/>
      <c r="F87" s="95"/>
      <c r="G87" s="95"/>
      <c r="H87" s="95"/>
      <c r="I87" s="95"/>
      <c r="J87" s="95"/>
      <c r="K87" s="95"/>
      <c r="L87" s="95"/>
      <c r="M87" s="95"/>
      <c r="N87" s="95"/>
      <c r="O87" s="95"/>
      <c r="P87" s="95"/>
      <c r="Q87" s="95"/>
      <c r="R87" s="95"/>
      <c r="S87" s="95"/>
      <c r="T87" s="95"/>
      <c r="U87" s="95"/>
      <c r="V87" s="95"/>
      <c r="W87" s="95"/>
      <c r="X87" s="95"/>
      <c r="Y87" s="95"/>
      <c r="Z87" s="95"/>
      <c r="AA87" s="61"/>
    </row>
    <row r="88" spans="1:27" ht="14.25" customHeight="1" x14ac:dyDescent="0.35">
      <c r="A88" s="61"/>
      <c r="B88" s="95"/>
      <c r="C88" s="95"/>
      <c r="D88" s="95"/>
      <c r="E88" s="95"/>
      <c r="F88" s="95"/>
      <c r="G88" s="95"/>
      <c r="H88" s="95"/>
      <c r="I88" s="95"/>
      <c r="J88" s="95"/>
      <c r="K88" s="95"/>
      <c r="L88" s="95"/>
      <c r="M88" s="95"/>
      <c r="N88" s="95"/>
      <c r="O88" s="95"/>
      <c r="P88" s="95"/>
      <c r="Q88" s="95"/>
      <c r="R88" s="95"/>
      <c r="S88" s="95"/>
      <c r="T88" s="95"/>
      <c r="U88" s="95"/>
      <c r="V88" s="95"/>
      <c r="W88" s="95"/>
      <c r="X88" s="95"/>
      <c r="Y88" s="95"/>
      <c r="Z88" s="95"/>
      <c r="AA88" s="61"/>
    </row>
    <row r="89" spans="1:27" ht="14.25" customHeight="1" x14ac:dyDescent="0.35">
      <c r="A89" s="61"/>
      <c r="B89" s="61"/>
      <c r="C89" s="61"/>
      <c r="D89" s="61"/>
      <c r="E89" s="61"/>
      <c r="F89" s="61"/>
      <c r="G89" s="61"/>
      <c r="H89" s="61"/>
      <c r="I89" s="61"/>
      <c r="J89" s="61"/>
      <c r="K89" s="61"/>
      <c r="L89" s="61"/>
      <c r="M89" s="61"/>
      <c r="N89" s="61"/>
      <c r="O89" s="61"/>
      <c r="P89" s="61"/>
      <c r="Q89" s="61"/>
      <c r="R89" s="61"/>
      <c r="S89" s="61"/>
      <c r="T89" s="61"/>
      <c r="U89" s="61"/>
      <c r="V89" s="61"/>
      <c r="W89" s="61"/>
      <c r="X89" s="61"/>
      <c r="Y89" s="61"/>
      <c r="Z89" s="61"/>
      <c r="AA89" s="61"/>
    </row>
    <row r="90" spans="1:27" ht="14.25" customHeight="1" x14ac:dyDescent="0.35">
      <c r="A90" s="61"/>
      <c r="B90" s="61"/>
      <c r="C90" s="61"/>
      <c r="D90" s="61"/>
      <c r="E90" s="61"/>
      <c r="F90" s="61"/>
      <c r="G90" s="61"/>
      <c r="H90" s="61"/>
      <c r="I90" s="61"/>
      <c r="J90" s="61"/>
      <c r="K90" s="61"/>
      <c r="L90" s="61"/>
      <c r="M90" s="61"/>
      <c r="N90" s="61"/>
      <c r="O90" s="61"/>
      <c r="P90" s="61"/>
      <c r="Q90" s="61"/>
      <c r="R90" s="61"/>
      <c r="S90" s="61"/>
      <c r="T90" s="61"/>
      <c r="U90" s="61"/>
      <c r="V90" s="61"/>
      <c r="W90" s="61"/>
      <c r="X90" s="61"/>
      <c r="Y90" s="61"/>
      <c r="Z90" s="61"/>
      <c r="AA90" s="61"/>
    </row>
    <row r="91" spans="1:27" ht="14.25" customHeight="1" x14ac:dyDescent="0.35">
      <c r="A91" s="61"/>
      <c r="B91" s="61"/>
      <c r="C91" s="61"/>
      <c r="D91" s="61"/>
      <c r="E91" s="61"/>
      <c r="F91" s="61"/>
      <c r="G91" s="61"/>
      <c r="H91" s="61"/>
      <c r="I91" s="61"/>
      <c r="J91" s="61"/>
      <c r="K91" s="61"/>
      <c r="L91" s="61"/>
      <c r="M91" s="61"/>
      <c r="N91" s="61"/>
      <c r="O91" s="61"/>
      <c r="P91" s="61"/>
      <c r="Q91" s="61"/>
      <c r="R91" s="61"/>
      <c r="S91" s="61"/>
      <c r="T91" s="61"/>
      <c r="U91" s="61"/>
      <c r="V91" s="61"/>
      <c r="W91" s="61"/>
      <c r="X91" s="61"/>
      <c r="Y91" s="61"/>
      <c r="Z91" s="61"/>
      <c r="AA91" s="61"/>
    </row>
    <row r="92" spans="1:27" ht="14.25" customHeight="1" x14ac:dyDescent="0.35">
      <c r="A92" s="61"/>
      <c r="B92" s="61"/>
      <c r="C92" s="61"/>
      <c r="D92" s="61"/>
      <c r="E92" s="61"/>
      <c r="F92" s="61"/>
      <c r="G92" s="61"/>
      <c r="H92" s="61"/>
      <c r="I92" s="61"/>
      <c r="J92" s="61"/>
      <c r="K92" s="61"/>
      <c r="L92" s="61"/>
      <c r="M92" s="61"/>
      <c r="N92" s="61"/>
      <c r="O92" s="61"/>
      <c r="P92" s="61"/>
      <c r="Q92" s="61"/>
      <c r="R92" s="61"/>
      <c r="S92" s="61"/>
      <c r="T92" s="61"/>
      <c r="U92" s="61"/>
      <c r="V92" s="61"/>
      <c r="W92" s="61"/>
      <c r="X92" s="61"/>
      <c r="Y92" s="61"/>
      <c r="Z92" s="61"/>
      <c r="AA92" s="61"/>
    </row>
    <row r="93" spans="1:27" ht="14.25" customHeight="1" x14ac:dyDescent="0.35">
      <c r="A93" s="61"/>
      <c r="B93" s="61"/>
      <c r="C93" s="61"/>
      <c r="D93" s="61"/>
      <c r="E93" s="61"/>
      <c r="F93" s="61"/>
      <c r="G93" s="61"/>
      <c r="H93" s="61"/>
      <c r="I93" s="61"/>
      <c r="J93" s="61"/>
      <c r="K93" s="61"/>
      <c r="L93" s="61"/>
      <c r="M93" s="61"/>
      <c r="N93" s="61"/>
      <c r="O93" s="61"/>
      <c r="P93" s="61"/>
      <c r="Q93" s="61"/>
      <c r="R93" s="61"/>
      <c r="S93" s="61"/>
      <c r="T93" s="61"/>
      <c r="U93" s="61"/>
      <c r="V93" s="61"/>
      <c r="W93" s="61"/>
      <c r="X93" s="61"/>
      <c r="Y93" s="61"/>
      <c r="Z93" s="61"/>
      <c r="AA93" s="61"/>
    </row>
    <row r="94" spans="1:27" ht="14.25" customHeight="1" x14ac:dyDescent="0.35">
      <c r="A94" s="61"/>
      <c r="B94" s="61"/>
      <c r="C94" s="61"/>
      <c r="D94" s="61"/>
      <c r="E94" s="61"/>
      <c r="F94" s="61"/>
      <c r="G94" s="61"/>
      <c r="H94" s="61"/>
      <c r="I94" s="61"/>
      <c r="J94" s="61"/>
      <c r="K94" s="61"/>
      <c r="L94" s="61"/>
      <c r="M94" s="61"/>
      <c r="N94" s="61"/>
      <c r="O94" s="61"/>
      <c r="P94" s="61"/>
      <c r="Q94" s="61"/>
      <c r="R94" s="61"/>
      <c r="S94" s="61"/>
      <c r="T94" s="61"/>
      <c r="U94" s="61"/>
      <c r="V94" s="61"/>
      <c r="W94" s="61"/>
      <c r="X94" s="61"/>
      <c r="Y94" s="61"/>
      <c r="Z94" s="61"/>
      <c r="AA94" s="61"/>
    </row>
    <row r="95" spans="1:27" ht="14.25" customHeight="1" x14ac:dyDescent="0.35">
      <c r="A95" s="61"/>
      <c r="B95" s="61"/>
      <c r="C95" s="61"/>
      <c r="D95" s="61"/>
      <c r="E95" s="61"/>
      <c r="F95" s="61"/>
      <c r="G95" s="61"/>
      <c r="H95" s="61"/>
      <c r="I95" s="61"/>
      <c r="J95" s="61"/>
      <c r="K95" s="61"/>
      <c r="L95" s="61"/>
      <c r="M95" s="61"/>
      <c r="N95" s="61"/>
      <c r="O95" s="61"/>
      <c r="P95" s="61"/>
      <c r="Q95" s="61"/>
      <c r="R95" s="61"/>
      <c r="S95" s="61"/>
      <c r="T95" s="61"/>
      <c r="U95" s="61"/>
      <c r="V95" s="61"/>
      <c r="W95" s="61"/>
      <c r="X95" s="61"/>
      <c r="Y95" s="61"/>
      <c r="Z95" s="61"/>
      <c r="AA95" s="61"/>
    </row>
    <row r="96" spans="1:27" ht="14.25" customHeight="1" x14ac:dyDescent="0.35">
      <c r="A96" s="61"/>
      <c r="B96" s="61"/>
      <c r="C96" s="61"/>
      <c r="D96" s="61"/>
      <c r="E96" s="61"/>
      <c r="F96" s="61"/>
      <c r="G96" s="61"/>
      <c r="H96" s="61"/>
      <c r="I96" s="61"/>
      <c r="J96" s="61"/>
      <c r="K96" s="61"/>
      <c r="L96" s="61"/>
      <c r="M96" s="61"/>
      <c r="N96" s="61"/>
      <c r="O96" s="61"/>
      <c r="P96" s="61"/>
      <c r="Q96" s="61"/>
      <c r="R96" s="61"/>
      <c r="S96" s="61"/>
      <c r="T96" s="61"/>
      <c r="U96" s="61"/>
      <c r="V96" s="61"/>
      <c r="W96" s="61"/>
      <c r="X96" s="61"/>
      <c r="Y96" s="61"/>
      <c r="Z96" s="61"/>
      <c r="AA96" s="61"/>
    </row>
    <row r="97" spans="1:27" ht="14.25" customHeight="1" x14ac:dyDescent="0.35">
      <c r="A97" s="61"/>
      <c r="B97" s="61"/>
      <c r="C97" s="61"/>
      <c r="D97" s="61"/>
      <c r="E97" s="61"/>
      <c r="F97" s="61"/>
      <c r="G97" s="61"/>
      <c r="H97" s="61"/>
      <c r="I97" s="61"/>
      <c r="J97" s="61"/>
      <c r="K97" s="61"/>
      <c r="L97" s="61"/>
      <c r="M97" s="61"/>
      <c r="N97" s="61"/>
      <c r="O97" s="61"/>
      <c r="P97" s="61"/>
      <c r="Q97" s="61"/>
      <c r="R97" s="61"/>
      <c r="S97" s="61"/>
      <c r="T97" s="61"/>
      <c r="U97" s="61"/>
      <c r="V97" s="61"/>
      <c r="W97" s="61"/>
      <c r="X97" s="61"/>
      <c r="Y97" s="61"/>
      <c r="Z97" s="61"/>
      <c r="AA97" s="61"/>
    </row>
    <row r="98" spans="1:27" ht="14.25" customHeight="1" x14ac:dyDescent="0.35">
      <c r="A98" s="61"/>
      <c r="B98" s="61"/>
      <c r="C98" s="61"/>
      <c r="D98" s="61"/>
      <c r="E98" s="61"/>
      <c r="F98" s="61"/>
      <c r="G98" s="61"/>
      <c r="H98" s="61"/>
      <c r="I98" s="61"/>
      <c r="J98" s="61"/>
      <c r="K98" s="61"/>
      <c r="L98" s="61"/>
      <c r="M98" s="61"/>
      <c r="N98" s="61"/>
      <c r="O98" s="61"/>
      <c r="P98" s="61"/>
      <c r="Q98" s="61"/>
      <c r="R98" s="61"/>
      <c r="S98" s="61"/>
      <c r="T98" s="61"/>
      <c r="U98" s="61"/>
      <c r="V98" s="61"/>
      <c r="W98" s="61"/>
      <c r="X98" s="61"/>
      <c r="Y98" s="61"/>
      <c r="Z98" s="61"/>
      <c r="AA98" s="61"/>
    </row>
    <row r="99" spans="1:27" ht="14.25" customHeight="1" x14ac:dyDescent="0.35">
      <c r="A99" s="61"/>
      <c r="B99" s="61"/>
      <c r="C99" s="61"/>
      <c r="D99" s="61"/>
      <c r="E99" s="61"/>
      <c r="F99" s="61"/>
      <c r="G99" s="61"/>
      <c r="H99" s="61"/>
      <c r="I99" s="61"/>
      <c r="J99" s="61"/>
      <c r="K99" s="61"/>
      <c r="L99" s="61"/>
      <c r="M99" s="61"/>
      <c r="N99" s="61"/>
      <c r="O99" s="61"/>
      <c r="P99" s="61"/>
      <c r="Q99" s="61"/>
      <c r="R99" s="61"/>
      <c r="S99" s="61"/>
      <c r="T99" s="61"/>
      <c r="U99" s="61"/>
      <c r="V99" s="61"/>
      <c r="W99" s="61"/>
      <c r="X99" s="61"/>
      <c r="Y99" s="61"/>
      <c r="Z99" s="61"/>
      <c r="AA99" s="61"/>
    </row>
    <row r="100" spans="1:27" ht="6" customHeight="1" x14ac:dyDescent="0.35">
      <c r="A100" s="61"/>
      <c r="B100" s="61"/>
      <c r="C100" s="61"/>
      <c r="D100" s="61"/>
      <c r="E100" s="61"/>
      <c r="F100" s="61"/>
      <c r="G100" s="61"/>
      <c r="H100" s="61"/>
      <c r="I100" s="61"/>
      <c r="J100" s="61"/>
      <c r="K100" s="61"/>
      <c r="L100" s="61"/>
      <c r="M100" s="61"/>
      <c r="N100" s="61"/>
      <c r="O100" s="61"/>
      <c r="P100" s="61"/>
      <c r="Q100" s="61"/>
      <c r="R100" s="61"/>
      <c r="S100" s="61"/>
      <c r="T100" s="61"/>
      <c r="U100" s="61"/>
      <c r="V100" s="61"/>
      <c r="W100" s="61"/>
      <c r="X100" s="61"/>
      <c r="Y100" s="61"/>
      <c r="Z100" s="61"/>
      <c r="AA100" s="61"/>
    </row>
    <row r="101" spans="1:27" ht="14.25" customHeight="1" x14ac:dyDescent="0.35">
      <c r="A101" s="61"/>
      <c r="B101" s="61"/>
      <c r="C101" s="61"/>
      <c r="D101" s="61"/>
      <c r="E101" s="61"/>
      <c r="F101" s="61"/>
      <c r="G101" s="61"/>
      <c r="H101" s="61"/>
      <c r="I101" s="61"/>
      <c r="J101" s="61"/>
      <c r="K101" s="61"/>
      <c r="L101" s="61"/>
      <c r="M101" s="61"/>
      <c r="N101" s="61"/>
      <c r="O101" s="61"/>
      <c r="P101" s="61"/>
      <c r="Q101" s="61"/>
      <c r="R101" s="61"/>
      <c r="S101" s="61"/>
      <c r="T101" s="61"/>
      <c r="U101" s="61"/>
      <c r="V101" s="61"/>
      <c r="W101" s="61"/>
      <c r="X101" s="61"/>
      <c r="Y101" s="61"/>
      <c r="Z101" s="61"/>
      <c r="AA101" s="61"/>
    </row>
    <row r="102" spans="1:27" ht="14.25" customHeight="1" x14ac:dyDescent="0.35">
      <c r="A102" s="61"/>
      <c r="B102" s="61"/>
      <c r="C102" s="61"/>
      <c r="D102" s="61"/>
      <c r="E102" s="61"/>
      <c r="F102" s="61"/>
      <c r="G102" s="61"/>
      <c r="H102" s="61"/>
      <c r="I102" s="61"/>
      <c r="J102" s="61"/>
      <c r="K102" s="61"/>
      <c r="L102" s="61"/>
      <c r="M102" s="61"/>
      <c r="N102" s="61"/>
      <c r="O102" s="61"/>
      <c r="P102" s="61"/>
      <c r="Q102" s="61"/>
      <c r="R102" s="61"/>
      <c r="S102" s="61"/>
      <c r="T102" s="61"/>
      <c r="U102" s="61"/>
      <c r="V102" s="61"/>
      <c r="W102" s="61"/>
      <c r="X102" s="61"/>
      <c r="Y102" s="61"/>
      <c r="Z102" s="61"/>
      <c r="AA102" s="61"/>
    </row>
    <row r="103" spans="1:27" ht="14.25" customHeight="1" x14ac:dyDescent="0.35">
      <c r="A103" s="61"/>
      <c r="B103" s="61"/>
      <c r="C103" s="61"/>
      <c r="D103" s="61"/>
      <c r="E103" s="61"/>
      <c r="F103" s="61"/>
      <c r="G103" s="61"/>
      <c r="H103" s="61"/>
      <c r="I103" s="61"/>
      <c r="J103" s="61"/>
      <c r="K103" s="61"/>
      <c r="L103" s="61"/>
      <c r="M103" s="61"/>
      <c r="N103" s="61"/>
      <c r="O103" s="61"/>
      <c r="P103" s="61"/>
      <c r="Q103" s="61"/>
      <c r="R103" s="61"/>
      <c r="S103" s="61"/>
      <c r="T103" s="61"/>
      <c r="U103" s="61"/>
      <c r="V103" s="61"/>
      <c r="W103" s="61"/>
      <c r="X103" s="61"/>
      <c r="Y103" s="61"/>
      <c r="Z103" s="61"/>
      <c r="AA103" s="61"/>
    </row>
    <row r="104" spans="1:27" ht="14.25" customHeight="1" x14ac:dyDescent="0.35">
      <c r="A104" s="61"/>
      <c r="B104" s="61"/>
      <c r="C104" s="61"/>
      <c r="D104" s="61"/>
      <c r="E104" s="61"/>
      <c r="F104" s="61"/>
      <c r="G104" s="61"/>
      <c r="H104" s="61"/>
      <c r="I104" s="61"/>
      <c r="J104" s="61"/>
      <c r="K104" s="61"/>
      <c r="L104" s="61"/>
      <c r="M104" s="61"/>
      <c r="N104" s="61"/>
      <c r="O104" s="61"/>
      <c r="P104" s="61"/>
      <c r="Q104" s="61"/>
      <c r="R104" s="61"/>
      <c r="S104" s="61"/>
      <c r="T104" s="61"/>
      <c r="U104" s="61"/>
      <c r="V104" s="61"/>
      <c r="W104" s="61"/>
      <c r="X104" s="61"/>
      <c r="Y104" s="61"/>
      <c r="Z104" s="61"/>
      <c r="AA104" s="61"/>
    </row>
    <row r="105" spans="1:27" ht="14.25" customHeight="1" x14ac:dyDescent="0.35">
      <c r="A105" s="61"/>
      <c r="B105" s="61"/>
      <c r="C105" s="61"/>
      <c r="D105" s="61"/>
      <c r="E105" s="61"/>
      <c r="F105" s="61"/>
      <c r="G105" s="61"/>
      <c r="H105" s="61"/>
      <c r="I105" s="61"/>
      <c r="J105" s="61"/>
      <c r="K105" s="61"/>
      <c r="L105" s="61"/>
      <c r="M105" s="61"/>
      <c r="N105" s="61"/>
      <c r="O105" s="61"/>
      <c r="P105" s="61"/>
      <c r="Q105" s="61"/>
      <c r="R105" s="61"/>
      <c r="S105" s="61"/>
      <c r="T105" s="61"/>
      <c r="U105" s="61"/>
      <c r="V105" s="61"/>
      <c r="W105" s="61"/>
      <c r="X105" s="61"/>
      <c r="Y105" s="61"/>
      <c r="Z105" s="61"/>
      <c r="AA105" s="61"/>
    </row>
    <row r="106" spans="1:27" ht="14.25" customHeight="1" x14ac:dyDescent="0.35">
      <c r="A106" s="61"/>
      <c r="B106" s="61"/>
      <c r="C106" s="61"/>
      <c r="D106" s="61"/>
      <c r="E106" s="61"/>
      <c r="F106" s="61"/>
      <c r="G106" s="61"/>
      <c r="H106" s="61"/>
      <c r="I106" s="61"/>
      <c r="J106" s="61"/>
      <c r="K106" s="61"/>
      <c r="L106" s="61"/>
      <c r="M106" s="61"/>
      <c r="N106" s="61"/>
      <c r="O106" s="61"/>
      <c r="P106" s="61"/>
      <c r="Q106" s="61"/>
      <c r="R106" s="61"/>
      <c r="S106" s="61"/>
      <c r="T106" s="61"/>
      <c r="U106" s="61"/>
      <c r="V106" s="61"/>
      <c r="W106" s="61"/>
      <c r="X106" s="61"/>
      <c r="Y106" s="61"/>
      <c r="Z106" s="61"/>
      <c r="AA106" s="61"/>
    </row>
    <row r="107" spans="1:27" ht="14.25" customHeight="1" x14ac:dyDescent="0.35">
      <c r="A107" s="61"/>
      <c r="B107" s="61"/>
      <c r="C107" s="61"/>
      <c r="D107" s="61"/>
      <c r="E107" s="61"/>
      <c r="F107" s="61"/>
      <c r="G107" s="61"/>
      <c r="H107" s="61"/>
      <c r="I107" s="61"/>
      <c r="J107" s="61"/>
      <c r="K107" s="61"/>
      <c r="L107" s="61"/>
      <c r="M107" s="61"/>
      <c r="N107" s="61"/>
      <c r="O107" s="61"/>
      <c r="P107" s="61"/>
      <c r="Q107" s="61"/>
      <c r="R107" s="61"/>
      <c r="S107" s="61"/>
      <c r="T107" s="61"/>
      <c r="U107" s="61"/>
      <c r="V107" s="61"/>
      <c r="W107" s="61"/>
      <c r="X107" s="61"/>
      <c r="Y107" s="61"/>
      <c r="Z107" s="61"/>
      <c r="AA107" s="61"/>
    </row>
    <row r="108" spans="1:27" ht="14.25" customHeight="1" x14ac:dyDescent="0.35">
      <c r="A108" s="61"/>
      <c r="B108" s="61"/>
      <c r="C108" s="61"/>
      <c r="D108" s="61"/>
      <c r="E108" s="61"/>
      <c r="F108" s="61"/>
      <c r="G108" s="61"/>
      <c r="H108" s="61"/>
      <c r="I108" s="61"/>
      <c r="J108" s="61"/>
      <c r="K108" s="61"/>
      <c r="L108" s="61"/>
      <c r="M108" s="61"/>
      <c r="N108" s="61"/>
      <c r="O108" s="61"/>
      <c r="P108" s="61"/>
      <c r="Q108" s="61"/>
      <c r="R108" s="61"/>
      <c r="S108" s="61"/>
      <c r="T108" s="61"/>
      <c r="U108" s="61"/>
      <c r="V108" s="61"/>
      <c r="W108" s="61"/>
      <c r="X108" s="61"/>
      <c r="Y108" s="61"/>
      <c r="Z108" s="61"/>
      <c r="AA108" s="61"/>
    </row>
    <row r="109" spans="1:27" ht="14.25" customHeight="1" x14ac:dyDescent="0.35">
      <c r="A109" s="61"/>
      <c r="B109" s="61"/>
      <c r="C109" s="61"/>
      <c r="D109" s="61"/>
      <c r="E109" s="61"/>
      <c r="F109" s="61"/>
      <c r="G109" s="61"/>
      <c r="H109" s="61"/>
      <c r="I109" s="61"/>
      <c r="J109" s="61"/>
      <c r="K109" s="61"/>
      <c r="L109" s="61"/>
      <c r="M109" s="61"/>
      <c r="N109" s="61"/>
      <c r="O109" s="61"/>
      <c r="P109" s="61"/>
      <c r="Q109" s="61"/>
      <c r="R109" s="61"/>
      <c r="S109" s="61"/>
      <c r="T109" s="61"/>
      <c r="U109" s="61"/>
      <c r="V109" s="61"/>
      <c r="W109" s="61"/>
      <c r="X109" s="61"/>
      <c r="Y109" s="61"/>
      <c r="Z109" s="61"/>
      <c r="AA109" s="61"/>
    </row>
    <row r="110" spans="1:27" ht="14.25" customHeight="1" x14ac:dyDescent="0.35">
      <c r="A110" s="61"/>
      <c r="B110" s="61"/>
      <c r="C110" s="61"/>
      <c r="D110" s="61"/>
      <c r="E110" s="61"/>
      <c r="F110" s="61"/>
      <c r="G110" s="61"/>
      <c r="H110" s="61"/>
      <c r="I110" s="61"/>
      <c r="J110" s="61"/>
      <c r="K110" s="61"/>
      <c r="L110" s="61"/>
      <c r="M110" s="61"/>
      <c r="N110" s="61"/>
      <c r="O110" s="61"/>
      <c r="P110" s="61"/>
      <c r="Q110" s="61"/>
      <c r="R110" s="61"/>
      <c r="S110" s="61"/>
      <c r="T110" s="61"/>
      <c r="U110" s="61"/>
      <c r="V110" s="61"/>
      <c r="W110" s="61"/>
      <c r="X110" s="61"/>
      <c r="Y110" s="61"/>
      <c r="Z110" s="61"/>
      <c r="AA110" s="61"/>
    </row>
    <row r="111" spans="1:27" ht="14.25" customHeight="1" x14ac:dyDescent="0.35">
      <c r="A111" s="61"/>
      <c r="B111" s="61"/>
      <c r="C111" s="61"/>
      <c r="D111" s="61"/>
      <c r="E111" s="61"/>
      <c r="F111" s="61"/>
      <c r="G111" s="61"/>
      <c r="H111" s="61"/>
      <c r="I111" s="61"/>
      <c r="J111" s="61"/>
      <c r="K111" s="61"/>
      <c r="L111" s="61"/>
      <c r="M111" s="61"/>
      <c r="N111" s="61"/>
      <c r="O111" s="61"/>
      <c r="P111" s="61"/>
      <c r="Q111" s="61"/>
      <c r="R111" s="61"/>
      <c r="S111" s="61"/>
      <c r="T111" s="61"/>
      <c r="U111" s="61"/>
      <c r="V111" s="61"/>
      <c r="W111" s="61"/>
      <c r="X111" s="61"/>
      <c r="Y111" s="61"/>
      <c r="Z111" s="61"/>
      <c r="AA111" s="61"/>
    </row>
    <row r="112" spans="1:27" ht="14.25" customHeight="1" x14ac:dyDescent="0.35">
      <c r="A112" s="61"/>
      <c r="B112" s="61"/>
      <c r="C112" s="61"/>
      <c r="D112" s="61"/>
      <c r="E112" s="61"/>
      <c r="F112" s="61"/>
      <c r="G112" s="61"/>
      <c r="H112" s="61"/>
      <c r="I112" s="61"/>
      <c r="J112" s="61"/>
      <c r="K112" s="61"/>
      <c r="L112" s="61"/>
      <c r="M112" s="61"/>
      <c r="N112" s="61"/>
      <c r="O112" s="61"/>
      <c r="P112" s="61"/>
      <c r="Q112" s="61"/>
      <c r="R112" s="61"/>
      <c r="S112" s="61"/>
      <c r="T112" s="61"/>
      <c r="U112" s="61"/>
      <c r="V112" s="61"/>
      <c r="W112" s="61"/>
      <c r="X112" s="61"/>
      <c r="Y112" s="61"/>
      <c r="Z112" s="61"/>
      <c r="AA112" s="61"/>
    </row>
    <row r="113" spans="1:27" ht="14.25" customHeight="1" x14ac:dyDescent="0.35">
      <c r="A113" s="61"/>
      <c r="B113" s="61"/>
      <c r="C113" s="61"/>
      <c r="D113" s="61"/>
      <c r="E113" s="61"/>
      <c r="F113" s="61"/>
      <c r="G113" s="61"/>
      <c r="H113" s="61"/>
      <c r="I113" s="61"/>
      <c r="J113" s="61"/>
      <c r="K113" s="61"/>
      <c r="L113" s="61"/>
      <c r="M113" s="61"/>
      <c r="N113" s="61"/>
      <c r="O113" s="61"/>
      <c r="P113" s="61"/>
      <c r="Q113" s="61"/>
      <c r="R113" s="61"/>
      <c r="S113" s="61"/>
      <c r="T113" s="61"/>
      <c r="U113" s="61"/>
      <c r="V113" s="61"/>
      <c r="W113" s="61"/>
      <c r="X113" s="61"/>
      <c r="Y113" s="61"/>
      <c r="Z113" s="61"/>
      <c r="AA113" s="61"/>
    </row>
    <row r="114" spans="1:27" ht="14.25" customHeight="1" x14ac:dyDescent="0.35">
      <c r="A114" s="61"/>
      <c r="B114" s="61"/>
      <c r="C114" s="61"/>
      <c r="D114" s="61"/>
      <c r="E114" s="61"/>
      <c r="F114" s="61"/>
      <c r="G114" s="61"/>
      <c r="H114" s="61"/>
      <c r="I114" s="61"/>
      <c r="J114" s="61"/>
      <c r="K114" s="61"/>
      <c r="L114" s="61"/>
      <c r="M114" s="61"/>
      <c r="N114" s="61"/>
      <c r="O114" s="61"/>
      <c r="P114" s="61"/>
      <c r="Q114" s="61"/>
      <c r="R114" s="61"/>
      <c r="S114" s="61"/>
      <c r="T114" s="61"/>
      <c r="U114" s="61"/>
      <c r="V114" s="61"/>
      <c r="W114" s="61"/>
      <c r="X114" s="61"/>
      <c r="Y114" s="61"/>
      <c r="Z114" s="61"/>
      <c r="AA114" s="61"/>
    </row>
    <row r="115" spans="1:27" ht="14.25" customHeight="1" x14ac:dyDescent="0.35">
      <c r="A115" s="61"/>
      <c r="B115" s="61"/>
      <c r="C115" s="61"/>
      <c r="D115" s="61"/>
      <c r="E115" s="61"/>
      <c r="F115" s="61"/>
      <c r="G115" s="61"/>
      <c r="H115" s="61"/>
      <c r="I115" s="61"/>
      <c r="J115" s="61"/>
      <c r="K115" s="61"/>
      <c r="L115" s="61"/>
      <c r="M115" s="61"/>
      <c r="N115" s="61"/>
      <c r="O115" s="61"/>
      <c r="P115" s="61"/>
      <c r="Q115" s="61"/>
      <c r="R115" s="61"/>
      <c r="S115" s="61"/>
      <c r="T115" s="61"/>
      <c r="U115" s="61"/>
      <c r="V115" s="61"/>
      <c r="W115" s="61"/>
      <c r="X115" s="61"/>
      <c r="Y115" s="61"/>
      <c r="Z115" s="61"/>
      <c r="AA115" s="61"/>
    </row>
    <row r="116" spans="1:27" ht="14.25" customHeight="1" x14ac:dyDescent="0.35">
      <c r="A116" s="61"/>
      <c r="B116" s="61"/>
      <c r="C116" s="61"/>
      <c r="D116" s="61"/>
      <c r="E116" s="61"/>
      <c r="F116" s="61"/>
      <c r="G116" s="61"/>
      <c r="H116" s="61"/>
      <c r="I116" s="61"/>
      <c r="J116" s="61"/>
      <c r="K116" s="61"/>
      <c r="L116" s="61"/>
      <c r="M116" s="61"/>
      <c r="N116" s="61"/>
      <c r="O116" s="61"/>
      <c r="P116" s="61"/>
      <c r="Q116" s="61"/>
      <c r="R116" s="61"/>
      <c r="S116" s="61"/>
      <c r="T116" s="61"/>
      <c r="U116" s="61"/>
      <c r="V116" s="61"/>
      <c r="W116" s="61"/>
      <c r="X116" s="61"/>
      <c r="Y116" s="61"/>
      <c r="Z116" s="61"/>
      <c r="AA116" s="61"/>
    </row>
    <row r="117" spans="1:27" ht="14.25" customHeight="1" x14ac:dyDescent="0.35">
      <c r="A117" s="61"/>
      <c r="B117" s="61"/>
      <c r="C117" s="61"/>
      <c r="D117" s="61"/>
      <c r="E117" s="61"/>
      <c r="F117" s="61"/>
      <c r="G117" s="61"/>
      <c r="H117" s="61"/>
      <c r="I117" s="61"/>
      <c r="J117" s="61"/>
      <c r="K117" s="61"/>
      <c r="L117" s="61"/>
      <c r="M117" s="61"/>
      <c r="N117" s="61"/>
      <c r="O117" s="61"/>
      <c r="P117" s="61"/>
      <c r="Q117" s="61"/>
      <c r="R117" s="61"/>
      <c r="S117" s="61"/>
      <c r="T117" s="61"/>
      <c r="U117" s="61"/>
      <c r="V117" s="61"/>
      <c r="W117" s="61"/>
      <c r="X117" s="61"/>
      <c r="Y117" s="61"/>
      <c r="Z117" s="61"/>
      <c r="AA117" s="61"/>
    </row>
    <row r="118" spans="1:27" ht="14.25" customHeight="1" x14ac:dyDescent="0.35">
      <c r="A118" s="61"/>
      <c r="B118" s="61"/>
      <c r="C118" s="61"/>
      <c r="D118" s="61"/>
      <c r="E118" s="61"/>
      <c r="F118" s="61"/>
      <c r="G118" s="61"/>
      <c r="H118" s="61"/>
      <c r="I118" s="61"/>
      <c r="J118" s="61"/>
      <c r="K118" s="61"/>
      <c r="L118" s="61"/>
      <c r="M118" s="61"/>
      <c r="N118" s="61"/>
      <c r="O118" s="61"/>
      <c r="P118" s="61"/>
      <c r="Q118" s="61"/>
      <c r="R118" s="61"/>
      <c r="S118" s="61"/>
      <c r="T118" s="61"/>
      <c r="U118" s="61"/>
      <c r="V118" s="61"/>
      <c r="W118" s="61"/>
      <c r="X118" s="61"/>
      <c r="Y118" s="61"/>
      <c r="Z118" s="61"/>
      <c r="AA118" s="61"/>
    </row>
    <row r="119" spans="1:27" ht="14.25" customHeight="1" x14ac:dyDescent="0.35">
      <c r="A119" s="61"/>
      <c r="B119" s="61"/>
      <c r="C119" s="61"/>
      <c r="D119" s="61"/>
      <c r="E119" s="61"/>
      <c r="F119" s="61"/>
      <c r="G119" s="61"/>
      <c r="H119" s="61"/>
      <c r="I119" s="61"/>
      <c r="J119" s="61"/>
      <c r="K119" s="61"/>
      <c r="L119" s="61"/>
      <c r="M119" s="61"/>
      <c r="N119" s="61"/>
      <c r="O119" s="61"/>
      <c r="P119" s="61"/>
      <c r="Q119" s="61"/>
      <c r="R119" s="61"/>
      <c r="S119" s="61"/>
      <c r="T119" s="61"/>
      <c r="U119" s="61"/>
      <c r="V119" s="61"/>
      <c r="W119" s="61"/>
      <c r="X119" s="61"/>
      <c r="Y119" s="61"/>
      <c r="Z119" s="61"/>
      <c r="AA119" s="61"/>
    </row>
    <row r="120" spans="1:27" ht="14.25" customHeight="1" x14ac:dyDescent="0.35">
      <c r="A120" s="61"/>
      <c r="B120" s="61"/>
      <c r="C120" s="61"/>
      <c r="D120" s="61"/>
      <c r="E120" s="61"/>
      <c r="F120" s="61"/>
      <c r="G120" s="61"/>
      <c r="H120" s="61"/>
      <c r="I120" s="61"/>
      <c r="J120" s="61"/>
      <c r="K120" s="61"/>
      <c r="L120" s="61"/>
      <c r="M120" s="61"/>
      <c r="N120" s="61"/>
      <c r="O120" s="61"/>
      <c r="P120" s="61"/>
      <c r="Q120" s="61"/>
      <c r="R120" s="61"/>
      <c r="S120" s="61"/>
      <c r="T120" s="61"/>
      <c r="U120" s="61"/>
      <c r="V120" s="61"/>
      <c r="W120" s="61"/>
      <c r="X120" s="61"/>
      <c r="Y120" s="61"/>
      <c r="Z120" s="61"/>
      <c r="AA120" s="61"/>
    </row>
    <row r="121" spans="1:27" ht="14.25" customHeight="1" x14ac:dyDescent="0.35">
      <c r="A121" s="61"/>
      <c r="B121" s="61"/>
      <c r="C121" s="61"/>
      <c r="D121" s="61"/>
      <c r="E121" s="61"/>
      <c r="F121" s="61"/>
      <c r="G121" s="61"/>
      <c r="H121" s="61"/>
      <c r="I121" s="61"/>
      <c r="J121" s="61"/>
      <c r="K121" s="61"/>
      <c r="L121" s="61"/>
      <c r="M121" s="61"/>
      <c r="N121" s="61"/>
      <c r="O121" s="61"/>
      <c r="P121" s="61"/>
      <c r="Q121" s="61"/>
      <c r="R121" s="61"/>
      <c r="S121" s="61"/>
      <c r="T121" s="61"/>
      <c r="U121" s="61"/>
      <c r="V121" s="61"/>
      <c r="W121" s="61"/>
      <c r="X121" s="61"/>
      <c r="Y121" s="61"/>
      <c r="Z121" s="61"/>
      <c r="AA121" s="61"/>
    </row>
    <row r="122" spans="1:27" ht="14.25" customHeight="1" x14ac:dyDescent="0.35">
      <c r="A122" s="61"/>
      <c r="B122" s="61"/>
      <c r="C122" s="61"/>
      <c r="D122" s="61"/>
      <c r="E122" s="61"/>
      <c r="F122" s="61"/>
      <c r="G122" s="61"/>
      <c r="H122" s="61"/>
      <c r="I122" s="61"/>
      <c r="J122" s="61"/>
      <c r="K122" s="61"/>
      <c r="L122" s="61"/>
      <c r="M122" s="61"/>
      <c r="N122" s="61"/>
      <c r="O122" s="61"/>
      <c r="P122" s="61"/>
      <c r="Q122" s="61"/>
      <c r="R122" s="61"/>
      <c r="S122" s="61"/>
      <c r="T122" s="61"/>
      <c r="U122" s="61"/>
      <c r="V122" s="61"/>
      <c r="W122" s="61"/>
      <c r="X122" s="61"/>
      <c r="Y122" s="61"/>
      <c r="Z122" s="61"/>
      <c r="AA122" s="61"/>
    </row>
    <row r="123" spans="1:27" ht="14.25" customHeight="1" x14ac:dyDescent="0.35">
      <c r="A123" s="61"/>
      <c r="B123" s="61"/>
      <c r="C123" s="61"/>
      <c r="D123" s="61"/>
      <c r="E123" s="61"/>
      <c r="F123" s="61"/>
      <c r="G123" s="61"/>
      <c r="H123" s="61"/>
      <c r="I123" s="61"/>
      <c r="J123" s="61"/>
      <c r="K123" s="61"/>
      <c r="L123" s="61"/>
      <c r="M123" s="61"/>
      <c r="N123" s="61"/>
      <c r="O123" s="61"/>
      <c r="P123" s="61"/>
      <c r="Q123" s="61"/>
      <c r="R123" s="61"/>
      <c r="S123" s="61"/>
      <c r="T123" s="61"/>
      <c r="U123" s="61"/>
      <c r="V123" s="61"/>
      <c r="W123" s="61"/>
      <c r="X123" s="61"/>
      <c r="Y123" s="61"/>
      <c r="Z123" s="61"/>
      <c r="AA123" s="61"/>
    </row>
    <row r="124" spans="1:27" ht="14.25" customHeight="1" x14ac:dyDescent="0.35">
      <c r="A124" s="61"/>
      <c r="B124" s="61"/>
      <c r="C124" s="61"/>
      <c r="D124" s="61"/>
      <c r="E124" s="61"/>
      <c r="F124" s="61"/>
      <c r="G124" s="61"/>
      <c r="H124" s="61"/>
      <c r="I124" s="61"/>
      <c r="J124" s="61"/>
      <c r="K124" s="61"/>
      <c r="L124" s="61"/>
      <c r="M124" s="61"/>
      <c r="N124" s="61"/>
      <c r="O124" s="61"/>
      <c r="P124" s="61"/>
      <c r="Q124" s="61"/>
      <c r="R124" s="61"/>
      <c r="S124" s="61"/>
      <c r="T124" s="61"/>
      <c r="U124" s="61"/>
      <c r="V124" s="61"/>
      <c r="W124" s="61"/>
      <c r="X124" s="61"/>
      <c r="Y124" s="61"/>
      <c r="Z124" s="61"/>
      <c r="AA124" s="61"/>
    </row>
    <row r="125" spans="1:27" ht="14.25" customHeight="1" x14ac:dyDescent="0.35">
      <c r="A125" s="61"/>
      <c r="B125" s="61"/>
      <c r="C125" s="61"/>
      <c r="D125" s="61"/>
      <c r="E125" s="61"/>
      <c r="F125" s="61"/>
      <c r="G125" s="61"/>
      <c r="H125" s="61"/>
      <c r="I125" s="61"/>
      <c r="J125" s="61"/>
      <c r="K125" s="61"/>
      <c r="L125" s="61"/>
      <c r="M125" s="61"/>
      <c r="N125" s="61"/>
      <c r="O125" s="61"/>
      <c r="P125" s="61"/>
      <c r="Q125" s="61"/>
      <c r="R125" s="61"/>
      <c r="S125" s="61"/>
      <c r="T125" s="61"/>
      <c r="U125" s="61"/>
      <c r="V125" s="61"/>
      <c r="W125" s="61"/>
      <c r="X125" s="61"/>
      <c r="Y125" s="61"/>
      <c r="Z125" s="61"/>
      <c r="AA125" s="61"/>
    </row>
    <row r="126" spans="1:27" ht="14.25" customHeight="1" x14ac:dyDescent="0.35">
      <c r="A126" s="61"/>
      <c r="B126" s="61"/>
      <c r="C126" s="61"/>
      <c r="D126" s="61"/>
      <c r="E126" s="61"/>
      <c r="F126" s="61"/>
      <c r="G126" s="61"/>
      <c r="H126" s="61"/>
      <c r="I126" s="61"/>
      <c r="J126" s="61"/>
      <c r="K126" s="61"/>
      <c r="L126" s="61"/>
      <c r="M126" s="61"/>
      <c r="N126" s="61"/>
      <c r="O126" s="61"/>
      <c r="P126" s="61"/>
      <c r="Q126" s="61"/>
      <c r="R126" s="61"/>
      <c r="S126" s="61"/>
      <c r="T126" s="61"/>
      <c r="U126" s="61"/>
      <c r="V126" s="61"/>
      <c r="W126" s="61"/>
      <c r="X126" s="61"/>
      <c r="Y126" s="61"/>
      <c r="Z126" s="61"/>
      <c r="AA126" s="61"/>
    </row>
    <row r="127" spans="1:27" ht="14.25" customHeight="1" x14ac:dyDescent="0.35">
      <c r="A127" s="61"/>
      <c r="B127" s="61"/>
      <c r="C127" s="61"/>
      <c r="D127" s="61"/>
      <c r="E127" s="61"/>
      <c r="F127" s="61"/>
      <c r="G127" s="61"/>
      <c r="H127" s="61"/>
      <c r="I127" s="61"/>
      <c r="J127" s="61"/>
      <c r="K127" s="61"/>
      <c r="L127" s="61"/>
      <c r="M127" s="61"/>
      <c r="N127" s="61"/>
      <c r="O127" s="61"/>
      <c r="P127" s="61"/>
      <c r="Q127" s="61"/>
      <c r="R127" s="61"/>
      <c r="S127" s="61"/>
      <c r="T127" s="61"/>
      <c r="U127" s="61"/>
      <c r="V127" s="61"/>
      <c r="W127" s="61"/>
      <c r="X127" s="61"/>
      <c r="Y127" s="61"/>
      <c r="Z127" s="61"/>
      <c r="AA127" s="61"/>
    </row>
    <row r="128" spans="1:27" ht="14.25" customHeight="1" x14ac:dyDescent="0.35">
      <c r="A128" s="61"/>
      <c r="B128" s="61"/>
      <c r="C128" s="61"/>
      <c r="D128" s="61"/>
      <c r="E128" s="61"/>
      <c r="F128" s="61"/>
      <c r="G128" s="61"/>
      <c r="H128" s="61"/>
      <c r="I128" s="61"/>
      <c r="J128" s="61"/>
      <c r="K128" s="61"/>
      <c r="L128" s="61"/>
      <c r="M128" s="61"/>
      <c r="N128" s="61"/>
      <c r="O128" s="61"/>
      <c r="P128" s="61"/>
      <c r="Q128" s="61"/>
      <c r="R128" s="61"/>
      <c r="S128" s="61"/>
      <c r="T128" s="61"/>
      <c r="U128" s="61"/>
      <c r="V128" s="61"/>
      <c r="W128" s="61"/>
      <c r="X128" s="61"/>
      <c r="Y128" s="61"/>
      <c r="Z128" s="61"/>
      <c r="AA128" s="61"/>
    </row>
    <row r="129" spans="1:27" ht="14.25" customHeight="1" x14ac:dyDescent="0.35">
      <c r="A129" s="61"/>
      <c r="B129" s="61"/>
      <c r="C129" s="61"/>
      <c r="D129" s="61"/>
      <c r="E129" s="61"/>
      <c r="F129" s="61"/>
      <c r="G129" s="61"/>
      <c r="H129" s="61"/>
      <c r="I129" s="61"/>
      <c r="J129" s="61"/>
      <c r="K129" s="61"/>
      <c r="L129" s="61"/>
      <c r="M129" s="61"/>
      <c r="N129" s="61"/>
      <c r="O129" s="61"/>
      <c r="P129" s="61"/>
      <c r="Q129" s="61"/>
      <c r="R129" s="61"/>
      <c r="S129" s="61"/>
      <c r="T129" s="61"/>
      <c r="U129" s="61"/>
      <c r="V129" s="61"/>
      <c r="W129" s="61"/>
      <c r="X129" s="61"/>
      <c r="Y129" s="61"/>
      <c r="Z129" s="61"/>
      <c r="AA129" s="61"/>
    </row>
    <row r="130" spans="1:27" ht="14.25" customHeight="1" x14ac:dyDescent="0.35">
      <c r="A130" s="61"/>
      <c r="B130" s="61"/>
      <c r="C130" s="61"/>
      <c r="D130" s="61"/>
      <c r="E130" s="61"/>
      <c r="F130" s="61"/>
      <c r="G130" s="61"/>
      <c r="H130" s="61"/>
      <c r="I130" s="61"/>
      <c r="J130" s="61"/>
      <c r="K130" s="61"/>
      <c r="L130" s="61"/>
      <c r="M130" s="61"/>
      <c r="N130" s="61"/>
      <c r="O130" s="61"/>
      <c r="P130" s="61"/>
      <c r="Q130" s="61"/>
      <c r="R130" s="61"/>
      <c r="S130" s="61"/>
      <c r="T130" s="61"/>
      <c r="U130" s="61"/>
      <c r="V130" s="61"/>
      <c r="W130" s="61"/>
      <c r="X130" s="61"/>
      <c r="Y130" s="61"/>
      <c r="Z130" s="61"/>
      <c r="AA130" s="61"/>
    </row>
    <row r="131" spans="1:27" ht="14.25" customHeight="1" x14ac:dyDescent="0.35">
      <c r="A131" s="61"/>
      <c r="B131" s="61"/>
      <c r="C131" s="61"/>
      <c r="D131" s="61"/>
      <c r="E131" s="61"/>
      <c r="F131" s="61"/>
      <c r="G131" s="61"/>
      <c r="H131" s="61"/>
      <c r="I131" s="61"/>
      <c r="J131" s="61"/>
      <c r="K131" s="61"/>
      <c r="L131" s="61"/>
      <c r="M131" s="61"/>
      <c r="N131" s="61"/>
      <c r="O131" s="61"/>
      <c r="P131" s="61"/>
      <c r="Q131" s="61"/>
      <c r="R131" s="61"/>
      <c r="S131" s="61"/>
      <c r="T131" s="61"/>
      <c r="U131" s="61"/>
      <c r="V131" s="61"/>
      <c r="W131" s="61"/>
      <c r="X131" s="61"/>
      <c r="Y131" s="61"/>
      <c r="Z131" s="61"/>
      <c r="AA131" s="61"/>
    </row>
    <row r="132" spans="1:27" ht="14.25" customHeight="1" x14ac:dyDescent="0.35">
      <c r="A132" s="61"/>
      <c r="B132" s="61"/>
      <c r="C132" s="61"/>
      <c r="D132" s="61"/>
      <c r="E132" s="61"/>
      <c r="F132" s="61"/>
      <c r="G132" s="61"/>
      <c r="H132" s="61"/>
      <c r="I132" s="61"/>
      <c r="J132" s="61"/>
      <c r="K132" s="61"/>
      <c r="L132" s="61"/>
      <c r="M132" s="61"/>
      <c r="N132" s="61"/>
      <c r="O132" s="61"/>
      <c r="P132" s="61"/>
      <c r="Q132" s="61"/>
      <c r="R132" s="61"/>
      <c r="S132" s="61"/>
      <c r="T132" s="61"/>
      <c r="U132" s="61"/>
      <c r="V132" s="61"/>
      <c r="W132" s="61"/>
      <c r="X132" s="61"/>
      <c r="Y132" s="61"/>
      <c r="Z132" s="61"/>
      <c r="AA132" s="61"/>
    </row>
    <row r="133" spans="1:27" ht="14.25" customHeight="1" x14ac:dyDescent="0.35">
      <c r="A133" s="61"/>
      <c r="B133" s="61"/>
      <c r="C133" s="61"/>
      <c r="D133" s="61"/>
      <c r="E133" s="61"/>
      <c r="F133" s="61"/>
      <c r="G133" s="61"/>
      <c r="H133" s="61"/>
      <c r="I133" s="61"/>
      <c r="J133" s="61"/>
      <c r="K133" s="61"/>
      <c r="L133" s="61"/>
      <c r="M133" s="61"/>
      <c r="N133" s="61"/>
      <c r="O133" s="61"/>
      <c r="P133" s="61"/>
      <c r="Q133" s="61"/>
      <c r="R133" s="61"/>
      <c r="S133" s="61"/>
      <c r="T133" s="61"/>
      <c r="U133" s="61"/>
      <c r="V133" s="61"/>
      <c r="W133" s="61"/>
      <c r="X133" s="61"/>
      <c r="Y133" s="61"/>
      <c r="Z133" s="61"/>
      <c r="AA133" s="61"/>
    </row>
    <row r="134" spans="1:27" ht="14.25" customHeight="1" x14ac:dyDescent="0.35">
      <c r="A134" s="61"/>
      <c r="B134" s="61"/>
      <c r="C134" s="61"/>
      <c r="D134" s="61"/>
      <c r="E134" s="61"/>
      <c r="F134" s="61"/>
      <c r="G134" s="61"/>
      <c r="H134" s="61"/>
      <c r="I134" s="61"/>
      <c r="J134" s="61"/>
      <c r="K134" s="61"/>
      <c r="L134" s="61"/>
      <c r="M134" s="61"/>
      <c r="N134" s="61"/>
      <c r="O134" s="61"/>
      <c r="P134" s="61"/>
      <c r="Q134" s="61"/>
      <c r="R134" s="61"/>
      <c r="S134" s="61"/>
      <c r="T134" s="61"/>
      <c r="U134" s="61"/>
      <c r="V134" s="61"/>
      <c r="W134" s="61"/>
      <c r="X134" s="61"/>
      <c r="Y134" s="61"/>
      <c r="Z134" s="61"/>
      <c r="AA134" s="61"/>
    </row>
    <row r="135" spans="1:27" ht="14.25" customHeight="1" x14ac:dyDescent="0.35">
      <c r="A135" s="61"/>
      <c r="B135" s="61"/>
      <c r="C135" s="61"/>
      <c r="D135" s="61"/>
      <c r="E135" s="61"/>
      <c r="F135" s="61"/>
      <c r="G135" s="61"/>
      <c r="H135" s="61"/>
      <c r="I135" s="61"/>
      <c r="J135" s="61"/>
      <c r="K135" s="61"/>
      <c r="L135" s="61"/>
      <c r="M135" s="61"/>
      <c r="N135" s="61"/>
      <c r="O135" s="61"/>
      <c r="P135" s="61"/>
      <c r="Q135" s="61"/>
      <c r="R135" s="61"/>
      <c r="S135" s="61"/>
      <c r="T135" s="61"/>
      <c r="U135" s="61"/>
      <c r="V135" s="61"/>
      <c r="W135" s="61"/>
      <c r="X135" s="61"/>
      <c r="Y135" s="61"/>
      <c r="Z135" s="61"/>
      <c r="AA135" s="61"/>
    </row>
    <row r="136" spans="1:27" ht="14.25" customHeight="1" x14ac:dyDescent="0.35">
      <c r="A136" s="61"/>
      <c r="B136" s="61"/>
      <c r="C136" s="61"/>
      <c r="D136" s="61"/>
      <c r="E136" s="61"/>
      <c r="F136" s="61"/>
      <c r="G136" s="61"/>
      <c r="H136" s="61"/>
      <c r="I136" s="61"/>
      <c r="J136" s="61"/>
      <c r="K136" s="61"/>
      <c r="L136" s="61"/>
      <c r="M136" s="61"/>
      <c r="N136" s="61"/>
      <c r="O136" s="61"/>
      <c r="P136" s="61"/>
      <c r="Q136" s="61"/>
      <c r="R136" s="61"/>
      <c r="S136" s="61"/>
      <c r="T136" s="61"/>
      <c r="U136" s="61"/>
      <c r="V136" s="61"/>
      <c r="W136" s="61"/>
      <c r="X136" s="61"/>
      <c r="Y136" s="61"/>
      <c r="Z136" s="61"/>
      <c r="AA136" s="61"/>
    </row>
    <row r="137" spans="1:27" ht="14.25" customHeight="1" x14ac:dyDescent="0.35">
      <c r="A137" s="61"/>
      <c r="B137" s="61"/>
      <c r="C137" s="61"/>
      <c r="D137" s="61"/>
      <c r="E137" s="61"/>
      <c r="F137" s="61"/>
      <c r="G137" s="61"/>
      <c r="H137" s="61"/>
      <c r="I137" s="61"/>
      <c r="J137" s="61"/>
      <c r="K137" s="61"/>
      <c r="L137" s="61"/>
      <c r="M137" s="61"/>
      <c r="N137" s="61"/>
      <c r="O137" s="61"/>
      <c r="P137" s="61"/>
      <c r="Q137" s="61"/>
      <c r="R137" s="61"/>
      <c r="S137" s="61"/>
      <c r="T137" s="61"/>
      <c r="U137" s="61"/>
      <c r="V137" s="61"/>
      <c r="W137" s="61"/>
      <c r="X137" s="61"/>
      <c r="Y137" s="61"/>
      <c r="Z137" s="61"/>
      <c r="AA137" s="61"/>
    </row>
    <row r="138" spans="1:27" ht="14.25" customHeight="1" x14ac:dyDescent="0.35">
      <c r="A138" s="61"/>
      <c r="B138" s="61"/>
      <c r="C138" s="61"/>
      <c r="D138" s="61"/>
      <c r="E138" s="61"/>
      <c r="F138" s="61"/>
      <c r="G138" s="61"/>
      <c r="H138" s="61"/>
      <c r="I138" s="61"/>
      <c r="J138" s="61"/>
      <c r="K138" s="61"/>
      <c r="L138" s="61"/>
      <c r="M138" s="61"/>
      <c r="N138" s="61"/>
      <c r="O138" s="61"/>
      <c r="P138" s="61"/>
      <c r="Q138" s="61"/>
      <c r="R138" s="61"/>
      <c r="S138" s="61"/>
      <c r="T138" s="61"/>
      <c r="U138" s="61"/>
      <c r="V138" s="61"/>
      <c r="W138" s="61"/>
      <c r="X138" s="61"/>
      <c r="Y138" s="61"/>
      <c r="Z138" s="61"/>
      <c r="AA138" s="61"/>
    </row>
    <row r="139" spans="1:27" ht="14.25" customHeight="1" x14ac:dyDescent="0.35">
      <c r="A139" s="61"/>
      <c r="B139" s="61"/>
      <c r="C139" s="61"/>
      <c r="D139" s="61"/>
      <c r="E139" s="61"/>
      <c r="F139" s="61"/>
      <c r="G139" s="61"/>
      <c r="H139" s="61"/>
      <c r="I139" s="61"/>
      <c r="J139" s="61"/>
      <c r="K139" s="61"/>
      <c r="L139" s="61"/>
      <c r="M139" s="61"/>
      <c r="N139" s="61"/>
      <c r="O139" s="61"/>
      <c r="P139" s="61"/>
      <c r="Q139" s="61"/>
      <c r="R139" s="61"/>
      <c r="S139" s="61"/>
      <c r="T139" s="61"/>
      <c r="U139" s="61"/>
      <c r="V139" s="61"/>
      <c r="W139" s="61"/>
      <c r="X139" s="61"/>
      <c r="Y139" s="61"/>
      <c r="Z139" s="61"/>
      <c r="AA139" s="61"/>
    </row>
    <row r="140" spans="1:27" ht="14.25" customHeight="1" x14ac:dyDescent="0.35">
      <c r="A140" s="61"/>
      <c r="B140" s="61"/>
      <c r="C140" s="61"/>
      <c r="D140" s="61"/>
      <c r="E140" s="61"/>
      <c r="F140" s="61"/>
      <c r="G140" s="61"/>
      <c r="H140" s="61"/>
      <c r="I140" s="61"/>
      <c r="J140" s="61"/>
      <c r="K140" s="61"/>
      <c r="L140" s="61"/>
      <c r="M140" s="61"/>
      <c r="N140" s="61"/>
      <c r="O140" s="61"/>
      <c r="P140" s="61"/>
      <c r="Q140" s="61"/>
      <c r="R140" s="61"/>
      <c r="S140" s="61"/>
      <c r="T140" s="61"/>
      <c r="U140" s="61"/>
      <c r="V140" s="61"/>
      <c r="W140" s="61"/>
      <c r="X140" s="61"/>
      <c r="Y140" s="61"/>
      <c r="Z140" s="61"/>
      <c r="AA140" s="61"/>
    </row>
    <row r="141" spans="1:27" ht="14.25" customHeight="1" x14ac:dyDescent="0.35">
      <c r="A141" s="61"/>
      <c r="B141" s="61"/>
      <c r="C141" s="61"/>
      <c r="D141" s="61"/>
      <c r="E141" s="61"/>
      <c r="F141" s="61"/>
      <c r="G141" s="61"/>
      <c r="H141" s="61"/>
      <c r="I141" s="61"/>
      <c r="J141" s="61"/>
      <c r="K141" s="61"/>
      <c r="L141" s="61"/>
      <c r="M141" s="61"/>
      <c r="N141" s="61"/>
      <c r="O141" s="61"/>
      <c r="P141" s="61"/>
      <c r="Q141" s="61"/>
      <c r="R141" s="61"/>
      <c r="S141" s="61"/>
      <c r="T141" s="61"/>
      <c r="U141" s="61"/>
      <c r="V141" s="61"/>
      <c r="W141" s="61"/>
      <c r="X141" s="61"/>
      <c r="Y141" s="61"/>
      <c r="Z141" s="61"/>
      <c r="AA141" s="61"/>
    </row>
    <row r="142" spans="1:27" ht="14.25" customHeight="1" x14ac:dyDescent="0.35">
      <c r="A142" s="61"/>
      <c r="B142" s="61"/>
      <c r="C142" s="61"/>
      <c r="D142" s="61"/>
      <c r="E142" s="61"/>
      <c r="F142" s="61"/>
      <c r="G142" s="61"/>
      <c r="H142" s="61"/>
      <c r="I142" s="61"/>
      <c r="J142" s="61"/>
      <c r="K142" s="61"/>
      <c r="L142" s="61"/>
      <c r="M142" s="61"/>
      <c r="N142" s="61"/>
      <c r="O142" s="61"/>
      <c r="P142" s="61"/>
      <c r="Q142" s="61"/>
      <c r="R142" s="61"/>
      <c r="S142" s="61"/>
      <c r="T142" s="61"/>
      <c r="U142" s="61"/>
      <c r="V142" s="61"/>
      <c r="W142" s="61"/>
      <c r="X142" s="61"/>
      <c r="Y142" s="61"/>
      <c r="Z142" s="61"/>
      <c r="AA142" s="61"/>
    </row>
    <row r="143" spans="1:27" ht="14.25" customHeight="1" x14ac:dyDescent="0.35">
      <c r="A143" s="61"/>
      <c r="B143" s="61"/>
      <c r="C143" s="61"/>
      <c r="D143" s="61"/>
      <c r="E143" s="61"/>
      <c r="F143" s="61"/>
      <c r="G143" s="61"/>
      <c r="H143" s="61"/>
      <c r="I143" s="61"/>
      <c r="J143" s="61"/>
      <c r="K143" s="61"/>
      <c r="L143" s="61"/>
      <c r="M143" s="61"/>
      <c r="N143" s="61"/>
      <c r="O143" s="61"/>
      <c r="P143" s="61"/>
      <c r="Q143" s="61"/>
      <c r="R143" s="61"/>
      <c r="S143" s="61"/>
      <c r="T143" s="61"/>
      <c r="U143" s="61"/>
      <c r="V143" s="61"/>
      <c r="W143" s="61"/>
      <c r="X143" s="61"/>
      <c r="Y143" s="61"/>
      <c r="Z143" s="61"/>
      <c r="AA143" s="61"/>
    </row>
    <row r="144" spans="1:27" ht="14.25" customHeight="1" x14ac:dyDescent="0.35">
      <c r="A144" s="61"/>
      <c r="B144" s="61"/>
      <c r="C144" s="61"/>
      <c r="D144" s="61"/>
      <c r="E144" s="61"/>
      <c r="F144" s="61"/>
      <c r="G144" s="61"/>
      <c r="H144" s="61"/>
      <c r="I144" s="61"/>
      <c r="J144" s="61"/>
      <c r="K144" s="61"/>
      <c r="L144" s="61"/>
      <c r="M144" s="61"/>
      <c r="N144" s="61"/>
      <c r="O144" s="61"/>
      <c r="P144" s="61"/>
      <c r="Q144" s="61"/>
      <c r="R144" s="61"/>
      <c r="S144" s="61"/>
      <c r="T144" s="61"/>
      <c r="U144" s="61"/>
      <c r="V144" s="61"/>
      <c r="W144" s="61"/>
      <c r="X144" s="61"/>
      <c r="Y144" s="61"/>
      <c r="Z144" s="61"/>
      <c r="AA144" s="61"/>
    </row>
    <row r="145" spans="1:27" ht="14.25" customHeight="1" x14ac:dyDescent="0.35">
      <c r="A145" s="61"/>
      <c r="B145" s="61"/>
      <c r="C145" s="61"/>
      <c r="D145" s="61"/>
      <c r="E145" s="61"/>
      <c r="F145" s="61"/>
      <c r="G145" s="61"/>
      <c r="H145" s="61"/>
      <c r="I145" s="61"/>
      <c r="J145" s="61"/>
      <c r="K145" s="61"/>
      <c r="L145" s="61"/>
      <c r="M145" s="61"/>
      <c r="N145" s="61"/>
      <c r="O145" s="61"/>
      <c r="P145" s="61"/>
      <c r="Q145" s="61"/>
      <c r="R145" s="61"/>
      <c r="S145" s="61"/>
      <c r="T145" s="61"/>
      <c r="U145" s="61"/>
      <c r="V145" s="61"/>
      <c r="W145" s="61"/>
      <c r="X145" s="61"/>
      <c r="Y145" s="61"/>
      <c r="Z145" s="61"/>
      <c r="AA145" s="61"/>
    </row>
    <row r="146" spans="1:27" ht="14.25" customHeight="1" x14ac:dyDescent="0.35">
      <c r="A146" s="61"/>
      <c r="B146" s="61"/>
      <c r="C146" s="61"/>
      <c r="D146" s="61"/>
      <c r="E146" s="61"/>
      <c r="F146" s="61"/>
      <c r="G146" s="61"/>
      <c r="H146" s="61"/>
      <c r="I146" s="61"/>
      <c r="J146" s="61"/>
      <c r="K146" s="61"/>
      <c r="L146" s="61"/>
      <c r="M146" s="61"/>
      <c r="N146" s="61"/>
      <c r="O146" s="61"/>
      <c r="P146" s="61"/>
      <c r="Q146" s="61"/>
      <c r="R146" s="61"/>
      <c r="S146" s="61"/>
      <c r="T146" s="61"/>
      <c r="U146" s="61"/>
      <c r="V146" s="61"/>
      <c r="W146" s="61"/>
      <c r="X146" s="61"/>
      <c r="Y146" s="61"/>
      <c r="Z146" s="61"/>
      <c r="AA146" s="61"/>
    </row>
    <row r="147" spans="1:27" ht="14.25" customHeight="1" x14ac:dyDescent="0.35">
      <c r="A147" s="61"/>
      <c r="B147" s="61"/>
      <c r="C147" s="61"/>
      <c r="D147" s="61"/>
      <c r="E147" s="61"/>
      <c r="F147" s="61"/>
      <c r="G147" s="61"/>
      <c r="H147" s="61"/>
      <c r="I147" s="61"/>
      <c r="J147" s="61"/>
      <c r="K147" s="61"/>
      <c r="L147" s="61"/>
      <c r="M147" s="61"/>
      <c r="N147" s="61"/>
      <c r="O147" s="61"/>
      <c r="P147" s="61"/>
      <c r="Q147" s="61"/>
      <c r="R147" s="61"/>
      <c r="S147" s="61"/>
      <c r="T147" s="61"/>
      <c r="U147" s="61"/>
      <c r="V147" s="61"/>
      <c r="W147" s="61"/>
      <c r="X147" s="61"/>
      <c r="Y147" s="61"/>
      <c r="Z147" s="61"/>
      <c r="AA147" s="61"/>
    </row>
    <row r="148" spans="1:27" ht="14.25" customHeight="1" x14ac:dyDescent="0.35">
      <c r="A148" s="61"/>
      <c r="B148" s="61"/>
      <c r="C148" s="61"/>
      <c r="D148" s="61"/>
      <c r="E148" s="61"/>
      <c r="F148" s="61"/>
      <c r="G148" s="61"/>
      <c r="H148" s="61"/>
      <c r="I148" s="61"/>
      <c r="J148" s="61"/>
      <c r="K148" s="61"/>
      <c r="L148" s="61"/>
      <c r="M148" s="61"/>
      <c r="N148" s="61"/>
      <c r="O148" s="61"/>
      <c r="P148" s="61"/>
      <c r="Q148" s="61"/>
      <c r="R148" s="61"/>
      <c r="S148" s="61"/>
      <c r="T148" s="61"/>
      <c r="U148" s="61"/>
      <c r="V148" s="61"/>
      <c r="W148" s="61"/>
      <c r="X148" s="61"/>
      <c r="Y148" s="61"/>
      <c r="Z148" s="61"/>
      <c r="AA148" s="61"/>
    </row>
    <row r="149" spans="1:27" ht="14.25" customHeight="1" x14ac:dyDescent="0.35">
      <c r="A149" s="61"/>
      <c r="B149" s="61"/>
      <c r="C149" s="61"/>
      <c r="D149" s="61"/>
      <c r="E149" s="61"/>
      <c r="F149" s="61"/>
      <c r="G149" s="61"/>
      <c r="H149" s="61"/>
      <c r="I149" s="61"/>
      <c r="J149" s="61"/>
      <c r="K149" s="61"/>
      <c r="L149" s="61"/>
      <c r="M149" s="61"/>
      <c r="N149" s="61"/>
      <c r="O149" s="61"/>
      <c r="P149" s="61"/>
      <c r="Q149" s="61"/>
      <c r="R149" s="61"/>
      <c r="S149" s="61"/>
      <c r="T149" s="61"/>
      <c r="U149" s="61"/>
      <c r="V149" s="61"/>
      <c r="W149" s="61"/>
      <c r="X149" s="61"/>
      <c r="Y149" s="61"/>
      <c r="Z149" s="61"/>
      <c r="AA149" s="61"/>
    </row>
    <row r="150" spans="1:27" ht="14.25" customHeight="1" x14ac:dyDescent="0.35">
      <c r="A150" s="61"/>
      <c r="B150" s="61"/>
      <c r="C150" s="61"/>
      <c r="D150" s="61"/>
      <c r="E150" s="61"/>
      <c r="F150" s="61"/>
      <c r="G150" s="61"/>
      <c r="H150" s="61"/>
      <c r="I150" s="61"/>
      <c r="J150" s="61"/>
      <c r="K150" s="61"/>
      <c r="L150" s="61"/>
      <c r="M150" s="61"/>
      <c r="N150" s="61"/>
      <c r="O150" s="61"/>
      <c r="P150" s="61"/>
      <c r="Q150" s="61"/>
      <c r="R150" s="61"/>
      <c r="S150" s="61"/>
      <c r="T150" s="61"/>
      <c r="U150" s="61"/>
      <c r="V150" s="61"/>
      <c r="W150" s="61"/>
      <c r="X150" s="61"/>
      <c r="Y150" s="61"/>
      <c r="Z150" s="61"/>
      <c r="AA150" s="61"/>
    </row>
    <row r="151" spans="1:27" ht="14.25" customHeight="1" x14ac:dyDescent="0.35">
      <c r="A151" s="61"/>
      <c r="B151" s="61"/>
      <c r="C151" s="61"/>
      <c r="D151" s="61"/>
      <c r="E151" s="61"/>
      <c r="F151" s="61"/>
      <c r="G151" s="61"/>
      <c r="H151" s="61"/>
      <c r="I151" s="61"/>
      <c r="J151" s="61"/>
      <c r="K151" s="61"/>
      <c r="L151" s="61"/>
      <c r="M151" s="61"/>
      <c r="N151" s="61"/>
      <c r="O151" s="61"/>
      <c r="P151" s="61"/>
      <c r="Q151" s="61"/>
      <c r="R151" s="61"/>
      <c r="S151" s="61"/>
      <c r="T151" s="61"/>
      <c r="U151" s="61"/>
      <c r="V151" s="61"/>
      <c r="W151" s="61"/>
      <c r="X151" s="61"/>
      <c r="Y151" s="61"/>
      <c r="Z151" s="61"/>
      <c r="AA151" s="61"/>
    </row>
    <row r="152" spans="1:27" ht="14.25" customHeight="1" x14ac:dyDescent="0.35">
      <c r="A152" s="61"/>
      <c r="B152" s="61"/>
      <c r="C152" s="61"/>
      <c r="D152" s="61"/>
      <c r="E152" s="61"/>
      <c r="F152" s="61"/>
      <c r="G152" s="61"/>
      <c r="H152" s="61"/>
      <c r="I152" s="61"/>
      <c r="J152" s="61"/>
      <c r="K152" s="61"/>
      <c r="L152" s="61"/>
      <c r="M152" s="61"/>
      <c r="N152" s="61"/>
      <c r="O152" s="61"/>
      <c r="P152" s="61"/>
      <c r="Q152" s="61"/>
      <c r="R152" s="61"/>
      <c r="S152" s="61"/>
      <c r="T152" s="61"/>
      <c r="U152" s="61"/>
      <c r="V152" s="61"/>
      <c r="W152" s="61"/>
      <c r="X152" s="61"/>
      <c r="Y152" s="61"/>
      <c r="Z152" s="61"/>
      <c r="AA152" s="61"/>
    </row>
    <row r="153" spans="1:27" ht="14.25" customHeight="1" x14ac:dyDescent="0.35">
      <c r="A153" s="61"/>
      <c r="B153" s="61"/>
      <c r="C153" s="61"/>
      <c r="D153" s="61"/>
      <c r="E153" s="61"/>
      <c r="F153" s="61"/>
      <c r="G153" s="61"/>
      <c r="H153" s="61"/>
      <c r="I153" s="61"/>
      <c r="J153" s="61"/>
      <c r="K153" s="61"/>
      <c r="L153" s="61"/>
      <c r="M153" s="61"/>
      <c r="N153" s="61"/>
      <c r="O153" s="61"/>
      <c r="P153" s="61"/>
      <c r="Q153" s="61"/>
      <c r="R153" s="61"/>
      <c r="S153" s="61"/>
      <c r="T153" s="61"/>
      <c r="U153" s="61"/>
      <c r="V153" s="61"/>
      <c r="W153" s="61"/>
      <c r="X153" s="61"/>
      <c r="Y153" s="61"/>
      <c r="Z153" s="61"/>
      <c r="AA153" s="61"/>
    </row>
    <row r="154" spans="1:27" ht="14.25" customHeight="1" x14ac:dyDescent="0.35">
      <c r="A154" s="61"/>
      <c r="B154" s="61"/>
      <c r="C154" s="61"/>
      <c r="D154" s="61"/>
      <c r="E154" s="61"/>
      <c r="F154" s="61"/>
      <c r="G154" s="61"/>
      <c r="H154" s="61"/>
      <c r="I154" s="61"/>
      <c r="J154" s="61"/>
      <c r="K154" s="61"/>
      <c r="L154" s="61"/>
      <c r="M154" s="61"/>
      <c r="N154" s="61"/>
      <c r="O154" s="61"/>
      <c r="P154" s="61"/>
      <c r="Q154" s="61"/>
      <c r="R154" s="61"/>
      <c r="S154" s="61"/>
      <c r="T154" s="61"/>
      <c r="U154" s="61"/>
      <c r="V154" s="61"/>
      <c r="W154" s="61"/>
      <c r="X154" s="61"/>
      <c r="Y154" s="61"/>
      <c r="Z154" s="61"/>
      <c r="AA154" s="61"/>
    </row>
    <row r="155" spans="1:27" ht="14.25" customHeight="1" x14ac:dyDescent="0.35">
      <c r="A155" s="61"/>
      <c r="B155" s="61"/>
      <c r="C155" s="61"/>
      <c r="D155" s="61"/>
      <c r="E155" s="61"/>
      <c r="F155" s="61"/>
      <c r="G155" s="61"/>
      <c r="H155" s="61"/>
      <c r="I155" s="61"/>
      <c r="J155" s="61"/>
      <c r="K155" s="61"/>
      <c r="L155" s="61"/>
      <c r="M155" s="61"/>
      <c r="N155" s="61"/>
      <c r="O155" s="61"/>
      <c r="P155" s="61"/>
      <c r="Q155" s="61"/>
      <c r="R155" s="61"/>
      <c r="S155" s="61"/>
      <c r="T155" s="61"/>
      <c r="U155" s="61"/>
      <c r="V155" s="61"/>
      <c r="W155" s="61"/>
      <c r="X155" s="61"/>
      <c r="Y155" s="61"/>
      <c r="Z155" s="61"/>
      <c r="AA155" s="61"/>
    </row>
    <row r="156" spans="1:27" ht="14.25" customHeight="1" x14ac:dyDescent="0.35">
      <c r="A156" s="61"/>
      <c r="B156" s="61"/>
      <c r="C156" s="61"/>
      <c r="D156" s="61"/>
      <c r="E156" s="61"/>
      <c r="F156" s="61"/>
      <c r="G156" s="61"/>
      <c r="H156" s="61"/>
      <c r="I156" s="61"/>
      <c r="J156" s="61"/>
      <c r="K156" s="61"/>
      <c r="L156" s="61"/>
      <c r="M156" s="61"/>
      <c r="N156" s="61"/>
      <c r="O156" s="61"/>
      <c r="P156" s="61"/>
      <c r="Q156" s="61"/>
      <c r="R156" s="61"/>
      <c r="S156" s="61"/>
      <c r="T156" s="61"/>
      <c r="U156" s="61"/>
      <c r="V156" s="61"/>
      <c r="W156" s="61"/>
      <c r="X156" s="61"/>
      <c r="Y156" s="61"/>
      <c r="Z156" s="61"/>
      <c r="AA156" s="61"/>
    </row>
    <row r="157" spans="1:27" ht="14.25" customHeight="1" x14ac:dyDescent="0.35">
      <c r="A157" s="61"/>
      <c r="B157" s="61"/>
      <c r="C157" s="61"/>
      <c r="D157" s="61"/>
      <c r="E157" s="61"/>
      <c r="F157" s="61"/>
      <c r="G157" s="61"/>
      <c r="H157" s="61"/>
      <c r="I157" s="61"/>
      <c r="J157" s="61"/>
      <c r="K157" s="61"/>
      <c r="L157" s="61"/>
      <c r="M157" s="61"/>
      <c r="N157" s="61"/>
      <c r="O157" s="61"/>
      <c r="P157" s="61"/>
      <c r="Q157" s="61"/>
      <c r="R157" s="61"/>
      <c r="S157" s="61"/>
      <c r="T157" s="61"/>
      <c r="U157" s="61"/>
      <c r="V157" s="61"/>
      <c r="W157" s="61"/>
      <c r="X157" s="61"/>
      <c r="Y157" s="61"/>
      <c r="Z157" s="61"/>
      <c r="AA157" s="61"/>
    </row>
    <row r="158" spans="1:27" ht="14.25" customHeight="1" x14ac:dyDescent="0.35">
      <c r="A158" s="61"/>
      <c r="B158" s="61"/>
      <c r="C158" s="61"/>
      <c r="D158" s="61"/>
      <c r="E158" s="61"/>
      <c r="F158" s="61"/>
      <c r="G158" s="61"/>
      <c r="H158" s="61"/>
      <c r="I158" s="61"/>
      <c r="J158" s="61"/>
      <c r="K158" s="61"/>
      <c r="L158" s="61"/>
      <c r="M158" s="61"/>
      <c r="N158" s="61"/>
      <c r="O158" s="61"/>
      <c r="P158" s="61"/>
      <c r="Q158" s="61"/>
      <c r="R158" s="61"/>
      <c r="S158" s="61"/>
      <c r="T158" s="61"/>
      <c r="U158" s="61"/>
      <c r="V158" s="61"/>
      <c r="W158" s="61"/>
      <c r="X158" s="61"/>
      <c r="Y158" s="61"/>
      <c r="Z158" s="61"/>
      <c r="AA158" s="61"/>
    </row>
    <row r="159" spans="1:27" ht="14.25" customHeight="1" x14ac:dyDescent="0.35">
      <c r="A159" s="61"/>
      <c r="B159" s="61"/>
      <c r="C159" s="61"/>
      <c r="D159" s="61"/>
      <c r="E159" s="61"/>
      <c r="F159" s="61"/>
      <c r="G159" s="61"/>
      <c r="H159" s="61"/>
      <c r="I159" s="61"/>
      <c r="J159" s="61"/>
      <c r="K159" s="61"/>
      <c r="L159" s="61"/>
      <c r="M159" s="61"/>
      <c r="N159" s="61"/>
      <c r="O159" s="61"/>
      <c r="P159" s="61"/>
      <c r="Q159" s="61"/>
      <c r="R159" s="61"/>
      <c r="S159" s="61"/>
      <c r="T159" s="61"/>
      <c r="U159" s="61"/>
      <c r="V159" s="61"/>
      <c r="W159" s="61"/>
      <c r="X159" s="61"/>
      <c r="Y159" s="61"/>
      <c r="Z159" s="61"/>
      <c r="AA159" s="61"/>
    </row>
    <row r="160" spans="1:27" ht="14.25" customHeight="1" x14ac:dyDescent="0.35">
      <c r="A160" s="61"/>
      <c r="B160" s="61"/>
      <c r="C160" s="61"/>
      <c r="D160" s="61"/>
      <c r="E160" s="61"/>
      <c r="F160" s="61"/>
      <c r="G160" s="61"/>
      <c r="H160" s="61"/>
      <c r="I160" s="61"/>
      <c r="J160" s="61"/>
      <c r="K160" s="61"/>
      <c r="L160" s="61"/>
      <c r="M160" s="61"/>
      <c r="N160" s="61"/>
      <c r="O160" s="61"/>
      <c r="P160" s="61"/>
      <c r="Q160" s="61"/>
      <c r="R160" s="61"/>
      <c r="S160" s="61"/>
      <c r="T160" s="61"/>
      <c r="U160" s="61"/>
      <c r="V160" s="61"/>
      <c r="W160" s="61"/>
      <c r="X160" s="61"/>
      <c r="Y160" s="61"/>
      <c r="Z160" s="61"/>
      <c r="AA160" s="61"/>
    </row>
    <row r="161" spans="1:27" ht="14.25" customHeight="1" x14ac:dyDescent="0.35">
      <c r="A161" s="61"/>
      <c r="B161" s="61"/>
      <c r="C161" s="61"/>
      <c r="D161" s="61"/>
      <c r="E161" s="61"/>
      <c r="F161" s="61"/>
      <c r="G161" s="61"/>
      <c r="H161" s="61"/>
      <c r="I161" s="61"/>
      <c r="J161" s="61"/>
      <c r="K161" s="61"/>
      <c r="L161" s="61"/>
      <c r="M161" s="61"/>
      <c r="N161" s="61"/>
      <c r="O161" s="61"/>
      <c r="P161" s="61"/>
      <c r="Q161" s="61"/>
      <c r="R161" s="61"/>
      <c r="S161" s="61"/>
      <c r="T161" s="61"/>
      <c r="U161" s="61"/>
      <c r="V161" s="61"/>
      <c r="W161" s="61"/>
      <c r="X161" s="61"/>
      <c r="Y161" s="61"/>
      <c r="Z161" s="61"/>
      <c r="AA161" s="61"/>
    </row>
    <row r="162" spans="1:27" ht="14.25" customHeight="1" x14ac:dyDescent="0.35">
      <c r="A162" s="61"/>
      <c r="B162" s="61"/>
      <c r="C162" s="61"/>
      <c r="D162" s="61"/>
      <c r="E162" s="61"/>
      <c r="F162" s="61"/>
      <c r="G162" s="61"/>
      <c r="H162" s="61"/>
      <c r="I162" s="61"/>
      <c r="J162" s="61"/>
      <c r="K162" s="61"/>
      <c r="L162" s="61"/>
      <c r="M162" s="61"/>
      <c r="N162" s="61"/>
      <c r="O162" s="61"/>
      <c r="P162" s="61"/>
      <c r="Q162" s="61"/>
      <c r="R162" s="61"/>
      <c r="S162" s="61"/>
      <c r="T162" s="61"/>
      <c r="U162" s="61"/>
      <c r="V162" s="61"/>
      <c r="W162" s="61"/>
      <c r="X162" s="61"/>
      <c r="Y162" s="61"/>
      <c r="Z162" s="61"/>
      <c r="AA162" s="61"/>
    </row>
    <row r="163" spans="1:27" ht="14.25" customHeight="1" x14ac:dyDescent="0.35">
      <c r="A163" s="61"/>
      <c r="B163" s="61"/>
      <c r="C163" s="61"/>
      <c r="D163" s="61"/>
      <c r="E163" s="61"/>
      <c r="F163" s="61"/>
      <c r="G163" s="61"/>
      <c r="H163" s="61"/>
      <c r="I163" s="61"/>
      <c r="J163" s="61"/>
      <c r="K163" s="61"/>
      <c r="L163" s="61"/>
      <c r="M163" s="61"/>
      <c r="N163" s="61"/>
      <c r="O163" s="61"/>
      <c r="P163" s="61"/>
      <c r="Q163" s="61"/>
      <c r="R163" s="61"/>
      <c r="S163" s="61"/>
      <c r="T163" s="61"/>
      <c r="U163" s="61"/>
      <c r="V163" s="61"/>
      <c r="W163" s="61"/>
      <c r="X163" s="61"/>
      <c r="Y163" s="61"/>
      <c r="Z163" s="61"/>
      <c r="AA163" s="61"/>
    </row>
    <row r="164" spans="1:27" ht="14.25" customHeight="1" x14ac:dyDescent="0.35">
      <c r="A164" s="61"/>
      <c r="B164" s="61"/>
      <c r="C164" s="61"/>
      <c r="D164" s="61"/>
      <c r="E164" s="61"/>
      <c r="F164" s="61"/>
      <c r="G164" s="61"/>
      <c r="H164" s="61"/>
      <c r="I164" s="61"/>
      <c r="J164" s="61"/>
      <c r="K164" s="61"/>
      <c r="L164" s="61"/>
      <c r="M164" s="61"/>
      <c r="N164" s="61"/>
      <c r="O164" s="61"/>
      <c r="P164" s="61"/>
      <c r="Q164" s="61"/>
      <c r="R164" s="61"/>
      <c r="S164" s="61"/>
      <c r="T164" s="61"/>
      <c r="U164" s="61"/>
      <c r="V164" s="61"/>
      <c r="W164" s="61"/>
      <c r="X164" s="61"/>
      <c r="Y164" s="61"/>
      <c r="Z164" s="61"/>
      <c r="AA164" s="61"/>
    </row>
    <row r="165" spans="1:27" ht="14.25" customHeight="1" x14ac:dyDescent="0.35">
      <c r="A165" s="61"/>
      <c r="B165" s="61"/>
      <c r="C165" s="61"/>
      <c r="D165" s="61"/>
      <c r="E165" s="61"/>
      <c r="F165" s="61"/>
      <c r="G165" s="61"/>
      <c r="H165" s="61"/>
      <c r="I165" s="61"/>
      <c r="J165" s="61"/>
      <c r="K165" s="61"/>
      <c r="L165" s="61"/>
      <c r="M165" s="61"/>
      <c r="N165" s="61"/>
      <c r="O165" s="61"/>
      <c r="P165" s="61"/>
      <c r="Q165" s="61"/>
      <c r="R165" s="61"/>
      <c r="S165" s="61"/>
      <c r="T165" s="61"/>
      <c r="U165" s="61"/>
      <c r="V165" s="61"/>
      <c r="W165" s="61"/>
      <c r="X165" s="61"/>
      <c r="Y165" s="61"/>
      <c r="Z165" s="61"/>
      <c r="AA165" s="61"/>
    </row>
    <row r="166" spans="1:27" ht="14.25" customHeight="1" x14ac:dyDescent="0.35">
      <c r="A166" s="61"/>
      <c r="B166" s="61"/>
      <c r="C166" s="61"/>
      <c r="D166" s="61"/>
      <c r="E166" s="61"/>
      <c r="F166" s="61"/>
      <c r="G166" s="61"/>
      <c r="H166" s="61"/>
      <c r="I166" s="61"/>
      <c r="J166" s="61"/>
      <c r="K166" s="61"/>
      <c r="L166" s="61"/>
      <c r="M166" s="61"/>
      <c r="N166" s="61"/>
      <c r="O166" s="61"/>
      <c r="P166" s="61"/>
      <c r="Q166" s="61"/>
      <c r="R166" s="61"/>
      <c r="S166" s="61"/>
      <c r="T166" s="61"/>
      <c r="U166" s="61"/>
      <c r="V166" s="61"/>
      <c r="W166" s="61"/>
      <c r="X166" s="61"/>
      <c r="Y166" s="61"/>
      <c r="Z166" s="61"/>
      <c r="AA166" s="61"/>
    </row>
    <row r="167" spans="1:27" ht="14.25" customHeight="1" x14ac:dyDescent="0.35">
      <c r="A167" s="61"/>
      <c r="B167" s="61"/>
      <c r="C167" s="61"/>
      <c r="D167" s="61"/>
      <c r="E167" s="61"/>
      <c r="F167" s="61"/>
      <c r="G167" s="61"/>
      <c r="H167" s="61"/>
      <c r="I167" s="61"/>
      <c r="J167" s="61"/>
      <c r="K167" s="61"/>
      <c r="L167" s="61"/>
      <c r="M167" s="61"/>
      <c r="N167" s="61"/>
      <c r="O167" s="61"/>
      <c r="P167" s="61"/>
      <c r="Q167" s="61"/>
      <c r="R167" s="61"/>
      <c r="S167" s="61"/>
      <c r="T167" s="61"/>
      <c r="U167" s="61"/>
      <c r="V167" s="61"/>
      <c r="W167" s="61"/>
      <c r="X167" s="61"/>
      <c r="Y167" s="61"/>
      <c r="Z167" s="61"/>
      <c r="AA167" s="61"/>
    </row>
    <row r="168" spans="1:27" ht="14.25" customHeight="1" x14ac:dyDescent="0.35">
      <c r="A168" s="61"/>
      <c r="B168" s="61"/>
      <c r="C168" s="61"/>
      <c r="D168" s="61"/>
      <c r="E168" s="61"/>
      <c r="F168" s="61"/>
      <c r="G168" s="61"/>
      <c r="H168" s="61"/>
      <c r="I168" s="61"/>
      <c r="J168" s="61"/>
      <c r="K168" s="61"/>
      <c r="L168" s="61"/>
      <c r="M168" s="61"/>
      <c r="N168" s="61"/>
      <c r="O168" s="61"/>
      <c r="P168" s="61"/>
      <c r="Q168" s="61"/>
      <c r="R168" s="61"/>
      <c r="S168" s="61"/>
      <c r="T168" s="61"/>
      <c r="U168" s="61"/>
      <c r="V168" s="61"/>
      <c r="W168" s="61"/>
      <c r="X168" s="61"/>
      <c r="Y168" s="61"/>
      <c r="Z168" s="61"/>
      <c r="AA168" s="61"/>
    </row>
    <row r="169" spans="1:27" ht="14.25" customHeight="1" x14ac:dyDescent="0.35">
      <c r="A169" s="61"/>
      <c r="B169" s="61"/>
      <c r="C169" s="61"/>
      <c r="D169" s="61"/>
      <c r="E169" s="61"/>
      <c r="F169" s="61"/>
      <c r="G169" s="61"/>
      <c r="H169" s="61"/>
      <c r="I169" s="61"/>
      <c r="J169" s="61"/>
      <c r="K169" s="61"/>
      <c r="L169" s="61"/>
      <c r="M169" s="61"/>
      <c r="N169" s="61"/>
      <c r="O169" s="61"/>
      <c r="P169" s="61"/>
      <c r="Q169" s="61"/>
      <c r="R169" s="61"/>
      <c r="S169" s="61"/>
      <c r="T169" s="61"/>
      <c r="U169" s="61"/>
      <c r="V169" s="61"/>
      <c r="W169" s="61"/>
      <c r="X169" s="61"/>
      <c r="Y169" s="61"/>
      <c r="Z169" s="61"/>
      <c r="AA169" s="61"/>
    </row>
    <row r="170" spans="1:27" ht="14.25" customHeight="1" x14ac:dyDescent="0.35">
      <c r="A170" s="61"/>
      <c r="B170" s="61"/>
      <c r="C170" s="61"/>
      <c r="D170" s="61"/>
      <c r="E170" s="61"/>
      <c r="F170" s="61"/>
      <c r="G170" s="61"/>
      <c r="H170" s="61"/>
      <c r="I170" s="61"/>
      <c r="J170" s="61"/>
      <c r="K170" s="61"/>
      <c r="L170" s="61"/>
      <c r="M170" s="61"/>
      <c r="N170" s="61"/>
      <c r="O170" s="61"/>
      <c r="P170" s="61"/>
      <c r="Q170" s="61"/>
      <c r="R170" s="61"/>
      <c r="S170" s="61"/>
      <c r="T170" s="61"/>
      <c r="U170" s="61"/>
      <c r="V170" s="61"/>
      <c r="W170" s="61"/>
      <c r="X170" s="61"/>
      <c r="Y170" s="61"/>
      <c r="Z170" s="61"/>
      <c r="AA170" s="61"/>
    </row>
    <row r="171" spans="1:27" ht="14.25" customHeight="1" x14ac:dyDescent="0.35">
      <c r="A171" s="61"/>
      <c r="B171" s="61"/>
      <c r="C171" s="61"/>
      <c r="D171" s="61"/>
      <c r="E171" s="61"/>
      <c r="F171" s="61"/>
      <c r="G171" s="61"/>
      <c r="H171" s="61"/>
      <c r="I171" s="61"/>
      <c r="J171" s="61"/>
      <c r="K171" s="61"/>
      <c r="L171" s="61"/>
      <c r="M171" s="61"/>
      <c r="N171" s="61"/>
      <c r="O171" s="61"/>
      <c r="P171" s="61"/>
      <c r="Q171" s="61"/>
      <c r="R171" s="61"/>
      <c r="S171" s="61"/>
      <c r="T171" s="61"/>
      <c r="U171" s="61"/>
      <c r="V171" s="61"/>
      <c r="W171" s="61"/>
      <c r="X171" s="61"/>
      <c r="Y171" s="61"/>
      <c r="Z171" s="61"/>
      <c r="AA171" s="61"/>
    </row>
    <row r="172" spans="1:27" ht="14.25" customHeight="1" x14ac:dyDescent="0.35">
      <c r="A172" s="61"/>
      <c r="B172" s="61"/>
      <c r="C172" s="61"/>
      <c r="D172" s="61"/>
      <c r="E172" s="61"/>
      <c r="F172" s="61"/>
      <c r="G172" s="61"/>
      <c r="H172" s="61"/>
      <c r="I172" s="61"/>
      <c r="J172" s="61"/>
      <c r="K172" s="61"/>
      <c r="L172" s="61"/>
      <c r="M172" s="61"/>
      <c r="N172" s="61"/>
      <c r="O172" s="61"/>
      <c r="P172" s="61"/>
      <c r="Q172" s="61"/>
      <c r="R172" s="61"/>
      <c r="S172" s="61"/>
      <c r="T172" s="61"/>
      <c r="U172" s="61"/>
      <c r="V172" s="61"/>
      <c r="W172" s="61"/>
      <c r="X172" s="61"/>
      <c r="Y172" s="61"/>
      <c r="Z172" s="61"/>
      <c r="AA172" s="61"/>
    </row>
    <row r="173" spans="1:27" ht="14.25" customHeight="1" x14ac:dyDescent="0.35">
      <c r="A173" s="61"/>
      <c r="B173" s="61"/>
      <c r="C173" s="61"/>
      <c r="D173" s="61"/>
      <c r="E173" s="61"/>
      <c r="F173" s="61"/>
      <c r="G173" s="61"/>
      <c r="H173" s="61"/>
      <c r="I173" s="61"/>
      <c r="J173" s="61"/>
      <c r="K173" s="61"/>
      <c r="L173" s="61"/>
      <c r="M173" s="61"/>
      <c r="N173" s="61"/>
      <c r="O173" s="61"/>
      <c r="P173" s="61"/>
      <c r="Q173" s="61"/>
      <c r="R173" s="61"/>
      <c r="S173" s="61"/>
      <c r="T173" s="61"/>
      <c r="U173" s="61"/>
      <c r="V173" s="61"/>
      <c r="W173" s="61"/>
      <c r="X173" s="61"/>
      <c r="Y173" s="61"/>
      <c r="Z173" s="61"/>
      <c r="AA173" s="61"/>
    </row>
    <row r="174" spans="1:27" ht="14.25" customHeight="1" x14ac:dyDescent="0.35">
      <c r="A174" s="61"/>
      <c r="B174" s="61"/>
      <c r="C174" s="61"/>
      <c r="D174" s="61"/>
      <c r="E174" s="61"/>
      <c r="F174" s="61"/>
      <c r="G174" s="61"/>
      <c r="H174" s="61"/>
      <c r="I174" s="61"/>
      <c r="J174" s="61"/>
      <c r="K174" s="61"/>
      <c r="L174" s="61"/>
      <c r="M174" s="61"/>
      <c r="N174" s="61"/>
      <c r="O174" s="61"/>
      <c r="P174" s="61"/>
      <c r="Q174" s="61"/>
      <c r="R174" s="61"/>
      <c r="S174" s="61"/>
      <c r="T174" s="61"/>
      <c r="U174" s="61"/>
      <c r="V174" s="61"/>
      <c r="W174" s="61"/>
      <c r="X174" s="61"/>
      <c r="Y174" s="61"/>
      <c r="Z174" s="61"/>
      <c r="AA174" s="61"/>
    </row>
    <row r="175" spans="1:27" ht="14.25" customHeight="1" x14ac:dyDescent="0.35">
      <c r="A175" s="61"/>
      <c r="B175" s="61"/>
      <c r="C175" s="61"/>
      <c r="D175" s="61"/>
      <c r="E175" s="61"/>
      <c r="F175" s="61"/>
      <c r="G175" s="61"/>
      <c r="H175" s="61"/>
      <c r="I175" s="61"/>
      <c r="J175" s="61"/>
      <c r="K175" s="61"/>
      <c r="L175" s="61"/>
      <c r="M175" s="61"/>
      <c r="N175" s="61"/>
      <c r="O175" s="61"/>
      <c r="P175" s="61"/>
      <c r="Q175" s="61"/>
      <c r="R175" s="61"/>
      <c r="S175" s="61"/>
      <c r="T175" s="61"/>
      <c r="U175" s="61"/>
      <c r="V175" s="61"/>
      <c r="W175" s="61"/>
      <c r="X175" s="61"/>
      <c r="Y175" s="61"/>
      <c r="Z175" s="61"/>
      <c r="AA175" s="61"/>
    </row>
    <row r="176" spans="1:27" ht="14.25" customHeight="1" x14ac:dyDescent="0.35">
      <c r="A176" s="61"/>
      <c r="B176" s="61"/>
      <c r="C176" s="61"/>
      <c r="D176" s="61"/>
      <c r="E176" s="61"/>
      <c r="F176" s="61"/>
      <c r="G176" s="61"/>
      <c r="H176" s="61"/>
      <c r="I176" s="61"/>
      <c r="J176" s="61"/>
      <c r="K176" s="61"/>
      <c r="L176" s="61"/>
      <c r="M176" s="61"/>
      <c r="N176" s="61"/>
      <c r="O176" s="61"/>
      <c r="P176" s="61"/>
      <c r="Q176" s="61"/>
      <c r="R176" s="61"/>
      <c r="S176" s="61"/>
      <c r="T176" s="61"/>
      <c r="U176" s="61"/>
      <c r="V176" s="61"/>
      <c r="W176" s="61"/>
      <c r="X176" s="61"/>
      <c r="Y176" s="61"/>
      <c r="Z176" s="61"/>
      <c r="AA176" s="61"/>
    </row>
    <row r="177" spans="1:27" ht="14.25" customHeight="1" x14ac:dyDescent="0.35">
      <c r="A177" s="61"/>
      <c r="B177" s="61"/>
      <c r="C177" s="61"/>
      <c r="D177" s="61"/>
      <c r="E177" s="61"/>
      <c r="F177" s="61"/>
      <c r="G177" s="61"/>
      <c r="H177" s="61"/>
      <c r="I177" s="61"/>
      <c r="J177" s="61"/>
      <c r="K177" s="61"/>
      <c r="L177" s="61"/>
      <c r="M177" s="61"/>
      <c r="N177" s="61"/>
      <c r="O177" s="61"/>
      <c r="P177" s="61"/>
      <c r="Q177" s="61"/>
      <c r="R177" s="61"/>
      <c r="S177" s="61"/>
      <c r="T177" s="61"/>
      <c r="U177" s="61"/>
      <c r="V177" s="61"/>
      <c r="W177" s="61"/>
      <c r="X177" s="61"/>
      <c r="Y177" s="61"/>
      <c r="Z177" s="61"/>
      <c r="AA177" s="61"/>
    </row>
    <row r="178" spans="1:27" ht="14.25" customHeight="1" x14ac:dyDescent="0.35">
      <c r="A178" s="61"/>
      <c r="B178" s="61"/>
      <c r="C178" s="61"/>
      <c r="D178" s="61"/>
      <c r="E178" s="61"/>
      <c r="F178" s="61"/>
      <c r="G178" s="61"/>
      <c r="H178" s="61"/>
      <c r="I178" s="61"/>
      <c r="J178" s="61"/>
      <c r="K178" s="61"/>
      <c r="L178" s="61"/>
      <c r="M178" s="61"/>
      <c r="N178" s="61"/>
      <c r="O178" s="61"/>
      <c r="P178" s="61"/>
      <c r="Q178" s="61"/>
      <c r="R178" s="61"/>
      <c r="S178" s="61"/>
      <c r="T178" s="61"/>
      <c r="U178" s="61"/>
      <c r="V178" s="61"/>
      <c r="W178" s="61"/>
      <c r="X178" s="61"/>
      <c r="Y178" s="61"/>
      <c r="Z178" s="61"/>
      <c r="AA178" s="61"/>
    </row>
    <row r="179" spans="1:27" ht="14.25" customHeight="1" x14ac:dyDescent="0.35">
      <c r="A179" s="61"/>
      <c r="B179" s="61"/>
      <c r="C179" s="61"/>
      <c r="D179" s="61"/>
      <c r="E179" s="61"/>
      <c r="F179" s="61"/>
      <c r="G179" s="61"/>
      <c r="H179" s="61"/>
      <c r="I179" s="61"/>
      <c r="J179" s="61"/>
      <c r="K179" s="61"/>
      <c r="L179" s="61"/>
      <c r="M179" s="61"/>
      <c r="N179" s="61"/>
      <c r="O179" s="61"/>
      <c r="P179" s="61"/>
      <c r="Q179" s="61"/>
      <c r="R179" s="61"/>
      <c r="S179" s="61"/>
      <c r="T179" s="61"/>
      <c r="U179" s="61"/>
      <c r="V179" s="61"/>
      <c r="W179" s="61"/>
      <c r="X179" s="61"/>
      <c r="Y179" s="61"/>
      <c r="Z179" s="61"/>
      <c r="AA179" s="61"/>
    </row>
    <row r="180" spans="1:27" ht="14.25" customHeight="1" x14ac:dyDescent="0.35">
      <c r="A180" s="61"/>
      <c r="B180" s="61"/>
      <c r="C180" s="61"/>
      <c r="D180" s="61"/>
      <c r="E180" s="61"/>
      <c r="F180" s="61"/>
      <c r="G180" s="61"/>
      <c r="H180" s="61"/>
      <c r="I180" s="61"/>
      <c r="J180" s="61"/>
      <c r="K180" s="61"/>
      <c r="L180" s="61"/>
      <c r="M180" s="61"/>
      <c r="N180" s="61"/>
      <c r="O180" s="61"/>
      <c r="P180" s="61"/>
      <c r="Q180" s="61"/>
      <c r="R180" s="61"/>
      <c r="S180" s="61"/>
      <c r="T180" s="61"/>
      <c r="U180" s="61"/>
      <c r="V180" s="61"/>
      <c r="W180" s="61"/>
      <c r="X180" s="61"/>
      <c r="Y180" s="61"/>
      <c r="Z180" s="61"/>
      <c r="AA180" s="61"/>
    </row>
    <row r="181" spans="1:27" ht="14.25" customHeight="1" x14ac:dyDescent="0.35">
      <c r="A181" s="61"/>
      <c r="B181" s="61"/>
      <c r="C181" s="61"/>
      <c r="D181" s="61"/>
      <c r="E181" s="61"/>
      <c r="F181" s="61"/>
      <c r="G181" s="61"/>
      <c r="H181" s="61"/>
      <c r="I181" s="61"/>
      <c r="J181" s="61"/>
      <c r="K181" s="61"/>
      <c r="L181" s="61"/>
      <c r="M181" s="61"/>
      <c r="N181" s="61"/>
      <c r="O181" s="61"/>
      <c r="P181" s="61"/>
      <c r="Q181" s="61"/>
      <c r="R181" s="61"/>
      <c r="S181" s="61"/>
      <c r="T181" s="61"/>
      <c r="U181" s="61"/>
      <c r="V181" s="61"/>
      <c r="W181" s="61"/>
      <c r="X181" s="61"/>
      <c r="Y181" s="61"/>
      <c r="Z181" s="61"/>
      <c r="AA181" s="61"/>
    </row>
    <row r="182" spans="1:27" ht="14.25" customHeight="1" x14ac:dyDescent="0.35">
      <c r="A182" s="61"/>
      <c r="B182" s="61"/>
      <c r="C182" s="61"/>
      <c r="D182" s="61"/>
      <c r="E182" s="61"/>
      <c r="F182" s="61"/>
      <c r="G182" s="61"/>
      <c r="H182" s="61"/>
      <c r="I182" s="61"/>
      <c r="J182" s="61"/>
      <c r="K182" s="61"/>
      <c r="L182" s="61"/>
      <c r="M182" s="61"/>
      <c r="N182" s="61"/>
      <c r="O182" s="61"/>
      <c r="P182" s="61"/>
      <c r="Q182" s="61"/>
      <c r="R182" s="61"/>
      <c r="S182" s="61"/>
      <c r="T182" s="61"/>
      <c r="U182" s="61"/>
      <c r="V182" s="61"/>
      <c r="W182" s="61"/>
      <c r="X182" s="61"/>
      <c r="Y182" s="61"/>
      <c r="Z182" s="61"/>
      <c r="AA182" s="61"/>
    </row>
    <row r="183" spans="1:27" ht="14.25" customHeight="1" x14ac:dyDescent="0.35">
      <c r="A183" s="61"/>
      <c r="B183" s="61"/>
      <c r="C183" s="61"/>
      <c r="D183" s="61"/>
      <c r="E183" s="61"/>
      <c r="F183" s="61"/>
      <c r="G183" s="61"/>
      <c r="H183" s="61"/>
      <c r="I183" s="61"/>
      <c r="J183" s="61"/>
      <c r="K183" s="61"/>
      <c r="L183" s="61"/>
      <c r="M183" s="61"/>
      <c r="N183" s="61"/>
      <c r="O183" s="61"/>
      <c r="P183" s="61"/>
      <c r="Q183" s="61"/>
      <c r="R183" s="61"/>
      <c r="S183" s="61"/>
      <c r="T183" s="61"/>
      <c r="U183" s="61"/>
      <c r="V183" s="61"/>
      <c r="W183" s="61"/>
      <c r="X183" s="61"/>
      <c r="Y183" s="61"/>
      <c r="Z183" s="61"/>
      <c r="AA183" s="61"/>
    </row>
    <row r="184" spans="1:27" ht="14.25" customHeight="1" x14ac:dyDescent="0.35">
      <c r="A184" s="61"/>
      <c r="B184" s="61"/>
      <c r="C184" s="61"/>
      <c r="D184" s="61"/>
      <c r="E184" s="61"/>
      <c r="F184" s="61"/>
      <c r="G184" s="61"/>
      <c r="H184" s="61"/>
      <c r="I184" s="61"/>
      <c r="J184" s="61"/>
      <c r="K184" s="61"/>
      <c r="L184" s="61"/>
      <c r="M184" s="61"/>
      <c r="N184" s="61"/>
      <c r="O184" s="61"/>
      <c r="P184" s="61"/>
      <c r="Q184" s="61"/>
      <c r="R184" s="61"/>
      <c r="S184" s="61"/>
      <c r="T184" s="61"/>
      <c r="U184" s="61"/>
      <c r="V184" s="61"/>
      <c r="W184" s="61"/>
      <c r="X184" s="61"/>
      <c r="Y184" s="61"/>
      <c r="Z184" s="61"/>
      <c r="AA184" s="61"/>
    </row>
    <row r="185" spans="1:27" ht="14.25" customHeight="1" x14ac:dyDescent="0.35">
      <c r="A185" s="61"/>
      <c r="B185" s="61"/>
      <c r="C185" s="61"/>
      <c r="D185" s="61"/>
      <c r="E185" s="61"/>
      <c r="F185" s="61"/>
      <c r="G185" s="61"/>
      <c r="H185" s="61"/>
      <c r="I185" s="61"/>
      <c r="J185" s="61"/>
      <c r="K185" s="61"/>
      <c r="L185" s="61"/>
      <c r="M185" s="61"/>
      <c r="N185" s="61"/>
      <c r="O185" s="61"/>
      <c r="P185" s="61"/>
      <c r="Q185" s="61"/>
      <c r="R185" s="61"/>
      <c r="S185" s="61"/>
      <c r="T185" s="61"/>
      <c r="U185" s="61"/>
      <c r="V185" s="61"/>
      <c r="W185" s="61"/>
      <c r="X185" s="61"/>
      <c r="Y185" s="61"/>
      <c r="Z185" s="61"/>
      <c r="AA185" s="61"/>
    </row>
    <row r="186" spans="1:27" ht="14.25" customHeight="1" x14ac:dyDescent="0.35">
      <c r="A186" s="61"/>
      <c r="B186" s="61"/>
      <c r="C186" s="61"/>
      <c r="D186" s="61"/>
      <c r="E186" s="61"/>
      <c r="F186" s="61"/>
      <c r="G186" s="61"/>
      <c r="H186" s="61"/>
      <c r="I186" s="61"/>
      <c r="J186" s="61"/>
      <c r="K186" s="61"/>
      <c r="L186" s="61"/>
      <c r="M186" s="61"/>
      <c r="N186" s="61"/>
      <c r="O186" s="61"/>
      <c r="P186" s="61"/>
      <c r="Q186" s="61"/>
      <c r="R186" s="61"/>
      <c r="S186" s="61"/>
      <c r="T186" s="61"/>
      <c r="U186" s="61"/>
      <c r="V186" s="61"/>
      <c r="W186" s="61"/>
      <c r="X186" s="61"/>
      <c r="Y186" s="61"/>
      <c r="Z186" s="61"/>
      <c r="AA186" s="61"/>
    </row>
    <row r="187" spans="1:27" ht="14.25" customHeight="1" x14ac:dyDescent="0.35">
      <c r="A187" s="61"/>
      <c r="B187" s="61"/>
      <c r="C187" s="61"/>
      <c r="D187" s="61"/>
      <c r="E187" s="61"/>
      <c r="F187" s="61"/>
      <c r="G187" s="61"/>
      <c r="H187" s="61"/>
      <c r="I187" s="61"/>
      <c r="J187" s="61"/>
      <c r="K187" s="61"/>
      <c r="L187" s="61"/>
      <c r="M187" s="61"/>
      <c r="N187" s="61"/>
      <c r="O187" s="61"/>
      <c r="P187" s="61"/>
      <c r="Q187" s="61"/>
      <c r="R187" s="61"/>
      <c r="S187" s="61"/>
      <c r="T187" s="61"/>
      <c r="U187" s="61"/>
      <c r="V187" s="61"/>
      <c r="W187" s="61"/>
      <c r="X187" s="61"/>
      <c r="Y187" s="61"/>
      <c r="Z187" s="61"/>
      <c r="AA187" s="61"/>
    </row>
    <row r="188" spans="1:27" ht="14.25" customHeight="1" x14ac:dyDescent="0.35">
      <c r="A188" s="61"/>
      <c r="B188" s="61"/>
      <c r="C188" s="61"/>
      <c r="D188" s="61"/>
      <c r="E188" s="61"/>
      <c r="F188" s="61"/>
      <c r="G188" s="61"/>
      <c r="H188" s="61"/>
      <c r="I188" s="61"/>
      <c r="J188" s="61"/>
      <c r="K188" s="61"/>
      <c r="L188" s="61"/>
      <c r="M188" s="61"/>
      <c r="N188" s="61"/>
      <c r="O188" s="61"/>
      <c r="P188" s="61"/>
      <c r="Q188" s="61"/>
      <c r="R188" s="61"/>
      <c r="S188" s="61"/>
      <c r="T188" s="61"/>
      <c r="U188" s="61"/>
      <c r="V188" s="61"/>
      <c r="W188" s="61"/>
      <c r="X188" s="61"/>
      <c r="Y188" s="61"/>
      <c r="Z188" s="61"/>
      <c r="AA188" s="61"/>
    </row>
    <row r="189" spans="1:27" ht="14.25" customHeight="1" x14ac:dyDescent="0.35">
      <c r="A189" s="61"/>
      <c r="B189" s="61"/>
      <c r="C189" s="61"/>
      <c r="D189" s="61"/>
      <c r="E189" s="61"/>
      <c r="F189" s="61"/>
      <c r="G189" s="61"/>
      <c r="H189" s="61"/>
      <c r="I189" s="61"/>
      <c r="J189" s="61"/>
      <c r="K189" s="61"/>
      <c r="L189" s="61"/>
      <c r="M189" s="61"/>
      <c r="N189" s="61"/>
      <c r="O189" s="61"/>
      <c r="P189" s="61"/>
      <c r="Q189" s="61"/>
      <c r="R189" s="61"/>
      <c r="S189" s="61"/>
      <c r="T189" s="61"/>
      <c r="U189" s="61"/>
      <c r="V189" s="61"/>
      <c r="W189" s="61"/>
      <c r="X189" s="61"/>
      <c r="Y189" s="61"/>
      <c r="Z189" s="61"/>
      <c r="AA189" s="61"/>
    </row>
    <row r="190" spans="1:27" ht="14.25" customHeight="1" x14ac:dyDescent="0.35">
      <c r="A190" s="61"/>
      <c r="B190" s="61"/>
      <c r="C190" s="61"/>
      <c r="D190" s="61"/>
      <c r="E190" s="61"/>
      <c r="F190" s="61"/>
      <c r="G190" s="61"/>
      <c r="H190" s="61"/>
      <c r="I190" s="61"/>
      <c r="J190" s="61"/>
      <c r="K190" s="61"/>
      <c r="L190" s="61"/>
      <c r="M190" s="61"/>
      <c r="N190" s="61"/>
      <c r="O190" s="61"/>
      <c r="P190" s="61"/>
      <c r="Q190" s="61"/>
      <c r="R190" s="61"/>
      <c r="S190" s="61"/>
      <c r="T190" s="61"/>
      <c r="U190" s="61"/>
      <c r="V190" s="61"/>
      <c r="W190" s="61"/>
      <c r="X190" s="61"/>
      <c r="Y190" s="61"/>
      <c r="Z190" s="61"/>
      <c r="AA190" s="61"/>
    </row>
    <row r="191" spans="1:27" ht="14.25" customHeight="1" x14ac:dyDescent="0.35">
      <c r="A191" s="61"/>
      <c r="B191" s="61"/>
      <c r="C191" s="61"/>
      <c r="D191" s="61"/>
      <c r="E191" s="61"/>
      <c r="F191" s="61"/>
      <c r="G191" s="61"/>
      <c r="H191" s="61"/>
      <c r="I191" s="61"/>
      <c r="J191" s="61"/>
      <c r="K191" s="61"/>
      <c r="L191" s="61"/>
      <c r="M191" s="61"/>
      <c r="N191" s="61"/>
      <c r="O191" s="61"/>
      <c r="P191" s="61"/>
      <c r="Q191" s="61"/>
      <c r="R191" s="61"/>
      <c r="S191" s="61"/>
      <c r="T191" s="61"/>
      <c r="U191" s="61"/>
      <c r="V191" s="61"/>
      <c r="W191" s="61"/>
      <c r="X191" s="61"/>
      <c r="Y191" s="61"/>
      <c r="Z191" s="61"/>
      <c r="AA191" s="61"/>
    </row>
    <row r="192" spans="1:27" ht="14.25" customHeight="1" x14ac:dyDescent="0.35">
      <c r="A192" s="61"/>
      <c r="B192" s="61"/>
      <c r="C192" s="61"/>
      <c r="D192" s="61"/>
      <c r="E192" s="61"/>
      <c r="F192" s="61"/>
      <c r="G192" s="61"/>
      <c r="H192" s="61"/>
      <c r="I192" s="61"/>
      <c r="J192" s="61"/>
      <c r="K192" s="61"/>
      <c r="L192" s="61"/>
      <c r="M192" s="61"/>
      <c r="N192" s="61"/>
      <c r="O192" s="61"/>
      <c r="P192" s="61"/>
      <c r="Q192" s="61"/>
      <c r="R192" s="61"/>
      <c r="S192" s="61"/>
      <c r="T192" s="61"/>
      <c r="U192" s="61"/>
      <c r="V192" s="61"/>
      <c r="W192" s="61"/>
      <c r="X192" s="61"/>
      <c r="Y192" s="61"/>
      <c r="Z192" s="61"/>
      <c r="AA192" s="61"/>
    </row>
    <row r="193" spans="1:27" ht="14.25" customHeight="1" x14ac:dyDescent="0.35">
      <c r="A193" s="61"/>
      <c r="B193" s="61"/>
      <c r="C193" s="61"/>
      <c r="D193" s="61"/>
      <c r="E193" s="61"/>
      <c r="F193" s="61"/>
      <c r="G193" s="61"/>
      <c r="H193" s="61"/>
      <c r="I193" s="61"/>
      <c r="J193" s="61"/>
      <c r="K193" s="61"/>
      <c r="L193" s="61"/>
      <c r="M193" s="61"/>
      <c r="N193" s="61"/>
      <c r="O193" s="61"/>
      <c r="P193" s="61"/>
      <c r="Q193" s="61"/>
      <c r="R193" s="61"/>
      <c r="S193" s="61"/>
      <c r="T193" s="61"/>
      <c r="U193" s="61"/>
      <c r="V193" s="61"/>
      <c r="W193" s="61"/>
      <c r="X193" s="61"/>
      <c r="Y193" s="61"/>
      <c r="Z193" s="61"/>
      <c r="AA193" s="61"/>
    </row>
    <row r="194" spans="1:27" ht="14.25" customHeight="1" x14ac:dyDescent="0.35">
      <c r="A194" s="61"/>
      <c r="B194" s="61"/>
      <c r="C194" s="61"/>
      <c r="D194" s="61"/>
      <c r="E194" s="61"/>
      <c r="F194" s="61"/>
      <c r="G194" s="61"/>
      <c r="H194" s="61"/>
      <c r="I194" s="61"/>
      <c r="J194" s="61"/>
      <c r="K194" s="61"/>
      <c r="L194" s="61"/>
      <c r="M194" s="61"/>
      <c r="N194" s="61"/>
      <c r="O194" s="61"/>
      <c r="P194" s="61"/>
      <c r="Q194" s="61"/>
      <c r="R194" s="61"/>
      <c r="S194" s="61"/>
      <c r="T194" s="61"/>
      <c r="U194" s="61"/>
      <c r="V194" s="61"/>
      <c r="W194" s="61"/>
      <c r="X194" s="61"/>
      <c r="Y194" s="61"/>
      <c r="Z194" s="61"/>
      <c r="AA194" s="61"/>
    </row>
    <row r="195" spans="1:27" ht="14.25" customHeight="1" x14ac:dyDescent="0.35">
      <c r="A195" s="61"/>
      <c r="B195" s="61"/>
      <c r="C195" s="61"/>
      <c r="D195" s="61"/>
      <c r="E195" s="61"/>
      <c r="F195" s="61"/>
      <c r="G195" s="61"/>
      <c r="H195" s="61"/>
      <c r="I195" s="61"/>
      <c r="J195" s="61"/>
      <c r="K195" s="61"/>
      <c r="L195" s="61"/>
      <c r="M195" s="61"/>
      <c r="N195" s="61"/>
      <c r="O195" s="61"/>
      <c r="P195" s="61"/>
      <c r="Q195" s="61"/>
      <c r="R195" s="61"/>
      <c r="S195" s="61"/>
      <c r="T195" s="61"/>
      <c r="U195" s="61"/>
      <c r="V195" s="61"/>
      <c r="W195" s="61"/>
      <c r="X195" s="61"/>
      <c r="Y195" s="61"/>
      <c r="Z195" s="61"/>
      <c r="AA195" s="61"/>
    </row>
    <row r="196" spans="1:27" ht="14.25" customHeight="1" x14ac:dyDescent="0.35">
      <c r="A196" s="61"/>
      <c r="B196" s="61"/>
      <c r="C196" s="61"/>
      <c r="D196" s="61"/>
      <c r="E196" s="61"/>
      <c r="F196" s="61"/>
      <c r="G196" s="61"/>
      <c r="H196" s="61"/>
      <c r="I196" s="61"/>
      <c r="J196" s="61"/>
      <c r="K196" s="61"/>
      <c r="L196" s="61"/>
      <c r="M196" s="61"/>
      <c r="N196" s="61"/>
      <c r="O196" s="61"/>
      <c r="P196" s="61"/>
      <c r="Q196" s="61"/>
      <c r="R196" s="61"/>
      <c r="S196" s="61"/>
      <c r="T196" s="61"/>
      <c r="U196" s="61"/>
      <c r="V196" s="61"/>
      <c r="W196" s="61"/>
      <c r="X196" s="61"/>
      <c r="Y196" s="61"/>
      <c r="Z196" s="61"/>
      <c r="AA196" s="61"/>
    </row>
    <row r="197" spans="1:27" ht="14.25" customHeight="1" x14ac:dyDescent="0.35">
      <c r="A197" s="61"/>
      <c r="B197" s="61"/>
      <c r="C197" s="61"/>
      <c r="D197" s="61"/>
      <c r="E197" s="61"/>
      <c r="F197" s="61"/>
      <c r="G197" s="61"/>
      <c r="H197" s="61"/>
      <c r="I197" s="61"/>
      <c r="J197" s="61"/>
      <c r="K197" s="61"/>
      <c r="L197" s="61"/>
      <c r="M197" s="61"/>
      <c r="N197" s="61"/>
      <c r="O197" s="61"/>
      <c r="P197" s="61"/>
      <c r="Q197" s="61"/>
      <c r="R197" s="61"/>
      <c r="S197" s="61"/>
      <c r="T197" s="61"/>
      <c r="U197" s="61"/>
      <c r="V197" s="61"/>
      <c r="W197" s="61"/>
      <c r="X197" s="61"/>
      <c r="Y197" s="61"/>
      <c r="Z197" s="61"/>
      <c r="AA197" s="61"/>
    </row>
    <row r="198" spans="1:27" ht="14.25" customHeight="1" x14ac:dyDescent="0.35">
      <c r="A198" s="61"/>
      <c r="B198" s="61"/>
      <c r="C198" s="61"/>
      <c r="D198" s="61"/>
      <c r="E198" s="61"/>
      <c r="F198" s="61"/>
      <c r="G198" s="61"/>
      <c r="H198" s="61"/>
      <c r="I198" s="61"/>
      <c r="J198" s="61"/>
      <c r="K198" s="61"/>
      <c r="L198" s="61"/>
      <c r="M198" s="61"/>
      <c r="N198" s="61"/>
      <c r="O198" s="61"/>
      <c r="P198" s="61"/>
      <c r="Q198" s="61"/>
      <c r="R198" s="61"/>
      <c r="S198" s="61"/>
      <c r="T198" s="61"/>
      <c r="U198" s="61"/>
      <c r="V198" s="61"/>
      <c r="W198" s="61"/>
      <c r="X198" s="61"/>
      <c r="Y198" s="61"/>
      <c r="Z198" s="61"/>
      <c r="AA198" s="61"/>
    </row>
    <row r="199" spans="1:27" ht="14.25" customHeight="1" x14ac:dyDescent="0.35">
      <c r="A199" s="61"/>
      <c r="B199" s="61"/>
      <c r="C199" s="61"/>
      <c r="D199" s="61"/>
      <c r="E199" s="61"/>
      <c r="F199" s="61"/>
      <c r="G199" s="61"/>
      <c r="H199" s="61"/>
      <c r="I199" s="61"/>
      <c r="J199" s="61"/>
      <c r="K199" s="61"/>
      <c r="L199" s="61"/>
      <c r="M199" s="61"/>
      <c r="N199" s="61"/>
      <c r="O199" s="61"/>
      <c r="P199" s="61"/>
      <c r="Q199" s="61"/>
      <c r="R199" s="61"/>
      <c r="S199" s="61"/>
      <c r="T199" s="61"/>
      <c r="U199" s="61"/>
      <c r="V199" s="61"/>
      <c r="W199" s="61"/>
      <c r="X199" s="61"/>
      <c r="Y199" s="61"/>
      <c r="Z199" s="61"/>
      <c r="AA199" s="61"/>
    </row>
    <row r="200" spans="1:27" ht="14.25" customHeight="1" x14ac:dyDescent="0.35">
      <c r="A200" s="61"/>
      <c r="B200" s="61"/>
      <c r="C200" s="61"/>
      <c r="D200" s="61"/>
      <c r="E200" s="61"/>
      <c r="F200" s="61"/>
      <c r="G200" s="61"/>
      <c r="H200" s="61"/>
      <c r="I200" s="61"/>
      <c r="J200" s="61"/>
      <c r="K200" s="61"/>
      <c r="L200" s="61"/>
      <c r="M200" s="61"/>
      <c r="N200" s="61"/>
      <c r="O200" s="61"/>
      <c r="P200" s="61"/>
      <c r="Q200" s="61"/>
      <c r="R200" s="61"/>
      <c r="S200" s="61"/>
      <c r="T200" s="61"/>
      <c r="U200" s="61"/>
      <c r="V200" s="61"/>
      <c r="W200" s="61"/>
      <c r="X200" s="61"/>
      <c r="Y200" s="61"/>
      <c r="Z200" s="61"/>
      <c r="AA200" s="61"/>
    </row>
    <row r="201" spans="1:27" ht="14.25" customHeight="1" x14ac:dyDescent="0.35">
      <c r="A201" s="61"/>
      <c r="B201" s="61"/>
      <c r="C201" s="61"/>
      <c r="D201" s="61"/>
      <c r="E201" s="61"/>
      <c r="F201" s="61"/>
      <c r="G201" s="61"/>
      <c r="H201" s="61"/>
      <c r="I201" s="61"/>
      <c r="J201" s="61"/>
      <c r="K201" s="61"/>
      <c r="L201" s="61"/>
      <c r="M201" s="61"/>
      <c r="N201" s="61"/>
      <c r="O201" s="61"/>
      <c r="P201" s="61"/>
      <c r="Q201" s="61"/>
      <c r="R201" s="61"/>
      <c r="S201" s="61"/>
      <c r="T201" s="61"/>
      <c r="U201" s="61"/>
      <c r="V201" s="61"/>
      <c r="W201" s="61"/>
      <c r="X201" s="61"/>
      <c r="Y201" s="61"/>
      <c r="Z201" s="61"/>
      <c r="AA201" s="61"/>
    </row>
    <row r="202" spans="1:27" ht="14.25" customHeight="1" x14ac:dyDescent="0.35">
      <c r="A202" s="61"/>
      <c r="B202" s="61"/>
      <c r="C202" s="61"/>
      <c r="D202" s="61"/>
      <c r="E202" s="61"/>
      <c r="F202" s="61"/>
      <c r="G202" s="61"/>
      <c r="H202" s="61"/>
      <c r="I202" s="61"/>
      <c r="J202" s="61"/>
      <c r="K202" s="61"/>
      <c r="L202" s="61"/>
      <c r="M202" s="61"/>
      <c r="N202" s="61"/>
      <c r="O202" s="61"/>
      <c r="P202" s="61"/>
      <c r="Q202" s="61"/>
      <c r="R202" s="61"/>
      <c r="S202" s="61"/>
      <c r="T202" s="61"/>
      <c r="U202" s="61"/>
      <c r="V202" s="61"/>
      <c r="W202" s="61"/>
      <c r="X202" s="61"/>
      <c r="Y202" s="61"/>
      <c r="Z202" s="61"/>
      <c r="AA202" s="61"/>
    </row>
    <row r="203" spans="1:27" ht="14.25" customHeight="1" x14ac:dyDescent="0.35">
      <c r="A203" s="61"/>
      <c r="B203" s="61"/>
      <c r="C203" s="61"/>
      <c r="D203" s="61"/>
      <c r="E203" s="61"/>
      <c r="F203" s="61"/>
      <c r="G203" s="61"/>
      <c r="H203" s="61"/>
      <c r="I203" s="61"/>
      <c r="J203" s="61"/>
      <c r="K203" s="61"/>
      <c r="L203" s="61"/>
      <c r="M203" s="61"/>
      <c r="N203" s="61"/>
      <c r="O203" s="61"/>
      <c r="P203" s="61"/>
      <c r="Q203" s="61"/>
      <c r="R203" s="61"/>
      <c r="S203" s="61"/>
      <c r="T203" s="61"/>
      <c r="U203" s="61"/>
      <c r="V203" s="61"/>
      <c r="W203" s="61"/>
      <c r="X203" s="61"/>
      <c r="Y203" s="61"/>
      <c r="Z203" s="61"/>
      <c r="AA203" s="61"/>
    </row>
    <row r="204" spans="1:27" ht="14.25" customHeight="1" x14ac:dyDescent="0.35">
      <c r="A204" s="61"/>
      <c r="B204" s="61"/>
      <c r="C204" s="61"/>
      <c r="D204" s="61"/>
      <c r="E204" s="61"/>
      <c r="F204" s="61"/>
      <c r="G204" s="61"/>
      <c r="H204" s="61"/>
      <c r="I204" s="61"/>
      <c r="J204" s="61"/>
      <c r="K204" s="61"/>
      <c r="L204" s="61"/>
      <c r="M204" s="61"/>
      <c r="N204" s="61"/>
      <c r="O204" s="61"/>
      <c r="P204" s="61"/>
      <c r="Q204" s="61"/>
      <c r="R204" s="61"/>
      <c r="S204" s="61"/>
      <c r="T204" s="61"/>
      <c r="U204" s="61"/>
      <c r="V204" s="61"/>
      <c r="W204" s="61"/>
      <c r="X204" s="61"/>
      <c r="Y204" s="61"/>
      <c r="Z204" s="61"/>
      <c r="AA204" s="61"/>
    </row>
    <row r="205" spans="1:27" ht="14.25" customHeight="1" x14ac:dyDescent="0.35">
      <c r="A205" s="61"/>
      <c r="B205" s="61"/>
      <c r="C205" s="61"/>
      <c r="D205" s="61"/>
      <c r="E205" s="61"/>
      <c r="F205" s="61"/>
      <c r="G205" s="61"/>
      <c r="H205" s="61"/>
      <c r="I205" s="61"/>
      <c r="J205" s="61"/>
      <c r="K205" s="61"/>
      <c r="L205" s="61"/>
      <c r="M205" s="61"/>
      <c r="N205" s="61"/>
      <c r="O205" s="61"/>
      <c r="P205" s="61"/>
      <c r="Q205" s="61"/>
      <c r="R205" s="61"/>
      <c r="S205" s="61"/>
      <c r="T205" s="61"/>
      <c r="U205" s="61"/>
      <c r="V205" s="61"/>
      <c r="W205" s="61"/>
      <c r="X205" s="61"/>
      <c r="Y205" s="61"/>
      <c r="Z205" s="61"/>
      <c r="AA205" s="61"/>
    </row>
    <row r="206" spans="1:27" ht="14.25" customHeight="1" x14ac:dyDescent="0.35">
      <c r="A206" s="61"/>
      <c r="B206" s="61"/>
      <c r="C206" s="61"/>
      <c r="D206" s="61"/>
      <c r="E206" s="61"/>
      <c r="F206" s="61"/>
      <c r="G206" s="61"/>
      <c r="H206" s="61"/>
      <c r="I206" s="61"/>
      <c r="J206" s="61"/>
      <c r="K206" s="61"/>
      <c r="L206" s="61"/>
      <c r="M206" s="61"/>
      <c r="N206" s="61"/>
      <c r="O206" s="61"/>
      <c r="P206" s="61"/>
      <c r="Q206" s="61"/>
      <c r="R206" s="61"/>
      <c r="S206" s="61"/>
      <c r="T206" s="61"/>
      <c r="U206" s="61"/>
      <c r="V206" s="61"/>
      <c r="W206" s="61"/>
      <c r="X206" s="61"/>
      <c r="Y206" s="61"/>
      <c r="Z206" s="61"/>
      <c r="AA206" s="61"/>
    </row>
    <row r="207" spans="1:27" ht="14.25" customHeight="1" x14ac:dyDescent="0.35">
      <c r="A207" s="61"/>
      <c r="B207" s="61"/>
      <c r="C207" s="61"/>
      <c r="D207" s="61"/>
      <c r="E207" s="61"/>
      <c r="F207" s="61"/>
      <c r="G207" s="61"/>
      <c r="H207" s="61"/>
      <c r="I207" s="61"/>
      <c r="J207" s="61"/>
      <c r="K207" s="61"/>
      <c r="L207" s="61"/>
      <c r="M207" s="61"/>
      <c r="N207" s="61"/>
      <c r="O207" s="61"/>
      <c r="P207" s="61"/>
      <c r="Q207" s="61"/>
      <c r="R207" s="61"/>
      <c r="S207" s="61"/>
      <c r="T207" s="61"/>
      <c r="U207" s="61"/>
      <c r="V207" s="61"/>
      <c r="W207" s="61"/>
      <c r="X207" s="61"/>
      <c r="Y207" s="61"/>
      <c r="Z207" s="61"/>
      <c r="AA207" s="61"/>
    </row>
    <row r="208" spans="1:27" ht="14.25" customHeight="1" x14ac:dyDescent="0.35">
      <c r="A208" s="61"/>
      <c r="B208" s="61"/>
      <c r="C208" s="61"/>
      <c r="D208" s="61"/>
      <c r="E208" s="61"/>
      <c r="F208" s="61"/>
      <c r="G208" s="61"/>
      <c r="H208" s="61"/>
      <c r="I208" s="61"/>
      <c r="J208" s="61"/>
      <c r="K208" s="61"/>
      <c r="L208" s="61"/>
      <c r="M208" s="61"/>
      <c r="N208" s="61"/>
      <c r="O208" s="61"/>
      <c r="P208" s="61"/>
      <c r="Q208" s="61"/>
      <c r="R208" s="61"/>
      <c r="S208" s="61"/>
      <c r="T208" s="61"/>
      <c r="U208" s="61"/>
      <c r="V208" s="61"/>
      <c r="W208" s="61"/>
      <c r="X208" s="61"/>
      <c r="Y208" s="61"/>
      <c r="Z208" s="61"/>
      <c r="AA208" s="61"/>
    </row>
    <row r="209" spans="1:27" ht="14.25" customHeight="1" x14ac:dyDescent="0.35">
      <c r="A209" s="61"/>
      <c r="B209" s="61"/>
      <c r="C209" s="61"/>
      <c r="D209" s="61"/>
      <c r="E209" s="61"/>
      <c r="F209" s="61"/>
      <c r="G209" s="61"/>
      <c r="H209" s="61"/>
      <c r="I209" s="61"/>
      <c r="J209" s="61"/>
      <c r="K209" s="61"/>
      <c r="L209" s="61"/>
      <c r="M209" s="61"/>
      <c r="N209" s="61"/>
      <c r="O209" s="61"/>
      <c r="P209" s="61"/>
      <c r="Q209" s="61"/>
      <c r="R209" s="61"/>
      <c r="S209" s="61"/>
      <c r="T209" s="61"/>
      <c r="U209" s="61"/>
      <c r="V209" s="61"/>
      <c r="W209" s="61"/>
      <c r="X209" s="61"/>
      <c r="Y209" s="61"/>
      <c r="Z209" s="61"/>
      <c r="AA209" s="61"/>
    </row>
    <row r="210" spans="1:27" ht="14.25" customHeight="1" x14ac:dyDescent="0.35">
      <c r="A210" s="61"/>
      <c r="B210" s="61"/>
      <c r="C210" s="61"/>
      <c r="D210" s="61"/>
      <c r="E210" s="61"/>
      <c r="F210" s="61"/>
      <c r="G210" s="61"/>
      <c r="H210" s="61"/>
      <c r="I210" s="61"/>
      <c r="J210" s="61"/>
      <c r="K210" s="61"/>
      <c r="L210" s="61"/>
      <c r="M210" s="61"/>
      <c r="N210" s="61"/>
      <c r="O210" s="61"/>
      <c r="P210" s="61"/>
      <c r="Q210" s="61"/>
      <c r="R210" s="61"/>
      <c r="S210" s="61"/>
      <c r="T210" s="61"/>
      <c r="U210" s="61"/>
      <c r="V210" s="61"/>
      <c r="W210" s="61"/>
      <c r="X210" s="61"/>
      <c r="Y210" s="61"/>
      <c r="Z210" s="61"/>
      <c r="AA210" s="61"/>
    </row>
    <row r="211" spans="1:27" ht="14.25" customHeight="1" x14ac:dyDescent="0.35">
      <c r="A211" s="61"/>
      <c r="B211" s="61"/>
      <c r="C211" s="61"/>
      <c r="D211" s="61"/>
      <c r="E211" s="61"/>
      <c r="F211" s="61"/>
      <c r="G211" s="61"/>
      <c r="H211" s="61"/>
      <c r="I211" s="61"/>
      <c r="J211" s="61"/>
      <c r="K211" s="61"/>
      <c r="L211" s="61"/>
      <c r="M211" s="61"/>
      <c r="N211" s="61"/>
      <c r="O211" s="61"/>
      <c r="P211" s="61"/>
      <c r="Q211" s="61"/>
      <c r="R211" s="61"/>
      <c r="S211" s="61"/>
      <c r="T211" s="61"/>
      <c r="U211" s="61"/>
      <c r="V211" s="61"/>
      <c r="W211" s="61"/>
      <c r="X211" s="61"/>
      <c r="Y211" s="61"/>
      <c r="Z211" s="61"/>
      <c r="AA211" s="61"/>
    </row>
    <row r="212" spans="1:27" ht="14.25" customHeight="1" x14ac:dyDescent="0.35">
      <c r="A212" s="61"/>
      <c r="B212" s="61"/>
      <c r="C212" s="61"/>
      <c r="D212" s="61"/>
      <c r="E212" s="61"/>
      <c r="F212" s="61"/>
      <c r="G212" s="61"/>
      <c r="H212" s="61"/>
      <c r="I212" s="61"/>
      <c r="J212" s="61"/>
      <c r="K212" s="61"/>
      <c r="L212" s="61"/>
      <c r="M212" s="61"/>
      <c r="N212" s="61"/>
      <c r="O212" s="61"/>
      <c r="P212" s="61"/>
      <c r="Q212" s="61"/>
      <c r="R212" s="61"/>
      <c r="S212" s="61"/>
      <c r="T212" s="61"/>
      <c r="U212" s="61"/>
      <c r="V212" s="61"/>
      <c r="W212" s="61"/>
      <c r="X212" s="61"/>
      <c r="Y212" s="61"/>
      <c r="Z212" s="61"/>
      <c r="AA212" s="61"/>
    </row>
    <row r="213" spans="1:27" ht="14.25" customHeight="1" x14ac:dyDescent="0.35">
      <c r="A213" s="61"/>
      <c r="B213" s="61"/>
      <c r="C213" s="61"/>
      <c r="D213" s="61"/>
      <c r="E213" s="61"/>
      <c r="F213" s="61"/>
      <c r="G213" s="61"/>
      <c r="H213" s="61"/>
      <c r="I213" s="61"/>
      <c r="J213" s="61"/>
      <c r="K213" s="61"/>
      <c r="L213" s="61"/>
      <c r="M213" s="61"/>
      <c r="N213" s="61"/>
      <c r="O213" s="61"/>
      <c r="P213" s="61"/>
      <c r="Q213" s="61"/>
      <c r="R213" s="61"/>
      <c r="S213" s="61"/>
      <c r="T213" s="61"/>
      <c r="U213" s="61"/>
      <c r="V213" s="61"/>
      <c r="W213" s="61"/>
      <c r="X213" s="61"/>
      <c r="Y213" s="61"/>
      <c r="Z213" s="61"/>
      <c r="AA213" s="61"/>
    </row>
    <row r="214" spans="1:27" ht="14.25" customHeight="1" x14ac:dyDescent="0.35">
      <c r="A214" s="61"/>
      <c r="B214" s="61"/>
      <c r="C214" s="61"/>
      <c r="D214" s="61"/>
      <c r="E214" s="61"/>
      <c r="F214" s="61"/>
      <c r="G214" s="61"/>
      <c r="H214" s="61"/>
      <c r="I214" s="61"/>
      <c r="J214" s="61"/>
      <c r="K214" s="61"/>
      <c r="L214" s="61"/>
      <c r="M214" s="61"/>
      <c r="N214" s="61"/>
      <c r="O214" s="61"/>
      <c r="P214" s="61"/>
      <c r="Q214" s="61"/>
      <c r="R214" s="61"/>
      <c r="S214" s="61"/>
      <c r="T214" s="61"/>
      <c r="U214" s="61"/>
      <c r="V214" s="61"/>
      <c r="W214" s="61"/>
      <c r="X214" s="61"/>
      <c r="Y214" s="61"/>
      <c r="Z214" s="61"/>
      <c r="AA214" s="61"/>
    </row>
    <row r="215" spans="1:27" ht="14.25" customHeight="1" x14ac:dyDescent="0.35">
      <c r="A215" s="61"/>
      <c r="B215" s="61"/>
      <c r="C215" s="61"/>
      <c r="D215" s="61"/>
      <c r="E215" s="61"/>
      <c r="F215" s="61"/>
      <c r="G215" s="61"/>
      <c r="H215" s="61"/>
      <c r="I215" s="61"/>
      <c r="J215" s="61"/>
      <c r="K215" s="61"/>
      <c r="L215" s="61"/>
      <c r="M215" s="61"/>
      <c r="N215" s="61"/>
      <c r="O215" s="61"/>
      <c r="P215" s="61"/>
      <c r="Q215" s="61"/>
      <c r="R215" s="61"/>
      <c r="S215" s="61"/>
      <c r="T215" s="61"/>
      <c r="U215" s="61"/>
      <c r="V215" s="61"/>
      <c r="W215" s="61"/>
      <c r="X215" s="61"/>
      <c r="Y215" s="61"/>
      <c r="Z215" s="61"/>
      <c r="AA215" s="61"/>
    </row>
    <row r="216" spans="1:27" ht="14.25" customHeight="1" x14ac:dyDescent="0.35">
      <c r="A216" s="61"/>
      <c r="B216" s="61"/>
      <c r="C216" s="61"/>
      <c r="D216" s="61"/>
      <c r="E216" s="61"/>
      <c r="F216" s="61"/>
      <c r="G216" s="61"/>
      <c r="H216" s="61"/>
      <c r="I216" s="61"/>
      <c r="J216" s="61"/>
      <c r="K216" s="61"/>
      <c r="L216" s="61"/>
      <c r="M216" s="61"/>
      <c r="N216" s="61"/>
      <c r="O216" s="61"/>
      <c r="P216" s="61"/>
      <c r="Q216" s="61"/>
      <c r="R216" s="61"/>
      <c r="S216" s="61"/>
      <c r="T216" s="61"/>
      <c r="U216" s="61"/>
      <c r="V216" s="61"/>
      <c r="W216" s="61"/>
      <c r="X216" s="61"/>
      <c r="Y216" s="61"/>
      <c r="Z216" s="61"/>
      <c r="AA216" s="61"/>
    </row>
    <row r="217" spans="1:27" ht="14.25" customHeight="1" x14ac:dyDescent="0.35">
      <c r="A217" s="61"/>
      <c r="B217" s="61"/>
      <c r="C217" s="61"/>
      <c r="D217" s="61"/>
      <c r="E217" s="61"/>
      <c r="F217" s="61"/>
      <c r="G217" s="61"/>
      <c r="H217" s="61"/>
      <c r="I217" s="61"/>
      <c r="J217" s="61"/>
      <c r="K217" s="61"/>
      <c r="L217" s="61"/>
      <c r="M217" s="61"/>
      <c r="N217" s="61"/>
      <c r="O217" s="61"/>
      <c r="P217" s="61"/>
      <c r="Q217" s="61"/>
      <c r="R217" s="61"/>
      <c r="S217" s="61"/>
      <c r="T217" s="61"/>
      <c r="U217" s="61"/>
      <c r="V217" s="61"/>
      <c r="W217" s="61"/>
      <c r="X217" s="61"/>
      <c r="Y217" s="61"/>
      <c r="Z217" s="61"/>
      <c r="AA217" s="61"/>
    </row>
    <row r="218" spans="1:27" ht="14.25" customHeight="1" x14ac:dyDescent="0.35">
      <c r="A218" s="61"/>
      <c r="B218" s="61"/>
      <c r="C218" s="61"/>
      <c r="D218" s="61"/>
      <c r="E218" s="61"/>
      <c r="F218" s="61"/>
      <c r="G218" s="61"/>
      <c r="H218" s="61"/>
      <c r="I218" s="61"/>
      <c r="J218" s="61"/>
      <c r="K218" s="61"/>
      <c r="L218" s="61"/>
      <c r="M218" s="61"/>
      <c r="N218" s="61"/>
      <c r="O218" s="61"/>
      <c r="P218" s="61"/>
      <c r="Q218" s="61"/>
      <c r="R218" s="61"/>
      <c r="S218" s="61"/>
      <c r="T218" s="61"/>
      <c r="U218" s="61"/>
      <c r="V218" s="61"/>
      <c r="W218" s="61"/>
      <c r="X218" s="61"/>
      <c r="Y218" s="61"/>
      <c r="Z218" s="61"/>
      <c r="AA218" s="61"/>
    </row>
    <row r="219" spans="1:27" ht="14.25" customHeight="1" x14ac:dyDescent="0.35">
      <c r="A219" s="61"/>
      <c r="B219" s="61"/>
      <c r="C219" s="61"/>
      <c r="D219" s="61"/>
      <c r="E219" s="61"/>
      <c r="F219" s="61"/>
      <c r="G219" s="61"/>
      <c r="H219" s="61"/>
      <c r="I219" s="61"/>
      <c r="J219" s="61"/>
      <c r="K219" s="61"/>
      <c r="L219" s="61"/>
      <c r="M219" s="61"/>
      <c r="N219" s="61"/>
      <c r="O219" s="61"/>
      <c r="P219" s="61"/>
      <c r="Q219" s="61"/>
      <c r="R219" s="61"/>
      <c r="S219" s="61"/>
      <c r="T219" s="61"/>
      <c r="U219" s="61"/>
      <c r="V219" s="61"/>
      <c r="W219" s="61"/>
      <c r="X219" s="61"/>
      <c r="Y219" s="61"/>
      <c r="Z219" s="61"/>
      <c r="AA219" s="61"/>
    </row>
    <row r="220" spans="1:27" ht="14.25" customHeight="1" x14ac:dyDescent="0.35">
      <c r="A220" s="61"/>
      <c r="B220" s="61"/>
      <c r="C220" s="61"/>
      <c r="D220" s="61"/>
      <c r="E220" s="61"/>
      <c r="F220" s="61"/>
      <c r="G220" s="61"/>
      <c r="H220" s="61"/>
      <c r="I220" s="61"/>
      <c r="J220" s="61"/>
      <c r="K220" s="61"/>
      <c r="L220" s="61"/>
      <c r="M220" s="61"/>
      <c r="N220" s="61"/>
      <c r="O220" s="61"/>
      <c r="P220" s="61"/>
      <c r="Q220" s="61"/>
      <c r="R220" s="61"/>
      <c r="S220" s="61"/>
      <c r="T220" s="61"/>
      <c r="U220" s="61"/>
      <c r="V220" s="61"/>
      <c r="W220" s="61"/>
      <c r="X220" s="61"/>
      <c r="Y220" s="61"/>
      <c r="Z220" s="61"/>
      <c r="AA220" s="61"/>
    </row>
    <row r="221" spans="1:27" ht="14.25" customHeight="1" x14ac:dyDescent="0.35">
      <c r="A221" s="61"/>
      <c r="B221" s="61"/>
      <c r="C221" s="61"/>
      <c r="D221" s="61"/>
      <c r="E221" s="61"/>
      <c r="F221" s="61"/>
      <c r="G221" s="61"/>
      <c r="H221" s="61"/>
      <c r="I221" s="61"/>
      <c r="J221" s="61"/>
      <c r="K221" s="61"/>
      <c r="L221" s="61"/>
      <c r="M221" s="61"/>
      <c r="N221" s="61"/>
      <c r="O221" s="61"/>
      <c r="P221" s="61"/>
      <c r="Q221" s="61"/>
      <c r="R221" s="61"/>
      <c r="S221" s="61"/>
      <c r="T221" s="61"/>
      <c r="U221" s="61"/>
      <c r="V221" s="61"/>
      <c r="W221" s="61"/>
      <c r="X221" s="61"/>
      <c r="Y221" s="61"/>
      <c r="Z221" s="61"/>
      <c r="AA221" s="61"/>
    </row>
    <row r="222" spans="1:27" ht="14.25" customHeight="1" x14ac:dyDescent="0.35">
      <c r="A222" s="61"/>
      <c r="B222" s="61"/>
      <c r="C222" s="61"/>
      <c r="D222" s="61"/>
      <c r="E222" s="61"/>
      <c r="F222" s="61"/>
      <c r="G222" s="61"/>
      <c r="H222" s="61"/>
      <c r="I222" s="61"/>
      <c r="J222" s="61"/>
      <c r="K222" s="61"/>
      <c r="L222" s="61"/>
      <c r="M222" s="61"/>
      <c r="N222" s="61"/>
      <c r="O222" s="61"/>
      <c r="P222" s="61"/>
      <c r="Q222" s="61"/>
      <c r="R222" s="61"/>
      <c r="S222" s="61"/>
      <c r="T222" s="61"/>
      <c r="U222" s="61"/>
      <c r="V222" s="61"/>
      <c r="W222" s="61"/>
      <c r="X222" s="61"/>
      <c r="Y222" s="61"/>
      <c r="Z222" s="61"/>
      <c r="AA222" s="61"/>
    </row>
    <row r="223" spans="1:27" ht="14.25" customHeight="1" x14ac:dyDescent="0.35">
      <c r="A223" s="61"/>
      <c r="B223" s="61"/>
      <c r="C223" s="61"/>
      <c r="D223" s="61"/>
      <c r="E223" s="61"/>
      <c r="F223" s="61"/>
      <c r="G223" s="61"/>
      <c r="H223" s="61"/>
      <c r="I223" s="61"/>
      <c r="J223" s="61"/>
      <c r="K223" s="61"/>
      <c r="L223" s="61"/>
      <c r="M223" s="61"/>
      <c r="N223" s="61"/>
      <c r="O223" s="61"/>
      <c r="P223" s="61"/>
      <c r="Q223" s="61"/>
      <c r="R223" s="61"/>
      <c r="S223" s="61"/>
      <c r="T223" s="61"/>
      <c r="U223" s="61"/>
      <c r="V223" s="61"/>
      <c r="W223" s="61"/>
      <c r="X223" s="61"/>
      <c r="Y223" s="61"/>
      <c r="Z223" s="61"/>
      <c r="AA223" s="61"/>
    </row>
    <row r="224" spans="1:27" ht="14.25" customHeight="1" x14ac:dyDescent="0.35">
      <c r="A224" s="61"/>
      <c r="B224" s="61"/>
      <c r="C224" s="61"/>
      <c r="D224" s="61"/>
      <c r="E224" s="61"/>
      <c r="F224" s="61"/>
      <c r="G224" s="61"/>
      <c r="H224" s="61"/>
      <c r="I224" s="61"/>
      <c r="J224" s="61"/>
      <c r="K224" s="61"/>
      <c r="L224" s="61"/>
      <c r="M224" s="61"/>
      <c r="N224" s="61"/>
      <c r="O224" s="61"/>
      <c r="P224" s="61"/>
      <c r="Q224" s="61"/>
      <c r="R224" s="61"/>
      <c r="S224" s="61"/>
      <c r="T224" s="61"/>
      <c r="U224" s="61"/>
      <c r="V224" s="61"/>
      <c r="W224" s="61"/>
      <c r="X224" s="61"/>
      <c r="Y224" s="61"/>
      <c r="Z224" s="61"/>
      <c r="AA224" s="61"/>
    </row>
    <row r="225" spans="1:27" ht="14.25" customHeight="1" x14ac:dyDescent="0.35">
      <c r="A225" s="61"/>
      <c r="B225" s="61"/>
      <c r="C225" s="61"/>
      <c r="D225" s="61"/>
      <c r="E225" s="61"/>
      <c r="F225" s="61"/>
      <c r="G225" s="61"/>
      <c r="H225" s="61"/>
      <c r="I225" s="61"/>
      <c r="J225" s="61"/>
      <c r="K225" s="61"/>
      <c r="L225" s="61"/>
      <c r="M225" s="61"/>
      <c r="N225" s="61"/>
      <c r="O225" s="61"/>
      <c r="P225" s="61"/>
      <c r="Q225" s="61"/>
      <c r="R225" s="61"/>
      <c r="S225" s="61"/>
      <c r="T225" s="61"/>
      <c r="U225" s="61"/>
      <c r="V225" s="61"/>
      <c r="W225" s="61"/>
      <c r="X225" s="61"/>
      <c r="Y225" s="61"/>
      <c r="Z225" s="61"/>
      <c r="AA225" s="61"/>
    </row>
    <row r="226" spans="1:27" ht="14.25" customHeight="1" x14ac:dyDescent="0.35">
      <c r="A226" s="61"/>
      <c r="B226" s="61"/>
      <c r="C226" s="61"/>
      <c r="D226" s="61"/>
      <c r="E226" s="61"/>
      <c r="F226" s="61"/>
      <c r="G226" s="61"/>
      <c r="H226" s="61"/>
      <c r="I226" s="61"/>
      <c r="J226" s="61"/>
      <c r="K226" s="61"/>
      <c r="L226" s="61"/>
      <c r="M226" s="61"/>
      <c r="N226" s="61"/>
      <c r="O226" s="61"/>
      <c r="P226" s="61"/>
      <c r="Q226" s="61"/>
      <c r="R226" s="61"/>
      <c r="S226" s="61"/>
      <c r="T226" s="61"/>
      <c r="U226" s="61"/>
      <c r="V226" s="61"/>
      <c r="W226" s="61"/>
      <c r="X226" s="61"/>
      <c r="Y226" s="61"/>
      <c r="Z226" s="61"/>
      <c r="AA226" s="61"/>
    </row>
    <row r="227" spans="1:27" ht="14.25" customHeight="1" x14ac:dyDescent="0.35">
      <c r="A227" s="61"/>
      <c r="B227" s="61"/>
      <c r="C227" s="61"/>
      <c r="D227" s="61"/>
      <c r="E227" s="61"/>
      <c r="F227" s="61"/>
      <c r="G227" s="61"/>
      <c r="H227" s="61"/>
      <c r="I227" s="61"/>
      <c r="J227" s="61"/>
      <c r="K227" s="61"/>
      <c r="L227" s="61"/>
      <c r="M227" s="61"/>
      <c r="N227" s="61"/>
      <c r="O227" s="61"/>
      <c r="P227" s="61"/>
      <c r="Q227" s="61"/>
      <c r="R227" s="61"/>
      <c r="S227" s="61"/>
      <c r="T227" s="61"/>
      <c r="U227" s="61"/>
      <c r="V227" s="61"/>
      <c r="W227" s="61"/>
      <c r="X227" s="61"/>
      <c r="Y227" s="61"/>
      <c r="Z227" s="61"/>
      <c r="AA227" s="61"/>
    </row>
    <row r="228" spans="1:27" ht="14.25" customHeight="1" x14ac:dyDescent="0.35">
      <c r="A228" s="61"/>
      <c r="B228" s="61"/>
      <c r="C228" s="61"/>
      <c r="D228" s="61"/>
      <c r="E228" s="61"/>
      <c r="F228" s="61"/>
      <c r="G228" s="61"/>
      <c r="H228" s="61"/>
      <c r="I228" s="61"/>
      <c r="J228" s="61"/>
      <c r="K228" s="61"/>
      <c r="L228" s="61"/>
      <c r="M228" s="61"/>
      <c r="N228" s="61"/>
      <c r="O228" s="61"/>
      <c r="P228" s="61"/>
      <c r="Q228" s="61"/>
      <c r="R228" s="61"/>
      <c r="S228" s="61"/>
      <c r="T228" s="61"/>
      <c r="U228" s="61"/>
      <c r="V228" s="61"/>
      <c r="W228" s="61"/>
      <c r="X228" s="61"/>
      <c r="Y228" s="61"/>
      <c r="Z228" s="61"/>
      <c r="AA228" s="61"/>
    </row>
    <row r="229" spans="1:27" ht="14.25" customHeight="1" x14ac:dyDescent="0.35">
      <c r="A229" s="61"/>
      <c r="B229" s="61"/>
      <c r="C229" s="61"/>
      <c r="D229" s="61"/>
      <c r="E229" s="61"/>
      <c r="F229" s="61"/>
      <c r="G229" s="61"/>
      <c r="H229" s="61"/>
      <c r="I229" s="61"/>
      <c r="J229" s="61"/>
      <c r="K229" s="61"/>
      <c r="L229" s="61"/>
      <c r="M229" s="61"/>
      <c r="N229" s="61"/>
      <c r="O229" s="61"/>
      <c r="P229" s="61"/>
      <c r="Q229" s="61"/>
      <c r="R229" s="61"/>
      <c r="S229" s="61"/>
      <c r="T229" s="61"/>
      <c r="U229" s="61"/>
      <c r="V229" s="61"/>
      <c r="W229" s="61"/>
      <c r="X229" s="61"/>
      <c r="Y229" s="61"/>
      <c r="Z229" s="61"/>
      <c r="AA229" s="61"/>
    </row>
    <row r="230" spans="1:27" ht="14.25" customHeight="1" x14ac:dyDescent="0.35">
      <c r="A230" s="61"/>
      <c r="B230" s="61"/>
      <c r="C230" s="61"/>
      <c r="D230" s="61"/>
      <c r="E230" s="61"/>
      <c r="F230" s="61"/>
      <c r="G230" s="61"/>
      <c r="H230" s="61"/>
      <c r="I230" s="61"/>
      <c r="J230" s="61"/>
      <c r="K230" s="61"/>
      <c r="L230" s="61"/>
      <c r="M230" s="61"/>
      <c r="N230" s="61"/>
      <c r="O230" s="61"/>
      <c r="P230" s="61"/>
      <c r="Q230" s="61"/>
      <c r="R230" s="61"/>
      <c r="S230" s="61"/>
      <c r="T230" s="61"/>
      <c r="U230" s="61"/>
      <c r="V230" s="61"/>
      <c r="W230" s="61"/>
      <c r="X230" s="61"/>
      <c r="Y230" s="61"/>
      <c r="Z230" s="61"/>
      <c r="AA230" s="61"/>
    </row>
    <row r="231" spans="1:27" ht="14.25" customHeight="1" x14ac:dyDescent="0.35">
      <c r="A231" s="61"/>
      <c r="B231" s="61"/>
      <c r="C231" s="61"/>
      <c r="D231" s="61"/>
      <c r="E231" s="61"/>
      <c r="F231" s="61"/>
      <c r="G231" s="61"/>
      <c r="H231" s="61"/>
      <c r="I231" s="61"/>
      <c r="J231" s="61"/>
      <c r="K231" s="61"/>
      <c r="L231" s="61"/>
      <c r="M231" s="61"/>
      <c r="N231" s="61"/>
      <c r="O231" s="61"/>
      <c r="P231" s="61"/>
      <c r="Q231" s="61"/>
      <c r="R231" s="61"/>
      <c r="S231" s="61"/>
      <c r="T231" s="61"/>
      <c r="U231" s="61"/>
      <c r="V231" s="61"/>
      <c r="W231" s="61"/>
      <c r="X231" s="61"/>
      <c r="Y231" s="61"/>
      <c r="Z231" s="61"/>
      <c r="AA231" s="61"/>
    </row>
    <row r="232" spans="1:27" ht="14.25" customHeight="1" x14ac:dyDescent="0.35">
      <c r="A232" s="61"/>
      <c r="B232" s="61"/>
      <c r="C232" s="61"/>
      <c r="D232" s="61"/>
      <c r="E232" s="61"/>
      <c r="F232" s="61"/>
      <c r="G232" s="61"/>
      <c r="H232" s="61"/>
      <c r="I232" s="61"/>
      <c r="J232" s="61"/>
      <c r="K232" s="61"/>
      <c r="L232" s="61"/>
      <c r="M232" s="61"/>
      <c r="N232" s="61"/>
      <c r="O232" s="61"/>
      <c r="P232" s="61"/>
      <c r="Q232" s="61"/>
      <c r="R232" s="61"/>
      <c r="S232" s="61"/>
      <c r="T232" s="61"/>
      <c r="U232" s="61"/>
      <c r="V232" s="61"/>
      <c r="W232" s="61"/>
      <c r="X232" s="61"/>
      <c r="Y232" s="61"/>
      <c r="Z232" s="61"/>
      <c r="AA232" s="61"/>
    </row>
    <row r="233" spans="1:27" ht="14.25" customHeight="1" x14ac:dyDescent="0.35">
      <c r="A233" s="61"/>
      <c r="B233" s="61"/>
      <c r="C233" s="61"/>
      <c r="D233" s="61"/>
      <c r="E233" s="61"/>
      <c r="F233" s="61"/>
      <c r="G233" s="61"/>
      <c r="H233" s="61"/>
      <c r="I233" s="61"/>
      <c r="J233" s="61"/>
      <c r="K233" s="61"/>
      <c r="L233" s="61"/>
      <c r="M233" s="61"/>
      <c r="N233" s="61"/>
      <c r="O233" s="61"/>
      <c r="P233" s="61"/>
      <c r="Q233" s="61"/>
      <c r="R233" s="61"/>
      <c r="S233" s="61"/>
      <c r="T233" s="61"/>
      <c r="U233" s="61"/>
      <c r="V233" s="61"/>
      <c r="W233" s="61"/>
      <c r="X233" s="61"/>
      <c r="Y233" s="61"/>
      <c r="Z233" s="61"/>
      <c r="AA233" s="61"/>
    </row>
    <row r="234" spans="1:27" ht="14.25" customHeight="1" x14ac:dyDescent="0.35">
      <c r="A234" s="61"/>
      <c r="B234" s="61"/>
      <c r="C234" s="61"/>
      <c r="D234" s="61"/>
      <c r="E234" s="61"/>
      <c r="F234" s="61"/>
      <c r="G234" s="61"/>
      <c r="H234" s="61"/>
      <c r="I234" s="61"/>
      <c r="J234" s="61"/>
      <c r="K234" s="61"/>
      <c r="L234" s="61"/>
      <c r="M234" s="61"/>
      <c r="N234" s="61"/>
      <c r="O234" s="61"/>
      <c r="P234" s="61"/>
      <c r="Q234" s="61"/>
      <c r="R234" s="61"/>
      <c r="S234" s="61"/>
      <c r="T234" s="61"/>
      <c r="U234" s="61"/>
      <c r="V234" s="61"/>
      <c r="W234" s="61"/>
      <c r="X234" s="61"/>
      <c r="Y234" s="61"/>
      <c r="Z234" s="61"/>
      <c r="AA234" s="61"/>
    </row>
    <row r="235" spans="1:27" ht="14.25" customHeight="1" x14ac:dyDescent="0.35">
      <c r="A235" s="61"/>
      <c r="B235" s="61"/>
      <c r="C235" s="61"/>
      <c r="D235" s="61"/>
      <c r="E235" s="61"/>
      <c r="F235" s="61"/>
      <c r="G235" s="61"/>
      <c r="H235" s="61"/>
      <c r="I235" s="61"/>
      <c r="J235" s="61"/>
      <c r="K235" s="61"/>
      <c r="L235" s="61"/>
      <c r="M235" s="61"/>
      <c r="N235" s="61"/>
      <c r="O235" s="61"/>
      <c r="P235" s="61"/>
      <c r="Q235" s="61"/>
      <c r="R235" s="61"/>
      <c r="S235" s="61"/>
      <c r="T235" s="61"/>
      <c r="U235" s="61"/>
      <c r="V235" s="61"/>
      <c r="W235" s="61"/>
      <c r="X235" s="61"/>
      <c r="Y235" s="61"/>
      <c r="Z235" s="61"/>
      <c r="AA235" s="61"/>
    </row>
    <row r="236" spans="1:27" ht="14.25" customHeight="1" x14ac:dyDescent="0.35">
      <c r="A236" s="61"/>
      <c r="B236" s="61"/>
      <c r="C236" s="61"/>
      <c r="D236" s="61"/>
      <c r="E236" s="61"/>
      <c r="F236" s="61"/>
      <c r="G236" s="61"/>
      <c r="H236" s="61"/>
      <c r="I236" s="61"/>
      <c r="J236" s="61"/>
      <c r="K236" s="61"/>
      <c r="L236" s="61"/>
      <c r="M236" s="61"/>
      <c r="N236" s="61"/>
      <c r="O236" s="61"/>
      <c r="P236" s="61"/>
      <c r="Q236" s="61"/>
      <c r="R236" s="61"/>
      <c r="S236" s="61"/>
      <c r="T236" s="61"/>
      <c r="U236" s="61"/>
      <c r="V236" s="61"/>
      <c r="W236" s="61"/>
      <c r="X236" s="61"/>
      <c r="Y236" s="61"/>
      <c r="Z236" s="61"/>
      <c r="AA236" s="61"/>
    </row>
    <row r="237" spans="1:27" ht="14.25" customHeight="1" x14ac:dyDescent="0.35">
      <c r="A237" s="61"/>
      <c r="B237" s="61"/>
      <c r="C237" s="61"/>
      <c r="D237" s="61"/>
      <c r="E237" s="61"/>
      <c r="F237" s="61"/>
      <c r="G237" s="61"/>
      <c r="H237" s="61"/>
      <c r="I237" s="61"/>
      <c r="J237" s="61"/>
      <c r="K237" s="61"/>
      <c r="L237" s="61"/>
      <c r="M237" s="61"/>
      <c r="N237" s="61"/>
      <c r="O237" s="61"/>
      <c r="P237" s="61"/>
      <c r="Q237" s="61"/>
      <c r="R237" s="61"/>
      <c r="S237" s="61"/>
      <c r="T237" s="61"/>
      <c r="U237" s="61"/>
      <c r="V237" s="61"/>
      <c r="W237" s="61"/>
      <c r="X237" s="61"/>
      <c r="Y237" s="61"/>
      <c r="Z237" s="61"/>
      <c r="AA237" s="61"/>
    </row>
    <row r="238" spans="1:27" ht="14.25" customHeight="1" x14ac:dyDescent="0.35">
      <c r="A238" s="61"/>
      <c r="B238" s="61"/>
      <c r="C238" s="61"/>
      <c r="D238" s="61"/>
      <c r="E238" s="61"/>
      <c r="F238" s="61"/>
      <c r="G238" s="61"/>
      <c r="H238" s="61"/>
      <c r="I238" s="61"/>
      <c r="J238" s="61"/>
      <c r="K238" s="61"/>
      <c r="L238" s="61"/>
      <c r="M238" s="61"/>
      <c r="N238" s="61"/>
      <c r="O238" s="61"/>
      <c r="P238" s="61"/>
      <c r="Q238" s="61"/>
      <c r="R238" s="61"/>
      <c r="S238" s="61"/>
      <c r="T238" s="61"/>
      <c r="U238" s="61"/>
      <c r="V238" s="61"/>
      <c r="W238" s="61"/>
      <c r="X238" s="61"/>
      <c r="Y238" s="61"/>
      <c r="Z238" s="61"/>
      <c r="AA238" s="61"/>
    </row>
    <row r="239" spans="1:27" ht="14.25" customHeight="1" x14ac:dyDescent="0.35">
      <c r="A239" s="61"/>
      <c r="B239" s="61"/>
      <c r="C239" s="61"/>
      <c r="D239" s="61"/>
      <c r="E239" s="61"/>
      <c r="F239" s="61"/>
      <c r="G239" s="61"/>
      <c r="H239" s="61"/>
      <c r="I239" s="61"/>
      <c r="J239" s="61"/>
      <c r="K239" s="61"/>
      <c r="L239" s="61"/>
      <c r="M239" s="61"/>
      <c r="N239" s="61"/>
      <c r="O239" s="61"/>
      <c r="P239" s="61"/>
      <c r="Q239" s="61"/>
      <c r="R239" s="61"/>
      <c r="S239" s="61"/>
      <c r="T239" s="61"/>
      <c r="U239" s="61"/>
      <c r="V239" s="61"/>
      <c r="W239" s="61"/>
      <c r="X239" s="61"/>
      <c r="Y239" s="61"/>
      <c r="Z239" s="61"/>
      <c r="AA239" s="61"/>
    </row>
    <row r="240" spans="1:27" ht="14.25" customHeight="1" x14ac:dyDescent="0.35">
      <c r="A240" s="61"/>
      <c r="B240" s="61"/>
      <c r="C240" s="61"/>
      <c r="D240" s="61"/>
      <c r="E240" s="61"/>
      <c r="F240" s="61"/>
      <c r="G240" s="61"/>
      <c r="H240" s="61"/>
      <c r="I240" s="61"/>
      <c r="J240" s="61"/>
      <c r="K240" s="61"/>
      <c r="L240" s="61"/>
      <c r="M240" s="61"/>
      <c r="N240" s="61"/>
      <c r="O240" s="61"/>
      <c r="P240" s="61"/>
      <c r="Q240" s="61"/>
      <c r="R240" s="61"/>
      <c r="S240" s="61"/>
      <c r="T240" s="61"/>
      <c r="U240" s="61"/>
      <c r="V240" s="61"/>
      <c r="W240" s="61"/>
      <c r="X240" s="61"/>
      <c r="Y240" s="61"/>
      <c r="Z240" s="61"/>
      <c r="AA240" s="61"/>
    </row>
    <row r="241" spans="1:27" ht="14.25" customHeight="1" x14ac:dyDescent="0.35">
      <c r="A241" s="61"/>
      <c r="B241" s="61"/>
      <c r="C241" s="61"/>
      <c r="D241" s="61"/>
      <c r="E241" s="61"/>
      <c r="F241" s="61"/>
      <c r="G241" s="61"/>
      <c r="H241" s="61"/>
      <c r="I241" s="61"/>
      <c r="J241" s="61"/>
      <c r="K241" s="61"/>
      <c r="L241" s="61"/>
      <c r="M241" s="61"/>
      <c r="N241" s="61"/>
      <c r="O241" s="61"/>
      <c r="P241" s="61"/>
      <c r="Q241" s="61"/>
      <c r="R241" s="61"/>
      <c r="S241" s="61"/>
      <c r="T241" s="61"/>
      <c r="U241" s="61"/>
      <c r="V241" s="61"/>
      <c r="W241" s="61"/>
      <c r="X241" s="61"/>
      <c r="Y241" s="61"/>
      <c r="Z241" s="61"/>
      <c r="AA241" s="61"/>
    </row>
    <row r="242" spans="1:27" ht="14.25" customHeight="1" x14ac:dyDescent="0.35">
      <c r="A242" s="61"/>
      <c r="B242" s="61"/>
      <c r="C242" s="61"/>
      <c r="D242" s="61"/>
      <c r="E242" s="61"/>
      <c r="F242" s="61"/>
      <c r="G242" s="61"/>
      <c r="H242" s="61"/>
      <c r="I242" s="61"/>
      <c r="J242" s="61"/>
      <c r="K242" s="61"/>
      <c r="L242" s="61"/>
      <c r="M242" s="61"/>
      <c r="N242" s="61"/>
      <c r="O242" s="61"/>
      <c r="P242" s="61"/>
      <c r="Q242" s="61"/>
      <c r="R242" s="61"/>
      <c r="S242" s="61"/>
      <c r="T242" s="61"/>
      <c r="U242" s="61"/>
      <c r="V242" s="61"/>
      <c r="W242" s="61"/>
      <c r="X242" s="61"/>
      <c r="Y242" s="61"/>
      <c r="Z242" s="61"/>
      <c r="AA242" s="61"/>
    </row>
    <row r="243" spans="1:27" ht="14.25" customHeight="1" x14ac:dyDescent="0.35">
      <c r="A243" s="61"/>
      <c r="B243" s="61"/>
      <c r="C243" s="61"/>
      <c r="D243" s="61"/>
      <c r="E243" s="61"/>
      <c r="F243" s="61"/>
      <c r="G243" s="61"/>
      <c r="H243" s="61"/>
      <c r="I243" s="61"/>
      <c r="J243" s="61"/>
      <c r="K243" s="61"/>
      <c r="L243" s="61"/>
      <c r="M243" s="61"/>
      <c r="N243" s="61"/>
      <c r="O243" s="61"/>
      <c r="P243" s="61"/>
      <c r="Q243" s="61"/>
      <c r="R243" s="61"/>
      <c r="S243" s="61"/>
      <c r="T243" s="61"/>
      <c r="U243" s="61"/>
      <c r="V243" s="61"/>
      <c r="W243" s="61"/>
      <c r="X243" s="61"/>
      <c r="Y243" s="61"/>
      <c r="Z243" s="61"/>
      <c r="AA243" s="61"/>
    </row>
    <row r="244" spans="1:27" ht="14.25" customHeight="1" x14ac:dyDescent="0.35">
      <c r="A244" s="61"/>
      <c r="B244" s="61"/>
      <c r="C244" s="61"/>
      <c r="D244" s="61"/>
      <c r="E244" s="61"/>
      <c r="F244" s="61"/>
      <c r="G244" s="61"/>
      <c r="H244" s="61"/>
      <c r="I244" s="61"/>
      <c r="J244" s="61"/>
      <c r="K244" s="61"/>
      <c r="L244" s="61"/>
      <c r="M244" s="61"/>
      <c r="N244" s="61"/>
      <c r="O244" s="61"/>
      <c r="P244" s="61"/>
      <c r="Q244" s="61"/>
      <c r="R244" s="61"/>
      <c r="S244" s="61"/>
      <c r="T244" s="61"/>
      <c r="U244" s="61"/>
      <c r="V244" s="61"/>
      <c r="W244" s="61"/>
      <c r="X244" s="61"/>
      <c r="Y244" s="61"/>
      <c r="Z244" s="61"/>
      <c r="AA244" s="61"/>
    </row>
    <row r="245" spans="1:27" ht="14.25" customHeight="1" x14ac:dyDescent="0.35">
      <c r="A245" s="61"/>
      <c r="B245" s="61"/>
      <c r="C245" s="61"/>
      <c r="D245" s="61"/>
      <c r="E245" s="61"/>
      <c r="F245" s="61"/>
      <c r="G245" s="61"/>
      <c r="H245" s="61"/>
      <c r="I245" s="61"/>
      <c r="J245" s="61"/>
      <c r="K245" s="61"/>
      <c r="L245" s="61"/>
      <c r="M245" s="61"/>
      <c r="N245" s="61"/>
      <c r="O245" s="61"/>
      <c r="P245" s="61"/>
      <c r="Q245" s="61"/>
      <c r="R245" s="61"/>
      <c r="S245" s="61"/>
      <c r="T245" s="61"/>
      <c r="U245" s="61"/>
      <c r="V245" s="61"/>
      <c r="W245" s="61"/>
      <c r="X245" s="61"/>
      <c r="Y245" s="61"/>
      <c r="Z245" s="61"/>
      <c r="AA245" s="61"/>
    </row>
    <row r="246" spans="1:27" ht="14.25" customHeight="1" x14ac:dyDescent="0.35">
      <c r="A246" s="61"/>
      <c r="B246" s="61"/>
      <c r="C246" s="61"/>
      <c r="D246" s="61"/>
      <c r="E246" s="61"/>
      <c r="F246" s="61"/>
      <c r="G246" s="61"/>
      <c r="H246" s="61"/>
      <c r="I246" s="61"/>
      <c r="J246" s="61"/>
      <c r="K246" s="61"/>
      <c r="L246" s="61"/>
      <c r="M246" s="61"/>
      <c r="N246" s="61"/>
      <c r="O246" s="61"/>
      <c r="P246" s="61"/>
      <c r="Q246" s="61"/>
      <c r="R246" s="61"/>
      <c r="S246" s="61"/>
      <c r="T246" s="61"/>
      <c r="U246" s="61"/>
      <c r="V246" s="61"/>
      <c r="W246" s="61"/>
      <c r="X246" s="61"/>
      <c r="Y246" s="61"/>
      <c r="Z246" s="61"/>
      <c r="AA246" s="61"/>
    </row>
    <row r="247" spans="1:27" ht="14.25" customHeight="1" x14ac:dyDescent="0.35">
      <c r="A247" s="61"/>
      <c r="B247" s="61"/>
      <c r="C247" s="61"/>
      <c r="D247" s="61"/>
      <c r="E247" s="61"/>
      <c r="F247" s="61"/>
      <c r="G247" s="61"/>
      <c r="H247" s="61"/>
      <c r="I247" s="61"/>
      <c r="J247" s="61"/>
      <c r="K247" s="61"/>
      <c r="L247" s="61"/>
      <c r="M247" s="61"/>
      <c r="N247" s="61"/>
      <c r="O247" s="61"/>
      <c r="P247" s="61"/>
      <c r="Q247" s="61"/>
      <c r="R247" s="61"/>
      <c r="S247" s="61"/>
      <c r="T247" s="61"/>
      <c r="U247" s="61"/>
      <c r="V247" s="61"/>
      <c r="W247" s="61"/>
      <c r="X247" s="61"/>
      <c r="Y247" s="61"/>
      <c r="Z247" s="61"/>
      <c r="AA247" s="61"/>
    </row>
    <row r="248" spans="1:27" ht="14.25" customHeight="1" x14ac:dyDescent="0.35">
      <c r="A248" s="61"/>
      <c r="B248" s="61"/>
      <c r="C248" s="61"/>
      <c r="D248" s="61"/>
      <c r="E248" s="61"/>
      <c r="F248" s="61"/>
      <c r="G248" s="61"/>
      <c r="H248" s="61"/>
      <c r="I248" s="61"/>
      <c r="J248" s="61"/>
      <c r="K248" s="61"/>
      <c r="L248" s="61"/>
      <c r="M248" s="61"/>
      <c r="N248" s="61"/>
      <c r="O248" s="61"/>
      <c r="P248" s="61"/>
      <c r="Q248" s="61"/>
      <c r="R248" s="61"/>
      <c r="S248" s="61"/>
      <c r="T248" s="61"/>
      <c r="U248" s="61"/>
      <c r="V248" s="61"/>
      <c r="W248" s="61"/>
      <c r="X248" s="61"/>
      <c r="Y248" s="61"/>
      <c r="Z248" s="61"/>
      <c r="AA248" s="61"/>
    </row>
    <row r="249" spans="1:27" ht="14.25" customHeight="1" x14ac:dyDescent="0.35">
      <c r="A249" s="61"/>
      <c r="B249" s="61"/>
      <c r="C249" s="61"/>
      <c r="D249" s="61"/>
      <c r="E249" s="61"/>
      <c r="F249" s="61"/>
      <c r="G249" s="61"/>
      <c r="H249" s="61"/>
      <c r="I249" s="61"/>
      <c r="J249" s="61"/>
      <c r="K249" s="61"/>
      <c r="L249" s="61"/>
      <c r="M249" s="61"/>
      <c r="N249" s="61"/>
      <c r="O249" s="61"/>
      <c r="P249" s="61"/>
      <c r="Q249" s="61"/>
      <c r="R249" s="61"/>
      <c r="S249" s="61"/>
      <c r="T249" s="61"/>
      <c r="U249" s="61"/>
      <c r="V249" s="61"/>
      <c r="W249" s="61"/>
      <c r="X249" s="61"/>
      <c r="Y249" s="61"/>
      <c r="Z249" s="61"/>
      <c r="AA249" s="61"/>
    </row>
    <row r="250" spans="1:27" ht="14.25" customHeight="1" x14ac:dyDescent="0.35">
      <c r="A250" s="61"/>
      <c r="B250" s="61"/>
      <c r="C250" s="61"/>
      <c r="D250" s="61"/>
      <c r="E250" s="61"/>
      <c r="F250" s="61"/>
      <c r="G250" s="61"/>
      <c r="H250" s="61"/>
      <c r="I250" s="61"/>
      <c r="J250" s="61"/>
      <c r="K250" s="61"/>
      <c r="L250" s="61"/>
      <c r="M250" s="61"/>
      <c r="N250" s="61"/>
      <c r="O250" s="61"/>
      <c r="P250" s="61"/>
      <c r="Q250" s="61"/>
      <c r="R250" s="61"/>
      <c r="S250" s="61"/>
      <c r="T250" s="61"/>
      <c r="U250" s="61"/>
      <c r="V250" s="61"/>
      <c r="W250" s="61"/>
      <c r="X250" s="61"/>
      <c r="Y250" s="61"/>
      <c r="Z250" s="61"/>
      <c r="AA250" s="61"/>
    </row>
    <row r="251" spans="1:27" ht="14.25" customHeight="1" x14ac:dyDescent="0.35">
      <c r="A251" s="61"/>
      <c r="B251" s="61"/>
      <c r="C251" s="61"/>
      <c r="D251" s="61"/>
      <c r="E251" s="61"/>
      <c r="F251" s="61"/>
      <c r="G251" s="61"/>
      <c r="H251" s="61"/>
      <c r="I251" s="61"/>
      <c r="J251" s="61"/>
      <c r="K251" s="61"/>
      <c r="L251" s="61"/>
      <c r="M251" s="61"/>
      <c r="N251" s="61"/>
      <c r="O251" s="61"/>
      <c r="P251" s="61"/>
      <c r="Q251" s="61"/>
      <c r="R251" s="61"/>
      <c r="S251" s="61"/>
      <c r="T251" s="61"/>
      <c r="U251" s="61"/>
      <c r="V251" s="61"/>
      <c r="W251" s="61"/>
      <c r="X251" s="61"/>
      <c r="Y251" s="61"/>
      <c r="Z251" s="61"/>
      <c r="AA251" s="61"/>
    </row>
    <row r="252" spans="1:27" ht="14.25" customHeight="1" x14ac:dyDescent="0.35">
      <c r="A252" s="61"/>
      <c r="B252" s="61"/>
      <c r="C252" s="61"/>
      <c r="D252" s="61"/>
      <c r="E252" s="61"/>
      <c r="F252" s="61"/>
      <c r="G252" s="61"/>
      <c r="H252" s="61"/>
      <c r="I252" s="61"/>
      <c r="J252" s="61"/>
      <c r="K252" s="61"/>
      <c r="L252" s="61"/>
      <c r="M252" s="61"/>
      <c r="N252" s="61"/>
      <c r="O252" s="61"/>
      <c r="P252" s="61"/>
      <c r="Q252" s="61"/>
      <c r="R252" s="61"/>
      <c r="S252" s="61"/>
      <c r="T252" s="61"/>
      <c r="U252" s="61"/>
      <c r="V252" s="61"/>
      <c r="W252" s="61"/>
      <c r="X252" s="61"/>
      <c r="Y252" s="61"/>
      <c r="Z252" s="61"/>
      <c r="AA252" s="61"/>
    </row>
    <row r="253" spans="1:27" ht="14.25" customHeight="1" x14ac:dyDescent="0.35">
      <c r="A253" s="61"/>
      <c r="B253" s="61"/>
      <c r="C253" s="61"/>
      <c r="D253" s="61"/>
      <c r="E253" s="61"/>
      <c r="F253" s="61"/>
      <c r="G253" s="61"/>
      <c r="H253" s="61"/>
      <c r="I253" s="61"/>
      <c r="J253" s="61"/>
      <c r="K253" s="61"/>
      <c r="L253" s="61"/>
      <c r="M253" s="61"/>
      <c r="N253" s="61"/>
      <c r="O253" s="61"/>
      <c r="P253" s="61"/>
      <c r="Q253" s="61"/>
      <c r="R253" s="61"/>
      <c r="S253" s="61"/>
      <c r="T253" s="61"/>
      <c r="U253" s="61"/>
      <c r="V253" s="61"/>
      <c r="W253" s="61"/>
      <c r="X253" s="61"/>
      <c r="Y253" s="61"/>
      <c r="Z253" s="61"/>
      <c r="AA253" s="61"/>
    </row>
    <row r="254" spans="1:27" ht="14.25" customHeight="1" x14ac:dyDescent="0.35">
      <c r="A254" s="61"/>
      <c r="B254" s="61"/>
      <c r="C254" s="61"/>
      <c r="D254" s="61"/>
      <c r="E254" s="61"/>
      <c r="F254" s="61"/>
      <c r="G254" s="61"/>
      <c r="H254" s="61"/>
      <c r="I254" s="61"/>
      <c r="J254" s="61"/>
      <c r="K254" s="61"/>
      <c r="L254" s="61"/>
      <c r="M254" s="61"/>
      <c r="N254" s="61"/>
      <c r="O254" s="61"/>
      <c r="P254" s="61"/>
      <c r="Q254" s="61"/>
      <c r="R254" s="61"/>
      <c r="S254" s="61"/>
      <c r="T254" s="61"/>
      <c r="U254" s="61"/>
      <c r="V254" s="61"/>
      <c r="W254" s="61"/>
      <c r="X254" s="61"/>
      <c r="Y254" s="61"/>
      <c r="Z254" s="61"/>
      <c r="AA254" s="61"/>
    </row>
    <row r="255" spans="1:27" ht="14.25" customHeight="1" x14ac:dyDescent="0.35">
      <c r="A255" s="61"/>
      <c r="B255" s="61"/>
      <c r="C255" s="61"/>
      <c r="D255" s="61"/>
      <c r="E255" s="61"/>
      <c r="F255" s="61"/>
      <c r="G255" s="61"/>
      <c r="H255" s="61"/>
      <c r="I255" s="61"/>
      <c r="J255" s="61"/>
      <c r="K255" s="61"/>
      <c r="L255" s="61"/>
      <c r="M255" s="61"/>
      <c r="N255" s="61"/>
      <c r="O255" s="61"/>
      <c r="P255" s="61"/>
      <c r="Q255" s="61"/>
      <c r="R255" s="61"/>
      <c r="S255" s="61"/>
      <c r="T255" s="61"/>
      <c r="U255" s="61"/>
      <c r="V255" s="61"/>
      <c r="W255" s="61"/>
      <c r="X255" s="61"/>
      <c r="Y255" s="61"/>
      <c r="Z255" s="61"/>
      <c r="AA255" s="61"/>
    </row>
    <row r="256" spans="1:27" ht="14.25" customHeight="1" x14ac:dyDescent="0.35">
      <c r="A256" s="61"/>
      <c r="B256" s="61"/>
      <c r="C256" s="61"/>
      <c r="D256" s="61"/>
      <c r="E256" s="61"/>
      <c r="F256" s="61"/>
      <c r="G256" s="61"/>
      <c r="H256" s="61"/>
      <c r="I256" s="61"/>
      <c r="J256" s="61"/>
      <c r="K256" s="61"/>
      <c r="L256" s="61"/>
      <c r="M256" s="61"/>
      <c r="N256" s="61"/>
      <c r="O256" s="61"/>
      <c r="P256" s="61"/>
      <c r="Q256" s="61"/>
      <c r="R256" s="61"/>
      <c r="S256" s="61"/>
      <c r="T256" s="61"/>
      <c r="U256" s="61"/>
      <c r="V256" s="61"/>
      <c r="W256" s="61"/>
      <c r="X256" s="61"/>
      <c r="Y256" s="61"/>
      <c r="Z256" s="61"/>
      <c r="AA256" s="61"/>
    </row>
    <row r="257" spans="1:27" ht="14.25" customHeight="1" x14ac:dyDescent="0.35">
      <c r="A257" s="61"/>
      <c r="B257" s="61"/>
      <c r="C257" s="61"/>
      <c r="D257" s="61"/>
      <c r="E257" s="61"/>
      <c r="F257" s="61"/>
      <c r="G257" s="61"/>
      <c r="H257" s="61"/>
      <c r="I257" s="61"/>
      <c r="J257" s="61"/>
      <c r="K257" s="61"/>
      <c r="L257" s="61"/>
      <c r="M257" s="61"/>
      <c r="N257" s="61"/>
      <c r="O257" s="61"/>
      <c r="P257" s="61"/>
      <c r="Q257" s="61"/>
      <c r="R257" s="61"/>
      <c r="S257" s="61"/>
      <c r="T257" s="61"/>
      <c r="U257" s="61"/>
      <c r="V257" s="61"/>
      <c r="W257" s="61"/>
      <c r="X257" s="61"/>
      <c r="Y257" s="61"/>
      <c r="Z257" s="61"/>
      <c r="AA257" s="61"/>
    </row>
    <row r="258" spans="1:27" ht="14.25" customHeight="1" x14ac:dyDescent="0.35">
      <c r="A258" s="61"/>
      <c r="B258" s="61"/>
      <c r="C258" s="61"/>
      <c r="D258" s="61"/>
      <c r="E258" s="61"/>
      <c r="F258" s="61"/>
      <c r="G258" s="61"/>
      <c r="H258" s="61"/>
      <c r="I258" s="61"/>
      <c r="J258" s="61"/>
      <c r="K258" s="61"/>
      <c r="L258" s="61"/>
      <c r="M258" s="61"/>
      <c r="N258" s="61"/>
      <c r="O258" s="61"/>
      <c r="P258" s="61"/>
      <c r="Q258" s="61"/>
      <c r="R258" s="61"/>
      <c r="S258" s="61"/>
      <c r="T258" s="61"/>
      <c r="U258" s="61"/>
      <c r="V258" s="61"/>
      <c r="W258" s="61"/>
      <c r="X258" s="61"/>
      <c r="Y258" s="61"/>
      <c r="Z258" s="61"/>
      <c r="AA258" s="61"/>
    </row>
    <row r="259" spans="1:27" ht="14.25" customHeight="1" x14ac:dyDescent="0.35">
      <c r="A259" s="61"/>
      <c r="B259" s="61"/>
      <c r="C259" s="61"/>
      <c r="D259" s="61"/>
      <c r="E259" s="61"/>
      <c r="F259" s="61"/>
      <c r="G259" s="61"/>
      <c r="H259" s="61"/>
      <c r="I259" s="61"/>
      <c r="J259" s="61"/>
      <c r="K259" s="61"/>
      <c r="L259" s="61"/>
      <c r="M259" s="61"/>
      <c r="N259" s="61"/>
      <c r="O259" s="61"/>
      <c r="P259" s="61"/>
      <c r="Q259" s="61"/>
      <c r="R259" s="61"/>
      <c r="S259" s="61"/>
      <c r="T259" s="61"/>
      <c r="U259" s="61"/>
      <c r="V259" s="61"/>
      <c r="W259" s="61"/>
      <c r="X259" s="61"/>
      <c r="Y259" s="61"/>
      <c r="Z259" s="61"/>
      <c r="AA259" s="61"/>
    </row>
    <row r="260" spans="1:27" ht="14.25" customHeight="1" x14ac:dyDescent="0.35">
      <c r="A260" s="61"/>
      <c r="B260" s="61"/>
      <c r="C260" s="61"/>
      <c r="D260" s="61"/>
      <c r="E260" s="61"/>
      <c r="F260" s="61"/>
      <c r="G260" s="61"/>
      <c r="H260" s="61"/>
      <c r="I260" s="61"/>
      <c r="J260" s="61"/>
      <c r="K260" s="61"/>
      <c r="L260" s="61"/>
      <c r="M260" s="61"/>
      <c r="N260" s="61"/>
      <c r="O260" s="61"/>
      <c r="P260" s="61"/>
      <c r="Q260" s="61"/>
      <c r="R260" s="61"/>
      <c r="S260" s="61"/>
      <c r="T260" s="61"/>
      <c r="U260" s="61"/>
      <c r="V260" s="61"/>
      <c r="W260" s="61"/>
      <c r="X260" s="61"/>
      <c r="Y260" s="61"/>
      <c r="Z260" s="61"/>
      <c r="AA260" s="61"/>
    </row>
    <row r="261" spans="1:27" ht="14.25" customHeight="1" x14ac:dyDescent="0.35">
      <c r="A261" s="61"/>
      <c r="B261" s="61"/>
      <c r="C261" s="61"/>
      <c r="D261" s="61"/>
      <c r="E261" s="61"/>
      <c r="F261" s="61"/>
      <c r="G261" s="61"/>
      <c r="H261" s="61"/>
      <c r="I261" s="61"/>
      <c r="J261" s="61"/>
      <c r="K261" s="61"/>
      <c r="L261" s="61"/>
      <c r="M261" s="61"/>
      <c r="N261" s="61"/>
      <c r="O261" s="61"/>
      <c r="P261" s="61"/>
      <c r="Q261" s="61"/>
      <c r="R261" s="61"/>
      <c r="S261" s="61"/>
      <c r="T261" s="61"/>
      <c r="U261" s="61"/>
      <c r="V261" s="61"/>
      <c r="W261" s="61"/>
      <c r="X261" s="61"/>
      <c r="Y261" s="61"/>
      <c r="Z261" s="61"/>
      <c r="AA261" s="61"/>
    </row>
    <row r="262" spans="1:27" ht="14.25" customHeight="1" x14ac:dyDescent="0.35">
      <c r="A262" s="61"/>
      <c r="B262" s="61"/>
      <c r="C262" s="61"/>
      <c r="D262" s="61"/>
      <c r="E262" s="61"/>
      <c r="F262" s="61"/>
      <c r="G262" s="61"/>
      <c r="H262" s="61"/>
      <c r="I262" s="61"/>
      <c r="J262" s="61"/>
      <c r="K262" s="61"/>
      <c r="L262" s="61"/>
      <c r="M262" s="61"/>
      <c r="N262" s="61"/>
      <c r="O262" s="61"/>
      <c r="P262" s="61"/>
      <c r="Q262" s="61"/>
      <c r="R262" s="61"/>
      <c r="S262" s="61"/>
      <c r="T262" s="61"/>
      <c r="U262" s="61"/>
      <c r="V262" s="61"/>
      <c r="W262" s="61"/>
      <c r="X262" s="61"/>
      <c r="Y262" s="61"/>
      <c r="Z262" s="61"/>
      <c r="AA262" s="61"/>
    </row>
    <row r="263" spans="1:27" ht="14.25" customHeight="1" x14ac:dyDescent="0.35">
      <c r="A263" s="61"/>
      <c r="B263" s="61"/>
      <c r="C263" s="61"/>
      <c r="D263" s="61"/>
      <c r="E263" s="61"/>
      <c r="F263" s="61"/>
      <c r="G263" s="61"/>
      <c r="H263" s="61"/>
      <c r="I263" s="61"/>
      <c r="J263" s="61"/>
      <c r="K263" s="61"/>
      <c r="L263" s="61"/>
      <c r="M263" s="61"/>
      <c r="N263" s="61"/>
      <c r="O263" s="61"/>
      <c r="P263" s="61"/>
      <c r="Q263" s="61"/>
      <c r="R263" s="61"/>
      <c r="S263" s="61"/>
      <c r="T263" s="61"/>
      <c r="U263" s="61"/>
      <c r="V263" s="61"/>
      <c r="W263" s="61"/>
      <c r="X263" s="61"/>
      <c r="Y263" s="61"/>
      <c r="Z263" s="61"/>
      <c r="AA263" s="61"/>
    </row>
    <row r="264" spans="1:27" ht="14.25" customHeight="1" x14ac:dyDescent="0.35">
      <c r="A264" s="61"/>
      <c r="B264" s="61"/>
      <c r="C264" s="61"/>
      <c r="D264" s="61"/>
      <c r="E264" s="61"/>
      <c r="F264" s="61"/>
      <c r="G264" s="61"/>
      <c r="H264" s="61"/>
      <c r="I264" s="61"/>
      <c r="J264" s="61"/>
      <c r="K264" s="61"/>
      <c r="L264" s="61"/>
      <c r="M264" s="61"/>
      <c r="N264" s="61"/>
      <c r="O264" s="61"/>
      <c r="P264" s="61"/>
      <c r="Q264" s="61"/>
      <c r="R264" s="61"/>
      <c r="S264" s="61"/>
      <c r="T264" s="61"/>
      <c r="U264" s="61"/>
      <c r="V264" s="61"/>
      <c r="W264" s="61"/>
      <c r="X264" s="61"/>
      <c r="Y264" s="61"/>
      <c r="Z264" s="61"/>
      <c r="AA264" s="61"/>
    </row>
    <row r="265" spans="1:27" ht="14.25" customHeight="1" x14ac:dyDescent="0.35">
      <c r="A265" s="61"/>
      <c r="B265" s="61"/>
      <c r="C265" s="61"/>
      <c r="D265" s="61"/>
      <c r="E265" s="61"/>
      <c r="F265" s="61"/>
      <c r="G265" s="61"/>
      <c r="H265" s="61"/>
      <c r="I265" s="61"/>
      <c r="J265" s="61"/>
      <c r="K265" s="61"/>
      <c r="L265" s="61"/>
      <c r="M265" s="61"/>
      <c r="N265" s="61"/>
      <c r="O265" s="61"/>
      <c r="P265" s="61"/>
      <c r="Q265" s="61"/>
      <c r="R265" s="61"/>
      <c r="S265" s="61"/>
      <c r="T265" s="61"/>
      <c r="U265" s="61"/>
      <c r="V265" s="61"/>
      <c r="W265" s="61"/>
      <c r="X265" s="61"/>
      <c r="Y265" s="61"/>
      <c r="Z265" s="61"/>
      <c r="AA265" s="61"/>
    </row>
    <row r="266" spans="1:27" ht="14.25" customHeight="1" x14ac:dyDescent="0.35">
      <c r="A266" s="61"/>
      <c r="B266" s="61"/>
      <c r="C266" s="61"/>
      <c r="D266" s="61"/>
      <c r="E266" s="61"/>
      <c r="F266" s="61"/>
      <c r="G266" s="61"/>
      <c r="H266" s="61"/>
      <c r="I266" s="61"/>
      <c r="J266" s="61"/>
      <c r="K266" s="61"/>
      <c r="L266" s="61"/>
      <c r="M266" s="61"/>
      <c r="N266" s="61"/>
      <c r="O266" s="61"/>
      <c r="P266" s="61"/>
      <c r="Q266" s="61"/>
      <c r="R266" s="61"/>
      <c r="S266" s="61"/>
      <c r="T266" s="61"/>
      <c r="U266" s="61"/>
      <c r="V266" s="61"/>
      <c r="W266" s="61"/>
      <c r="X266" s="61"/>
      <c r="Y266" s="61"/>
      <c r="Z266" s="61"/>
      <c r="AA266" s="61"/>
    </row>
    <row r="267" spans="1:27" ht="14.25" customHeight="1" x14ac:dyDescent="0.35">
      <c r="A267" s="61"/>
      <c r="B267" s="61"/>
      <c r="C267" s="61"/>
      <c r="D267" s="61"/>
      <c r="E267" s="61"/>
      <c r="F267" s="61"/>
      <c r="G267" s="61"/>
      <c r="H267" s="61"/>
      <c r="I267" s="61"/>
      <c r="J267" s="61"/>
      <c r="K267" s="61"/>
      <c r="L267" s="61"/>
      <c r="M267" s="61"/>
      <c r="N267" s="61"/>
      <c r="O267" s="61"/>
      <c r="P267" s="61"/>
      <c r="Q267" s="61"/>
      <c r="R267" s="61"/>
      <c r="S267" s="61"/>
      <c r="T267" s="61"/>
      <c r="U267" s="61"/>
      <c r="V267" s="61"/>
      <c r="W267" s="61"/>
      <c r="X267" s="61"/>
      <c r="Y267" s="61"/>
      <c r="Z267" s="61"/>
      <c r="AA267" s="61"/>
    </row>
    <row r="268" spans="1:27" ht="14.25" customHeight="1" x14ac:dyDescent="0.35">
      <c r="A268" s="61"/>
      <c r="B268" s="61"/>
      <c r="C268" s="61"/>
      <c r="D268" s="61"/>
      <c r="E268" s="61"/>
      <c r="F268" s="61"/>
      <c r="G268" s="61"/>
      <c r="H268" s="61"/>
      <c r="I268" s="61"/>
      <c r="J268" s="61"/>
      <c r="K268" s="61"/>
      <c r="L268" s="61"/>
      <c r="M268" s="61"/>
      <c r="N268" s="61"/>
      <c r="O268" s="61"/>
      <c r="P268" s="61"/>
      <c r="Q268" s="61"/>
      <c r="R268" s="61"/>
      <c r="S268" s="61"/>
      <c r="T268" s="61"/>
      <c r="U268" s="61"/>
      <c r="V268" s="61"/>
      <c r="W268" s="61"/>
      <c r="X268" s="61"/>
      <c r="Y268" s="61"/>
      <c r="Z268" s="61"/>
      <c r="AA268" s="61"/>
    </row>
    <row r="269" spans="1:27" ht="14.25" customHeight="1" x14ac:dyDescent="0.35">
      <c r="A269" s="61"/>
      <c r="B269" s="61"/>
      <c r="C269" s="61"/>
      <c r="D269" s="61"/>
      <c r="E269" s="61"/>
      <c r="F269" s="61"/>
      <c r="G269" s="61"/>
      <c r="H269" s="61"/>
      <c r="I269" s="61"/>
      <c r="J269" s="61"/>
      <c r="K269" s="61"/>
      <c r="L269" s="61"/>
      <c r="M269" s="61"/>
      <c r="N269" s="61"/>
      <c r="O269" s="61"/>
      <c r="P269" s="61"/>
      <c r="Q269" s="61"/>
      <c r="R269" s="61"/>
      <c r="S269" s="61"/>
      <c r="T269" s="61"/>
      <c r="U269" s="61"/>
      <c r="V269" s="61"/>
      <c r="W269" s="61"/>
      <c r="X269" s="61"/>
      <c r="Y269" s="61"/>
      <c r="Z269" s="61"/>
      <c r="AA269" s="61"/>
    </row>
    <row r="270" spans="1:27" ht="14.25" customHeight="1" x14ac:dyDescent="0.35">
      <c r="A270" s="61"/>
      <c r="B270" s="61"/>
      <c r="C270" s="61"/>
      <c r="D270" s="61"/>
      <c r="E270" s="61"/>
      <c r="F270" s="61"/>
      <c r="G270" s="61"/>
      <c r="H270" s="61"/>
      <c r="I270" s="61"/>
      <c r="J270" s="61"/>
      <c r="K270" s="61"/>
      <c r="L270" s="61"/>
      <c r="M270" s="61"/>
      <c r="N270" s="61"/>
      <c r="O270" s="61"/>
      <c r="P270" s="61"/>
      <c r="Q270" s="61"/>
      <c r="R270" s="61"/>
      <c r="S270" s="61"/>
      <c r="T270" s="61"/>
      <c r="U270" s="61"/>
      <c r="V270" s="61"/>
      <c r="W270" s="61"/>
      <c r="X270" s="61"/>
      <c r="Y270" s="61"/>
      <c r="Z270" s="61"/>
      <c r="AA270" s="61"/>
    </row>
    <row r="271" spans="1:27" ht="14.25" customHeight="1" x14ac:dyDescent="0.35">
      <c r="A271" s="61"/>
      <c r="B271" s="61"/>
      <c r="C271" s="61"/>
      <c r="D271" s="61"/>
      <c r="E271" s="61"/>
      <c r="F271" s="61"/>
      <c r="G271" s="61"/>
      <c r="H271" s="61"/>
      <c r="I271" s="61"/>
      <c r="J271" s="61"/>
      <c r="K271" s="61"/>
      <c r="L271" s="61"/>
      <c r="M271" s="61"/>
      <c r="N271" s="61"/>
      <c r="O271" s="61"/>
      <c r="P271" s="61"/>
      <c r="Q271" s="61"/>
      <c r="R271" s="61"/>
      <c r="S271" s="61"/>
      <c r="T271" s="61"/>
      <c r="U271" s="61"/>
      <c r="V271" s="61"/>
      <c r="W271" s="61"/>
      <c r="X271" s="61"/>
      <c r="Y271" s="61"/>
      <c r="Z271" s="61"/>
      <c r="AA271" s="61"/>
    </row>
    <row r="272" spans="1:27" ht="14.25" customHeight="1" x14ac:dyDescent="0.35">
      <c r="A272" s="61"/>
      <c r="B272" s="61"/>
      <c r="C272" s="61"/>
      <c r="D272" s="61"/>
      <c r="E272" s="61"/>
      <c r="F272" s="61"/>
      <c r="G272" s="61"/>
      <c r="H272" s="61"/>
      <c r="I272" s="61"/>
      <c r="J272" s="61"/>
      <c r="K272" s="61"/>
      <c r="L272" s="61"/>
      <c r="M272" s="61"/>
      <c r="N272" s="61"/>
      <c r="O272" s="61"/>
      <c r="P272" s="61"/>
      <c r="Q272" s="61"/>
      <c r="R272" s="61"/>
      <c r="S272" s="61"/>
      <c r="T272" s="61"/>
      <c r="U272" s="61"/>
      <c r="V272" s="61"/>
      <c r="W272" s="61"/>
      <c r="X272" s="61"/>
      <c r="Y272" s="61"/>
      <c r="Z272" s="61"/>
      <c r="AA272" s="61"/>
    </row>
    <row r="273" spans="1:27" ht="14.25" customHeight="1" x14ac:dyDescent="0.35">
      <c r="A273" s="61"/>
      <c r="B273" s="61"/>
      <c r="C273" s="61"/>
      <c r="D273" s="61"/>
      <c r="E273" s="61"/>
      <c r="F273" s="61"/>
      <c r="G273" s="61"/>
      <c r="H273" s="61"/>
      <c r="I273" s="61"/>
      <c r="J273" s="61"/>
      <c r="K273" s="61"/>
      <c r="L273" s="61"/>
      <c r="M273" s="61"/>
      <c r="N273" s="61"/>
      <c r="O273" s="61"/>
      <c r="P273" s="61"/>
      <c r="Q273" s="61"/>
      <c r="R273" s="61"/>
      <c r="S273" s="61"/>
      <c r="T273" s="61"/>
      <c r="U273" s="61"/>
      <c r="V273" s="61"/>
      <c r="W273" s="61"/>
      <c r="X273" s="61"/>
      <c r="Y273" s="61"/>
      <c r="Z273" s="61"/>
      <c r="AA273" s="61"/>
    </row>
    <row r="274" spans="1:27" ht="14.25" customHeight="1" x14ac:dyDescent="0.35">
      <c r="A274" s="61"/>
      <c r="B274" s="61"/>
      <c r="C274" s="61"/>
      <c r="D274" s="61"/>
      <c r="E274" s="61"/>
      <c r="F274" s="61"/>
      <c r="G274" s="61"/>
      <c r="H274" s="61"/>
      <c r="I274" s="61"/>
      <c r="J274" s="61"/>
      <c r="K274" s="61"/>
      <c r="L274" s="61"/>
      <c r="M274" s="61"/>
      <c r="N274" s="61"/>
      <c r="O274" s="61"/>
      <c r="P274" s="61"/>
      <c r="Q274" s="61"/>
      <c r="R274" s="61"/>
      <c r="S274" s="61"/>
      <c r="T274" s="61"/>
      <c r="U274" s="61"/>
      <c r="V274" s="61"/>
      <c r="W274" s="61"/>
      <c r="X274" s="61"/>
      <c r="Y274" s="61"/>
      <c r="Z274" s="61"/>
      <c r="AA274" s="61"/>
    </row>
    <row r="275" spans="1:27" ht="14.25" customHeight="1" x14ac:dyDescent="0.35">
      <c r="A275" s="61"/>
      <c r="B275" s="61"/>
      <c r="C275" s="61"/>
      <c r="D275" s="61"/>
      <c r="E275" s="61"/>
      <c r="F275" s="61"/>
      <c r="G275" s="61"/>
      <c r="H275" s="61"/>
      <c r="I275" s="61"/>
      <c r="J275" s="61"/>
      <c r="K275" s="61"/>
      <c r="L275" s="61"/>
      <c r="M275" s="61"/>
      <c r="N275" s="61"/>
      <c r="O275" s="61"/>
      <c r="P275" s="61"/>
      <c r="Q275" s="61"/>
      <c r="R275" s="61"/>
      <c r="S275" s="61"/>
      <c r="T275" s="61"/>
      <c r="U275" s="61"/>
      <c r="V275" s="61"/>
      <c r="W275" s="61"/>
      <c r="X275" s="61"/>
      <c r="Y275" s="61"/>
      <c r="Z275" s="61"/>
      <c r="AA275" s="61"/>
    </row>
    <row r="276" spans="1:27" ht="14.25" customHeight="1" x14ac:dyDescent="0.35">
      <c r="A276" s="61"/>
      <c r="B276" s="61"/>
      <c r="C276" s="61"/>
      <c r="D276" s="61"/>
      <c r="E276" s="61"/>
      <c r="F276" s="61"/>
      <c r="G276" s="61"/>
      <c r="H276" s="61"/>
      <c r="I276" s="61"/>
      <c r="J276" s="61"/>
      <c r="K276" s="61"/>
      <c r="L276" s="61"/>
      <c r="M276" s="61"/>
      <c r="N276" s="61"/>
      <c r="O276" s="61"/>
      <c r="P276" s="61"/>
      <c r="Q276" s="61"/>
      <c r="R276" s="61"/>
      <c r="S276" s="61"/>
      <c r="T276" s="61"/>
      <c r="U276" s="61"/>
      <c r="V276" s="61"/>
      <c r="W276" s="61"/>
      <c r="X276" s="61"/>
      <c r="Y276" s="61"/>
      <c r="Z276" s="61"/>
      <c r="AA276" s="61"/>
    </row>
    <row r="277" spans="1:27" ht="14.25" customHeight="1" x14ac:dyDescent="0.35">
      <c r="A277" s="61"/>
      <c r="B277" s="61"/>
      <c r="C277" s="61"/>
      <c r="D277" s="61"/>
      <c r="E277" s="61"/>
      <c r="F277" s="61"/>
      <c r="G277" s="61"/>
      <c r="H277" s="61"/>
      <c r="I277" s="61"/>
      <c r="J277" s="61"/>
      <c r="K277" s="61"/>
      <c r="L277" s="61"/>
      <c r="M277" s="61"/>
      <c r="N277" s="61"/>
      <c r="O277" s="61"/>
      <c r="P277" s="61"/>
      <c r="Q277" s="61"/>
      <c r="R277" s="61"/>
      <c r="S277" s="61"/>
      <c r="T277" s="61"/>
      <c r="U277" s="61"/>
      <c r="V277" s="61"/>
      <c r="W277" s="61"/>
      <c r="X277" s="61"/>
      <c r="Y277" s="61"/>
      <c r="Z277" s="61"/>
      <c r="AA277" s="61"/>
    </row>
    <row r="278" spans="1:27" ht="14.25" customHeight="1" x14ac:dyDescent="0.35">
      <c r="A278" s="61"/>
      <c r="B278" s="61"/>
      <c r="C278" s="61"/>
      <c r="D278" s="61"/>
      <c r="E278" s="61"/>
      <c r="F278" s="61"/>
      <c r="G278" s="61"/>
      <c r="H278" s="61"/>
      <c r="I278" s="61"/>
      <c r="J278" s="61"/>
      <c r="K278" s="61"/>
      <c r="L278" s="61"/>
      <c r="M278" s="61"/>
      <c r="N278" s="61"/>
      <c r="O278" s="61"/>
      <c r="P278" s="61"/>
      <c r="Q278" s="61"/>
      <c r="R278" s="61"/>
      <c r="S278" s="61"/>
      <c r="T278" s="61"/>
      <c r="U278" s="61"/>
      <c r="V278" s="61"/>
      <c r="W278" s="61"/>
      <c r="X278" s="61"/>
      <c r="Y278" s="61"/>
      <c r="Z278" s="61"/>
      <c r="AA278" s="61"/>
    </row>
    <row r="279" spans="1:27" ht="14.25" customHeight="1" x14ac:dyDescent="0.35">
      <c r="A279" s="61"/>
      <c r="B279" s="61"/>
      <c r="C279" s="61"/>
      <c r="D279" s="61"/>
      <c r="E279" s="61"/>
      <c r="F279" s="61"/>
      <c r="G279" s="61"/>
      <c r="H279" s="61"/>
      <c r="I279" s="61"/>
      <c r="J279" s="61"/>
      <c r="K279" s="61"/>
      <c r="L279" s="61"/>
      <c r="M279" s="61"/>
      <c r="N279" s="61"/>
      <c r="O279" s="61"/>
      <c r="P279" s="61"/>
      <c r="Q279" s="61"/>
      <c r="R279" s="61"/>
      <c r="S279" s="61"/>
      <c r="T279" s="61"/>
      <c r="U279" s="61"/>
      <c r="V279" s="61"/>
      <c r="W279" s="61"/>
      <c r="X279" s="61"/>
      <c r="Y279" s="61"/>
      <c r="Z279" s="61"/>
      <c r="AA279" s="61"/>
    </row>
    <row r="280" spans="1:27" ht="14.25" customHeight="1" x14ac:dyDescent="0.35">
      <c r="A280" s="61"/>
      <c r="B280" s="61"/>
      <c r="C280" s="61"/>
      <c r="D280" s="61"/>
      <c r="E280" s="61"/>
      <c r="F280" s="61"/>
      <c r="G280" s="61"/>
      <c r="H280" s="61"/>
      <c r="I280" s="61"/>
      <c r="J280" s="61"/>
      <c r="K280" s="61"/>
      <c r="L280" s="61"/>
      <c r="M280" s="61"/>
      <c r="N280" s="61"/>
      <c r="O280" s="61"/>
      <c r="P280" s="61"/>
      <c r="Q280" s="61"/>
      <c r="R280" s="61"/>
      <c r="S280" s="61"/>
      <c r="T280" s="61"/>
      <c r="U280" s="61"/>
      <c r="V280" s="61"/>
      <c r="W280" s="61"/>
      <c r="X280" s="61"/>
      <c r="Y280" s="61"/>
      <c r="Z280" s="61"/>
      <c r="AA280" s="61"/>
    </row>
    <row r="281" spans="1:27" ht="14.25" customHeight="1" x14ac:dyDescent="0.35">
      <c r="A281" s="61"/>
      <c r="B281" s="61"/>
      <c r="C281" s="61"/>
      <c r="D281" s="61"/>
      <c r="E281" s="61"/>
      <c r="F281" s="61"/>
      <c r="G281" s="61"/>
      <c r="H281" s="61"/>
      <c r="I281" s="61"/>
      <c r="J281" s="61"/>
      <c r="K281" s="61"/>
      <c r="L281" s="61"/>
      <c r="M281" s="61"/>
      <c r="N281" s="61"/>
      <c r="O281" s="61"/>
      <c r="P281" s="61"/>
      <c r="Q281" s="61"/>
      <c r="R281" s="61"/>
      <c r="S281" s="61"/>
      <c r="T281" s="61"/>
      <c r="U281" s="61"/>
      <c r="V281" s="61"/>
      <c r="W281" s="61"/>
      <c r="X281" s="61"/>
      <c r="Y281" s="61"/>
      <c r="Z281" s="61"/>
      <c r="AA281" s="61"/>
    </row>
    <row r="282" spans="1:27" ht="14.25" customHeight="1" x14ac:dyDescent="0.35">
      <c r="A282" s="61"/>
      <c r="B282" s="61"/>
      <c r="C282" s="61"/>
      <c r="D282" s="61"/>
      <c r="E282" s="61"/>
      <c r="F282" s="61"/>
      <c r="G282" s="61"/>
      <c r="H282" s="61"/>
      <c r="I282" s="61"/>
      <c r="J282" s="61"/>
      <c r="K282" s="61"/>
      <c r="L282" s="61"/>
      <c r="M282" s="61"/>
      <c r="N282" s="61"/>
      <c r="O282" s="61"/>
      <c r="P282" s="61"/>
      <c r="Q282" s="61"/>
      <c r="R282" s="61"/>
      <c r="S282" s="61"/>
      <c r="T282" s="61"/>
      <c r="U282" s="61"/>
      <c r="V282" s="61"/>
      <c r="W282" s="61"/>
      <c r="X282" s="61"/>
      <c r="Y282" s="61"/>
      <c r="Z282" s="61"/>
      <c r="AA282" s="61"/>
    </row>
    <row r="283" spans="1:27" ht="14.25" customHeight="1" x14ac:dyDescent="0.35">
      <c r="A283" s="61"/>
      <c r="B283" s="61"/>
      <c r="C283" s="61"/>
      <c r="D283" s="61"/>
      <c r="E283" s="61"/>
      <c r="F283" s="61"/>
      <c r="G283" s="61"/>
      <c r="H283" s="61"/>
      <c r="I283" s="61"/>
      <c r="J283" s="61"/>
      <c r="K283" s="61"/>
      <c r="L283" s="61"/>
      <c r="M283" s="61"/>
      <c r="N283" s="61"/>
      <c r="O283" s="61"/>
      <c r="P283" s="61"/>
      <c r="Q283" s="61"/>
      <c r="R283" s="61"/>
      <c r="S283" s="61"/>
      <c r="T283" s="61"/>
      <c r="U283" s="61"/>
      <c r="V283" s="61"/>
      <c r="W283" s="61"/>
      <c r="X283" s="61"/>
      <c r="Y283" s="61"/>
      <c r="Z283" s="61"/>
      <c r="AA283" s="61"/>
    </row>
    <row r="284" spans="1:27" ht="14.25" customHeight="1" x14ac:dyDescent="0.35">
      <c r="A284" s="61"/>
      <c r="B284" s="61"/>
      <c r="C284" s="61"/>
      <c r="D284" s="61"/>
      <c r="E284" s="61"/>
      <c r="F284" s="61"/>
      <c r="G284" s="61"/>
      <c r="H284" s="61"/>
      <c r="I284" s="61"/>
      <c r="J284" s="61"/>
      <c r="K284" s="61"/>
      <c r="L284" s="61"/>
      <c r="M284" s="61"/>
      <c r="N284" s="61"/>
      <c r="O284" s="61"/>
      <c r="P284" s="61"/>
      <c r="Q284" s="61"/>
      <c r="R284" s="61"/>
      <c r="S284" s="61"/>
      <c r="T284" s="61"/>
      <c r="U284" s="61"/>
      <c r="V284" s="61"/>
      <c r="W284" s="61"/>
      <c r="X284" s="61"/>
      <c r="Y284" s="61"/>
      <c r="Z284" s="61"/>
      <c r="AA284" s="61"/>
    </row>
    <row r="285" spans="1:27" ht="14.25" customHeight="1" x14ac:dyDescent="0.35">
      <c r="A285" s="61"/>
      <c r="B285" s="61"/>
      <c r="C285" s="61"/>
      <c r="D285" s="61"/>
      <c r="E285" s="61"/>
      <c r="F285" s="61"/>
      <c r="G285" s="61"/>
      <c r="H285" s="61"/>
      <c r="I285" s="61"/>
      <c r="J285" s="61"/>
      <c r="K285" s="61"/>
      <c r="L285" s="61"/>
      <c r="M285" s="61"/>
      <c r="N285" s="61"/>
      <c r="O285" s="61"/>
      <c r="P285" s="61"/>
      <c r="Q285" s="61"/>
      <c r="R285" s="61"/>
      <c r="S285" s="61"/>
      <c r="T285" s="61"/>
      <c r="U285" s="61"/>
      <c r="V285" s="61"/>
      <c r="W285" s="61"/>
      <c r="X285" s="61"/>
      <c r="Y285" s="61"/>
      <c r="Z285" s="61"/>
      <c r="AA285" s="61"/>
    </row>
    <row r="286" spans="1:27" ht="14.25" customHeight="1" x14ac:dyDescent="0.35">
      <c r="A286" s="61"/>
      <c r="B286" s="61"/>
      <c r="C286" s="61"/>
      <c r="D286" s="61"/>
      <c r="E286" s="61"/>
      <c r="F286" s="61"/>
      <c r="G286" s="61"/>
      <c r="H286" s="61"/>
      <c r="I286" s="61"/>
      <c r="J286" s="61"/>
      <c r="K286" s="61"/>
      <c r="L286" s="61"/>
      <c r="M286" s="61"/>
      <c r="N286" s="61"/>
      <c r="O286" s="61"/>
      <c r="P286" s="61"/>
      <c r="Q286" s="61"/>
      <c r="R286" s="61"/>
      <c r="S286" s="61"/>
      <c r="T286" s="61"/>
      <c r="U286" s="61"/>
      <c r="V286" s="61"/>
      <c r="W286" s="61"/>
      <c r="X286" s="61"/>
      <c r="Y286" s="61"/>
      <c r="Z286" s="61"/>
      <c r="AA286" s="61"/>
    </row>
    <row r="287" spans="1:27" ht="14.25" customHeight="1" x14ac:dyDescent="0.35">
      <c r="A287" s="61"/>
      <c r="B287" s="61"/>
      <c r="C287" s="61"/>
      <c r="D287" s="61"/>
      <c r="E287" s="61"/>
      <c r="F287" s="61"/>
      <c r="G287" s="61"/>
      <c r="H287" s="61"/>
      <c r="I287" s="61"/>
      <c r="J287" s="61"/>
      <c r="K287" s="61"/>
      <c r="L287" s="61"/>
      <c r="M287" s="61"/>
      <c r="N287" s="61"/>
      <c r="O287" s="61"/>
      <c r="P287" s="61"/>
      <c r="Q287" s="61"/>
      <c r="R287" s="61"/>
      <c r="S287" s="61"/>
      <c r="T287" s="61"/>
      <c r="U287" s="61"/>
      <c r="V287" s="61"/>
      <c r="W287" s="61"/>
      <c r="X287" s="61"/>
      <c r="Y287" s="61"/>
      <c r="Z287" s="61"/>
      <c r="AA287" s="61"/>
    </row>
    <row r="288" spans="1:27" ht="14.25" customHeight="1" x14ac:dyDescent="0.35">
      <c r="A288" s="61"/>
      <c r="B288" s="61"/>
      <c r="C288" s="61"/>
      <c r="D288" s="61"/>
      <c r="E288" s="61"/>
      <c r="F288" s="61"/>
      <c r="G288" s="61"/>
      <c r="H288" s="61"/>
      <c r="I288" s="61"/>
      <c r="J288" s="61"/>
      <c r="K288" s="61"/>
      <c r="L288" s="61"/>
      <c r="M288" s="61"/>
      <c r="N288" s="61"/>
      <c r="O288" s="61"/>
      <c r="P288" s="61"/>
      <c r="Q288" s="61"/>
      <c r="R288" s="61"/>
      <c r="S288" s="61"/>
      <c r="T288" s="61"/>
      <c r="U288" s="61"/>
      <c r="V288" s="61"/>
      <c r="W288" s="61"/>
      <c r="X288" s="61"/>
      <c r="Y288" s="61"/>
      <c r="Z288" s="61"/>
      <c r="AA288" s="61"/>
    </row>
    <row r="289" spans="1:27" ht="14.25" customHeight="1" x14ac:dyDescent="0.35">
      <c r="A289" s="61"/>
      <c r="B289" s="61"/>
      <c r="C289" s="61"/>
      <c r="D289" s="61"/>
      <c r="E289" s="61"/>
      <c r="F289" s="61"/>
      <c r="G289" s="61"/>
      <c r="H289" s="61"/>
      <c r="I289" s="61"/>
      <c r="J289" s="61"/>
      <c r="K289" s="61"/>
      <c r="L289" s="61"/>
      <c r="M289" s="61"/>
      <c r="N289" s="61"/>
      <c r="O289" s="61"/>
      <c r="P289" s="61"/>
      <c r="Q289" s="61"/>
      <c r="R289" s="61"/>
      <c r="S289" s="61"/>
      <c r="T289" s="61"/>
      <c r="U289" s="61"/>
      <c r="V289" s="61"/>
      <c r="W289" s="61"/>
      <c r="X289" s="61"/>
      <c r="Y289" s="61"/>
      <c r="Z289" s="61"/>
      <c r="AA289" s="61"/>
    </row>
    <row r="290" spans="1:27" ht="14.25" customHeight="1" x14ac:dyDescent="0.35">
      <c r="A290" s="61"/>
      <c r="B290" s="61"/>
      <c r="C290" s="61"/>
      <c r="D290" s="61"/>
      <c r="E290" s="61"/>
      <c r="F290" s="61"/>
      <c r="G290" s="61"/>
      <c r="H290" s="61"/>
      <c r="I290" s="61"/>
      <c r="J290" s="61"/>
      <c r="K290" s="61"/>
      <c r="L290" s="61"/>
      <c r="M290" s="61"/>
      <c r="N290" s="61"/>
      <c r="O290" s="61"/>
      <c r="P290" s="61"/>
      <c r="Q290" s="61"/>
      <c r="R290" s="61"/>
      <c r="S290" s="61"/>
      <c r="T290" s="61"/>
      <c r="U290" s="61"/>
      <c r="V290" s="61"/>
      <c r="W290" s="61"/>
      <c r="X290" s="61"/>
      <c r="Y290" s="61"/>
      <c r="Z290" s="61"/>
      <c r="AA290" s="61"/>
    </row>
    <row r="291" spans="1:27" ht="14.25" customHeight="1" x14ac:dyDescent="0.35">
      <c r="A291" s="61"/>
      <c r="B291" s="61"/>
      <c r="C291" s="61"/>
      <c r="D291" s="61"/>
      <c r="E291" s="61"/>
      <c r="F291" s="61"/>
      <c r="G291" s="61"/>
      <c r="H291" s="61"/>
      <c r="I291" s="61"/>
      <c r="J291" s="61"/>
      <c r="K291" s="61"/>
      <c r="L291" s="61"/>
      <c r="M291" s="61"/>
      <c r="N291" s="61"/>
      <c r="O291" s="61"/>
      <c r="P291" s="61"/>
      <c r="Q291" s="61"/>
      <c r="R291" s="61"/>
      <c r="S291" s="61"/>
      <c r="T291" s="61"/>
      <c r="U291" s="61"/>
      <c r="V291" s="61"/>
      <c r="W291" s="61"/>
      <c r="X291" s="61"/>
      <c r="Y291" s="61"/>
      <c r="Z291" s="61"/>
      <c r="AA291" s="61"/>
    </row>
    <row r="292" spans="1:27" ht="14.25" customHeight="1" x14ac:dyDescent="0.35">
      <c r="A292" s="61"/>
      <c r="B292" s="61"/>
      <c r="C292" s="61"/>
      <c r="D292" s="61"/>
      <c r="E292" s="61"/>
      <c r="F292" s="61"/>
      <c r="G292" s="61"/>
      <c r="H292" s="61"/>
      <c r="I292" s="61"/>
      <c r="J292" s="61"/>
      <c r="K292" s="61"/>
      <c r="L292" s="61"/>
      <c r="M292" s="61"/>
      <c r="N292" s="61"/>
      <c r="O292" s="61"/>
      <c r="P292" s="61"/>
      <c r="Q292" s="61"/>
      <c r="R292" s="61"/>
      <c r="S292" s="61"/>
      <c r="T292" s="61"/>
      <c r="U292" s="61"/>
      <c r="V292" s="61"/>
      <c r="W292" s="61"/>
      <c r="X292" s="61"/>
      <c r="Y292" s="61"/>
      <c r="Z292" s="61"/>
      <c r="AA292" s="61"/>
    </row>
    <row r="293" spans="1:27" ht="14.25" customHeight="1" x14ac:dyDescent="0.35">
      <c r="A293" s="61"/>
      <c r="B293" s="61"/>
      <c r="C293" s="61"/>
      <c r="D293" s="61"/>
      <c r="E293" s="61"/>
      <c r="F293" s="61"/>
      <c r="G293" s="61"/>
      <c r="H293" s="61"/>
      <c r="I293" s="61"/>
      <c r="J293" s="61"/>
      <c r="K293" s="61"/>
      <c r="L293" s="61"/>
      <c r="M293" s="61"/>
      <c r="N293" s="61"/>
      <c r="O293" s="61"/>
      <c r="P293" s="61"/>
      <c r="Q293" s="61"/>
      <c r="R293" s="61"/>
      <c r="S293" s="61"/>
      <c r="T293" s="61"/>
      <c r="U293" s="61"/>
      <c r="V293" s="61"/>
      <c r="W293" s="61"/>
      <c r="X293" s="61"/>
      <c r="Y293" s="61"/>
      <c r="Z293" s="61"/>
      <c r="AA293" s="61"/>
    </row>
    <row r="294" spans="1:27" ht="14.25" customHeight="1" x14ac:dyDescent="0.35">
      <c r="A294" s="61"/>
      <c r="B294" s="61"/>
      <c r="C294" s="61"/>
      <c r="D294" s="61"/>
      <c r="E294" s="61"/>
      <c r="F294" s="61"/>
      <c r="G294" s="61"/>
      <c r="H294" s="61"/>
      <c r="I294" s="61"/>
      <c r="J294" s="61"/>
      <c r="K294" s="61"/>
      <c r="L294" s="61"/>
      <c r="M294" s="61"/>
      <c r="N294" s="61"/>
      <c r="O294" s="61"/>
      <c r="P294" s="61"/>
      <c r="Q294" s="61"/>
      <c r="R294" s="61"/>
      <c r="S294" s="61"/>
      <c r="T294" s="61"/>
      <c r="U294" s="61"/>
      <c r="V294" s="61"/>
      <c r="W294" s="61"/>
      <c r="X294" s="61"/>
      <c r="Y294" s="61"/>
      <c r="Z294" s="61"/>
      <c r="AA294" s="61"/>
    </row>
    <row r="295" spans="1:27" ht="14.25" customHeight="1" x14ac:dyDescent="0.35">
      <c r="A295" s="61"/>
      <c r="B295" s="61"/>
      <c r="C295" s="61"/>
      <c r="D295" s="61"/>
      <c r="E295" s="61"/>
      <c r="F295" s="61"/>
      <c r="G295" s="61"/>
      <c r="H295" s="61"/>
      <c r="I295" s="61"/>
      <c r="J295" s="61"/>
      <c r="K295" s="61"/>
      <c r="L295" s="61"/>
      <c r="M295" s="61"/>
      <c r="N295" s="61"/>
      <c r="O295" s="61"/>
      <c r="P295" s="61"/>
      <c r="Q295" s="61"/>
      <c r="R295" s="61"/>
      <c r="S295" s="61"/>
      <c r="T295" s="61"/>
      <c r="U295" s="61"/>
      <c r="V295" s="61"/>
      <c r="W295" s="61"/>
      <c r="X295" s="61"/>
      <c r="Y295" s="61"/>
      <c r="Z295" s="61"/>
      <c r="AA295" s="61"/>
    </row>
    <row r="296" spans="1:27" ht="14.25" customHeight="1" x14ac:dyDescent="0.35">
      <c r="A296" s="61"/>
      <c r="B296" s="61"/>
      <c r="C296" s="61"/>
      <c r="D296" s="61"/>
      <c r="E296" s="61"/>
      <c r="F296" s="61"/>
      <c r="G296" s="61"/>
      <c r="H296" s="61"/>
      <c r="I296" s="61"/>
      <c r="J296" s="61"/>
      <c r="K296" s="61"/>
      <c r="L296" s="61"/>
      <c r="M296" s="61"/>
      <c r="N296" s="61"/>
      <c r="O296" s="61"/>
      <c r="P296" s="61"/>
      <c r="Q296" s="61"/>
      <c r="R296" s="61"/>
      <c r="S296" s="61"/>
      <c r="T296" s="61"/>
      <c r="U296" s="61"/>
      <c r="V296" s="61"/>
      <c r="W296" s="61"/>
      <c r="X296" s="61"/>
      <c r="Y296" s="61"/>
      <c r="Z296" s="61"/>
      <c r="AA296" s="61"/>
    </row>
    <row r="297" spans="1:27" ht="14.25" customHeight="1" x14ac:dyDescent="0.35">
      <c r="A297" s="61"/>
      <c r="B297" s="61"/>
      <c r="C297" s="61"/>
      <c r="D297" s="61"/>
      <c r="E297" s="61"/>
      <c r="F297" s="61"/>
      <c r="G297" s="61"/>
      <c r="H297" s="61"/>
      <c r="I297" s="61"/>
      <c r="J297" s="61"/>
      <c r="K297" s="61"/>
      <c r="L297" s="61"/>
      <c r="M297" s="61"/>
      <c r="N297" s="61"/>
      <c r="O297" s="61"/>
      <c r="P297" s="61"/>
      <c r="Q297" s="61"/>
      <c r="R297" s="61"/>
      <c r="S297" s="61"/>
      <c r="T297" s="61"/>
      <c r="U297" s="61"/>
      <c r="V297" s="61"/>
      <c r="W297" s="61"/>
      <c r="X297" s="61"/>
      <c r="Y297" s="61"/>
      <c r="Z297" s="61"/>
      <c r="AA297" s="61"/>
    </row>
    <row r="298" spans="1:27" ht="14.25" customHeight="1" x14ac:dyDescent="0.35">
      <c r="A298" s="61"/>
      <c r="B298" s="61"/>
      <c r="C298" s="61"/>
      <c r="D298" s="61"/>
      <c r="E298" s="61"/>
      <c r="F298" s="61"/>
      <c r="G298" s="61"/>
      <c r="H298" s="61"/>
      <c r="I298" s="61"/>
      <c r="J298" s="61"/>
      <c r="K298" s="61"/>
      <c r="L298" s="61"/>
      <c r="M298" s="61"/>
      <c r="N298" s="61"/>
      <c r="O298" s="61"/>
      <c r="P298" s="61"/>
      <c r="Q298" s="61"/>
      <c r="R298" s="61"/>
      <c r="S298" s="61"/>
      <c r="T298" s="61"/>
      <c r="U298" s="61"/>
      <c r="V298" s="61"/>
      <c r="W298" s="61"/>
      <c r="X298" s="61"/>
      <c r="Y298" s="61"/>
      <c r="Z298" s="61"/>
      <c r="AA298" s="61"/>
    </row>
    <row r="299" spans="1:27" ht="14.25" customHeight="1" x14ac:dyDescent="0.35">
      <c r="A299" s="61"/>
      <c r="B299" s="61"/>
      <c r="C299" s="61"/>
      <c r="D299" s="61"/>
      <c r="E299" s="61"/>
      <c r="F299" s="61"/>
      <c r="G299" s="61"/>
      <c r="H299" s="61"/>
      <c r="I299" s="61"/>
      <c r="J299" s="61"/>
      <c r="K299" s="61"/>
      <c r="L299" s="61"/>
      <c r="M299" s="61"/>
      <c r="N299" s="61"/>
      <c r="O299" s="61"/>
      <c r="P299" s="61"/>
      <c r="Q299" s="61"/>
      <c r="R299" s="61"/>
      <c r="S299" s="61"/>
      <c r="T299" s="61"/>
      <c r="U299" s="61"/>
      <c r="V299" s="61"/>
      <c r="W299" s="61"/>
      <c r="X299" s="61"/>
      <c r="Y299" s="61"/>
      <c r="Z299" s="61"/>
      <c r="AA299" s="61"/>
    </row>
    <row r="300" spans="1:27" ht="14.25" customHeight="1" x14ac:dyDescent="0.35">
      <c r="A300" s="61"/>
      <c r="B300" s="61"/>
      <c r="C300" s="61"/>
      <c r="D300" s="61"/>
      <c r="E300" s="61"/>
      <c r="F300" s="61"/>
      <c r="G300" s="61"/>
      <c r="H300" s="61"/>
      <c r="I300" s="61"/>
      <c r="J300" s="61"/>
      <c r="K300" s="61"/>
      <c r="L300" s="61"/>
      <c r="M300" s="61"/>
      <c r="N300" s="61"/>
      <c r="O300" s="61"/>
      <c r="P300" s="61"/>
      <c r="Q300" s="61"/>
      <c r="R300" s="61"/>
      <c r="S300" s="61"/>
      <c r="T300" s="61"/>
      <c r="U300" s="61"/>
      <c r="V300" s="61"/>
      <c r="W300" s="61"/>
      <c r="X300" s="61"/>
      <c r="Y300" s="61"/>
      <c r="Z300" s="61"/>
      <c r="AA300" s="61"/>
    </row>
    <row r="301" spans="1:27" ht="14.25" customHeight="1" x14ac:dyDescent="0.35">
      <c r="A301" s="61"/>
      <c r="B301" s="61"/>
      <c r="C301" s="61"/>
      <c r="D301" s="61"/>
      <c r="E301" s="61"/>
      <c r="F301" s="61"/>
      <c r="G301" s="61"/>
      <c r="H301" s="61"/>
      <c r="I301" s="61"/>
      <c r="J301" s="61"/>
      <c r="K301" s="61"/>
      <c r="L301" s="61"/>
      <c r="M301" s="61"/>
      <c r="N301" s="61"/>
      <c r="O301" s="61"/>
      <c r="P301" s="61"/>
      <c r="Q301" s="61"/>
      <c r="R301" s="61"/>
      <c r="S301" s="61"/>
      <c r="T301" s="61"/>
      <c r="U301" s="61"/>
      <c r="V301" s="61"/>
      <c r="W301" s="61"/>
      <c r="X301" s="61"/>
      <c r="Y301" s="61"/>
      <c r="Z301" s="61"/>
      <c r="AA301" s="61"/>
    </row>
    <row r="302" spans="1:27" ht="14.25" customHeight="1" x14ac:dyDescent="0.35">
      <c r="A302" s="61"/>
      <c r="B302" s="61"/>
      <c r="C302" s="61"/>
      <c r="D302" s="61"/>
      <c r="E302" s="61"/>
      <c r="F302" s="61"/>
      <c r="G302" s="61"/>
      <c r="H302" s="61"/>
      <c r="I302" s="61"/>
      <c r="J302" s="61"/>
      <c r="K302" s="61"/>
      <c r="L302" s="61"/>
      <c r="M302" s="61"/>
      <c r="N302" s="61"/>
      <c r="O302" s="61"/>
      <c r="P302" s="61"/>
      <c r="Q302" s="61"/>
      <c r="R302" s="61"/>
      <c r="S302" s="61"/>
      <c r="T302" s="61"/>
      <c r="U302" s="61"/>
      <c r="V302" s="61"/>
      <c r="W302" s="61"/>
      <c r="X302" s="61"/>
      <c r="Y302" s="61"/>
      <c r="Z302" s="61"/>
      <c r="AA302" s="61"/>
    </row>
    <row r="303" spans="1:27" ht="14.25" customHeight="1" x14ac:dyDescent="0.35">
      <c r="A303" s="61"/>
      <c r="B303" s="61"/>
      <c r="C303" s="61"/>
      <c r="D303" s="61"/>
      <c r="E303" s="61"/>
      <c r="F303" s="61"/>
      <c r="G303" s="61"/>
      <c r="H303" s="61"/>
      <c r="I303" s="61"/>
      <c r="J303" s="61"/>
      <c r="K303" s="61"/>
      <c r="L303" s="61"/>
      <c r="M303" s="61"/>
      <c r="N303" s="61"/>
      <c r="O303" s="61"/>
      <c r="P303" s="61"/>
      <c r="Q303" s="61"/>
      <c r="R303" s="61"/>
      <c r="S303" s="61"/>
      <c r="T303" s="61"/>
      <c r="U303" s="61"/>
      <c r="V303" s="61"/>
      <c r="W303" s="61"/>
      <c r="X303" s="61"/>
      <c r="Y303" s="61"/>
      <c r="Z303" s="61"/>
      <c r="AA303" s="61"/>
    </row>
    <row r="304" spans="1:27" ht="14.25" customHeight="1" x14ac:dyDescent="0.35">
      <c r="A304" s="61"/>
      <c r="B304" s="61"/>
      <c r="C304" s="61"/>
      <c r="D304" s="61"/>
      <c r="E304" s="61"/>
      <c r="F304" s="61"/>
      <c r="G304" s="61"/>
      <c r="H304" s="61"/>
      <c r="I304" s="61"/>
      <c r="J304" s="61"/>
      <c r="K304" s="61"/>
      <c r="L304" s="61"/>
      <c r="M304" s="61"/>
      <c r="N304" s="61"/>
      <c r="O304" s="61"/>
      <c r="P304" s="61"/>
      <c r="Q304" s="61"/>
      <c r="R304" s="61"/>
      <c r="S304" s="61"/>
      <c r="T304" s="61"/>
      <c r="U304" s="61"/>
      <c r="V304" s="61"/>
      <c r="W304" s="61"/>
      <c r="X304" s="61"/>
      <c r="Y304" s="61"/>
      <c r="Z304" s="61"/>
      <c r="AA304" s="61"/>
    </row>
    <row r="305" spans="1:27" ht="14.25" customHeight="1" x14ac:dyDescent="0.35">
      <c r="A305" s="61"/>
      <c r="B305" s="61"/>
      <c r="C305" s="61"/>
      <c r="D305" s="61"/>
      <c r="E305" s="61"/>
      <c r="F305" s="61"/>
      <c r="G305" s="61"/>
      <c r="H305" s="61"/>
      <c r="I305" s="61"/>
      <c r="J305" s="61"/>
      <c r="K305" s="61"/>
      <c r="L305" s="61"/>
      <c r="M305" s="61"/>
      <c r="N305" s="61"/>
      <c r="O305" s="61"/>
      <c r="P305" s="61"/>
      <c r="Q305" s="61"/>
      <c r="R305" s="61"/>
      <c r="S305" s="61"/>
      <c r="T305" s="61"/>
      <c r="U305" s="61"/>
      <c r="V305" s="61"/>
      <c r="W305" s="61"/>
      <c r="X305" s="61"/>
      <c r="Y305" s="61"/>
      <c r="Z305" s="61"/>
      <c r="AA305" s="61"/>
    </row>
    <row r="306" spans="1:27" ht="14.25" customHeight="1" x14ac:dyDescent="0.35">
      <c r="A306" s="61"/>
      <c r="B306" s="61"/>
      <c r="C306" s="61"/>
      <c r="D306" s="61"/>
      <c r="E306" s="61"/>
      <c r="F306" s="61"/>
      <c r="G306" s="61"/>
      <c r="H306" s="61"/>
      <c r="I306" s="61"/>
      <c r="J306" s="61"/>
      <c r="K306" s="61"/>
      <c r="L306" s="61"/>
      <c r="M306" s="61"/>
      <c r="N306" s="61"/>
      <c r="O306" s="61"/>
      <c r="P306" s="61"/>
      <c r="Q306" s="61"/>
      <c r="R306" s="61"/>
      <c r="S306" s="61"/>
      <c r="T306" s="61"/>
      <c r="U306" s="61"/>
      <c r="V306" s="61"/>
      <c r="W306" s="61"/>
      <c r="X306" s="61"/>
      <c r="Y306" s="61"/>
      <c r="Z306" s="61"/>
      <c r="AA306" s="61"/>
    </row>
    <row r="307" spans="1:27" ht="14.25" customHeight="1" x14ac:dyDescent="0.35">
      <c r="A307" s="61"/>
      <c r="B307" s="61"/>
      <c r="C307" s="61"/>
      <c r="D307" s="61"/>
      <c r="E307" s="61"/>
      <c r="F307" s="61"/>
      <c r="G307" s="61"/>
      <c r="H307" s="61"/>
      <c r="I307" s="61"/>
      <c r="J307" s="61"/>
      <c r="K307" s="61"/>
      <c r="L307" s="61"/>
      <c r="M307" s="61"/>
      <c r="N307" s="61"/>
      <c r="O307" s="61"/>
      <c r="P307" s="61"/>
      <c r="Q307" s="61"/>
      <c r="R307" s="61"/>
      <c r="S307" s="61"/>
      <c r="T307" s="61"/>
      <c r="U307" s="61"/>
      <c r="V307" s="61"/>
      <c r="W307" s="61"/>
      <c r="X307" s="61"/>
      <c r="Y307" s="61"/>
      <c r="Z307" s="61"/>
      <c r="AA307" s="61"/>
    </row>
    <row r="308" spans="1:27" ht="14.25" customHeight="1" x14ac:dyDescent="0.35">
      <c r="A308" s="61"/>
      <c r="B308" s="61"/>
      <c r="C308" s="61"/>
      <c r="D308" s="61"/>
      <c r="E308" s="61"/>
      <c r="F308" s="61"/>
      <c r="G308" s="61"/>
      <c r="H308" s="61"/>
      <c r="I308" s="61"/>
      <c r="J308" s="61"/>
      <c r="K308" s="61"/>
      <c r="L308" s="61"/>
      <c r="M308" s="61"/>
      <c r="N308" s="61"/>
      <c r="O308" s="61"/>
      <c r="P308" s="61"/>
      <c r="Q308" s="61"/>
      <c r="R308" s="61"/>
      <c r="S308" s="61"/>
      <c r="T308" s="61"/>
      <c r="U308" s="61"/>
      <c r="V308" s="61"/>
      <c r="W308" s="61"/>
      <c r="X308" s="61"/>
      <c r="Y308" s="61"/>
      <c r="Z308" s="61"/>
      <c r="AA308" s="61"/>
    </row>
    <row r="309" spans="1:27" ht="14.25" customHeight="1" x14ac:dyDescent="0.35">
      <c r="A309" s="61"/>
      <c r="B309" s="61"/>
      <c r="C309" s="61"/>
      <c r="D309" s="61"/>
      <c r="E309" s="61"/>
      <c r="F309" s="61"/>
      <c r="G309" s="61"/>
      <c r="H309" s="61"/>
      <c r="I309" s="61"/>
      <c r="J309" s="61"/>
      <c r="K309" s="61"/>
      <c r="L309" s="61"/>
      <c r="M309" s="61"/>
      <c r="N309" s="61"/>
      <c r="O309" s="61"/>
      <c r="P309" s="61"/>
      <c r="Q309" s="61"/>
      <c r="R309" s="61"/>
      <c r="S309" s="61"/>
      <c r="T309" s="61"/>
      <c r="U309" s="61"/>
      <c r="V309" s="61"/>
      <c r="W309" s="61"/>
      <c r="X309" s="61"/>
      <c r="Y309" s="61"/>
      <c r="Z309" s="61"/>
      <c r="AA309" s="61"/>
    </row>
    <row r="310" spans="1:27" ht="14.25" customHeight="1" x14ac:dyDescent="0.35">
      <c r="A310" s="61"/>
      <c r="B310" s="61"/>
      <c r="C310" s="61"/>
      <c r="D310" s="61"/>
      <c r="E310" s="61"/>
      <c r="F310" s="61"/>
      <c r="G310" s="61"/>
      <c r="H310" s="61"/>
      <c r="I310" s="61"/>
      <c r="J310" s="61"/>
      <c r="K310" s="61"/>
      <c r="L310" s="61"/>
      <c r="M310" s="61"/>
      <c r="N310" s="61"/>
      <c r="O310" s="61"/>
      <c r="P310" s="61"/>
      <c r="Q310" s="61"/>
      <c r="R310" s="61"/>
      <c r="S310" s="61"/>
      <c r="T310" s="61"/>
      <c r="U310" s="61"/>
      <c r="V310" s="61"/>
      <c r="W310" s="61"/>
      <c r="X310" s="61"/>
      <c r="Y310" s="61"/>
      <c r="Z310" s="61"/>
      <c r="AA310" s="61"/>
    </row>
    <row r="311" spans="1:27" ht="14.25" customHeight="1" x14ac:dyDescent="0.35">
      <c r="A311" s="61"/>
      <c r="B311" s="61"/>
      <c r="C311" s="61"/>
      <c r="D311" s="61"/>
      <c r="E311" s="61"/>
      <c r="F311" s="61"/>
      <c r="G311" s="61"/>
      <c r="H311" s="61"/>
      <c r="I311" s="61"/>
      <c r="J311" s="61"/>
      <c r="K311" s="61"/>
      <c r="L311" s="61"/>
      <c r="M311" s="61"/>
      <c r="N311" s="61"/>
      <c r="O311" s="61"/>
      <c r="P311" s="61"/>
      <c r="Q311" s="61"/>
      <c r="R311" s="61"/>
      <c r="S311" s="61"/>
      <c r="T311" s="61"/>
      <c r="U311" s="61"/>
      <c r="V311" s="61"/>
      <c r="W311" s="61"/>
      <c r="X311" s="61"/>
      <c r="Y311" s="61"/>
      <c r="Z311" s="61"/>
      <c r="AA311" s="61"/>
    </row>
    <row r="312" spans="1:27" ht="14.25" customHeight="1" x14ac:dyDescent="0.35">
      <c r="A312" s="61"/>
      <c r="B312" s="61"/>
      <c r="C312" s="61"/>
      <c r="D312" s="61"/>
      <c r="E312" s="61"/>
      <c r="F312" s="61"/>
      <c r="G312" s="61"/>
      <c r="H312" s="61"/>
      <c r="I312" s="61"/>
      <c r="J312" s="61"/>
      <c r="K312" s="61"/>
      <c r="L312" s="61"/>
      <c r="M312" s="61"/>
      <c r="N312" s="61"/>
      <c r="O312" s="61"/>
      <c r="P312" s="61"/>
      <c r="Q312" s="61"/>
      <c r="R312" s="61"/>
      <c r="S312" s="61"/>
      <c r="T312" s="61"/>
      <c r="U312" s="61"/>
      <c r="V312" s="61"/>
      <c r="W312" s="61"/>
      <c r="X312" s="61"/>
      <c r="Y312" s="61"/>
      <c r="Z312" s="61"/>
      <c r="AA312" s="61"/>
    </row>
    <row r="313" spans="1:27" ht="14.25" customHeight="1" x14ac:dyDescent="0.35">
      <c r="A313" s="61"/>
      <c r="B313" s="61"/>
      <c r="C313" s="61"/>
      <c r="D313" s="61"/>
      <c r="E313" s="61"/>
      <c r="F313" s="61"/>
      <c r="G313" s="61"/>
      <c r="H313" s="61"/>
      <c r="I313" s="61"/>
      <c r="J313" s="61"/>
      <c r="K313" s="61"/>
      <c r="L313" s="61"/>
      <c r="M313" s="61"/>
      <c r="N313" s="61"/>
      <c r="O313" s="61"/>
      <c r="P313" s="61"/>
      <c r="Q313" s="61"/>
      <c r="R313" s="61"/>
      <c r="S313" s="61"/>
      <c r="T313" s="61"/>
      <c r="U313" s="61"/>
      <c r="V313" s="61"/>
      <c r="W313" s="61"/>
      <c r="X313" s="61"/>
      <c r="Y313" s="61"/>
      <c r="Z313" s="61"/>
      <c r="AA313" s="61"/>
    </row>
    <row r="314" spans="1:27" ht="14.25" customHeight="1" x14ac:dyDescent="0.35">
      <c r="A314" s="61"/>
      <c r="B314" s="61"/>
      <c r="C314" s="61"/>
      <c r="D314" s="61"/>
      <c r="E314" s="61"/>
      <c r="F314" s="61"/>
      <c r="G314" s="61"/>
      <c r="H314" s="61"/>
      <c r="I314" s="61"/>
      <c r="J314" s="61"/>
      <c r="K314" s="61"/>
      <c r="L314" s="61"/>
      <c r="M314" s="61"/>
      <c r="N314" s="61"/>
      <c r="O314" s="61"/>
      <c r="P314" s="61"/>
      <c r="Q314" s="61"/>
      <c r="R314" s="61"/>
      <c r="S314" s="61"/>
      <c r="T314" s="61"/>
      <c r="U314" s="61"/>
      <c r="V314" s="61"/>
      <c r="W314" s="61"/>
      <c r="X314" s="61"/>
      <c r="Y314" s="61"/>
      <c r="Z314" s="61"/>
      <c r="AA314" s="61"/>
    </row>
    <row r="315" spans="1:27" ht="14.25" customHeight="1" x14ac:dyDescent="0.35">
      <c r="A315" s="61"/>
      <c r="B315" s="61"/>
      <c r="C315" s="61"/>
      <c r="D315" s="61"/>
      <c r="E315" s="61"/>
      <c r="F315" s="61"/>
      <c r="G315" s="61"/>
      <c r="H315" s="61"/>
      <c r="I315" s="61"/>
      <c r="J315" s="61"/>
      <c r="K315" s="61"/>
      <c r="L315" s="61"/>
      <c r="M315" s="61"/>
      <c r="N315" s="61"/>
      <c r="O315" s="61"/>
      <c r="P315" s="61"/>
      <c r="Q315" s="61"/>
      <c r="R315" s="61"/>
      <c r="S315" s="61"/>
      <c r="T315" s="61"/>
      <c r="U315" s="61"/>
      <c r="V315" s="61"/>
      <c r="W315" s="61"/>
      <c r="X315" s="61"/>
      <c r="Y315" s="61"/>
      <c r="Z315" s="61"/>
      <c r="AA315" s="61"/>
    </row>
    <row r="316" spans="1:27" ht="14.25" customHeight="1" x14ac:dyDescent="0.35">
      <c r="A316" s="61"/>
      <c r="B316" s="61"/>
      <c r="C316" s="61"/>
      <c r="D316" s="61"/>
      <c r="E316" s="61"/>
      <c r="F316" s="61"/>
      <c r="G316" s="61"/>
      <c r="H316" s="61"/>
      <c r="I316" s="61"/>
      <c r="J316" s="61"/>
      <c r="K316" s="61"/>
      <c r="L316" s="61"/>
      <c r="M316" s="61"/>
      <c r="N316" s="61"/>
      <c r="O316" s="61"/>
      <c r="P316" s="61"/>
      <c r="Q316" s="61"/>
      <c r="R316" s="61"/>
      <c r="S316" s="61"/>
      <c r="T316" s="61"/>
      <c r="U316" s="61"/>
      <c r="V316" s="61"/>
      <c r="W316" s="61"/>
      <c r="X316" s="61"/>
      <c r="Y316" s="61"/>
      <c r="Z316" s="61"/>
      <c r="AA316" s="61"/>
    </row>
    <row r="317" spans="1:27" ht="14.25" customHeight="1" x14ac:dyDescent="0.35">
      <c r="A317" s="61"/>
      <c r="B317" s="61"/>
      <c r="C317" s="61"/>
      <c r="D317" s="61"/>
      <c r="E317" s="61"/>
      <c r="F317" s="61"/>
      <c r="G317" s="61"/>
      <c r="H317" s="61"/>
      <c r="I317" s="61"/>
      <c r="J317" s="61"/>
      <c r="K317" s="61"/>
      <c r="L317" s="61"/>
      <c r="M317" s="61"/>
      <c r="N317" s="61"/>
      <c r="O317" s="61"/>
      <c r="P317" s="61"/>
      <c r="Q317" s="61"/>
      <c r="R317" s="61"/>
      <c r="S317" s="61"/>
      <c r="T317" s="61"/>
      <c r="U317" s="61"/>
      <c r="V317" s="61"/>
      <c r="W317" s="61"/>
      <c r="X317" s="61"/>
      <c r="Y317" s="61"/>
      <c r="Z317" s="61"/>
      <c r="AA317" s="61"/>
    </row>
    <row r="318" spans="1:27" ht="14.25" customHeight="1" x14ac:dyDescent="0.35">
      <c r="A318" s="61"/>
      <c r="B318" s="61"/>
      <c r="C318" s="61"/>
      <c r="D318" s="61"/>
      <c r="E318" s="61"/>
      <c r="F318" s="61"/>
      <c r="G318" s="61"/>
      <c r="H318" s="61"/>
      <c r="I318" s="61"/>
      <c r="J318" s="61"/>
      <c r="K318" s="61"/>
      <c r="L318" s="61"/>
      <c r="M318" s="61"/>
      <c r="N318" s="61"/>
      <c r="O318" s="61"/>
      <c r="P318" s="61"/>
      <c r="Q318" s="61"/>
      <c r="R318" s="61"/>
      <c r="S318" s="61"/>
      <c r="T318" s="61"/>
      <c r="U318" s="61"/>
      <c r="V318" s="61"/>
      <c r="W318" s="61"/>
      <c r="X318" s="61"/>
      <c r="Y318" s="61"/>
      <c r="Z318" s="61"/>
      <c r="AA318" s="61"/>
    </row>
    <row r="319" spans="1:27" ht="14.25" customHeight="1" x14ac:dyDescent="0.35">
      <c r="A319" s="61"/>
      <c r="B319" s="61"/>
      <c r="C319" s="61"/>
      <c r="D319" s="61"/>
      <c r="E319" s="61"/>
      <c r="F319" s="61"/>
      <c r="G319" s="61"/>
      <c r="H319" s="61"/>
      <c r="I319" s="61"/>
      <c r="J319" s="61"/>
      <c r="K319" s="61"/>
      <c r="L319" s="61"/>
      <c r="M319" s="61"/>
      <c r="N319" s="61"/>
      <c r="O319" s="61"/>
      <c r="P319" s="61"/>
      <c r="Q319" s="61"/>
      <c r="R319" s="61"/>
      <c r="S319" s="61"/>
      <c r="T319" s="61"/>
      <c r="U319" s="61"/>
      <c r="V319" s="61"/>
      <c r="W319" s="61"/>
      <c r="X319" s="61"/>
      <c r="Y319" s="61"/>
      <c r="Z319" s="61"/>
      <c r="AA319" s="61"/>
    </row>
    <row r="320" spans="1:27" ht="14.25" customHeight="1" x14ac:dyDescent="0.35">
      <c r="A320" s="61"/>
      <c r="B320" s="61"/>
      <c r="C320" s="61"/>
      <c r="D320" s="61"/>
      <c r="E320" s="61"/>
      <c r="F320" s="61"/>
      <c r="G320" s="61"/>
      <c r="H320" s="61"/>
      <c r="I320" s="61"/>
      <c r="J320" s="61"/>
      <c r="K320" s="61"/>
      <c r="L320" s="61"/>
      <c r="M320" s="61"/>
      <c r="N320" s="61"/>
      <c r="O320" s="61"/>
      <c r="P320" s="61"/>
      <c r="Q320" s="61"/>
      <c r="R320" s="61"/>
      <c r="S320" s="61"/>
      <c r="T320" s="61"/>
      <c r="U320" s="61"/>
      <c r="V320" s="61"/>
      <c r="W320" s="61"/>
      <c r="X320" s="61"/>
      <c r="Y320" s="61"/>
      <c r="Z320" s="61"/>
      <c r="AA320" s="61"/>
    </row>
    <row r="321" spans="1:27" ht="14.25" customHeight="1" x14ac:dyDescent="0.35">
      <c r="A321" s="61"/>
      <c r="B321" s="61"/>
      <c r="C321" s="61"/>
      <c r="D321" s="61"/>
      <c r="E321" s="61"/>
      <c r="F321" s="61"/>
      <c r="G321" s="61"/>
      <c r="H321" s="61"/>
      <c r="I321" s="61"/>
      <c r="J321" s="61"/>
      <c r="K321" s="61"/>
      <c r="L321" s="61"/>
      <c r="M321" s="61"/>
      <c r="N321" s="61"/>
      <c r="O321" s="61"/>
      <c r="P321" s="61"/>
      <c r="Q321" s="61"/>
      <c r="R321" s="61"/>
      <c r="S321" s="61"/>
      <c r="T321" s="61"/>
      <c r="U321" s="61"/>
      <c r="V321" s="61"/>
      <c r="W321" s="61"/>
      <c r="X321" s="61"/>
      <c r="Y321" s="61"/>
      <c r="Z321" s="61"/>
      <c r="AA321" s="61"/>
    </row>
    <row r="322" spans="1:27" ht="14.25" customHeight="1" x14ac:dyDescent="0.35">
      <c r="A322" s="61"/>
      <c r="B322" s="61"/>
      <c r="C322" s="61"/>
      <c r="D322" s="61"/>
      <c r="E322" s="61"/>
      <c r="F322" s="61"/>
      <c r="G322" s="61"/>
      <c r="H322" s="61"/>
      <c r="I322" s="61"/>
      <c r="J322" s="61"/>
      <c r="K322" s="61"/>
      <c r="L322" s="61"/>
      <c r="M322" s="61"/>
      <c r="N322" s="61"/>
      <c r="O322" s="61"/>
      <c r="P322" s="61"/>
      <c r="Q322" s="61"/>
      <c r="R322" s="61"/>
      <c r="S322" s="61"/>
      <c r="T322" s="61"/>
      <c r="U322" s="61"/>
      <c r="V322" s="61"/>
      <c r="W322" s="61"/>
      <c r="X322" s="61"/>
      <c r="Y322" s="61"/>
      <c r="Z322" s="61"/>
      <c r="AA322" s="61"/>
    </row>
    <row r="323" spans="1:27" ht="14.25" customHeight="1" x14ac:dyDescent="0.35">
      <c r="A323" s="61"/>
      <c r="B323" s="61"/>
      <c r="C323" s="61"/>
      <c r="D323" s="61"/>
      <c r="E323" s="61"/>
      <c r="F323" s="61"/>
      <c r="G323" s="61"/>
      <c r="H323" s="61"/>
      <c r="I323" s="61"/>
      <c r="J323" s="61"/>
      <c r="K323" s="61"/>
      <c r="L323" s="61"/>
      <c r="M323" s="61"/>
      <c r="N323" s="61"/>
      <c r="O323" s="61"/>
      <c r="P323" s="61"/>
      <c r="Q323" s="61"/>
      <c r="R323" s="61"/>
      <c r="S323" s="61"/>
      <c r="T323" s="61"/>
      <c r="U323" s="61"/>
      <c r="V323" s="61"/>
      <c r="W323" s="61"/>
      <c r="X323" s="61"/>
      <c r="Y323" s="61"/>
      <c r="Z323" s="61"/>
      <c r="AA323" s="61"/>
    </row>
    <row r="324" spans="1:27" ht="14.25" customHeight="1" x14ac:dyDescent="0.35">
      <c r="A324" s="61"/>
      <c r="B324" s="61"/>
      <c r="C324" s="61"/>
      <c r="D324" s="61"/>
      <c r="E324" s="61"/>
      <c r="F324" s="61"/>
      <c r="G324" s="61"/>
      <c r="H324" s="61"/>
      <c r="I324" s="61"/>
      <c r="J324" s="61"/>
      <c r="K324" s="61"/>
      <c r="L324" s="61"/>
      <c r="M324" s="61"/>
      <c r="N324" s="61"/>
      <c r="O324" s="61"/>
      <c r="P324" s="61"/>
      <c r="Q324" s="61"/>
      <c r="R324" s="61"/>
      <c r="S324" s="61"/>
      <c r="T324" s="61"/>
      <c r="U324" s="61"/>
      <c r="V324" s="61"/>
      <c r="W324" s="61"/>
      <c r="X324" s="61"/>
      <c r="Y324" s="61"/>
      <c r="Z324" s="61"/>
      <c r="AA324" s="61"/>
    </row>
    <row r="325" spans="1:27" ht="14.25" customHeight="1" x14ac:dyDescent="0.35">
      <c r="A325" s="61"/>
      <c r="B325" s="61"/>
      <c r="C325" s="61"/>
      <c r="D325" s="61"/>
      <c r="E325" s="61"/>
      <c r="F325" s="61"/>
      <c r="G325" s="61"/>
      <c r="H325" s="61"/>
      <c r="I325" s="61"/>
      <c r="J325" s="61"/>
      <c r="K325" s="61"/>
      <c r="L325" s="61"/>
      <c r="M325" s="61"/>
      <c r="N325" s="61"/>
      <c r="O325" s="61"/>
      <c r="P325" s="61"/>
      <c r="Q325" s="61"/>
      <c r="R325" s="61"/>
      <c r="S325" s="61"/>
      <c r="T325" s="61"/>
      <c r="U325" s="61"/>
      <c r="V325" s="61"/>
      <c r="W325" s="61"/>
      <c r="X325" s="61"/>
      <c r="Y325" s="61"/>
      <c r="Z325" s="61"/>
      <c r="AA325" s="61"/>
    </row>
    <row r="326" spans="1:27" ht="14.25" customHeight="1" x14ac:dyDescent="0.35">
      <c r="A326" s="61"/>
      <c r="B326" s="61"/>
      <c r="C326" s="61"/>
      <c r="D326" s="61"/>
      <c r="E326" s="61"/>
      <c r="F326" s="61"/>
      <c r="G326" s="61"/>
      <c r="H326" s="61"/>
      <c r="I326" s="61"/>
      <c r="J326" s="61"/>
      <c r="K326" s="61"/>
      <c r="L326" s="61"/>
      <c r="M326" s="61"/>
      <c r="N326" s="61"/>
      <c r="O326" s="61"/>
      <c r="P326" s="61"/>
      <c r="Q326" s="61"/>
      <c r="R326" s="61"/>
      <c r="S326" s="61"/>
      <c r="T326" s="61"/>
      <c r="U326" s="61"/>
      <c r="V326" s="61"/>
      <c r="W326" s="61"/>
      <c r="X326" s="61"/>
      <c r="Y326" s="61"/>
      <c r="Z326" s="61"/>
      <c r="AA326" s="61"/>
    </row>
    <row r="327" spans="1:27" ht="14.25" customHeight="1" x14ac:dyDescent="0.35">
      <c r="A327" s="61"/>
      <c r="B327" s="61"/>
      <c r="C327" s="61"/>
      <c r="D327" s="61"/>
      <c r="E327" s="61"/>
      <c r="F327" s="61"/>
      <c r="G327" s="61"/>
      <c r="H327" s="61"/>
      <c r="I327" s="61"/>
      <c r="J327" s="61"/>
      <c r="K327" s="61"/>
      <c r="L327" s="61"/>
      <c r="M327" s="61"/>
      <c r="N327" s="61"/>
      <c r="O327" s="61"/>
      <c r="P327" s="61"/>
      <c r="Q327" s="61"/>
      <c r="R327" s="61"/>
      <c r="S327" s="61"/>
      <c r="T327" s="61"/>
      <c r="U327" s="61"/>
      <c r="V327" s="61"/>
      <c r="W327" s="61"/>
      <c r="X327" s="61"/>
      <c r="Y327" s="61"/>
      <c r="Z327" s="61"/>
      <c r="AA327" s="61"/>
    </row>
    <row r="328" spans="1:27" ht="14.25" customHeight="1" x14ac:dyDescent="0.35">
      <c r="A328" s="61"/>
      <c r="B328" s="61"/>
      <c r="C328" s="61"/>
      <c r="D328" s="61"/>
      <c r="E328" s="61"/>
      <c r="F328" s="61"/>
      <c r="G328" s="61"/>
      <c r="H328" s="61"/>
      <c r="I328" s="61"/>
      <c r="J328" s="61"/>
      <c r="K328" s="61"/>
      <c r="L328" s="61"/>
      <c r="M328" s="61"/>
      <c r="N328" s="61"/>
      <c r="O328" s="61"/>
      <c r="P328" s="61"/>
      <c r="Q328" s="61"/>
      <c r="R328" s="61"/>
      <c r="S328" s="61"/>
      <c r="T328" s="61"/>
      <c r="U328" s="61"/>
      <c r="V328" s="61"/>
      <c r="W328" s="61"/>
      <c r="X328" s="61"/>
      <c r="Y328" s="61"/>
      <c r="Z328" s="61"/>
      <c r="AA328" s="61"/>
    </row>
    <row r="329" spans="1:27" ht="14.25" customHeight="1" x14ac:dyDescent="0.35">
      <c r="A329" s="61"/>
      <c r="B329" s="61"/>
      <c r="C329" s="61"/>
      <c r="D329" s="61"/>
      <c r="E329" s="61"/>
      <c r="F329" s="61"/>
      <c r="G329" s="61"/>
      <c r="H329" s="61"/>
      <c r="I329" s="61"/>
      <c r="J329" s="61"/>
      <c r="K329" s="61"/>
      <c r="L329" s="61"/>
      <c r="M329" s="61"/>
      <c r="N329" s="61"/>
      <c r="O329" s="61"/>
      <c r="P329" s="61"/>
      <c r="Q329" s="61"/>
      <c r="R329" s="61"/>
      <c r="S329" s="61"/>
      <c r="T329" s="61"/>
      <c r="U329" s="61"/>
      <c r="V329" s="61"/>
      <c r="W329" s="61"/>
      <c r="X329" s="61"/>
      <c r="Y329" s="61"/>
      <c r="Z329" s="61"/>
      <c r="AA329" s="61"/>
    </row>
    <row r="330" spans="1:27" ht="14.25" customHeight="1" x14ac:dyDescent="0.35">
      <c r="A330" s="61"/>
      <c r="B330" s="61"/>
      <c r="C330" s="61"/>
      <c r="D330" s="61"/>
      <c r="E330" s="61"/>
      <c r="F330" s="61"/>
      <c r="G330" s="61"/>
      <c r="H330" s="61"/>
      <c r="I330" s="61"/>
      <c r="J330" s="61"/>
      <c r="K330" s="61"/>
      <c r="L330" s="61"/>
      <c r="M330" s="61"/>
      <c r="N330" s="61"/>
      <c r="O330" s="61"/>
      <c r="P330" s="61"/>
      <c r="Q330" s="61"/>
      <c r="R330" s="61"/>
      <c r="S330" s="61"/>
      <c r="T330" s="61"/>
      <c r="U330" s="61"/>
      <c r="V330" s="61"/>
      <c r="W330" s="61"/>
      <c r="X330" s="61"/>
      <c r="Y330" s="61"/>
      <c r="Z330" s="61"/>
      <c r="AA330" s="61"/>
    </row>
    <row r="331" spans="1:27" ht="14.25" customHeight="1" x14ac:dyDescent="0.35">
      <c r="A331" s="61"/>
      <c r="B331" s="61"/>
      <c r="C331" s="61"/>
      <c r="D331" s="61"/>
      <c r="E331" s="61"/>
      <c r="F331" s="61"/>
      <c r="G331" s="61"/>
      <c r="H331" s="61"/>
      <c r="I331" s="61"/>
      <c r="J331" s="61"/>
      <c r="K331" s="61"/>
      <c r="L331" s="61"/>
      <c r="M331" s="61"/>
      <c r="N331" s="61"/>
      <c r="O331" s="61"/>
      <c r="P331" s="61"/>
      <c r="Q331" s="61"/>
      <c r="R331" s="61"/>
      <c r="S331" s="61"/>
      <c r="T331" s="61"/>
      <c r="U331" s="61"/>
      <c r="V331" s="61"/>
      <c r="W331" s="61"/>
      <c r="X331" s="61"/>
      <c r="Y331" s="61"/>
      <c r="Z331" s="61"/>
      <c r="AA331" s="61"/>
    </row>
    <row r="332" spans="1:27" ht="14.25" customHeight="1" x14ac:dyDescent="0.35">
      <c r="A332" s="61"/>
      <c r="B332" s="61"/>
      <c r="C332" s="61"/>
      <c r="D332" s="61"/>
      <c r="E332" s="61"/>
      <c r="F332" s="61"/>
      <c r="G332" s="61"/>
      <c r="H332" s="61"/>
      <c r="I332" s="61"/>
      <c r="J332" s="61"/>
      <c r="K332" s="61"/>
      <c r="L332" s="61"/>
      <c r="M332" s="61"/>
      <c r="N332" s="61"/>
      <c r="O332" s="61"/>
      <c r="P332" s="61"/>
      <c r="Q332" s="61"/>
      <c r="R332" s="61"/>
      <c r="S332" s="61"/>
      <c r="T332" s="61"/>
      <c r="U332" s="61"/>
      <c r="V332" s="61"/>
      <c r="W332" s="61"/>
      <c r="X332" s="61"/>
      <c r="Y332" s="61"/>
      <c r="Z332" s="61"/>
      <c r="AA332" s="61"/>
    </row>
    <row r="333" spans="1:27" ht="14.25" customHeight="1" x14ac:dyDescent="0.35">
      <c r="A333" s="61"/>
      <c r="B333" s="61"/>
      <c r="C333" s="61"/>
      <c r="D333" s="61"/>
      <c r="E333" s="61"/>
      <c r="F333" s="61"/>
      <c r="G333" s="61"/>
      <c r="H333" s="61"/>
      <c r="I333" s="61"/>
      <c r="J333" s="61"/>
      <c r="K333" s="61"/>
      <c r="L333" s="61"/>
      <c r="M333" s="61"/>
      <c r="N333" s="61"/>
      <c r="O333" s="61"/>
      <c r="P333" s="61"/>
      <c r="Q333" s="61"/>
      <c r="R333" s="61"/>
      <c r="S333" s="61"/>
      <c r="T333" s="61"/>
      <c r="U333" s="61"/>
      <c r="V333" s="61"/>
      <c r="W333" s="61"/>
      <c r="X333" s="61"/>
      <c r="Y333" s="61"/>
      <c r="Z333" s="61"/>
      <c r="AA333" s="61"/>
    </row>
    <row r="334" spans="1:27" ht="14.25" customHeight="1" x14ac:dyDescent="0.35">
      <c r="A334" s="61"/>
      <c r="B334" s="61"/>
      <c r="C334" s="61"/>
      <c r="D334" s="61"/>
      <c r="E334" s="61"/>
      <c r="F334" s="61"/>
      <c r="G334" s="61"/>
      <c r="H334" s="61"/>
      <c r="I334" s="61"/>
      <c r="J334" s="61"/>
      <c r="K334" s="61"/>
      <c r="L334" s="61"/>
      <c r="M334" s="61"/>
      <c r="N334" s="61"/>
      <c r="O334" s="61"/>
      <c r="P334" s="61"/>
      <c r="Q334" s="61"/>
      <c r="R334" s="61"/>
      <c r="S334" s="61"/>
      <c r="T334" s="61"/>
      <c r="U334" s="61"/>
      <c r="V334" s="61"/>
      <c r="W334" s="61"/>
      <c r="X334" s="61"/>
      <c r="Y334" s="61"/>
      <c r="Z334" s="61"/>
      <c r="AA334" s="61"/>
    </row>
    <row r="335" spans="1:27" ht="14.25" customHeight="1" x14ac:dyDescent="0.35">
      <c r="A335" s="61"/>
      <c r="B335" s="61"/>
      <c r="C335" s="61"/>
      <c r="D335" s="61"/>
      <c r="E335" s="61"/>
      <c r="F335" s="61"/>
      <c r="G335" s="61"/>
      <c r="H335" s="61"/>
      <c r="I335" s="61"/>
      <c r="J335" s="61"/>
      <c r="K335" s="61"/>
      <c r="L335" s="61"/>
      <c r="M335" s="61"/>
      <c r="N335" s="61"/>
      <c r="O335" s="61"/>
      <c r="P335" s="61"/>
      <c r="Q335" s="61"/>
      <c r="R335" s="61"/>
      <c r="S335" s="61"/>
      <c r="T335" s="61"/>
      <c r="U335" s="61"/>
      <c r="V335" s="61"/>
      <c r="W335" s="61"/>
      <c r="X335" s="61"/>
      <c r="Y335" s="61"/>
      <c r="Z335" s="61"/>
      <c r="AA335" s="61"/>
    </row>
    <row r="336" spans="1:27" ht="14.25" customHeight="1" x14ac:dyDescent="0.35">
      <c r="A336" s="61"/>
      <c r="B336" s="61"/>
      <c r="C336" s="61"/>
      <c r="D336" s="61"/>
      <c r="E336" s="61"/>
      <c r="F336" s="61"/>
      <c r="G336" s="61"/>
      <c r="H336" s="61"/>
      <c r="I336" s="61"/>
      <c r="J336" s="61"/>
      <c r="K336" s="61"/>
      <c r="L336" s="61"/>
      <c r="M336" s="61"/>
      <c r="N336" s="61"/>
      <c r="O336" s="61"/>
      <c r="P336" s="61"/>
      <c r="Q336" s="61"/>
      <c r="R336" s="61"/>
      <c r="S336" s="61"/>
      <c r="T336" s="61"/>
      <c r="U336" s="61"/>
      <c r="V336" s="61"/>
      <c r="W336" s="61"/>
      <c r="X336" s="61"/>
      <c r="Y336" s="61"/>
      <c r="Z336" s="61"/>
      <c r="AA336" s="61"/>
    </row>
    <row r="337" spans="1:27" ht="14.25" customHeight="1" x14ac:dyDescent="0.35">
      <c r="A337" s="61"/>
      <c r="B337" s="61"/>
      <c r="C337" s="61"/>
      <c r="D337" s="61"/>
      <c r="E337" s="61"/>
      <c r="F337" s="61"/>
      <c r="G337" s="61"/>
      <c r="H337" s="61"/>
      <c r="I337" s="61"/>
      <c r="J337" s="61"/>
      <c r="K337" s="61"/>
      <c r="L337" s="61"/>
      <c r="M337" s="61"/>
      <c r="N337" s="61"/>
      <c r="O337" s="61"/>
      <c r="P337" s="61"/>
      <c r="Q337" s="61"/>
      <c r="R337" s="61"/>
      <c r="S337" s="61"/>
      <c r="T337" s="61"/>
      <c r="U337" s="61"/>
      <c r="V337" s="61"/>
      <c r="W337" s="61"/>
      <c r="X337" s="61"/>
      <c r="Y337" s="61"/>
      <c r="Z337" s="61"/>
      <c r="AA337" s="61"/>
    </row>
    <row r="338" spans="1:27" ht="14.25" customHeight="1" x14ac:dyDescent="0.35">
      <c r="A338" s="61"/>
      <c r="B338" s="61"/>
      <c r="C338" s="61"/>
      <c r="D338" s="61"/>
      <c r="E338" s="61"/>
      <c r="F338" s="61"/>
      <c r="G338" s="61"/>
      <c r="H338" s="61"/>
      <c r="I338" s="61"/>
      <c r="J338" s="61"/>
      <c r="K338" s="61"/>
      <c r="L338" s="61"/>
      <c r="M338" s="61"/>
      <c r="N338" s="61"/>
      <c r="O338" s="61"/>
      <c r="P338" s="61"/>
      <c r="Q338" s="61"/>
      <c r="R338" s="61"/>
      <c r="S338" s="61"/>
      <c r="T338" s="61"/>
      <c r="U338" s="61"/>
      <c r="V338" s="61"/>
      <c r="W338" s="61"/>
      <c r="X338" s="61"/>
      <c r="Y338" s="61"/>
      <c r="Z338" s="61"/>
      <c r="AA338" s="61"/>
    </row>
    <row r="339" spans="1:27" ht="14.25" customHeight="1" x14ac:dyDescent="0.35">
      <c r="A339" s="61"/>
      <c r="B339" s="61"/>
      <c r="C339" s="61"/>
      <c r="D339" s="61"/>
      <c r="E339" s="61"/>
      <c r="F339" s="61"/>
      <c r="G339" s="61"/>
      <c r="H339" s="61"/>
      <c r="I339" s="61"/>
      <c r="J339" s="61"/>
      <c r="K339" s="61"/>
      <c r="L339" s="61"/>
      <c r="M339" s="61"/>
      <c r="N339" s="61"/>
      <c r="O339" s="61"/>
      <c r="P339" s="61"/>
      <c r="Q339" s="61"/>
      <c r="R339" s="61"/>
      <c r="S339" s="61"/>
      <c r="T339" s="61"/>
      <c r="U339" s="61"/>
      <c r="V339" s="61"/>
      <c r="W339" s="61"/>
      <c r="X339" s="61"/>
      <c r="Y339" s="61"/>
      <c r="Z339" s="61"/>
      <c r="AA339" s="61"/>
    </row>
    <row r="340" spans="1:27" ht="14.25" customHeight="1" x14ac:dyDescent="0.35">
      <c r="A340" s="61"/>
      <c r="B340" s="61"/>
      <c r="C340" s="61"/>
      <c r="D340" s="61"/>
      <c r="E340" s="61"/>
      <c r="F340" s="61"/>
      <c r="G340" s="61"/>
      <c r="H340" s="61"/>
      <c r="I340" s="61"/>
      <c r="J340" s="61"/>
      <c r="K340" s="61"/>
      <c r="L340" s="61"/>
      <c r="M340" s="61"/>
      <c r="N340" s="61"/>
      <c r="O340" s="61"/>
      <c r="P340" s="61"/>
      <c r="Q340" s="61"/>
      <c r="R340" s="61"/>
      <c r="S340" s="61"/>
      <c r="T340" s="61"/>
      <c r="U340" s="61"/>
      <c r="V340" s="61"/>
      <c r="W340" s="61"/>
      <c r="X340" s="61"/>
      <c r="Y340" s="61"/>
      <c r="Z340" s="61"/>
      <c r="AA340" s="61"/>
    </row>
    <row r="341" spans="1:27" ht="14.25" customHeight="1" x14ac:dyDescent="0.35">
      <c r="A341" s="61"/>
      <c r="B341" s="61"/>
      <c r="C341" s="61"/>
      <c r="D341" s="61"/>
      <c r="E341" s="61"/>
      <c r="F341" s="61"/>
      <c r="G341" s="61"/>
      <c r="H341" s="61"/>
      <c r="I341" s="61"/>
      <c r="J341" s="61"/>
      <c r="K341" s="61"/>
      <c r="L341" s="61"/>
      <c r="M341" s="61"/>
      <c r="N341" s="61"/>
      <c r="O341" s="61"/>
      <c r="P341" s="61"/>
      <c r="Q341" s="61"/>
      <c r="R341" s="61"/>
      <c r="S341" s="61"/>
      <c r="T341" s="61"/>
      <c r="U341" s="61"/>
      <c r="V341" s="61"/>
      <c r="W341" s="61"/>
      <c r="X341" s="61"/>
      <c r="Y341" s="61"/>
      <c r="Z341" s="61"/>
      <c r="AA341" s="61"/>
    </row>
    <row r="342" spans="1:27" ht="14.25" customHeight="1" x14ac:dyDescent="0.35">
      <c r="A342" s="61"/>
      <c r="B342" s="61"/>
      <c r="C342" s="61"/>
      <c r="D342" s="61"/>
      <c r="E342" s="61"/>
      <c r="F342" s="61"/>
      <c r="G342" s="61"/>
      <c r="H342" s="61"/>
      <c r="I342" s="61"/>
      <c r="J342" s="61"/>
      <c r="K342" s="61"/>
      <c r="L342" s="61"/>
      <c r="M342" s="61"/>
      <c r="N342" s="61"/>
      <c r="O342" s="61"/>
      <c r="P342" s="61"/>
      <c r="Q342" s="61"/>
      <c r="R342" s="61"/>
      <c r="S342" s="61"/>
      <c r="T342" s="61"/>
      <c r="U342" s="61"/>
      <c r="V342" s="61"/>
      <c r="W342" s="61"/>
      <c r="X342" s="61"/>
      <c r="Y342" s="61"/>
      <c r="Z342" s="61"/>
      <c r="AA342" s="61"/>
    </row>
    <row r="343" spans="1:27" ht="14.25" customHeight="1" x14ac:dyDescent="0.35">
      <c r="A343" s="61"/>
      <c r="B343" s="61"/>
      <c r="C343" s="61"/>
      <c r="D343" s="61"/>
      <c r="E343" s="61"/>
      <c r="F343" s="61"/>
      <c r="G343" s="61"/>
      <c r="H343" s="61"/>
      <c r="I343" s="61"/>
      <c r="J343" s="61"/>
      <c r="K343" s="61"/>
      <c r="L343" s="61"/>
      <c r="M343" s="61"/>
      <c r="N343" s="61"/>
      <c r="O343" s="61"/>
      <c r="P343" s="61"/>
      <c r="Q343" s="61"/>
      <c r="R343" s="61"/>
      <c r="S343" s="61"/>
      <c r="T343" s="61"/>
      <c r="U343" s="61"/>
      <c r="V343" s="61"/>
      <c r="W343" s="61"/>
      <c r="X343" s="61"/>
      <c r="Y343" s="61"/>
      <c r="Z343" s="61"/>
      <c r="AA343" s="61"/>
    </row>
    <row r="344" spans="1:27" ht="14.25" customHeight="1" x14ac:dyDescent="0.35">
      <c r="A344" s="61"/>
      <c r="B344" s="61"/>
      <c r="C344" s="61"/>
      <c r="D344" s="61"/>
      <c r="E344" s="61"/>
      <c r="F344" s="61"/>
      <c r="G344" s="61"/>
      <c r="H344" s="61"/>
      <c r="I344" s="61"/>
      <c r="J344" s="61"/>
      <c r="K344" s="61"/>
      <c r="L344" s="61"/>
      <c r="M344" s="61"/>
      <c r="N344" s="61"/>
      <c r="O344" s="61"/>
      <c r="P344" s="61"/>
      <c r="Q344" s="61"/>
      <c r="R344" s="61"/>
      <c r="S344" s="61"/>
      <c r="T344" s="61"/>
      <c r="U344" s="61"/>
      <c r="V344" s="61"/>
      <c r="W344" s="61"/>
      <c r="X344" s="61"/>
      <c r="Y344" s="61"/>
      <c r="Z344" s="61"/>
      <c r="AA344" s="61"/>
    </row>
    <row r="345" spans="1:27" ht="14.25" customHeight="1" x14ac:dyDescent="0.35">
      <c r="A345" s="61"/>
      <c r="B345" s="61"/>
      <c r="C345" s="61"/>
      <c r="D345" s="61"/>
      <c r="E345" s="61"/>
      <c r="F345" s="61"/>
      <c r="G345" s="61"/>
      <c r="H345" s="61"/>
      <c r="I345" s="61"/>
      <c r="J345" s="61"/>
      <c r="K345" s="61"/>
      <c r="L345" s="61"/>
      <c r="M345" s="61"/>
      <c r="N345" s="61"/>
      <c r="O345" s="61"/>
      <c r="P345" s="61"/>
      <c r="Q345" s="61"/>
      <c r="R345" s="61"/>
      <c r="S345" s="61"/>
      <c r="T345" s="61"/>
      <c r="U345" s="61"/>
      <c r="V345" s="61"/>
      <c r="W345" s="61"/>
      <c r="X345" s="61"/>
      <c r="Y345" s="61"/>
      <c r="Z345" s="61"/>
      <c r="AA345" s="61"/>
    </row>
    <row r="346" spans="1:27" ht="14.25" customHeight="1" x14ac:dyDescent="0.35">
      <c r="A346" s="61"/>
      <c r="B346" s="61"/>
      <c r="C346" s="61"/>
      <c r="D346" s="61"/>
      <c r="E346" s="61"/>
      <c r="F346" s="61"/>
      <c r="G346" s="61"/>
      <c r="H346" s="61"/>
      <c r="I346" s="61"/>
      <c r="J346" s="61"/>
      <c r="K346" s="61"/>
      <c r="L346" s="61"/>
      <c r="M346" s="61"/>
      <c r="N346" s="61"/>
      <c r="O346" s="61"/>
      <c r="P346" s="61"/>
      <c r="Q346" s="61"/>
      <c r="R346" s="61"/>
      <c r="S346" s="61"/>
      <c r="T346" s="61"/>
      <c r="U346" s="61"/>
      <c r="V346" s="61"/>
      <c r="W346" s="61"/>
      <c r="X346" s="61"/>
      <c r="Y346" s="61"/>
      <c r="Z346" s="61"/>
      <c r="AA346" s="61"/>
    </row>
    <row r="347" spans="1:27" ht="14.25" customHeight="1" x14ac:dyDescent="0.35">
      <c r="A347" s="61"/>
      <c r="B347" s="61"/>
      <c r="C347" s="61"/>
      <c r="D347" s="61"/>
      <c r="E347" s="61"/>
      <c r="F347" s="61"/>
      <c r="G347" s="61"/>
      <c r="H347" s="61"/>
      <c r="I347" s="61"/>
      <c r="J347" s="61"/>
      <c r="K347" s="61"/>
      <c r="L347" s="61"/>
      <c r="M347" s="61"/>
      <c r="N347" s="61"/>
      <c r="O347" s="61"/>
      <c r="P347" s="61"/>
      <c r="Q347" s="61"/>
      <c r="R347" s="61"/>
      <c r="S347" s="61"/>
      <c r="T347" s="61"/>
      <c r="U347" s="61"/>
      <c r="V347" s="61"/>
      <c r="W347" s="61"/>
      <c r="X347" s="61"/>
      <c r="Y347" s="61"/>
      <c r="Z347" s="61"/>
      <c r="AA347" s="61"/>
    </row>
    <row r="348" spans="1:27" ht="14.25" customHeight="1" x14ac:dyDescent="0.35">
      <c r="A348" s="61"/>
      <c r="B348" s="61"/>
      <c r="C348" s="61"/>
      <c r="D348" s="61"/>
      <c r="E348" s="61"/>
      <c r="F348" s="61"/>
      <c r="G348" s="61"/>
      <c r="H348" s="61"/>
      <c r="I348" s="61"/>
      <c r="J348" s="61"/>
      <c r="K348" s="61"/>
      <c r="L348" s="61"/>
      <c r="M348" s="61"/>
      <c r="N348" s="61"/>
      <c r="O348" s="61"/>
      <c r="P348" s="61"/>
      <c r="Q348" s="61"/>
      <c r="R348" s="61"/>
      <c r="S348" s="61"/>
      <c r="T348" s="61"/>
      <c r="U348" s="61"/>
      <c r="V348" s="61"/>
      <c r="W348" s="61"/>
      <c r="X348" s="61"/>
      <c r="Y348" s="61"/>
      <c r="Z348" s="61"/>
      <c r="AA348" s="61"/>
    </row>
    <row r="349" spans="1:27" ht="14.25" customHeight="1" x14ac:dyDescent="0.35">
      <c r="A349" s="61"/>
      <c r="B349" s="61"/>
      <c r="C349" s="61"/>
      <c r="D349" s="61"/>
      <c r="E349" s="61"/>
      <c r="F349" s="61"/>
      <c r="G349" s="61"/>
      <c r="H349" s="61"/>
      <c r="I349" s="61"/>
      <c r="J349" s="61"/>
      <c r="K349" s="61"/>
      <c r="L349" s="61"/>
      <c r="M349" s="61"/>
      <c r="N349" s="61"/>
      <c r="O349" s="61"/>
      <c r="P349" s="61"/>
      <c r="Q349" s="61"/>
      <c r="R349" s="61"/>
      <c r="S349" s="61"/>
      <c r="T349" s="61"/>
      <c r="U349" s="61"/>
      <c r="V349" s="61"/>
      <c r="W349" s="61"/>
      <c r="X349" s="61"/>
      <c r="Y349" s="61"/>
      <c r="Z349" s="61"/>
      <c r="AA349" s="61"/>
    </row>
    <row r="350" spans="1:27" ht="14.25" customHeight="1" x14ac:dyDescent="0.35">
      <c r="A350" s="61"/>
      <c r="B350" s="61"/>
      <c r="C350" s="61"/>
      <c r="D350" s="61"/>
      <c r="E350" s="61"/>
      <c r="F350" s="61"/>
      <c r="G350" s="61"/>
      <c r="H350" s="61"/>
      <c r="I350" s="61"/>
      <c r="J350" s="61"/>
      <c r="K350" s="61"/>
      <c r="L350" s="61"/>
      <c r="M350" s="61"/>
      <c r="N350" s="61"/>
      <c r="O350" s="61"/>
      <c r="P350" s="61"/>
      <c r="Q350" s="61"/>
      <c r="R350" s="61"/>
      <c r="S350" s="61"/>
      <c r="T350" s="61"/>
      <c r="U350" s="61"/>
      <c r="V350" s="61"/>
      <c r="W350" s="61"/>
      <c r="X350" s="61"/>
      <c r="Y350" s="61"/>
      <c r="Z350" s="61"/>
      <c r="AA350" s="61"/>
    </row>
    <row r="351" spans="1:27" ht="14.25" customHeight="1" x14ac:dyDescent="0.35">
      <c r="A351" s="61"/>
      <c r="B351" s="61"/>
      <c r="C351" s="61"/>
      <c r="D351" s="61"/>
      <c r="E351" s="61"/>
      <c r="F351" s="61"/>
      <c r="G351" s="61"/>
      <c r="H351" s="61"/>
      <c r="I351" s="61"/>
      <c r="J351" s="61"/>
      <c r="K351" s="61"/>
      <c r="L351" s="61"/>
      <c r="M351" s="61"/>
      <c r="N351" s="61"/>
      <c r="O351" s="61"/>
      <c r="P351" s="61"/>
      <c r="Q351" s="61"/>
      <c r="R351" s="61"/>
      <c r="S351" s="61"/>
      <c r="T351" s="61"/>
      <c r="U351" s="61"/>
      <c r="V351" s="61"/>
      <c r="W351" s="61"/>
      <c r="X351" s="61"/>
      <c r="Y351" s="61"/>
      <c r="Z351" s="61"/>
      <c r="AA351" s="61"/>
    </row>
    <row r="352" spans="1:27" ht="14.25" customHeight="1" x14ac:dyDescent="0.35">
      <c r="A352" s="61"/>
      <c r="B352" s="61"/>
      <c r="C352" s="61"/>
      <c r="D352" s="61"/>
      <c r="E352" s="61"/>
      <c r="F352" s="61"/>
      <c r="G352" s="61"/>
      <c r="H352" s="61"/>
      <c r="I352" s="61"/>
      <c r="J352" s="61"/>
      <c r="K352" s="61"/>
      <c r="L352" s="61"/>
      <c r="M352" s="61"/>
      <c r="N352" s="61"/>
      <c r="O352" s="61"/>
      <c r="P352" s="61"/>
      <c r="Q352" s="61"/>
      <c r="R352" s="61"/>
      <c r="S352" s="61"/>
      <c r="T352" s="61"/>
      <c r="U352" s="61"/>
      <c r="V352" s="61"/>
      <c r="W352" s="61"/>
      <c r="X352" s="61"/>
      <c r="Y352" s="61"/>
      <c r="Z352" s="61"/>
      <c r="AA352" s="61"/>
    </row>
    <row r="353" spans="1:27" ht="14.25" customHeight="1" x14ac:dyDescent="0.35">
      <c r="A353" s="61"/>
      <c r="B353" s="61"/>
      <c r="C353" s="61"/>
      <c r="D353" s="61"/>
      <c r="E353" s="61"/>
      <c r="F353" s="61"/>
      <c r="G353" s="61"/>
      <c r="H353" s="61"/>
      <c r="I353" s="61"/>
      <c r="J353" s="61"/>
      <c r="K353" s="61"/>
      <c r="L353" s="61"/>
      <c r="M353" s="61"/>
      <c r="N353" s="61"/>
      <c r="O353" s="61"/>
      <c r="P353" s="61"/>
      <c r="Q353" s="61"/>
      <c r="R353" s="61"/>
      <c r="S353" s="61"/>
      <c r="T353" s="61"/>
      <c r="U353" s="61"/>
      <c r="V353" s="61"/>
      <c r="W353" s="61"/>
      <c r="X353" s="61"/>
      <c r="Y353" s="61"/>
      <c r="Z353" s="61"/>
      <c r="AA353" s="61"/>
    </row>
    <row r="354" spans="1:27" ht="14.25" customHeight="1" x14ac:dyDescent="0.35">
      <c r="A354" s="61"/>
      <c r="B354" s="61"/>
      <c r="C354" s="61"/>
      <c r="D354" s="61"/>
      <c r="E354" s="61"/>
      <c r="F354" s="61"/>
      <c r="G354" s="61"/>
      <c r="H354" s="61"/>
      <c r="I354" s="61"/>
      <c r="J354" s="61"/>
      <c r="K354" s="61"/>
      <c r="L354" s="61"/>
      <c r="M354" s="61"/>
      <c r="N354" s="61"/>
      <c r="O354" s="61"/>
      <c r="P354" s="61"/>
      <c r="Q354" s="61"/>
      <c r="R354" s="61"/>
      <c r="S354" s="61"/>
      <c r="T354" s="61"/>
      <c r="U354" s="61"/>
      <c r="V354" s="61"/>
      <c r="W354" s="61"/>
      <c r="X354" s="61"/>
      <c r="Y354" s="61"/>
      <c r="Z354" s="61"/>
      <c r="AA354" s="61"/>
    </row>
    <row r="355" spans="1:27" ht="14.25" customHeight="1" x14ac:dyDescent="0.35">
      <c r="A355" s="61"/>
      <c r="B355" s="61"/>
      <c r="C355" s="61"/>
      <c r="D355" s="61"/>
      <c r="E355" s="61"/>
      <c r="F355" s="61"/>
      <c r="G355" s="61"/>
      <c r="H355" s="61"/>
      <c r="I355" s="61"/>
      <c r="J355" s="61"/>
      <c r="K355" s="61"/>
      <c r="L355" s="61"/>
      <c r="M355" s="61"/>
      <c r="N355" s="61"/>
      <c r="O355" s="61"/>
      <c r="P355" s="61"/>
      <c r="Q355" s="61"/>
      <c r="R355" s="61"/>
      <c r="S355" s="61"/>
      <c r="T355" s="61"/>
      <c r="U355" s="61"/>
      <c r="V355" s="61"/>
      <c r="W355" s="61"/>
      <c r="X355" s="61"/>
      <c r="Y355" s="61"/>
      <c r="Z355" s="61"/>
      <c r="AA355" s="61"/>
    </row>
    <row r="356" spans="1:27" ht="14.25" customHeight="1" x14ac:dyDescent="0.35">
      <c r="A356" s="61"/>
      <c r="B356" s="61"/>
      <c r="C356" s="61"/>
      <c r="D356" s="61"/>
      <c r="E356" s="61"/>
      <c r="F356" s="61"/>
      <c r="G356" s="61"/>
      <c r="H356" s="61"/>
      <c r="I356" s="61"/>
      <c r="J356" s="61"/>
      <c r="K356" s="61"/>
      <c r="L356" s="61"/>
      <c r="M356" s="61"/>
      <c r="N356" s="61"/>
      <c r="O356" s="61"/>
      <c r="P356" s="61"/>
      <c r="Q356" s="61"/>
      <c r="R356" s="61"/>
      <c r="S356" s="61"/>
      <c r="T356" s="61"/>
      <c r="U356" s="61"/>
      <c r="V356" s="61"/>
      <c r="W356" s="61"/>
      <c r="X356" s="61"/>
      <c r="Y356" s="61"/>
      <c r="Z356" s="61"/>
      <c r="AA356" s="61"/>
    </row>
    <row r="357" spans="1:27" ht="14.25" customHeight="1" x14ac:dyDescent="0.35">
      <c r="A357" s="61"/>
      <c r="B357" s="61"/>
      <c r="C357" s="61"/>
      <c r="D357" s="61"/>
      <c r="E357" s="61"/>
      <c r="F357" s="61"/>
      <c r="G357" s="61"/>
      <c r="H357" s="61"/>
      <c r="I357" s="61"/>
      <c r="J357" s="61"/>
      <c r="K357" s="61"/>
      <c r="L357" s="61"/>
      <c r="M357" s="61"/>
      <c r="N357" s="61"/>
      <c r="O357" s="61"/>
      <c r="P357" s="61"/>
      <c r="Q357" s="61"/>
      <c r="R357" s="61"/>
      <c r="S357" s="61"/>
      <c r="T357" s="61"/>
      <c r="U357" s="61"/>
      <c r="V357" s="61"/>
      <c r="W357" s="61"/>
      <c r="X357" s="61"/>
      <c r="Y357" s="61"/>
      <c r="Z357" s="61"/>
      <c r="AA357" s="61"/>
    </row>
    <row r="358" spans="1:27" ht="14.25" customHeight="1" x14ac:dyDescent="0.35">
      <c r="A358" s="61"/>
      <c r="B358" s="61"/>
      <c r="C358" s="61"/>
      <c r="D358" s="61"/>
      <c r="E358" s="61"/>
      <c r="F358" s="61"/>
      <c r="G358" s="61"/>
      <c r="H358" s="61"/>
      <c r="I358" s="61"/>
      <c r="J358" s="61"/>
      <c r="K358" s="61"/>
      <c r="L358" s="61"/>
      <c r="M358" s="61"/>
      <c r="N358" s="61"/>
      <c r="O358" s="61"/>
      <c r="P358" s="61"/>
      <c r="Q358" s="61"/>
      <c r="R358" s="61"/>
      <c r="S358" s="61"/>
      <c r="T358" s="61"/>
      <c r="U358" s="61"/>
      <c r="V358" s="61"/>
      <c r="W358" s="61"/>
      <c r="X358" s="61"/>
      <c r="Y358" s="61"/>
      <c r="Z358" s="61"/>
      <c r="AA358" s="61"/>
    </row>
    <row r="359" spans="1:27" ht="14.25" customHeight="1" x14ac:dyDescent="0.35">
      <c r="A359" s="61"/>
      <c r="B359" s="61"/>
      <c r="C359" s="61"/>
      <c r="D359" s="61"/>
      <c r="E359" s="61"/>
      <c r="F359" s="61"/>
      <c r="G359" s="61"/>
      <c r="H359" s="61"/>
      <c r="I359" s="61"/>
      <c r="J359" s="61"/>
      <c r="K359" s="61"/>
      <c r="L359" s="61"/>
      <c r="M359" s="61"/>
      <c r="N359" s="61"/>
      <c r="O359" s="61"/>
      <c r="P359" s="61"/>
      <c r="Q359" s="61"/>
      <c r="R359" s="61"/>
      <c r="S359" s="61"/>
      <c r="T359" s="61"/>
      <c r="U359" s="61"/>
      <c r="V359" s="61"/>
      <c r="W359" s="61"/>
      <c r="X359" s="61"/>
      <c r="Y359" s="61"/>
      <c r="Z359" s="61"/>
      <c r="AA359" s="61"/>
    </row>
    <row r="360" spans="1:27" ht="14.25" customHeight="1" x14ac:dyDescent="0.35">
      <c r="A360" s="61"/>
      <c r="B360" s="61"/>
      <c r="C360" s="61"/>
      <c r="D360" s="61"/>
      <c r="E360" s="61"/>
      <c r="F360" s="61"/>
      <c r="G360" s="61"/>
      <c r="H360" s="61"/>
      <c r="I360" s="61"/>
      <c r="J360" s="61"/>
      <c r="K360" s="61"/>
      <c r="L360" s="61"/>
      <c r="M360" s="61"/>
      <c r="N360" s="61"/>
      <c r="O360" s="61"/>
      <c r="P360" s="61"/>
      <c r="Q360" s="61"/>
      <c r="R360" s="61"/>
      <c r="S360" s="61"/>
      <c r="T360" s="61"/>
      <c r="U360" s="61"/>
      <c r="V360" s="61"/>
      <c r="W360" s="61"/>
      <c r="X360" s="61"/>
      <c r="Y360" s="61"/>
      <c r="Z360" s="61"/>
      <c r="AA360" s="61"/>
    </row>
    <row r="361" spans="1:27" ht="14.25" customHeight="1" x14ac:dyDescent="0.35">
      <c r="A361" s="61"/>
      <c r="B361" s="61"/>
      <c r="C361" s="61"/>
      <c r="D361" s="61"/>
      <c r="E361" s="61"/>
      <c r="F361" s="61"/>
      <c r="G361" s="61"/>
      <c r="H361" s="61"/>
      <c r="I361" s="61"/>
      <c r="J361" s="61"/>
      <c r="K361" s="61"/>
      <c r="L361" s="61"/>
      <c r="M361" s="61"/>
      <c r="N361" s="61"/>
      <c r="O361" s="61"/>
      <c r="P361" s="61"/>
      <c r="Q361" s="61"/>
      <c r="R361" s="61"/>
      <c r="S361" s="61"/>
      <c r="T361" s="61"/>
      <c r="U361" s="61"/>
      <c r="V361" s="61"/>
      <c r="W361" s="61"/>
      <c r="X361" s="61"/>
      <c r="Y361" s="61"/>
      <c r="Z361" s="61"/>
      <c r="AA361" s="61"/>
    </row>
    <row r="362" spans="1:27" ht="14.25" customHeight="1" x14ac:dyDescent="0.35">
      <c r="A362" s="61"/>
      <c r="B362" s="61"/>
      <c r="C362" s="61"/>
      <c r="D362" s="61"/>
      <c r="E362" s="61"/>
      <c r="F362" s="61"/>
      <c r="G362" s="61"/>
      <c r="H362" s="61"/>
      <c r="I362" s="61"/>
      <c r="J362" s="61"/>
      <c r="K362" s="61"/>
      <c r="L362" s="61"/>
      <c r="M362" s="61"/>
      <c r="N362" s="61"/>
      <c r="O362" s="61"/>
      <c r="P362" s="61"/>
      <c r="Q362" s="61"/>
      <c r="R362" s="61"/>
      <c r="S362" s="61"/>
      <c r="T362" s="61"/>
      <c r="U362" s="61"/>
      <c r="V362" s="61"/>
      <c r="W362" s="61"/>
      <c r="X362" s="61"/>
      <c r="Y362" s="61"/>
      <c r="Z362" s="61"/>
      <c r="AA362" s="61"/>
    </row>
    <row r="363" spans="1:27" ht="14.25" customHeight="1" x14ac:dyDescent="0.35">
      <c r="A363" s="61"/>
      <c r="B363" s="61"/>
      <c r="C363" s="61"/>
      <c r="D363" s="61"/>
      <c r="E363" s="61"/>
      <c r="F363" s="61"/>
      <c r="G363" s="61"/>
      <c r="H363" s="61"/>
      <c r="I363" s="61"/>
      <c r="J363" s="61"/>
      <c r="K363" s="61"/>
      <c r="L363" s="61"/>
      <c r="M363" s="61"/>
      <c r="N363" s="61"/>
      <c r="O363" s="61"/>
      <c r="P363" s="61"/>
      <c r="Q363" s="61"/>
      <c r="R363" s="61"/>
      <c r="S363" s="61"/>
      <c r="T363" s="61"/>
      <c r="U363" s="61"/>
      <c r="V363" s="61"/>
      <c r="W363" s="61"/>
      <c r="X363" s="61"/>
      <c r="Y363" s="61"/>
      <c r="Z363" s="61"/>
      <c r="AA363" s="61"/>
    </row>
    <row r="364" spans="1:27" ht="14.25" customHeight="1" x14ac:dyDescent="0.35">
      <c r="A364" s="61"/>
      <c r="B364" s="61"/>
      <c r="C364" s="61"/>
      <c r="D364" s="61"/>
      <c r="E364" s="61"/>
      <c r="F364" s="61"/>
      <c r="G364" s="61"/>
      <c r="H364" s="61"/>
      <c r="I364" s="61"/>
      <c r="J364" s="61"/>
      <c r="K364" s="61"/>
      <c r="L364" s="61"/>
      <c r="M364" s="61"/>
      <c r="N364" s="61"/>
      <c r="O364" s="61"/>
      <c r="P364" s="61"/>
      <c r="Q364" s="61"/>
      <c r="R364" s="61"/>
      <c r="S364" s="61"/>
      <c r="T364" s="61"/>
      <c r="U364" s="61"/>
      <c r="V364" s="61"/>
      <c r="W364" s="61"/>
      <c r="X364" s="61"/>
      <c r="Y364" s="61"/>
      <c r="Z364" s="61"/>
      <c r="AA364" s="61"/>
    </row>
    <row r="365" spans="1:27" ht="14.25" customHeight="1" x14ac:dyDescent="0.35">
      <c r="A365" s="61"/>
      <c r="B365" s="61"/>
      <c r="C365" s="61"/>
      <c r="D365" s="61"/>
      <c r="E365" s="61"/>
      <c r="F365" s="61"/>
      <c r="G365" s="61"/>
      <c r="H365" s="61"/>
      <c r="I365" s="61"/>
      <c r="J365" s="61"/>
      <c r="K365" s="61"/>
      <c r="L365" s="61"/>
      <c r="M365" s="61"/>
      <c r="N365" s="61"/>
      <c r="O365" s="61"/>
      <c r="P365" s="61"/>
      <c r="Q365" s="61"/>
      <c r="R365" s="61"/>
      <c r="S365" s="61"/>
      <c r="T365" s="61"/>
      <c r="U365" s="61"/>
      <c r="V365" s="61"/>
      <c r="W365" s="61"/>
      <c r="X365" s="61"/>
      <c r="Y365" s="61"/>
      <c r="Z365" s="61"/>
      <c r="AA365" s="61"/>
    </row>
    <row r="366" spans="1:27" ht="14.25" customHeight="1" x14ac:dyDescent="0.35">
      <c r="A366" s="61"/>
      <c r="B366" s="61"/>
      <c r="C366" s="61"/>
      <c r="D366" s="61"/>
      <c r="E366" s="61"/>
      <c r="F366" s="61"/>
      <c r="G366" s="61"/>
      <c r="H366" s="61"/>
      <c r="I366" s="61"/>
      <c r="J366" s="61"/>
      <c r="K366" s="61"/>
      <c r="L366" s="61"/>
      <c r="M366" s="61"/>
      <c r="N366" s="61"/>
      <c r="O366" s="61"/>
      <c r="P366" s="61"/>
      <c r="Q366" s="61"/>
      <c r="R366" s="61"/>
      <c r="S366" s="61"/>
      <c r="T366" s="61"/>
      <c r="U366" s="61"/>
      <c r="V366" s="61"/>
      <c r="W366" s="61"/>
      <c r="X366" s="61"/>
      <c r="Y366" s="61"/>
      <c r="Z366" s="61"/>
      <c r="AA366" s="61"/>
    </row>
    <row r="367" spans="1:27" ht="14.25" customHeight="1" x14ac:dyDescent="0.35">
      <c r="A367" s="61"/>
      <c r="B367" s="61"/>
      <c r="C367" s="61"/>
      <c r="D367" s="61"/>
      <c r="E367" s="61"/>
      <c r="F367" s="61"/>
      <c r="G367" s="61"/>
      <c r="H367" s="61"/>
      <c r="I367" s="61"/>
      <c r="J367" s="61"/>
      <c r="K367" s="61"/>
      <c r="L367" s="61"/>
      <c r="M367" s="61"/>
      <c r="N367" s="61"/>
      <c r="O367" s="61"/>
      <c r="P367" s="61"/>
      <c r="Q367" s="61"/>
      <c r="R367" s="61"/>
      <c r="S367" s="61"/>
      <c r="T367" s="61"/>
      <c r="U367" s="61"/>
      <c r="V367" s="61"/>
      <c r="W367" s="61"/>
      <c r="X367" s="61"/>
      <c r="Y367" s="61"/>
      <c r="Z367" s="61"/>
      <c r="AA367" s="61"/>
    </row>
    <row r="368" spans="1:27" ht="14.25" customHeight="1" x14ac:dyDescent="0.35">
      <c r="A368" s="61"/>
      <c r="B368" s="61"/>
      <c r="C368" s="61"/>
      <c r="D368" s="61"/>
      <c r="E368" s="61"/>
      <c r="F368" s="61"/>
      <c r="G368" s="61"/>
      <c r="H368" s="61"/>
      <c r="I368" s="61"/>
      <c r="J368" s="61"/>
      <c r="K368" s="61"/>
      <c r="L368" s="61"/>
      <c r="M368" s="61"/>
      <c r="N368" s="61"/>
      <c r="O368" s="61"/>
      <c r="P368" s="61"/>
      <c r="Q368" s="61"/>
      <c r="R368" s="61"/>
      <c r="S368" s="61"/>
      <c r="T368" s="61"/>
      <c r="U368" s="61"/>
      <c r="V368" s="61"/>
      <c r="W368" s="61"/>
      <c r="X368" s="61"/>
      <c r="Y368" s="61"/>
      <c r="Z368" s="61"/>
      <c r="AA368" s="61"/>
    </row>
    <row r="369" spans="1:27" ht="14.25" customHeight="1" x14ac:dyDescent="0.35">
      <c r="A369" s="61"/>
      <c r="B369" s="61"/>
      <c r="C369" s="61"/>
      <c r="D369" s="61"/>
      <c r="E369" s="61"/>
      <c r="F369" s="61"/>
      <c r="G369" s="61"/>
      <c r="H369" s="61"/>
      <c r="I369" s="61"/>
      <c r="J369" s="61"/>
      <c r="K369" s="61"/>
      <c r="L369" s="61"/>
      <c r="M369" s="61"/>
      <c r="N369" s="61"/>
      <c r="O369" s="61"/>
      <c r="P369" s="61"/>
      <c r="Q369" s="61"/>
      <c r="R369" s="61"/>
      <c r="S369" s="61"/>
      <c r="T369" s="61"/>
      <c r="U369" s="61"/>
      <c r="V369" s="61"/>
      <c r="W369" s="61"/>
      <c r="X369" s="61"/>
      <c r="Y369" s="61"/>
      <c r="Z369" s="61"/>
      <c r="AA369" s="61"/>
    </row>
    <row r="370" spans="1:27" ht="14.25" customHeight="1" x14ac:dyDescent="0.35">
      <c r="A370" s="61"/>
      <c r="B370" s="61"/>
      <c r="C370" s="61"/>
      <c r="D370" s="61"/>
      <c r="E370" s="61"/>
      <c r="F370" s="61"/>
      <c r="G370" s="61"/>
      <c r="H370" s="61"/>
      <c r="I370" s="61"/>
      <c r="J370" s="61"/>
      <c r="K370" s="61"/>
      <c r="L370" s="61"/>
      <c r="M370" s="61"/>
      <c r="N370" s="61"/>
      <c r="O370" s="61"/>
      <c r="P370" s="61"/>
      <c r="Q370" s="61"/>
      <c r="R370" s="61"/>
      <c r="S370" s="61"/>
      <c r="T370" s="61"/>
      <c r="U370" s="61"/>
      <c r="V370" s="61"/>
      <c r="W370" s="61"/>
      <c r="X370" s="61"/>
      <c r="Y370" s="61"/>
      <c r="Z370" s="61"/>
      <c r="AA370" s="61"/>
    </row>
    <row r="371" spans="1:27" ht="14.25" customHeight="1" x14ac:dyDescent="0.35">
      <c r="A371" s="61"/>
      <c r="B371" s="61"/>
      <c r="C371" s="61"/>
      <c r="D371" s="61"/>
      <c r="E371" s="61"/>
      <c r="F371" s="61"/>
      <c r="G371" s="61"/>
      <c r="H371" s="61"/>
      <c r="I371" s="61"/>
      <c r="J371" s="61"/>
      <c r="K371" s="61"/>
      <c r="L371" s="61"/>
      <c r="M371" s="61"/>
      <c r="N371" s="61"/>
      <c r="O371" s="61"/>
      <c r="P371" s="61"/>
      <c r="Q371" s="61"/>
      <c r="R371" s="61"/>
      <c r="S371" s="61"/>
      <c r="T371" s="61"/>
      <c r="U371" s="61"/>
      <c r="V371" s="61"/>
      <c r="W371" s="61"/>
      <c r="X371" s="61"/>
      <c r="Y371" s="61"/>
      <c r="Z371" s="61"/>
      <c r="AA371" s="61"/>
    </row>
    <row r="372" spans="1:27" ht="14.25" customHeight="1" x14ac:dyDescent="0.35">
      <c r="A372" s="61"/>
      <c r="B372" s="61"/>
      <c r="C372" s="61"/>
      <c r="D372" s="61"/>
      <c r="E372" s="61"/>
      <c r="F372" s="61"/>
      <c r="G372" s="61"/>
      <c r="H372" s="61"/>
      <c r="I372" s="61"/>
      <c r="J372" s="61"/>
      <c r="K372" s="61"/>
      <c r="L372" s="61"/>
      <c r="M372" s="61"/>
      <c r="N372" s="61"/>
      <c r="O372" s="61"/>
      <c r="P372" s="61"/>
      <c r="Q372" s="61"/>
      <c r="R372" s="61"/>
      <c r="S372" s="61"/>
      <c r="T372" s="61"/>
      <c r="U372" s="61"/>
      <c r="V372" s="61"/>
      <c r="W372" s="61"/>
      <c r="X372" s="61"/>
      <c r="Y372" s="61"/>
      <c r="Z372" s="61"/>
      <c r="AA372" s="61"/>
    </row>
    <row r="373" spans="1:27" ht="14.25" customHeight="1" x14ac:dyDescent="0.35">
      <c r="A373" s="61"/>
      <c r="B373" s="61"/>
      <c r="C373" s="61"/>
      <c r="D373" s="61"/>
      <c r="E373" s="61"/>
      <c r="F373" s="61"/>
      <c r="G373" s="61"/>
      <c r="H373" s="61"/>
      <c r="I373" s="61"/>
      <c r="J373" s="61"/>
      <c r="K373" s="61"/>
      <c r="L373" s="61"/>
      <c r="M373" s="61"/>
      <c r="N373" s="61"/>
      <c r="O373" s="61"/>
      <c r="P373" s="61"/>
      <c r="Q373" s="61"/>
      <c r="R373" s="61"/>
      <c r="S373" s="61"/>
      <c r="T373" s="61"/>
      <c r="U373" s="61"/>
      <c r="V373" s="61"/>
      <c r="W373" s="61"/>
      <c r="X373" s="61"/>
      <c r="Y373" s="61"/>
      <c r="Z373" s="61"/>
      <c r="AA373" s="61"/>
    </row>
    <row r="374" spans="1:27" ht="14.25" customHeight="1" x14ac:dyDescent="0.35">
      <c r="A374" s="61"/>
      <c r="B374" s="61"/>
      <c r="C374" s="61"/>
      <c r="D374" s="61"/>
      <c r="E374" s="61"/>
      <c r="F374" s="61"/>
      <c r="G374" s="61"/>
      <c r="H374" s="61"/>
      <c r="I374" s="61"/>
      <c r="J374" s="61"/>
      <c r="K374" s="61"/>
      <c r="L374" s="61"/>
      <c r="M374" s="61"/>
      <c r="N374" s="61"/>
      <c r="O374" s="61"/>
      <c r="P374" s="61"/>
      <c r="Q374" s="61"/>
      <c r="R374" s="61"/>
      <c r="S374" s="61"/>
      <c r="T374" s="61"/>
      <c r="U374" s="61"/>
      <c r="V374" s="61"/>
      <c r="W374" s="61"/>
      <c r="X374" s="61"/>
      <c r="Y374" s="61"/>
      <c r="Z374" s="61"/>
      <c r="AA374" s="61"/>
    </row>
    <row r="375" spans="1:27" ht="14.25" customHeight="1" x14ac:dyDescent="0.35">
      <c r="A375" s="61"/>
      <c r="B375" s="61"/>
      <c r="C375" s="61"/>
      <c r="D375" s="61"/>
      <c r="E375" s="61"/>
      <c r="F375" s="61"/>
      <c r="G375" s="61"/>
      <c r="H375" s="61"/>
      <c r="I375" s="61"/>
      <c r="J375" s="61"/>
      <c r="K375" s="61"/>
      <c r="L375" s="61"/>
      <c r="M375" s="61"/>
      <c r="N375" s="61"/>
      <c r="O375" s="61"/>
      <c r="P375" s="61"/>
      <c r="Q375" s="61"/>
      <c r="R375" s="61"/>
      <c r="S375" s="61"/>
      <c r="T375" s="61"/>
      <c r="U375" s="61"/>
      <c r="V375" s="61"/>
      <c r="W375" s="61"/>
      <c r="X375" s="61"/>
      <c r="Y375" s="61"/>
      <c r="Z375" s="61"/>
      <c r="AA375" s="61"/>
    </row>
    <row r="376" spans="1:27" ht="14.25" customHeight="1" x14ac:dyDescent="0.35">
      <c r="A376" s="61"/>
      <c r="B376" s="61"/>
      <c r="C376" s="61"/>
      <c r="D376" s="61"/>
      <c r="E376" s="61"/>
      <c r="F376" s="61"/>
      <c r="G376" s="61"/>
      <c r="H376" s="61"/>
      <c r="I376" s="61"/>
      <c r="J376" s="61"/>
      <c r="K376" s="61"/>
      <c r="L376" s="61"/>
      <c r="M376" s="61"/>
      <c r="N376" s="61"/>
      <c r="O376" s="61"/>
      <c r="P376" s="61"/>
      <c r="Q376" s="61"/>
      <c r="R376" s="61"/>
      <c r="S376" s="61"/>
      <c r="T376" s="61"/>
      <c r="U376" s="61"/>
      <c r="V376" s="61"/>
      <c r="W376" s="61"/>
      <c r="X376" s="61"/>
      <c r="Y376" s="61"/>
      <c r="Z376" s="61"/>
      <c r="AA376" s="61"/>
    </row>
    <row r="377" spans="1:27" ht="14.25" customHeight="1" x14ac:dyDescent="0.35">
      <c r="A377" s="61"/>
      <c r="B377" s="61"/>
      <c r="C377" s="61"/>
      <c r="D377" s="61"/>
      <c r="E377" s="61"/>
      <c r="F377" s="61"/>
      <c r="G377" s="61"/>
      <c r="H377" s="61"/>
      <c r="I377" s="61"/>
      <c r="J377" s="61"/>
      <c r="K377" s="61"/>
      <c r="L377" s="61"/>
      <c r="M377" s="61"/>
      <c r="N377" s="61"/>
      <c r="O377" s="61"/>
      <c r="P377" s="61"/>
      <c r="Q377" s="61"/>
      <c r="R377" s="61"/>
      <c r="S377" s="61"/>
      <c r="T377" s="61"/>
      <c r="U377" s="61"/>
      <c r="V377" s="61"/>
      <c r="W377" s="61"/>
      <c r="X377" s="61"/>
      <c r="Y377" s="61"/>
      <c r="Z377" s="61"/>
      <c r="AA377" s="61"/>
    </row>
    <row r="378" spans="1:27" ht="14.25" customHeight="1" x14ac:dyDescent="0.35">
      <c r="A378" s="61"/>
      <c r="B378" s="61"/>
      <c r="C378" s="61"/>
      <c r="D378" s="61"/>
      <c r="E378" s="61"/>
      <c r="F378" s="61"/>
      <c r="G378" s="61"/>
      <c r="H378" s="61"/>
      <c r="I378" s="61"/>
      <c r="J378" s="61"/>
      <c r="K378" s="61"/>
      <c r="L378" s="61"/>
      <c r="M378" s="61"/>
      <c r="N378" s="61"/>
      <c r="O378" s="61"/>
      <c r="P378" s="61"/>
      <c r="Q378" s="61"/>
      <c r="R378" s="61"/>
      <c r="S378" s="61"/>
      <c r="T378" s="61"/>
      <c r="U378" s="61"/>
      <c r="V378" s="61"/>
      <c r="W378" s="61"/>
      <c r="X378" s="61"/>
      <c r="Y378" s="61"/>
      <c r="Z378" s="61"/>
      <c r="AA378" s="61"/>
    </row>
    <row r="379" spans="1:27" ht="14.25" customHeight="1" x14ac:dyDescent="0.35">
      <c r="A379" s="61"/>
      <c r="B379" s="61"/>
      <c r="C379" s="61"/>
      <c r="D379" s="61"/>
      <c r="E379" s="61"/>
      <c r="F379" s="61"/>
      <c r="G379" s="61"/>
      <c r="H379" s="61"/>
      <c r="I379" s="61"/>
      <c r="J379" s="61"/>
      <c r="K379" s="61"/>
      <c r="L379" s="61"/>
      <c r="M379" s="61"/>
      <c r="N379" s="61"/>
      <c r="O379" s="61"/>
      <c r="P379" s="61"/>
      <c r="Q379" s="61"/>
      <c r="R379" s="61"/>
      <c r="S379" s="61"/>
      <c r="T379" s="61"/>
      <c r="U379" s="61"/>
      <c r="V379" s="61"/>
      <c r="W379" s="61"/>
      <c r="X379" s="61"/>
      <c r="Y379" s="61"/>
      <c r="Z379" s="61"/>
      <c r="AA379" s="61"/>
    </row>
    <row r="380" spans="1:27" ht="14.25" customHeight="1" x14ac:dyDescent="0.35">
      <c r="A380" s="61"/>
      <c r="B380" s="61"/>
      <c r="C380" s="61"/>
      <c r="D380" s="61"/>
      <c r="E380" s="61"/>
      <c r="F380" s="61"/>
      <c r="G380" s="61"/>
      <c r="H380" s="61"/>
      <c r="I380" s="61"/>
      <c r="J380" s="61"/>
      <c r="K380" s="61"/>
      <c r="L380" s="61"/>
      <c r="M380" s="61"/>
      <c r="N380" s="61"/>
      <c r="O380" s="61"/>
      <c r="P380" s="61"/>
      <c r="Q380" s="61"/>
      <c r="R380" s="61"/>
      <c r="S380" s="61"/>
      <c r="T380" s="61"/>
      <c r="U380" s="61"/>
      <c r="V380" s="61"/>
      <c r="W380" s="61"/>
      <c r="X380" s="61"/>
      <c r="Y380" s="61"/>
      <c r="Z380" s="61"/>
      <c r="AA380" s="61"/>
    </row>
    <row r="381" spans="1:27" ht="14.25" customHeight="1" x14ac:dyDescent="0.35">
      <c r="A381" s="61"/>
      <c r="B381" s="61"/>
      <c r="C381" s="61"/>
      <c r="D381" s="61"/>
      <c r="E381" s="61"/>
      <c r="F381" s="61"/>
      <c r="G381" s="61"/>
      <c r="H381" s="61"/>
      <c r="I381" s="61"/>
      <c r="J381" s="61"/>
      <c r="K381" s="61"/>
      <c r="L381" s="61"/>
      <c r="M381" s="61"/>
      <c r="N381" s="61"/>
      <c r="O381" s="61"/>
      <c r="P381" s="61"/>
      <c r="Q381" s="61"/>
      <c r="R381" s="61"/>
      <c r="S381" s="61"/>
      <c r="T381" s="61"/>
      <c r="U381" s="61"/>
      <c r="V381" s="61"/>
      <c r="W381" s="61"/>
      <c r="X381" s="61"/>
      <c r="Y381" s="61"/>
      <c r="Z381" s="61"/>
      <c r="AA381" s="61"/>
    </row>
    <row r="382" spans="1:27" ht="14.25" customHeight="1" x14ac:dyDescent="0.35">
      <c r="A382" s="61"/>
      <c r="B382" s="61"/>
      <c r="C382" s="61"/>
      <c r="D382" s="61"/>
      <c r="E382" s="61"/>
      <c r="F382" s="61"/>
      <c r="G382" s="61"/>
      <c r="H382" s="61"/>
      <c r="I382" s="61"/>
      <c r="J382" s="61"/>
      <c r="K382" s="61"/>
      <c r="L382" s="61"/>
      <c r="M382" s="61"/>
      <c r="N382" s="61"/>
      <c r="O382" s="61"/>
      <c r="P382" s="61"/>
      <c r="Q382" s="61"/>
      <c r="R382" s="61"/>
      <c r="S382" s="61"/>
      <c r="T382" s="61"/>
      <c r="U382" s="61"/>
      <c r="V382" s="61"/>
      <c r="W382" s="61"/>
      <c r="X382" s="61"/>
      <c r="Y382" s="61"/>
      <c r="Z382" s="61"/>
      <c r="AA382" s="61"/>
    </row>
    <row r="383" spans="1:27" ht="14.25" customHeight="1" x14ac:dyDescent="0.35">
      <c r="A383" s="61"/>
      <c r="B383" s="61"/>
      <c r="C383" s="61"/>
      <c r="D383" s="61"/>
      <c r="E383" s="61"/>
      <c r="F383" s="61"/>
      <c r="G383" s="61"/>
      <c r="H383" s="61"/>
      <c r="I383" s="61"/>
      <c r="J383" s="61"/>
      <c r="K383" s="61"/>
      <c r="L383" s="61"/>
      <c r="M383" s="61"/>
      <c r="N383" s="61"/>
      <c r="O383" s="61"/>
      <c r="P383" s="61"/>
      <c r="Q383" s="61"/>
      <c r="R383" s="61"/>
      <c r="S383" s="61"/>
      <c r="T383" s="61"/>
      <c r="U383" s="61"/>
      <c r="V383" s="61"/>
      <c r="W383" s="61"/>
      <c r="X383" s="61"/>
      <c r="Y383" s="61"/>
      <c r="Z383" s="61"/>
      <c r="AA383" s="61"/>
    </row>
    <row r="384" spans="1:27" ht="14.25" customHeight="1" x14ac:dyDescent="0.35">
      <c r="A384" s="61"/>
      <c r="B384" s="61"/>
      <c r="C384" s="61"/>
      <c r="D384" s="61"/>
      <c r="E384" s="61"/>
      <c r="F384" s="61"/>
      <c r="G384" s="61"/>
      <c r="H384" s="61"/>
      <c r="I384" s="61"/>
      <c r="J384" s="61"/>
      <c r="K384" s="61"/>
      <c r="L384" s="61"/>
      <c r="M384" s="61"/>
      <c r="N384" s="61"/>
      <c r="O384" s="61"/>
      <c r="P384" s="61"/>
      <c r="Q384" s="61"/>
      <c r="R384" s="61"/>
      <c r="S384" s="61"/>
      <c r="T384" s="61"/>
      <c r="U384" s="61"/>
      <c r="V384" s="61"/>
      <c r="W384" s="61"/>
      <c r="X384" s="61"/>
      <c r="Y384" s="61"/>
      <c r="Z384" s="61"/>
      <c r="AA384" s="61"/>
    </row>
    <row r="385" spans="1:27" ht="14.25" customHeight="1" x14ac:dyDescent="0.35">
      <c r="A385" s="61"/>
      <c r="B385" s="61"/>
      <c r="C385" s="61"/>
      <c r="D385" s="61"/>
      <c r="E385" s="61"/>
      <c r="F385" s="61"/>
      <c r="G385" s="61"/>
      <c r="H385" s="61"/>
      <c r="I385" s="61"/>
      <c r="J385" s="61"/>
      <c r="K385" s="61"/>
      <c r="L385" s="61"/>
      <c r="M385" s="61"/>
      <c r="N385" s="61"/>
      <c r="O385" s="61"/>
      <c r="P385" s="61"/>
      <c r="Q385" s="61"/>
      <c r="R385" s="61"/>
      <c r="S385" s="61"/>
      <c r="T385" s="61"/>
      <c r="U385" s="61"/>
      <c r="V385" s="61"/>
      <c r="W385" s="61"/>
      <c r="X385" s="61"/>
      <c r="Y385" s="61"/>
      <c r="Z385" s="61"/>
      <c r="AA385" s="61"/>
    </row>
    <row r="386" spans="1:27" ht="14.25" customHeight="1" x14ac:dyDescent="0.35">
      <c r="A386" s="61"/>
      <c r="B386" s="61"/>
      <c r="C386" s="61"/>
      <c r="D386" s="61"/>
      <c r="E386" s="61"/>
      <c r="F386" s="61"/>
      <c r="G386" s="61"/>
      <c r="H386" s="61"/>
      <c r="I386" s="61"/>
      <c r="J386" s="61"/>
      <c r="K386" s="61"/>
      <c r="L386" s="61"/>
      <c r="M386" s="61"/>
      <c r="N386" s="61"/>
      <c r="O386" s="61"/>
      <c r="P386" s="61"/>
      <c r="Q386" s="61"/>
      <c r="R386" s="61"/>
      <c r="S386" s="61"/>
      <c r="T386" s="61"/>
      <c r="U386" s="61"/>
      <c r="V386" s="61"/>
      <c r="W386" s="61"/>
      <c r="X386" s="61"/>
      <c r="Y386" s="61"/>
      <c r="Z386" s="61"/>
      <c r="AA386" s="61"/>
    </row>
    <row r="387" spans="1:27" ht="14.25" customHeight="1" x14ac:dyDescent="0.35">
      <c r="A387" s="61"/>
      <c r="B387" s="61"/>
      <c r="C387" s="61"/>
      <c r="D387" s="61"/>
      <c r="E387" s="61"/>
      <c r="F387" s="61"/>
      <c r="G387" s="61"/>
      <c r="H387" s="61"/>
      <c r="I387" s="61"/>
      <c r="J387" s="61"/>
      <c r="K387" s="61"/>
      <c r="L387" s="61"/>
      <c r="M387" s="61"/>
      <c r="N387" s="61"/>
      <c r="O387" s="61"/>
      <c r="P387" s="61"/>
      <c r="Q387" s="61"/>
      <c r="R387" s="61"/>
      <c r="S387" s="61"/>
      <c r="T387" s="61"/>
      <c r="U387" s="61"/>
      <c r="V387" s="61"/>
      <c r="W387" s="61"/>
      <c r="X387" s="61"/>
      <c r="Y387" s="61"/>
      <c r="Z387" s="61"/>
      <c r="AA387" s="61"/>
    </row>
    <row r="388" spans="1:27" ht="14.25" customHeight="1" x14ac:dyDescent="0.35">
      <c r="A388" s="61"/>
      <c r="B388" s="61"/>
      <c r="C388" s="61"/>
      <c r="D388" s="61"/>
      <c r="E388" s="61"/>
      <c r="F388" s="61"/>
      <c r="G388" s="61"/>
      <c r="H388" s="61"/>
      <c r="I388" s="61"/>
      <c r="J388" s="61"/>
      <c r="K388" s="61"/>
      <c r="L388" s="61"/>
      <c r="M388" s="61"/>
      <c r="N388" s="61"/>
      <c r="O388" s="61"/>
      <c r="P388" s="61"/>
      <c r="Q388" s="61"/>
      <c r="R388" s="61"/>
      <c r="S388" s="61"/>
      <c r="T388" s="61"/>
      <c r="U388" s="61"/>
      <c r="V388" s="61"/>
      <c r="W388" s="61"/>
      <c r="X388" s="61"/>
      <c r="Y388" s="61"/>
      <c r="Z388" s="61"/>
      <c r="AA388" s="61"/>
    </row>
    <row r="389" spans="1:27" ht="14.25" customHeight="1" x14ac:dyDescent="0.35">
      <c r="A389" s="61"/>
      <c r="B389" s="61"/>
      <c r="C389" s="61"/>
      <c r="D389" s="61"/>
      <c r="E389" s="61"/>
      <c r="F389" s="61"/>
      <c r="G389" s="61"/>
      <c r="H389" s="61"/>
      <c r="I389" s="61"/>
      <c r="J389" s="61"/>
      <c r="K389" s="61"/>
      <c r="L389" s="61"/>
      <c r="M389" s="61"/>
      <c r="N389" s="61"/>
      <c r="O389" s="61"/>
      <c r="P389" s="61"/>
      <c r="Q389" s="61"/>
      <c r="R389" s="61"/>
      <c r="S389" s="61"/>
      <c r="T389" s="61"/>
      <c r="U389" s="61"/>
      <c r="V389" s="61"/>
      <c r="W389" s="61"/>
      <c r="X389" s="61"/>
      <c r="Y389" s="61"/>
      <c r="Z389" s="61"/>
      <c r="AA389" s="61"/>
    </row>
    <row r="390" spans="1:27" ht="14.25" customHeight="1" x14ac:dyDescent="0.35">
      <c r="A390" s="61"/>
      <c r="B390" s="61"/>
      <c r="C390" s="61"/>
      <c r="D390" s="61"/>
      <c r="E390" s="61"/>
      <c r="F390" s="61"/>
      <c r="G390" s="61"/>
      <c r="H390" s="61"/>
      <c r="I390" s="61"/>
      <c r="J390" s="61"/>
      <c r="K390" s="61"/>
      <c r="L390" s="61"/>
      <c r="M390" s="61"/>
      <c r="N390" s="61"/>
      <c r="O390" s="61"/>
      <c r="P390" s="61"/>
      <c r="Q390" s="61"/>
      <c r="R390" s="61"/>
      <c r="S390" s="61"/>
      <c r="T390" s="61"/>
      <c r="U390" s="61"/>
      <c r="V390" s="61"/>
      <c r="W390" s="61"/>
      <c r="X390" s="61"/>
      <c r="Y390" s="61"/>
      <c r="Z390" s="61"/>
      <c r="AA390" s="61"/>
    </row>
    <row r="391" spans="1:27" ht="14.25" customHeight="1" x14ac:dyDescent="0.35">
      <c r="A391" s="61"/>
      <c r="B391" s="61"/>
      <c r="C391" s="61"/>
      <c r="D391" s="61"/>
      <c r="E391" s="61"/>
      <c r="F391" s="61"/>
      <c r="G391" s="61"/>
      <c r="H391" s="61"/>
      <c r="I391" s="61"/>
      <c r="J391" s="61"/>
      <c r="K391" s="61"/>
      <c r="L391" s="61"/>
      <c r="M391" s="61"/>
      <c r="N391" s="61"/>
      <c r="O391" s="61"/>
      <c r="P391" s="61"/>
      <c r="Q391" s="61"/>
      <c r="R391" s="61"/>
      <c r="S391" s="61"/>
      <c r="T391" s="61"/>
      <c r="U391" s="61"/>
      <c r="V391" s="61"/>
      <c r="W391" s="61"/>
      <c r="X391" s="61"/>
      <c r="Y391" s="61"/>
      <c r="Z391" s="61"/>
      <c r="AA391" s="61"/>
    </row>
    <row r="392" spans="1:27" ht="14.25" customHeight="1" x14ac:dyDescent="0.35">
      <c r="A392" s="61"/>
      <c r="B392" s="61"/>
      <c r="C392" s="61"/>
      <c r="D392" s="61"/>
      <c r="E392" s="61"/>
      <c r="F392" s="61"/>
      <c r="G392" s="61"/>
      <c r="H392" s="61"/>
      <c r="I392" s="61"/>
      <c r="J392" s="61"/>
      <c r="K392" s="61"/>
      <c r="L392" s="61"/>
      <c r="M392" s="61"/>
      <c r="N392" s="61"/>
      <c r="O392" s="61"/>
      <c r="P392" s="61"/>
      <c r="Q392" s="61"/>
      <c r="R392" s="61"/>
      <c r="S392" s="61"/>
      <c r="T392" s="61"/>
      <c r="U392" s="61"/>
      <c r="V392" s="61"/>
      <c r="W392" s="61"/>
      <c r="X392" s="61"/>
      <c r="Y392" s="61"/>
      <c r="Z392" s="61"/>
      <c r="AA392" s="61"/>
    </row>
    <row r="393" spans="1:27" ht="14.25" customHeight="1" x14ac:dyDescent="0.35">
      <c r="A393" s="61"/>
      <c r="B393" s="61"/>
      <c r="C393" s="61"/>
      <c r="D393" s="61"/>
      <c r="E393" s="61"/>
      <c r="F393" s="61"/>
      <c r="G393" s="61"/>
      <c r="H393" s="61"/>
      <c r="I393" s="61"/>
      <c r="J393" s="61"/>
      <c r="K393" s="61"/>
      <c r="L393" s="61"/>
      <c r="M393" s="61"/>
      <c r="N393" s="61"/>
      <c r="O393" s="61"/>
      <c r="P393" s="61"/>
      <c r="Q393" s="61"/>
      <c r="R393" s="61"/>
      <c r="S393" s="61"/>
      <c r="T393" s="61"/>
      <c r="U393" s="61"/>
      <c r="V393" s="61"/>
      <c r="W393" s="61"/>
      <c r="X393" s="61"/>
      <c r="Y393" s="61"/>
      <c r="Z393" s="61"/>
      <c r="AA393" s="61"/>
    </row>
    <row r="394" spans="1:27" ht="14.25" customHeight="1" x14ac:dyDescent="0.35">
      <c r="A394" s="61"/>
      <c r="B394" s="61"/>
      <c r="C394" s="61"/>
      <c r="D394" s="61"/>
      <c r="E394" s="61"/>
      <c r="F394" s="61"/>
      <c r="G394" s="61"/>
      <c r="H394" s="61"/>
      <c r="I394" s="61"/>
      <c r="J394" s="61"/>
      <c r="K394" s="61"/>
      <c r="L394" s="61"/>
      <c r="M394" s="61"/>
      <c r="N394" s="61"/>
      <c r="O394" s="61"/>
      <c r="P394" s="61"/>
      <c r="Q394" s="61"/>
      <c r="R394" s="61"/>
      <c r="S394" s="61"/>
      <c r="T394" s="61"/>
      <c r="U394" s="61"/>
      <c r="V394" s="61"/>
      <c r="W394" s="61"/>
      <c r="X394" s="61"/>
      <c r="Y394" s="61"/>
      <c r="Z394" s="61"/>
      <c r="AA394" s="61"/>
    </row>
    <row r="395" spans="1:27" ht="14.25" customHeight="1" x14ac:dyDescent="0.35">
      <c r="A395" s="61"/>
      <c r="B395" s="61"/>
      <c r="C395" s="61"/>
      <c r="D395" s="61"/>
      <c r="E395" s="61"/>
      <c r="F395" s="61"/>
      <c r="G395" s="61"/>
      <c r="H395" s="61"/>
      <c r="I395" s="61"/>
      <c r="J395" s="61"/>
      <c r="K395" s="61"/>
      <c r="L395" s="61"/>
      <c r="M395" s="61"/>
      <c r="N395" s="61"/>
      <c r="O395" s="61"/>
      <c r="P395" s="61"/>
      <c r="Q395" s="61"/>
      <c r="R395" s="61"/>
      <c r="S395" s="61"/>
      <c r="T395" s="61"/>
      <c r="U395" s="61"/>
      <c r="V395" s="61"/>
      <c r="W395" s="61"/>
      <c r="X395" s="61"/>
      <c r="Y395" s="61"/>
      <c r="Z395" s="61"/>
      <c r="AA395" s="61"/>
    </row>
    <row r="396" spans="1:27" ht="14.25" customHeight="1" x14ac:dyDescent="0.35">
      <c r="A396" s="61"/>
      <c r="B396" s="61"/>
      <c r="C396" s="61"/>
      <c r="D396" s="61"/>
      <c r="E396" s="61"/>
      <c r="F396" s="61"/>
      <c r="G396" s="61"/>
      <c r="H396" s="61"/>
      <c r="I396" s="61"/>
      <c r="J396" s="61"/>
      <c r="K396" s="61"/>
      <c r="L396" s="61"/>
      <c r="M396" s="61"/>
      <c r="N396" s="61"/>
      <c r="O396" s="61"/>
      <c r="P396" s="61"/>
      <c r="Q396" s="61"/>
      <c r="R396" s="61"/>
      <c r="S396" s="61"/>
      <c r="T396" s="61"/>
      <c r="U396" s="61"/>
      <c r="V396" s="61"/>
      <c r="W396" s="61"/>
      <c r="X396" s="61"/>
      <c r="Y396" s="61"/>
      <c r="Z396" s="61"/>
      <c r="AA396" s="61"/>
    </row>
    <row r="397" spans="1:27" ht="14.25" customHeight="1" x14ac:dyDescent="0.35">
      <c r="A397" s="61"/>
      <c r="B397" s="61"/>
      <c r="C397" s="61"/>
      <c r="D397" s="61"/>
      <c r="E397" s="61"/>
      <c r="F397" s="61"/>
      <c r="G397" s="61"/>
      <c r="H397" s="61"/>
      <c r="I397" s="61"/>
      <c r="J397" s="61"/>
      <c r="K397" s="61"/>
      <c r="L397" s="61"/>
      <c r="M397" s="61"/>
      <c r="N397" s="61"/>
      <c r="O397" s="61"/>
      <c r="P397" s="61"/>
      <c r="Q397" s="61"/>
      <c r="R397" s="61"/>
      <c r="S397" s="61"/>
      <c r="T397" s="61"/>
      <c r="U397" s="61"/>
      <c r="V397" s="61"/>
      <c r="W397" s="61"/>
      <c r="X397" s="61"/>
      <c r="Y397" s="61"/>
      <c r="Z397" s="61"/>
      <c r="AA397" s="61"/>
    </row>
    <row r="398" spans="1:27" ht="14.25" customHeight="1" x14ac:dyDescent="0.35">
      <c r="A398" s="61"/>
      <c r="B398" s="61"/>
      <c r="C398" s="61"/>
      <c r="D398" s="61"/>
      <c r="E398" s="61"/>
      <c r="F398" s="61"/>
      <c r="G398" s="61"/>
      <c r="H398" s="61"/>
      <c r="I398" s="61"/>
      <c r="J398" s="61"/>
      <c r="K398" s="61"/>
      <c r="L398" s="61"/>
      <c r="M398" s="61"/>
      <c r="N398" s="61"/>
      <c r="O398" s="61"/>
      <c r="P398" s="61"/>
      <c r="Q398" s="61"/>
      <c r="R398" s="61"/>
      <c r="S398" s="61"/>
      <c r="T398" s="61"/>
      <c r="U398" s="61"/>
      <c r="V398" s="61"/>
      <c r="W398" s="61"/>
      <c r="X398" s="61"/>
      <c r="Y398" s="61"/>
      <c r="Z398" s="61"/>
      <c r="AA398" s="61"/>
    </row>
    <row r="399" spans="1:27" ht="14.25" customHeight="1" x14ac:dyDescent="0.35">
      <c r="A399" s="61"/>
      <c r="B399" s="61"/>
      <c r="C399" s="61"/>
      <c r="D399" s="61"/>
      <c r="E399" s="61"/>
      <c r="F399" s="61"/>
      <c r="G399" s="61"/>
      <c r="H399" s="61"/>
      <c r="I399" s="61"/>
      <c r="J399" s="61"/>
      <c r="K399" s="61"/>
      <c r="L399" s="61"/>
      <c r="M399" s="61"/>
      <c r="N399" s="61"/>
      <c r="O399" s="61"/>
      <c r="P399" s="61"/>
      <c r="Q399" s="61"/>
      <c r="R399" s="61"/>
      <c r="S399" s="61"/>
      <c r="T399" s="61"/>
      <c r="U399" s="61"/>
      <c r="V399" s="61"/>
      <c r="W399" s="61"/>
      <c r="X399" s="61"/>
      <c r="Y399" s="61"/>
      <c r="Z399" s="61"/>
      <c r="AA399" s="61"/>
    </row>
    <row r="400" spans="1:27" ht="14.25" customHeight="1" x14ac:dyDescent="0.35">
      <c r="A400" s="61"/>
      <c r="B400" s="61"/>
      <c r="C400" s="61"/>
      <c r="D400" s="61"/>
      <c r="E400" s="61"/>
      <c r="F400" s="61"/>
      <c r="G400" s="61"/>
      <c r="H400" s="61"/>
      <c r="I400" s="61"/>
      <c r="J400" s="61"/>
      <c r="K400" s="61"/>
      <c r="L400" s="61"/>
      <c r="M400" s="61"/>
      <c r="N400" s="61"/>
      <c r="O400" s="61"/>
      <c r="P400" s="61"/>
      <c r="Q400" s="61"/>
      <c r="R400" s="61"/>
      <c r="S400" s="61"/>
      <c r="T400" s="61"/>
      <c r="U400" s="61"/>
      <c r="V400" s="61"/>
      <c r="W400" s="61"/>
      <c r="X400" s="61"/>
      <c r="Y400" s="61"/>
      <c r="Z400" s="61"/>
      <c r="AA400" s="61"/>
    </row>
    <row r="401" spans="1:27" ht="14.25" customHeight="1" x14ac:dyDescent="0.35">
      <c r="A401" s="61"/>
      <c r="B401" s="61"/>
      <c r="C401" s="61"/>
      <c r="D401" s="61"/>
      <c r="E401" s="61"/>
      <c r="F401" s="61"/>
      <c r="G401" s="61"/>
      <c r="H401" s="61"/>
      <c r="I401" s="61"/>
      <c r="J401" s="61"/>
      <c r="K401" s="61"/>
      <c r="L401" s="61"/>
      <c r="M401" s="61"/>
      <c r="N401" s="61"/>
      <c r="O401" s="61"/>
      <c r="P401" s="61"/>
      <c r="Q401" s="61"/>
      <c r="R401" s="61"/>
      <c r="S401" s="61"/>
      <c r="T401" s="61"/>
      <c r="U401" s="61"/>
      <c r="V401" s="61"/>
      <c r="W401" s="61"/>
      <c r="X401" s="61"/>
      <c r="Y401" s="61"/>
      <c r="Z401" s="61"/>
      <c r="AA401" s="61"/>
    </row>
    <row r="402" spans="1:27" ht="14.25" customHeight="1" x14ac:dyDescent="0.35">
      <c r="A402" s="61"/>
      <c r="B402" s="61"/>
      <c r="C402" s="61"/>
      <c r="D402" s="61"/>
      <c r="E402" s="61"/>
      <c r="F402" s="61"/>
      <c r="G402" s="61"/>
      <c r="H402" s="61"/>
      <c r="I402" s="61"/>
      <c r="J402" s="61"/>
      <c r="K402" s="61"/>
      <c r="L402" s="61"/>
      <c r="M402" s="61"/>
      <c r="N402" s="61"/>
      <c r="O402" s="61"/>
      <c r="P402" s="61"/>
      <c r="Q402" s="61"/>
      <c r="R402" s="61"/>
      <c r="S402" s="61"/>
      <c r="T402" s="61"/>
      <c r="U402" s="61"/>
      <c r="V402" s="61"/>
      <c r="W402" s="61"/>
      <c r="X402" s="61"/>
      <c r="Y402" s="61"/>
      <c r="Z402" s="61"/>
      <c r="AA402" s="61"/>
    </row>
    <row r="403" spans="1:27" ht="14.25" customHeight="1" x14ac:dyDescent="0.35">
      <c r="A403" s="61"/>
      <c r="B403" s="61"/>
      <c r="C403" s="61"/>
      <c r="D403" s="61"/>
      <c r="E403" s="61"/>
      <c r="F403" s="61"/>
      <c r="G403" s="61"/>
      <c r="H403" s="61"/>
      <c r="I403" s="61"/>
      <c r="J403" s="61"/>
      <c r="K403" s="61"/>
      <c r="L403" s="61"/>
      <c r="M403" s="61"/>
      <c r="N403" s="61"/>
      <c r="O403" s="61"/>
      <c r="P403" s="61"/>
      <c r="Q403" s="61"/>
      <c r="R403" s="61"/>
      <c r="S403" s="61"/>
      <c r="T403" s="61"/>
      <c r="U403" s="61"/>
      <c r="V403" s="61"/>
      <c r="W403" s="61"/>
      <c r="X403" s="61"/>
      <c r="Y403" s="61"/>
      <c r="Z403" s="61"/>
      <c r="AA403" s="61"/>
    </row>
    <row r="404" spans="1:27" ht="14.25" customHeight="1" x14ac:dyDescent="0.35">
      <c r="A404" s="61"/>
      <c r="B404" s="61"/>
      <c r="C404" s="61"/>
      <c r="D404" s="61"/>
      <c r="E404" s="61"/>
      <c r="F404" s="61"/>
      <c r="G404" s="61"/>
      <c r="H404" s="61"/>
      <c r="I404" s="61"/>
      <c r="J404" s="61"/>
      <c r="K404" s="61"/>
      <c r="L404" s="61"/>
      <c r="M404" s="61"/>
      <c r="N404" s="61"/>
      <c r="O404" s="61"/>
      <c r="P404" s="61"/>
      <c r="Q404" s="61"/>
      <c r="R404" s="61"/>
      <c r="S404" s="61"/>
      <c r="T404" s="61"/>
      <c r="U404" s="61"/>
      <c r="V404" s="61"/>
      <c r="W404" s="61"/>
      <c r="X404" s="61"/>
      <c r="Y404" s="61"/>
      <c r="Z404" s="61"/>
      <c r="AA404" s="61"/>
    </row>
    <row r="405" spans="1:27" ht="14.25" customHeight="1" x14ac:dyDescent="0.35">
      <c r="A405" s="61"/>
      <c r="B405" s="61"/>
      <c r="C405" s="61"/>
      <c r="D405" s="61"/>
      <c r="E405" s="61"/>
      <c r="F405" s="61"/>
      <c r="G405" s="61"/>
      <c r="H405" s="61"/>
      <c r="I405" s="61"/>
      <c r="J405" s="61"/>
      <c r="K405" s="61"/>
      <c r="L405" s="61"/>
      <c r="M405" s="61"/>
      <c r="N405" s="61"/>
      <c r="O405" s="61"/>
      <c r="P405" s="61"/>
      <c r="Q405" s="61"/>
      <c r="R405" s="61"/>
      <c r="S405" s="61"/>
      <c r="T405" s="61"/>
      <c r="U405" s="61"/>
      <c r="V405" s="61"/>
      <c r="W405" s="61"/>
      <c r="X405" s="61"/>
      <c r="Y405" s="61"/>
      <c r="Z405" s="61"/>
      <c r="AA405" s="61"/>
    </row>
    <row r="406" spans="1:27" ht="14.25" customHeight="1" x14ac:dyDescent="0.35">
      <c r="A406" s="61"/>
      <c r="B406" s="61"/>
      <c r="C406" s="61"/>
      <c r="D406" s="61"/>
      <c r="E406" s="61"/>
      <c r="F406" s="61"/>
      <c r="G406" s="61"/>
      <c r="H406" s="61"/>
      <c r="I406" s="61"/>
      <c r="J406" s="61"/>
      <c r="K406" s="61"/>
      <c r="L406" s="61"/>
      <c r="M406" s="61"/>
      <c r="N406" s="61"/>
      <c r="O406" s="61"/>
      <c r="P406" s="61"/>
      <c r="Q406" s="61"/>
      <c r="R406" s="61"/>
      <c r="S406" s="61"/>
      <c r="T406" s="61"/>
      <c r="U406" s="61"/>
      <c r="V406" s="61"/>
      <c r="W406" s="61"/>
      <c r="X406" s="61"/>
      <c r="Y406" s="61"/>
      <c r="Z406" s="61"/>
      <c r="AA406" s="61"/>
    </row>
    <row r="407" spans="1:27" ht="14.25" customHeight="1" x14ac:dyDescent="0.35">
      <c r="A407" s="61"/>
      <c r="B407" s="61"/>
      <c r="C407" s="61"/>
      <c r="D407" s="61"/>
      <c r="E407" s="61"/>
      <c r="F407" s="61"/>
      <c r="G407" s="61"/>
      <c r="H407" s="61"/>
      <c r="I407" s="61"/>
      <c r="J407" s="61"/>
      <c r="K407" s="61"/>
      <c r="L407" s="61"/>
      <c r="M407" s="61"/>
      <c r="N407" s="61"/>
      <c r="O407" s="61"/>
      <c r="P407" s="61"/>
      <c r="Q407" s="61"/>
      <c r="R407" s="61"/>
      <c r="S407" s="61"/>
      <c r="T407" s="61"/>
      <c r="U407" s="61"/>
      <c r="V407" s="61"/>
      <c r="W407" s="61"/>
      <c r="X407" s="61"/>
      <c r="Y407" s="61"/>
      <c r="Z407" s="61"/>
      <c r="AA407" s="61"/>
    </row>
    <row r="408" spans="1:27" ht="14.25" customHeight="1" x14ac:dyDescent="0.35">
      <c r="A408" s="61"/>
      <c r="B408" s="61"/>
      <c r="C408" s="61"/>
      <c r="D408" s="61"/>
      <c r="E408" s="61"/>
      <c r="F408" s="61"/>
      <c r="G408" s="61"/>
      <c r="H408" s="61"/>
      <c r="I408" s="61"/>
      <c r="J408" s="61"/>
      <c r="K408" s="61"/>
      <c r="L408" s="61"/>
      <c r="M408" s="61"/>
      <c r="N408" s="61"/>
      <c r="O408" s="61"/>
      <c r="P408" s="61"/>
      <c r="Q408" s="61"/>
      <c r="R408" s="61"/>
      <c r="S408" s="61"/>
      <c r="T408" s="61"/>
      <c r="U408" s="61"/>
      <c r="V408" s="61"/>
      <c r="W408" s="61"/>
      <c r="X408" s="61"/>
      <c r="Y408" s="61"/>
      <c r="Z408" s="61"/>
      <c r="AA408" s="61"/>
    </row>
    <row r="409" spans="1:27" ht="14.25" customHeight="1" x14ac:dyDescent="0.35">
      <c r="A409" s="61"/>
      <c r="B409" s="61"/>
      <c r="C409" s="61"/>
      <c r="D409" s="61"/>
      <c r="E409" s="61"/>
      <c r="F409" s="61"/>
      <c r="G409" s="61"/>
      <c r="H409" s="61"/>
      <c r="I409" s="61"/>
      <c r="J409" s="61"/>
      <c r="K409" s="61"/>
      <c r="L409" s="61"/>
      <c r="M409" s="61"/>
      <c r="N409" s="61"/>
      <c r="O409" s="61"/>
      <c r="P409" s="61"/>
      <c r="Q409" s="61"/>
      <c r="R409" s="61"/>
      <c r="S409" s="61"/>
      <c r="T409" s="61"/>
      <c r="U409" s="61"/>
      <c r="V409" s="61"/>
      <c r="W409" s="61"/>
      <c r="X409" s="61"/>
      <c r="Y409" s="61"/>
      <c r="Z409" s="61"/>
      <c r="AA409" s="61"/>
    </row>
    <row r="410" spans="1:27" ht="14.25" customHeight="1" x14ac:dyDescent="0.35">
      <c r="A410" s="61"/>
      <c r="B410" s="61"/>
      <c r="C410" s="61"/>
      <c r="D410" s="61"/>
      <c r="E410" s="61"/>
      <c r="F410" s="61"/>
      <c r="G410" s="61"/>
      <c r="H410" s="61"/>
      <c r="I410" s="61"/>
      <c r="J410" s="61"/>
      <c r="K410" s="61"/>
      <c r="L410" s="61"/>
      <c r="M410" s="61"/>
      <c r="N410" s="61"/>
      <c r="O410" s="61"/>
      <c r="P410" s="61"/>
      <c r="Q410" s="61"/>
      <c r="R410" s="61"/>
      <c r="S410" s="61"/>
      <c r="T410" s="61"/>
      <c r="U410" s="61"/>
      <c r="V410" s="61"/>
      <c r="W410" s="61"/>
      <c r="X410" s="61"/>
      <c r="Y410" s="61"/>
      <c r="Z410" s="61"/>
      <c r="AA410" s="61"/>
    </row>
    <row r="411" spans="1:27" ht="14.25" customHeight="1" x14ac:dyDescent="0.35">
      <c r="A411" s="61"/>
      <c r="B411" s="61"/>
      <c r="C411" s="61"/>
      <c r="D411" s="61"/>
      <c r="E411" s="61"/>
      <c r="F411" s="61"/>
      <c r="G411" s="61"/>
      <c r="H411" s="61"/>
      <c r="I411" s="61"/>
      <c r="J411" s="61"/>
      <c r="K411" s="61"/>
      <c r="L411" s="61"/>
      <c r="M411" s="61"/>
      <c r="N411" s="61"/>
      <c r="O411" s="61"/>
      <c r="P411" s="61"/>
      <c r="Q411" s="61"/>
      <c r="R411" s="61"/>
      <c r="S411" s="61"/>
      <c r="T411" s="61"/>
      <c r="U411" s="61"/>
      <c r="V411" s="61"/>
      <c r="W411" s="61"/>
      <c r="X411" s="61"/>
      <c r="Y411" s="61"/>
      <c r="Z411" s="61"/>
      <c r="AA411" s="61"/>
    </row>
    <row r="412" spans="1:27" ht="14.25" customHeight="1" x14ac:dyDescent="0.35">
      <c r="A412" s="61"/>
      <c r="B412" s="61"/>
      <c r="C412" s="61"/>
      <c r="D412" s="61"/>
      <c r="E412" s="61"/>
      <c r="F412" s="61"/>
      <c r="G412" s="61"/>
      <c r="H412" s="61"/>
      <c r="I412" s="61"/>
      <c r="J412" s="61"/>
      <c r="K412" s="61"/>
      <c r="L412" s="61"/>
      <c r="M412" s="61"/>
      <c r="N412" s="61"/>
      <c r="O412" s="61"/>
      <c r="P412" s="61"/>
      <c r="Q412" s="61"/>
      <c r="R412" s="61"/>
      <c r="S412" s="61"/>
      <c r="T412" s="61"/>
      <c r="U412" s="61"/>
      <c r="V412" s="61"/>
      <c r="W412" s="61"/>
      <c r="X412" s="61"/>
      <c r="Y412" s="61"/>
      <c r="Z412" s="61"/>
      <c r="AA412" s="61"/>
    </row>
    <row r="413" spans="1:27" ht="14.25" customHeight="1" x14ac:dyDescent="0.35">
      <c r="A413" s="61"/>
      <c r="B413" s="61"/>
      <c r="C413" s="61"/>
      <c r="D413" s="61"/>
      <c r="E413" s="61"/>
      <c r="F413" s="61"/>
      <c r="G413" s="61"/>
      <c r="H413" s="61"/>
      <c r="I413" s="61"/>
      <c r="J413" s="61"/>
      <c r="K413" s="61"/>
      <c r="L413" s="61"/>
      <c r="M413" s="61"/>
      <c r="N413" s="61"/>
      <c r="O413" s="61"/>
      <c r="P413" s="61"/>
      <c r="Q413" s="61"/>
      <c r="R413" s="61"/>
      <c r="S413" s="61"/>
      <c r="T413" s="61"/>
      <c r="U413" s="61"/>
      <c r="V413" s="61"/>
      <c r="W413" s="61"/>
      <c r="X413" s="61"/>
      <c r="Y413" s="61"/>
      <c r="Z413" s="61"/>
      <c r="AA413" s="61"/>
    </row>
    <row r="414" spans="1:27" ht="14.25" customHeight="1" x14ac:dyDescent="0.35">
      <c r="A414" s="61"/>
      <c r="B414" s="61"/>
      <c r="C414" s="61"/>
      <c r="D414" s="61"/>
      <c r="E414" s="61"/>
      <c r="F414" s="61"/>
      <c r="G414" s="61"/>
      <c r="H414" s="61"/>
      <c r="I414" s="61"/>
      <c r="J414" s="61"/>
      <c r="K414" s="61"/>
      <c r="L414" s="61"/>
      <c r="M414" s="61"/>
      <c r="N414" s="61"/>
      <c r="O414" s="61"/>
      <c r="P414" s="61"/>
      <c r="Q414" s="61"/>
      <c r="R414" s="61"/>
      <c r="S414" s="61"/>
      <c r="T414" s="61"/>
      <c r="U414" s="61"/>
      <c r="V414" s="61"/>
      <c r="W414" s="61"/>
      <c r="X414" s="61"/>
      <c r="Y414" s="61"/>
      <c r="Z414" s="61"/>
      <c r="AA414" s="61"/>
    </row>
    <row r="415" spans="1:27" ht="14.25" customHeight="1" x14ac:dyDescent="0.35">
      <c r="A415" s="61"/>
      <c r="B415" s="61"/>
      <c r="C415" s="61"/>
      <c r="D415" s="61"/>
      <c r="E415" s="61"/>
      <c r="F415" s="61"/>
      <c r="G415" s="61"/>
      <c r="H415" s="61"/>
      <c r="I415" s="61"/>
      <c r="J415" s="61"/>
      <c r="K415" s="61"/>
      <c r="L415" s="61"/>
      <c r="M415" s="61"/>
      <c r="N415" s="61"/>
      <c r="O415" s="61"/>
      <c r="P415" s="61"/>
      <c r="Q415" s="61"/>
      <c r="R415" s="61"/>
      <c r="S415" s="61"/>
      <c r="T415" s="61"/>
      <c r="U415" s="61"/>
      <c r="V415" s="61"/>
      <c r="W415" s="61"/>
      <c r="X415" s="61"/>
      <c r="Y415" s="61"/>
      <c r="Z415" s="61"/>
      <c r="AA415" s="61"/>
    </row>
    <row r="416" spans="1:27" ht="14.25" customHeight="1" x14ac:dyDescent="0.35">
      <c r="A416" s="61"/>
      <c r="B416" s="61"/>
      <c r="C416" s="61"/>
      <c r="D416" s="61"/>
      <c r="E416" s="61"/>
      <c r="F416" s="61"/>
      <c r="G416" s="61"/>
      <c r="H416" s="61"/>
      <c r="I416" s="61"/>
      <c r="J416" s="61"/>
      <c r="K416" s="61"/>
      <c r="L416" s="61"/>
      <c r="M416" s="61"/>
      <c r="N416" s="61"/>
      <c r="O416" s="61"/>
      <c r="P416" s="61"/>
      <c r="Q416" s="61"/>
      <c r="R416" s="61"/>
      <c r="S416" s="61"/>
      <c r="T416" s="61"/>
      <c r="U416" s="61"/>
      <c r="V416" s="61"/>
      <c r="W416" s="61"/>
      <c r="X416" s="61"/>
      <c r="Y416" s="61"/>
      <c r="Z416" s="61"/>
      <c r="AA416" s="61"/>
    </row>
    <row r="417" spans="1:27" ht="14.25" customHeight="1" x14ac:dyDescent="0.35">
      <c r="A417" s="61"/>
      <c r="B417" s="61"/>
      <c r="C417" s="61"/>
      <c r="D417" s="61"/>
      <c r="E417" s="61"/>
      <c r="F417" s="61"/>
      <c r="G417" s="61"/>
      <c r="H417" s="61"/>
      <c r="I417" s="61"/>
      <c r="J417" s="61"/>
      <c r="K417" s="61"/>
      <c r="L417" s="61"/>
      <c r="M417" s="61"/>
      <c r="N417" s="61"/>
      <c r="O417" s="61"/>
      <c r="P417" s="61"/>
      <c r="Q417" s="61"/>
      <c r="R417" s="61"/>
      <c r="S417" s="61"/>
      <c r="T417" s="61"/>
      <c r="U417" s="61"/>
      <c r="V417" s="61"/>
      <c r="W417" s="61"/>
      <c r="X417" s="61"/>
      <c r="Y417" s="61"/>
      <c r="Z417" s="61"/>
      <c r="AA417" s="61"/>
    </row>
    <row r="418" spans="1:27" ht="14.25" customHeight="1" x14ac:dyDescent="0.35">
      <c r="A418" s="61"/>
      <c r="B418" s="61"/>
      <c r="C418" s="61"/>
      <c r="D418" s="61"/>
      <c r="E418" s="61"/>
      <c r="F418" s="61"/>
      <c r="G418" s="61"/>
      <c r="H418" s="61"/>
      <c r="I418" s="61"/>
      <c r="J418" s="61"/>
      <c r="K418" s="61"/>
      <c r="L418" s="61"/>
      <c r="M418" s="61"/>
      <c r="N418" s="61"/>
      <c r="O418" s="61"/>
      <c r="P418" s="61"/>
      <c r="Q418" s="61"/>
      <c r="R418" s="61"/>
      <c r="S418" s="61"/>
      <c r="T418" s="61"/>
      <c r="U418" s="61"/>
      <c r="V418" s="61"/>
      <c r="W418" s="61"/>
      <c r="X418" s="61"/>
      <c r="Y418" s="61"/>
      <c r="Z418" s="61"/>
      <c r="AA418" s="61"/>
    </row>
    <row r="419" spans="1:27" ht="14.25" customHeight="1" x14ac:dyDescent="0.35">
      <c r="A419" s="61"/>
      <c r="B419" s="61"/>
      <c r="C419" s="61"/>
      <c r="D419" s="61"/>
      <c r="E419" s="61"/>
      <c r="F419" s="61"/>
      <c r="G419" s="61"/>
      <c r="H419" s="61"/>
      <c r="I419" s="61"/>
      <c r="J419" s="61"/>
      <c r="K419" s="61"/>
      <c r="L419" s="61"/>
      <c r="M419" s="61"/>
      <c r="N419" s="61"/>
      <c r="O419" s="61"/>
      <c r="P419" s="61"/>
      <c r="Q419" s="61"/>
      <c r="R419" s="61"/>
      <c r="S419" s="61"/>
      <c r="T419" s="61"/>
      <c r="U419" s="61"/>
      <c r="V419" s="61"/>
      <c r="W419" s="61"/>
      <c r="X419" s="61"/>
      <c r="Y419" s="61"/>
      <c r="Z419" s="61"/>
      <c r="AA419" s="61"/>
    </row>
    <row r="420" spans="1:27" ht="14.25" customHeight="1" x14ac:dyDescent="0.35">
      <c r="A420" s="61"/>
      <c r="B420" s="61"/>
      <c r="C420" s="61"/>
      <c r="D420" s="61"/>
      <c r="E420" s="61"/>
      <c r="F420" s="61"/>
      <c r="G420" s="61"/>
      <c r="H420" s="61"/>
      <c r="I420" s="61"/>
      <c r="J420" s="61"/>
      <c r="K420" s="61"/>
      <c r="L420" s="61"/>
      <c r="M420" s="61"/>
      <c r="N420" s="61"/>
      <c r="O420" s="61"/>
      <c r="P420" s="61"/>
      <c r="Q420" s="61"/>
      <c r="R420" s="61"/>
      <c r="S420" s="61"/>
      <c r="T420" s="61"/>
      <c r="U420" s="61"/>
      <c r="V420" s="61"/>
      <c r="W420" s="61"/>
      <c r="X420" s="61"/>
      <c r="Y420" s="61"/>
      <c r="Z420" s="61"/>
      <c r="AA420" s="61"/>
    </row>
    <row r="421" spans="1:27" ht="14.25" customHeight="1" x14ac:dyDescent="0.35">
      <c r="A421" s="61"/>
      <c r="B421" s="61"/>
      <c r="C421" s="61"/>
      <c r="D421" s="61"/>
      <c r="E421" s="61"/>
      <c r="F421" s="61"/>
      <c r="G421" s="61"/>
      <c r="H421" s="61"/>
      <c r="I421" s="61"/>
      <c r="J421" s="61"/>
      <c r="K421" s="61"/>
      <c r="L421" s="61"/>
      <c r="M421" s="61"/>
      <c r="N421" s="61"/>
      <c r="O421" s="61"/>
      <c r="P421" s="61"/>
      <c r="Q421" s="61"/>
      <c r="R421" s="61"/>
      <c r="S421" s="61"/>
      <c r="T421" s="61"/>
      <c r="U421" s="61"/>
      <c r="V421" s="61"/>
      <c r="W421" s="61"/>
      <c r="X421" s="61"/>
      <c r="Y421" s="61"/>
      <c r="Z421" s="61"/>
      <c r="AA421" s="61"/>
    </row>
    <row r="422" spans="1:27" ht="14.25" customHeight="1" x14ac:dyDescent="0.35">
      <c r="A422" s="61"/>
      <c r="B422" s="61"/>
      <c r="C422" s="61"/>
      <c r="D422" s="61"/>
      <c r="E422" s="61"/>
      <c r="F422" s="61"/>
      <c r="G422" s="61"/>
      <c r="H422" s="61"/>
      <c r="I422" s="61"/>
      <c r="J422" s="61"/>
      <c r="K422" s="61"/>
      <c r="L422" s="61"/>
      <c r="M422" s="61"/>
      <c r="N422" s="61"/>
      <c r="O422" s="61"/>
      <c r="P422" s="61"/>
      <c r="Q422" s="61"/>
      <c r="R422" s="61"/>
      <c r="S422" s="61"/>
      <c r="T422" s="61"/>
      <c r="U422" s="61"/>
      <c r="V422" s="61"/>
      <c r="W422" s="61"/>
      <c r="X422" s="61"/>
      <c r="Y422" s="61"/>
      <c r="Z422" s="61"/>
      <c r="AA422" s="61"/>
    </row>
    <row r="423" spans="1:27" ht="14.25" customHeight="1" x14ac:dyDescent="0.35">
      <c r="A423" s="61"/>
      <c r="B423" s="61"/>
      <c r="C423" s="61"/>
      <c r="D423" s="61"/>
      <c r="E423" s="61"/>
      <c r="F423" s="61"/>
      <c r="G423" s="61"/>
      <c r="H423" s="61"/>
      <c r="I423" s="61"/>
      <c r="J423" s="61"/>
      <c r="K423" s="61"/>
      <c r="L423" s="61"/>
      <c r="M423" s="61"/>
      <c r="N423" s="61"/>
      <c r="O423" s="61"/>
      <c r="P423" s="61"/>
      <c r="Q423" s="61"/>
      <c r="R423" s="61"/>
      <c r="S423" s="61"/>
      <c r="T423" s="61"/>
      <c r="U423" s="61"/>
      <c r="V423" s="61"/>
      <c r="W423" s="61"/>
      <c r="X423" s="61"/>
      <c r="Y423" s="61"/>
      <c r="Z423" s="61"/>
      <c r="AA423" s="61"/>
    </row>
    <row r="424" spans="1:27" ht="14.25" customHeight="1" x14ac:dyDescent="0.35">
      <c r="A424" s="61"/>
      <c r="B424" s="61"/>
      <c r="C424" s="61"/>
      <c r="D424" s="61"/>
      <c r="E424" s="61"/>
      <c r="F424" s="61"/>
      <c r="G424" s="61"/>
      <c r="H424" s="61"/>
      <c r="I424" s="61"/>
      <c r="J424" s="61"/>
      <c r="K424" s="61"/>
      <c r="L424" s="61"/>
      <c r="M424" s="61"/>
      <c r="N424" s="61"/>
      <c r="O424" s="61"/>
      <c r="P424" s="61"/>
      <c r="Q424" s="61"/>
      <c r="R424" s="61"/>
      <c r="S424" s="61"/>
      <c r="T424" s="61"/>
      <c r="U424" s="61"/>
      <c r="V424" s="61"/>
      <c r="W424" s="61"/>
      <c r="X424" s="61"/>
      <c r="Y424" s="61"/>
      <c r="Z424" s="61"/>
      <c r="AA424" s="61"/>
    </row>
    <row r="425" spans="1:27" ht="14.25" customHeight="1" x14ac:dyDescent="0.35">
      <c r="A425" s="61"/>
      <c r="B425" s="61"/>
      <c r="C425" s="61"/>
      <c r="D425" s="61"/>
      <c r="E425" s="61"/>
      <c r="F425" s="61"/>
      <c r="G425" s="61"/>
      <c r="H425" s="61"/>
      <c r="I425" s="61"/>
      <c r="J425" s="61"/>
      <c r="K425" s="61"/>
      <c r="L425" s="61"/>
      <c r="M425" s="61"/>
      <c r="N425" s="61"/>
      <c r="O425" s="61"/>
      <c r="P425" s="61"/>
      <c r="Q425" s="61"/>
      <c r="R425" s="61"/>
      <c r="S425" s="61"/>
      <c r="T425" s="61"/>
      <c r="U425" s="61"/>
      <c r="V425" s="61"/>
      <c r="W425" s="61"/>
      <c r="X425" s="61"/>
      <c r="Y425" s="61"/>
      <c r="Z425" s="61"/>
      <c r="AA425" s="61"/>
    </row>
    <row r="426" spans="1:27" ht="14.25" customHeight="1" x14ac:dyDescent="0.35">
      <c r="A426" s="61"/>
      <c r="B426" s="61"/>
      <c r="C426" s="61"/>
      <c r="D426" s="61"/>
      <c r="E426" s="61"/>
      <c r="F426" s="61"/>
      <c r="G426" s="61"/>
      <c r="H426" s="61"/>
      <c r="I426" s="61"/>
      <c r="J426" s="61"/>
      <c r="K426" s="61"/>
      <c r="L426" s="61"/>
      <c r="M426" s="61"/>
      <c r="N426" s="61"/>
      <c r="O426" s="61"/>
      <c r="P426" s="61"/>
      <c r="Q426" s="61"/>
      <c r="R426" s="61"/>
      <c r="S426" s="61"/>
      <c r="T426" s="61"/>
      <c r="U426" s="61"/>
      <c r="V426" s="61"/>
      <c r="W426" s="61"/>
      <c r="X426" s="61"/>
      <c r="Y426" s="61"/>
      <c r="Z426" s="61"/>
      <c r="AA426" s="61"/>
    </row>
    <row r="427" spans="1:27" ht="14.25" customHeight="1" x14ac:dyDescent="0.35">
      <c r="A427" s="61"/>
      <c r="B427" s="61"/>
      <c r="C427" s="61"/>
      <c r="D427" s="61"/>
      <c r="E427" s="61"/>
      <c r="F427" s="61"/>
      <c r="G427" s="61"/>
      <c r="H427" s="61"/>
      <c r="I427" s="61"/>
      <c r="J427" s="61"/>
      <c r="K427" s="61"/>
      <c r="L427" s="61"/>
      <c r="M427" s="61"/>
      <c r="N427" s="61"/>
      <c r="O427" s="61"/>
      <c r="P427" s="61"/>
      <c r="Q427" s="61"/>
      <c r="R427" s="61"/>
      <c r="S427" s="61"/>
      <c r="T427" s="61"/>
      <c r="U427" s="61"/>
      <c r="V427" s="61"/>
      <c r="W427" s="61"/>
      <c r="X427" s="61"/>
      <c r="Y427" s="61"/>
      <c r="Z427" s="61"/>
      <c r="AA427" s="61"/>
    </row>
    <row r="428" spans="1:27" ht="14.25" customHeight="1" x14ac:dyDescent="0.35">
      <c r="A428" s="61"/>
      <c r="B428" s="61"/>
      <c r="C428" s="61"/>
      <c r="D428" s="61"/>
      <c r="E428" s="61"/>
      <c r="F428" s="61"/>
      <c r="G428" s="61"/>
      <c r="H428" s="61"/>
      <c r="I428" s="61"/>
      <c r="J428" s="61"/>
      <c r="K428" s="61"/>
      <c r="L428" s="61"/>
      <c r="M428" s="61"/>
      <c r="N428" s="61"/>
      <c r="O428" s="61"/>
      <c r="P428" s="61"/>
      <c r="Q428" s="61"/>
      <c r="R428" s="61"/>
      <c r="S428" s="61"/>
      <c r="T428" s="61"/>
      <c r="U428" s="61"/>
      <c r="V428" s="61"/>
      <c r="W428" s="61"/>
      <c r="X428" s="61"/>
      <c r="Y428" s="61"/>
      <c r="Z428" s="61"/>
      <c r="AA428" s="61"/>
    </row>
    <row r="429" spans="1:27" ht="14.25" customHeight="1" x14ac:dyDescent="0.35">
      <c r="A429" s="61"/>
      <c r="B429" s="61"/>
      <c r="C429" s="61"/>
      <c r="D429" s="61"/>
      <c r="E429" s="61"/>
      <c r="F429" s="61"/>
      <c r="G429" s="61"/>
      <c r="H429" s="61"/>
      <c r="I429" s="61"/>
      <c r="J429" s="61"/>
      <c r="K429" s="61"/>
      <c r="L429" s="61"/>
      <c r="M429" s="61"/>
      <c r="N429" s="61"/>
      <c r="O429" s="61"/>
      <c r="P429" s="61"/>
      <c r="Q429" s="61"/>
      <c r="R429" s="61"/>
      <c r="S429" s="61"/>
      <c r="T429" s="61"/>
      <c r="U429" s="61"/>
      <c r="V429" s="61"/>
      <c r="W429" s="61"/>
      <c r="X429" s="61"/>
      <c r="Y429" s="61"/>
      <c r="Z429" s="61"/>
      <c r="AA429" s="61"/>
    </row>
    <row r="430" spans="1:27" ht="14.25" customHeight="1" x14ac:dyDescent="0.35">
      <c r="A430" s="61"/>
      <c r="B430" s="61"/>
      <c r="C430" s="61"/>
      <c r="D430" s="61"/>
      <c r="E430" s="61"/>
      <c r="F430" s="61"/>
      <c r="G430" s="61"/>
      <c r="H430" s="61"/>
      <c r="I430" s="61"/>
      <c r="J430" s="61"/>
      <c r="K430" s="61"/>
      <c r="L430" s="61"/>
      <c r="M430" s="61"/>
      <c r="N430" s="61"/>
      <c r="O430" s="61"/>
      <c r="P430" s="61"/>
      <c r="Q430" s="61"/>
      <c r="R430" s="61"/>
      <c r="S430" s="61"/>
      <c r="T430" s="61"/>
      <c r="U430" s="61"/>
      <c r="V430" s="61"/>
      <c r="W430" s="61"/>
      <c r="X430" s="61"/>
      <c r="Y430" s="61"/>
      <c r="Z430" s="61"/>
      <c r="AA430" s="61"/>
    </row>
    <row r="431" spans="1:27" ht="14.25" customHeight="1" x14ac:dyDescent="0.35">
      <c r="A431" s="61"/>
      <c r="B431" s="61"/>
      <c r="C431" s="61"/>
      <c r="D431" s="61"/>
      <c r="E431" s="61"/>
      <c r="F431" s="61"/>
      <c r="G431" s="61"/>
      <c r="H431" s="61"/>
      <c r="I431" s="61"/>
      <c r="J431" s="61"/>
      <c r="K431" s="61"/>
      <c r="L431" s="61"/>
      <c r="M431" s="61"/>
      <c r="N431" s="61"/>
      <c r="O431" s="61"/>
      <c r="P431" s="61"/>
      <c r="Q431" s="61"/>
      <c r="R431" s="61"/>
      <c r="S431" s="61"/>
      <c r="T431" s="61"/>
      <c r="U431" s="61"/>
      <c r="V431" s="61"/>
      <c r="W431" s="61"/>
      <c r="X431" s="61"/>
      <c r="Y431" s="61"/>
      <c r="Z431" s="61"/>
      <c r="AA431" s="61"/>
    </row>
    <row r="432" spans="1:27" ht="14.25" customHeight="1" x14ac:dyDescent="0.35">
      <c r="A432" s="61"/>
      <c r="B432" s="61"/>
      <c r="C432" s="61"/>
      <c r="D432" s="61"/>
      <c r="E432" s="61"/>
      <c r="F432" s="61"/>
      <c r="G432" s="61"/>
      <c r="H432" s="61"/>
      <c r="I432" s="61"/>
      <c r="J432" s="61"/>
      <c r="K432" s="61"/>
      <c r="L432" s="61"/>
      <c r="M432" s="61"/>
      <c r="N432" s="61"/>
      <c r="O432" s="61"/>
      <c r="P432" s="61"/>
      <c r="Q432" s="61"/>
      <c r="R432" s="61"/>
      <c r="S432" s="61"/>
      <c r="T432" s="61"/>
      <c r="U432" s="61"/>
      <c r="V432" s="61"/>
      <c r="W432" s="61"/>
      <c r="X432" s="61"/>
      <c r="Y432" s="61"/>
      <c r="Z432" s="61"/>
      <c r="AA432" s="61"/>
    </row>
    <row r="433" spans="1:27" ht="14.25" customHeight="1" x14ac:dyDescent="0.35">
      <c r="A433" s="61"/>
      <c r="B433" s="61"/>
      <c r="C433" s="61"/>
      <c r="D433" s="61"/>
      <c r="E433" s="61"/>
      <c r="F433" s="61"/>
      <c r="G433" s="61"/>
      <c r="H433" s="61"/>
      <c r="I433" s="61"/>
      <c r="J433" s="61"/>
      <c r="K433" s="61"/>
      <c r="L433" s="61"/>
      <c r="M433" s="61"/>
      <c r="N433" s="61"/>
      <c r="O433" s="61"/>
      <c r="P433" s="61"/>
      <c r="Q433" s="61"/>
      <c r="R433" s="61"/>
      <c r="S433" s="61"/>
      <c r="T433" s="61"/>
      <c r="U433" s="61"/>
      <c r="V433" s="61"/>
      <c r="W433" s="61"/>
      <c r="X433" s="61"/>
      <c r="Y433" s="61"/>
      <c r="Z433" s="61"/>
      <c r="AA433" s="61"/>
    </row>
    <row r="434" spans="1:27" ht="14.25" customHeight="1" x14ac:dyDescent="0.35">
      <c r="A434" s="61"/>
      <c r="B434" s="61"/>
      <c r="C434" s="61"/>
      <c r="D434" s="61"/>
      <c r="E434" s="61"/>
      <c r="F434" s="61"/>
      <c r="G434" s="61"/>
      <c r="H434" s="61"/>
      <c r="I434" s="61"/>
      <c r="J434" s="61"/>
      <c r="K434" s="61"/>
      <c r="L434" s="61"/>
      <c r="M434" s="61"/>
      <c r="N434" s="61"/>
      <c r="O434" s="61"/>
      <c r="P434" s="61"/>
      <c r="Q434" s="61"/>
      <c r="R434" s="61"/>
      <c r="S434" s="61"/>
      <c r="T434" s="61"/>
      <c r="U434" s="61"/>
      <c r="V434" s="61"/>
      <c r="W434" s="61"/>
      <c r="X434" s="61"/>
      <c r="Y434" s="61"/>
      <c r="Z434" s="61"/>
      <c r="AA434" s="61"/>
    </row>
    <row r="435" spans="1:27" ht="14.25" customHeight="1" x14ac:dyDescent="0.35">
      <c r="A435" s="61"/>
      <c r="B435" s="61"/>
      <c r="C435" s="61"/>
      <c r="D435" s="61"/>
      <c r="E435" s="61"/>
      <c r="F435" s="61"/>
      <c r="G435" s="61"/>
      <c r="H435" s="61"/>
      <c r="I435" s="61"/>
      <c r="J435" s="61"/>
      <c r="K435" s="61"/>
      <c r="L435" s="61"/>
      <c r="M435" s="61"/>
      <c r="N435" s="61"/>
      <c r="O435" s="61"/>
      <c r="P435" s="61"/>
      <c r="Q435" s="61"/>
      <c r="R435" s="61"/>
      <c r="S435" s="61"/>
      <c r="T435" s="61"/>
      <c r="U435" s="61"/>
      <c r="V435" s="61"/>
      <c r="W435" s="61"/>
      <c r="X435" s="61"/>
      <c r="Y435" s="61"/>
      <c r="Z435" s="61"/>
      <c r="AA435" s="61"/>
    </row>
    <row r="436" spans="1:27" ht="14.25" customHeight="1" x14ac:dyDescent="0.35">
      <c r="A436" s="61"/>
      <c r="B436" s="61"/>
      <c r="C436" s="61"/>
      <c r="D436" s="61"/>
      <c r="E436" s="61"/>
      <c r="F436" s="61"/>
      <c r="G436" s="61"/>
      <c r="H436" s="61"/>
      <c r="I436" s="61"/>
      <c r="J436" s="61"/>
      <c r="K436" s="61"/>
      <c r="L436" s="61"/>
      <c r="M436" s="61"/>
      <c r="N436" s="61"/>
      <c r="O436" s="61"/>
      <c r="P436" s="61"/>
      <c r="Q436" s="61"/>
      <c r="R436" s="61"/>
      <c r="S436" s="61"/>
      <c r="T436" s="61"/>
      <c r="U436" s="61"/>
      <c r="V436" s="61"/>
      <c r="W436" s="61"/>
      <c r="X436" s="61"/>
      <c r="Y436" s="61"/>
      <c r="Z436" s="61"/>
      <c r="AA436" s="61"/>
    </row>
    <row r="437" spans="1:27" ht="14.25" customHeight="1" x14ac:dyDescent="0.35">
      <c r="A437" s="61"/>
      <c r="B437" s="61"/>
      <c r="C437" s="61"/>
      <c r="D437" s="61"/>
      <c r="E437" s="61"/>
      <c r="F437" s="61"/>
      <c r="G437" s="61"/>
      <c r="H437" s="61"/>
      <c r="I437" s="61"/>
      <c r="J437" s="61"/>
      <c r="K437" s="61"/>
      <c r="L437" s="61"/>
      <c r="M437" s="61"/>
      <c r="N437" s="61"/>
      <c r="O437" s="61"/>
      <c r="P437" s="61"/>
      <c r="Q437" s="61"/>
      <c r="R437" s="61"/>
      <c r="S437" s="61"/>
      <c r="T437" s="61"/>
      <c r="U437" s="61"/>
      <c r="V437" s="61"/>
      <c r="W437" s="61"/>
      <c r="X437" s="61"/>
      <c r="Y437" s="61"/>
      <c r="Z437" s="61"/>
      <c r="AA437" s="61"/>
    </row>
    <row r="438" spans="1:27" ht="14.25" customHeight="1" x14ac:dyDescent="0.35">
      <c r="A438" s="61"/>
      <c r="B438" s="61"/>
      <c r="C438" s="61"/>
      <c r="D438" s="61"/>
      <c r="E438" s="61"/>
      <c r="F438" s="61"/>
      <c r="G438" s="61"/>
      <c r="H438" s="61"/>
      <c r="I438" s="61"/>
      <c r="J438" s="61"/>
      <c r="K438" s="61"/>
      <c r="L438" s="61"/>
      <c r="M438" s="61"/>
      <c r="N438" s="61"/>
      <c r="O438" s="61"/>
      <c r="P438" s="61"/>
      <c r="Q438" s="61"/>
      <c r="R438" s="61"/>
      <c r="S438" s="61"/>
      <c r="T438" s="61"/>
      <c r="U438" s="61"/>
      <c r="V438" s="61"/>
      <c r="W438" s="61"/>
      <c r="X438" s="61"/>
      <c r="Y438" s="61"/>
      <c r="Z438" s="61"/>
      <c r="AA438" s="61"/>
    </row>
    <row r="439" spans="1:27" ht="14.25" customHeight="1" x14ac:dyDescent="0.35">
      <c r="A439" s="61"/>
      <c r="B439" s="61"/>
      <c r="C439" s="61"/>
      <c r="D439" s="61"/>
      <c r="E439" s="61"/>
      <c r="F439" s="61"/>
      <c r="G439" s="61"/>
      <c r="H439" s="61"/>
      <c r="I439" s="61"/>
      <c r="J439" s="61"/>
      <c r="K439" s="61"/>
      <c r="L439" s="61"/>
      <c r="M439" s="61"/>
      <c r="N439" s="61"/>
      <c r="O439" s="61"/>
      <c r="P439" s="61"/>
      <c r="Q439" s="61"/>
      <c r="R439" s="61"/>
      <c r="S439" s="61"/>
      <c r="T439" s="61"/>
      <c r="U439" s="61"/>
      <c r="V439" s="61"/>
      <c r="W439" s="61"/>
      <c r="X439" s="61"/>
      <c r="Y439" s="61"/>
      <c r="Z439" s="61"/>
      <c r="AA439" s="61"/>
    </row>
    <row r="440" spans="1:27" ht="14.25" customHeight="1" x14ac:dyDescent="0.35">
      <c r="A440" s="61"/>
      <c r="B440" s="61"/>
      <c r="C440" s="61"/>
      <c r="D440" s="61"/>
      <c r="E440" s="61"/>
      <c r="F440" s="61"/>
      <c r="G440" s="61"/>
      <c r="H440" s="61"/>
      <c r="I440" s="61"/>
      <c r="J440" s="61"/>
      <c r="K440" s="61"/>
      <c r="L440" s="61"/>
      <c r="M440" s="61"/>
      <c r="N440" s="61"/>
      <c r="O440" s="61"/>
      <c r="P440" s="61"/>
      <c r="Q440" s="61"/>
      <c r="R440" s="61"/>
      <c r="S440" s="61"/>
      <c r="T440" s="61"/>
      <c r="U440" s="61"/>
      <c r="V440" s="61"/>
      <c r="W440" s="61"/>
      <c r="X440" s="61"/>
      <c r="Y440" s="61"/>
      <c r="Z440" s="61"/>
      <c r="AA440" s="61"/>
    </row>
    <row r="441" spans="1:27" ht="14.25" customHeight="1" x14ac:dyDescent="0.35">
      <c r="A441" s="61"/>
      <c r="B441" s="61"/>
      <c r="C441" s="61"/>
      <c r="D441" s="61"/>
      <c r="E441" s="61"/>
      <c r="F441" s="61"/>
      <c r="G441" s="61"/>
      <c r="H441" s="61"/>
      <c r="I441" s="61"/>
      <c r="J441" s="61"/>
      <c r="K441" s="61"/>
      <c r="L441" s="61"/>
      <c r="M441" s="61"/>
      <c r="N441" s="61"/>
      <c r="O441" s="61"/>
      <c r="P441" s="61"/>
      <c r="Q441" s="61"/>
      <c r="R441" s="61"/>
      <c r="S441" s="61"/>
      <c r="T441" s="61"/>
      <c r="U441" s="61"/>
      <c r="V441" s="61"/>
      <c r="W441" s="61"/>
      <c r="X441" s="61"/>
      <c r="Y441" s="61"/>
      <c r="Z441" s="61"/>
      <c r="AA441" s="61"/>
    </row>
    <row r="442" spans="1:27" ht="14.25" customHeight="1" x14ac:dyDescent="0.35">
      <c r="A442" s="61"/>
      <c r="B442" s="61"/>
      <c r="C442" s="61"/>
      <c r="D442" s="61"/>
      <c r="E442" s="61"/>
      <c r="F442" s="61"/>
      <c r="G442" s="61"/>
      <c r="H442" s="61"/>
      <c r="I442" s="61"/>
      <c r="J442" s="61"/>
      <c r="K442" s="61"/>
      <c r="L442" s="61"/>
      <c r="M442" s="61"/>
      <c r="N442" s="61"/>
      <c r="O442" s="61"/>
      <c r="P442" s="61"/>
      <c r="Q442" s="61"/>
      <c r="R442" s="61"/>
      <c r="S442" s="61"/>
      <c r="T442" s="61"/>
      <c r="U442" s="61"/>
      <c r="V442" s="61"/>
      <c r="W442" s="61"/>
      <c r="X442" s="61"/>
      <c r="Y442" s="61"/>
      <c r="Z442" s="61"/>
      <c r="AA442" s="61"/>
    </row>
    <row r="443" spans="1:27" ht="14.25" customHeight="1" x14ac:dyDescent="0.35">
      <c r="A443" s="61"/>
      <c r="B443" s="61"/>
      <c r="C443" s="61"/>
      <c r="D443" s="61"/>
      <c r="E443" s="61"/>
      <c r="F443" s="61"/>
      <c r="G443" s="61"/>
      <c r="H443" s="61"/>
      <c r="I443" s="61"/>
      <c r="J443" s="61"/>
      <c r="K443" s="61"/>
      <c r="L443" s="61"/>
      <c r="M443" s="61"/>
      <c r="N443" s="61"/>
      <c r="O443" s="61"/>
      <c r="P443" s="61"/>
      <c r="Q443" s="61"/>
      <c r="R443" s="61"/>
      <c r="S443" s="61"/>
      <c r="T443" s="61"/>
      <c r="U443" s="61"/>
      <c r="V443" s="61"/>
      <c r="W443" s="61"/>
      <c r="X443" s="61"/>
      <c r="Y443" s="61"/>
      <c r="Z443" s="61"/>
      <c r="AA443" s="61"/>
    </row>
    <row r="444" spans="1:27" ht="14.25" customHeight="1" x14ac:dyDescent="0.35">
      <c r="A444" s="61"/>
      <c r="B444" s="61"/>
      <c r="C444" s="61"/>
      <c r="D444" s="61"/>
      <c r="E444" s="61"/>
      <c r="F444" s="61"/>
      <c r="G444" s="61"/>
      <c r="H444" s="61"/>
      <c r="I444" s="61"/>
      <c r="J444" s="61"/>
      <c r="K444" s="61"/>
      <c r="L444" s="61"/>
      <c r="M444" s="61"/>
      <c r="N444" s="61"/>
      <c r="O444" s="61"/>
      <c r="P444" s="61"/>
      <c r="Q444" s="61"/>
      <c r="R444" s="61"/>
      <c r="S444" s="61"/>
      <c r="T444" s="61"/>
      <c r="U444" s="61"/>
      <c r="V444" s="61"/>
      <c r="W444" s="61"/>
      <c r="X444" s="61"/>
      <c r="Y444" s="61"/>
      <c r="Z444" s="61"/>
      <c r="AA444" s="61"/>
    </row>
    <row r="445" spans="1:27" ht="14.25" customHeight="1" x14ac:dyDescent="0.35">
      <c r="A445" s="61"/>
      <c r="B445" s="61"/>
      <c r="C445" s="61"/>
      <c r="D445" s="61"/>
      <c r="E445" s="61"/>
      <c r="F445" s="61"/>
      <c r="G445" s="61"/>
      <c r="H445" s="61"/>
      <c r="I445" s="61"/>
      <c r="J445" s="61"/>
      <c r="K445" s="61"/>
      <c r="L445" s="61"/>
      <c r="M445" s="61"/>
      <c r="N445" s="61"/>
      <c r="O445" s="61"/>
      <c r="P445" s="61"/>
      <c r="Q445" s="61"/>
      <c r="R445" s="61"/>
      <c r="S445" s="61"/>
      <c r="T445" s="61"/>
      <c r="U445" s="61"/>
      <c r="V445" s="61"/>
      <c r="W445" s="61"/>
      <c r="X445" s="61"/>
      <c r="Y445" s="61"/>
      <c r="Z445" s="61"/>
      <c r="AA445" s="61"/>
    </row>
    <row r="446" spans="1:27" ht="14.25" customHeight="1" x14ac:dyDescent="0.35">
      <c r="A446" s="61"/>
      <c r="B446" s="61"/>
      <c r="C446" s="61"/>
      <c r="D446" s="61"/>
      <c r="E446" s="61"/>
      <c r="F446" s="61"/>
      <c r="G446" s="61"/>
      <c r="H446" s="61"/>
      <c r="I446" s="61"/>
      <c r="J446" s="61"/>
      <c r="K446" s="61"/>
      <c r="L446" s="61"/>
      <c r="M446" s="61"/>
      <c r="N446" s="61"/>
      <c r="O446" s="61"/>
      <c r="P446" s="61"/>
      <c r="Q446" s="61"/>
      <c r="R446" s="61"/>
      <c r="S446" s="61"/>
      <c r="T446" s="61"/>
      <c r="U446" s="61"/>
      <c r="V446" s="61"/>
      <c r="W446" s="61"/>
      <c r="X446" s="61"/>
      <c r="Y446" s="61"/>
      <c r="Z446" s="61"/>
      <c r="AA446" s="61"/>
    </row>
    <row r="447" spans="1:27" ht="14.25" customHeight="1" x14ac:dyDescent="0.35">
      <c r="A447" s="61"/>
      <c r="B447" s="61"/>
      <c r="C447" s="61"/>
      <c r="D447" s="61"/>
      <c r="E447" s="61"/>
      <c r="F447" s="61"/>
      <c r="G447" s="61"/>
      <c r="H447" s="61"/>
      <c r="I447" s="61"/>
      <c r="J447" s="61"/>
      <c r="K447" s="61"/>
      <c r="L447" s="61"/>
      <c r="M447" s="61"/>
      <c r="N447" s="61"/>
      <c r="O447" s="61"/>
      <c r="P447" s="61"/>
      <c r="Q447" s="61"/>
      <c r="R447" s="61"/>
      <c r="S447" s="61"/>
      <c r="T447" s="61"/>
      <c r="U447" s="61"/>
      <c r="V447" s="61"/>
      <c r="W447" s="61"/>
      <c r="X447" s="61"/>
      <c r="Y447" s="61"/>
      <c r="Z447" s="61"/>
      <c r="AA447" s="61"/>
    </row>
    <row r="448" spans="1:27" ht="14.25" customHeight="1" x14ac:dyDescent="0.35">
      <c r="A448" s="61"/>
      <c r="B448" s="61"/>
      <c r="C448" s="61"/>
      <c r="D448" s="61"/>
      <c r="E448" s="61"/>
      <c r="F448" s="61"/>
      <c r="G448" s="61"/>
      <c r="H448" s="61"/>
      <c r="I448" s="61"/>
      <c r="J448" s="61"/>
      <c r="K448" s="61"/>
      <c r="L448" s="61"/>
      <c r="M448" s="61"/>
      <c r="N448" s="61"/>
      <c r="O448" s="61"/>
      <c r="P448" s="61"/>
      <c r="Q448" s="61"/>
      <c r="R448" s="61"/>
      <c r="S448" s="61"/>
      <c r="T448" s="61"/>
      <c r="U448" s="61"/>
      <c r="V448" s="61"/>
      <c r="W448" s="61"/>
      <c r="X448" s="61"/>
      <c r="Y448" s="61"/>
      <c r="Z448" s="61"/>
      <c r="AA448" s="61"/>
    </row>
    <row r="449" spans="1:27" ht="14.25" customHeight="1" x14ac:dyDescent="0.35">
      <c r="A449" s="61"/>
      <c r="B449" s="61"/>
      <c r="C449" s="61"/>
      <c r="D449" s="61"/>
      <c r="E449" s="61"/>
      <c r="F449" s="61"/>
      <c r="G449" s="61"/>
      <c r="H449" s="61"/>
      <c r="I449" s="61"/>
      <c r="J449" s="61"/>
      <c r="K449" s="61"/>
      <c r="L449" s="61"/>
      <c r="M449" s="61"/>
      <c r="N449" s="61"/>
      <c r="O449" s="61"/>
      <c r="P449" s="61"/>
      <c r="Q449" s="61"/>
      <c r="R449" s="61"/>
      <c r="S449" s="61"/>
      <c r="T449" s="61"/>
      <c r="U449" s="61"/>
      <c r="V449" s="61"/>
      <c r="W449" s="61"/>
      <c r="X449" s="61"/>
      <c r="Y449" s="61"/>
      <c r="Z449" s="61"/>
      <c r="AA449" s="61"/>
    </row>
    <row r="450" spans="1:27" ht="14.25" customHeight="1" x14ac:dyDescent="0.35">
      <c r="A450" s="61"/>
      <c r="B450" s="61"/>
      <c r="C450" s="61"/>
      <c r="D450" s="61"/>
      <c r="E450" s="61"/>
      <c r="F450" s="61"/>
      <c r="G450" s="61"/>
      <c r="H450" s="61"/>
      <c r="I450" s="61"/>
      <c r="J450" s="61"/>
      <c r="K450" s="61"/>
      <c r="L450" s="61"/>
      <c r="M450" s="61"/>
      <c r="N450" s="61"/>
      <c r="O450" s="61"/>
      <c r="P450" s="61"/>
      <c r="Q450" s="61"/>
      <c r="R450" s="61"/>
      <c r="S450" s="61"/>
      <c r="T450" s="61"/>
      <c r="U450" s="61"/>
      <c r="V450" s="61"/>
      <c r="W450" s="61"/>
      <c r="X450" s="61"/>
      <c r="Y450" s="61"/>
      <c r="Z450" s="61"/>
      <c r="AA450" s="61"/>
    </row>
    <row r="451" spans="1:27" ht="14.25" customHeight="1" x14ac:dyDescent="0.35">
      <c r="A451" s="61"/>
      <c r="B451" s="61"/>
      <c r="C451" s="61"/>
      <c r="D451" s="61"/>
      <c r="E451" s="61"/>
      <c r="F451" s="61"/>
      <c r="G451" s="61"/>
      <c r="H451" s="61"/>
      <c r="I451" s="61"/>
      <c r="J451" s="61"/>
      <c r="K451" s="61"/>
      <c r="L451" s="61"/>
      <c r="M451" s="61"/>
      <c r="N451" s="61"/>
      <c r="O451" s="61"/>
      <c r="P451" s="61"/>
      <c r="Q451" s="61"/>
      <c r="R451" s="61"/>
      <c r="S451" s="61"/>
      <c r="T451" s="61"/>
      <c r="U451" s="61"/>
      <c r="V451" s="61"/>
      <c r="W451" s="61"/>
      <c r="X451" s="61"/>
      <c r="Y451" s="61"/>
      <c r="Z451" s="61"/>
      <c r="AA451" s="61"/>
    </row>
    <row r="452" spans="1:27" ht="14.25" customHeight="1" x14ac:dyDescent="0.35">
      <c r="A452" s="61"/>
      <c r="B452" s="61"/>
      <c r="C452" s="61"/>
      <c r="D452" s="61"/>
      <c r="E452" s="61"/>
      <c r="F452" s="61"/>
      <c r="G452" s="61"/>
      <c r="H452" s="61"/>
      <c r="I452" s="61"/>
      <c r="J452" s="61"/>
      <c r="K452" s="61"/>
      <c r="L452" s="61"/>
      <c r="M452" s="61"/>
      <c r="N452" s="61"/>
      <c r="O452" s="61"/>
      <c r="P452" s="61"/>
      <c r="Q452" s="61"/>
      <c r="R452" s="61"/>
      <c r="S452" s="61"/>
      <c r="T452" s="61"/>
      <c r="U452" s="61"/>
      <c r="V452" s="61"/>
      <c r="W452" s="61"/>
      <c r="X452" s="61"/>
      <c r="Y452" s="61"/>
      <c r="Z452" s="61"/>
      <c r="AA452" s="61"/>
    </row>
    <row r="453" spans="1:27" ht="14.25" customHeight="1" x14ac:dyDescent="0.35">
      <c r="A453" s="61"/>
      <c r="B453" s="61"/>
      <c r="C453" s="61"/>
      <c r="D453" s="61"/>
      <c r="E453" s="61"/>
      <c r="F453" s="61"/>
      <c r="G453" s="61"/>
      <c r="H453" s="61"/>
      <c r="I453" s="61"/>
      <c r="J453" s="61"/>
      <c r="K453" s="61"/>
      <c r="L453" s="61"/>
      <c r="M453" s="61"/>
      <c r="N453" s="61"/>
      <c r="O453" s="61"/>
      <c r="P453" s="61"/>
      <c r="Q453" s="61"/>
      <c r="R453" s="61"/>
      <c r="S453" s="61"/>
      <c r="T453" s="61"/>
      <c r="U453" s="61"/>
      <c r="V453" s="61"/>
      <c r="W453" s="61"/>
      <c r="X453" s="61"/>
      <c r="Y453" s="61"/>
      <c r="Z453" s="61"/>
      <c r="AA453" s="61"/>
    </row>
    <row r="454" spans="1:27" ht="14.25" customHeight="1" x14ac:dyDescent="0.35">
      <c r="A454" s="61"/>
      <c r="B454" s="61"/>
      <c r="C454" s="61"/>
      <c r="D454" s="61"/>
      <c r="E454" s="61"/>
      <c r="F454" s="61"/>
      <c r="G454" s="61"/>
      <c r="H454" s="61"/>
      <c r="I454" s="61"/>
      <c r="J454" s="61"/>
      <c r="K454" s="61"/>
      <c r="L454" s="61"/>
      <c r="M454" s="61"/>
      <c r="N454" s="61"/>
      <c r="O454" s="61"/>
      <c r="P454" s="61"/>
      <c r="Q454" s="61"/>
      <c r="R454" s="61"/>
      <c r="S454" s="61"/>
      <c r="T454" s="61"/>
      <c r="U454" s="61"/>
      <c r="V454" s="61"/>
      <c r="W454" s="61"/>
      <c r="X454" s="61"/>
      <c r="Y454" s="61"/>
      <c r="Z454" s="61"/>
      <c r="AA454" s="61"/>
    </row>
    <row r="455" spans="1:27" ht="14.25" customHeight="1" x14ac:dyDescent="0.35">
      <c r="A455" s="61"/>
      <c r="B455" s="61"/>
      <c r="C455" s="61"/>
      <c r="D455" s="61"/>
      <c r="E455" s="61"/>
      <c r="F455" s="61"/>
      <c r="G455" s="61"/>
      <c r="H455" s="61"/>
      <c r="I455" s="61"/>
      <c r="J455" s="61"/>
      <c r="K455" s="61"/>
      <c r="L455" s="61"/>
      <c r="M455" s="61"/>
      <c r="N455" s="61"/>
      <c r="O455" s="61"/>
      <c r="P455" s="61"/>
      <c r="Q455" s="61"/>
      <c r="R455" s="61"/>
      <c r="S455" s="61"/>
      <c r="T455" s="61"/>
      <c r="U455" s="61"/>
      <c r="V455" s="61"/>
      <c r="W455" s="61"/>
      <c r="X455" s="61"/>
      <c r="Y455" s="61"/>
      <c r="Z455" s="61"/>
      <c r="AA455" s="61"/>
    </row>
    <row r="456" spans="1:27" ht="14.25" customHeight="1" x14ac:dyDescent="0.35">
      <c r="A456" s="61"/>
      <c r="B456" s="61"/>
      <c r="C456" s="61"/>
      <c r="D456" s="61"/>
      <c r="E456" s="61"/>
      <c r="F456" s="61"/>
      <c r="G456" s="61"/>
      <c r="H456" s="61"/>
      <c r="I456" s="61"/>
      <c r="J456" s="61"/>
      <c r="K456" s="61"/>
      <c r="L456" s="61"/>
      <c r="M456" s="61"/>
      <c r="N456" s="61"/>
      <c r="O456" s="61"/>
      <c r="P456" s="61"/>
      <c r="Q456" s="61"/>
      <c r="R456" s="61"/>
      <c r="S456" s="61"/>
      <c r="T456" s="61"/>
      <c r="U456" s="61"/>
      <c r="V456" s="61"/>
      <c r="W456" s="61"/>
      <c r="X456" s="61"/>
      <c r="Y456" s="61"/>
      <c r="Z456" s="61"/>
      <c r="AA456" s="61"/>
    </row>
    <row r="457" spans="1:27" ht="14.25" customHeight="1" x14ac:dyDescent="0.35">
      <c r="A457" s="61"/>
      <c r="B457" s="61"/>
      <c r="C457" s="61"/>
      <c r="D457" s="61"/>
      <c r="E457" s="61"/>
      <c r="F457" s="61"/>
      <c r="G457" s="61"/>
      <c r="H457" s="61"/>
      <c r="I457" s="61"/>
      <c r="J457" s="61"/>
      <c r="K457" s="61"/>
      <c r="L457" s="61"/>
      <c r="M457" s="61"/>
      <c r="N457" s="61"/>
      <c r="O457" s="61"/>
      <c r="P457" s="61"/>
      <c r="Q457" s="61"/>
      <c r="R457" s="61"/>
      <c r="S457" s="61"/>
      <c r="T457" s="61"/>
      <c r="U457" s="61"/>
      <c r="V457" s="61"/>
      <c r="W457" s="61"/>
      <c r="X457" s="61"/>
      <c r="Y457" s="61"/>
      <c r="Z457" s="61"/>
      <c r="AA457" s="61"/>
    </row>
    <row r="458" spans="1:27" ht="14.25" customHeight="1" x14ac:dyDescent="0.35">
      <c r="A458" s="61"/>
      <c r="B458" s="61"/>
      <c r="C458" s="61"/>
      <c r="D458" s="61"/>
      <c r="E458" s="61"/>
      <c r="F458" s="61"/>
      <c r="G458" s="61"/>
      <c r="H458" s="61"/>
      <c r="I458" s="61"/>
      <c r="J458" s="61"/>
      <c r="K458" s="61"/>
      <c r="L458" s="61"/>
      <c r="M458" s="61"/>
      <c r="N458" s="61"/>
      <c r="O458" s="61"/>
      <c r="P458" s="61"/>
      <c r="Q458" s="61"/>
      <c r="R458" s="61"/>
      <c r="S458" s="61"/>
      <c r="T458" s="61"/>
      <c r="U458" s="61"/>
      <c r="V458" s="61"/>
      <c r="W458" s="61"/>
      <c r="X458" s="61"/>
      <c r="Y458" s="61"/>
      <c r="Z458" s="61"/>
      <c r="AA458" s="61"/>
    </row>
    <row r="459" spans="1:27" ht="14.25" customHeight="1" x14ac:dyDescent="0.35">
      <c r="A459" s="61"/>
      <c r="B459" s="61"/>
      <c r="C459" s="61"/>
      <c r="D459" s="61"/>
      <c r="E459" s="61"/>
      <c r="F459" s="61"/>
      <c r="G459" s="61"/>
      <c r="H459" s="61"/>
      <c r="I459" s="61"/>
      <c r="J459" s="61"/>
      <c r="K459" s="61"/>
      <c r="L459" s="61"/>
      <c r="M459" s="61"/>
      <c r="N459" s="61"/>
      <c r="O459" s="61"/>
      <c r="P459" s="61"/>
      <c r="Q459" s="61"/>
      <c r="R459" s="61"/>
      <c r="S459" s="61"/>
      <c r="T459" s="61"/>
      <c r="U459" s="61"/>
      <c r="V459" s="61"/>
      <c r="W459" s="61"/>
      <c r="X459" s="61"/>
      <c r="Y459" s="61"/>
      <c r="Z459" s="61"/>
      <c r="AA459" s="61"/>
    </row>
    <row r="460" spans="1:27" ht="14.25" customHeight="1" x14ac:dyDescent="0.35">
      <c r="A460" s="61"/>
      <c r="B460" s="61"/>
      <c r="C460" s="61"/>
      <c r="D460" s="61"/>
      <c r="E460" s="61"/>
      <c r="F460" s="61"/>
      <c r="G460" s="61"/>
      <c r="H460" s="61"/>
      <c r="I460" s="61"/>
      <c r="J460" s="61"/>
      <c r="K460" s="61"/>
      <c r="L460" s="61"/>
      <c r="M460" s="61"/>
      <c r="N460" s="61"/>
      <c r="O460" s="61"/>
      <c r="P460" s="61"/>
      <c r="Q460" s="61"/>
      <c r="R460" s="61"/>
      <c r="S460" s="61"/>
      <c r="T460" s="61"/>
      <c r="U460" s="61"/>
      <c r="V460" s="61"/>
      <c r="W460" s="61"/>
      <c r="X460" s="61"/>
      <c r="Y460" s="61"/>
      <c r="Z460" s="61"/>
      <c r="AA460" s="61"/>
    </row>
    <row r="461" spans="1:27" ht="14.25" customHeight="1" x14ac:dyDescent="0.35">
      <c r="A461" s="61"/>
      <c r="B461" s="61"/>
      <c r="C461" s="61"/>
      <c r="D461" s="61"/>
      <c r="E461" s="61"/>
      <c r="F461" s="61"/>
      <c r="G461" s="61"/>
      <c r="H461" s="61"/>
      <c r="I461" s="61"/>
      <c r="J461" s="61"/>
      <c r="K461" s="61"/>
      <c r="L461" s="61"/>
      <c r="M461" s="61"/>
      <c r="N461" s="61"/>
      <c r="O461" s="61"/>
      <c r="P461" s="61"/>
      <c r="Q461" s="61"/>
      <c r="R461" s="61"/>
      <c r="S461" s="61"/>
      <c r="T461" s="61"/>
      <c r="U461" s="61"/>
      <c r="V461" s="61"/>
      <c r="W461" s="61"/>
      <c r="X461" s="61"/>
      <c r="Y461" s="61"/>
      <c r="Z461" s="61"/>
      <c r="AA461" s="61"/>
    </row>
    <row r="462" spans="1:27" ht="14.25" customHeight="1" x14ac:dyDescent="0.35">
      <c r="A462" s="61"/>
      <c r="B462" s="61"/>
      <c r="C462" s="61"/>
      <c r="D462" s="61"/>
      <c r="E462" s="61"/>
      <c r="F462" s="61"/>
      <c r="G462" s="61"/>
      <c r="H462" s="61"/>
      <c r="I462" s="61"/>
      <c r="J462" s="61"/>
      <c r="K462" s="61"/>
      <c r="L462" s="61"/>
      <c r="M462" s="61"/>
      <c r="N462" s="61"/>
      <c r="O462" s="61"/>
      <c r="P462" s="61"/>
      <c r="Q462" s="61"/>
      <c r="R462" s="61"/>
      <c r="S462" s="61"/>
      <c r="T462" s="61"/>
      <c r="U462" s="61"/>
      <c r="V462" s="61"/>
      <c r="W462" s="61"/>
      <c r="X462" s="61"/>
      <c r="Y462" s="61"/>
      <c r="Z462" s="61"/>
      <c r="AA462" s="61"/>
    </row>
    <row r="463" spans="1:27" ht="14.25" customHeight="1" x14ac:dyDescent="0.35">
      <c r="A463" s="61"/>
      <c r="B463" s="61"/>
      <c r="C463" s="61"/>
      <c r="D463" s="61"/>
      <c r="E463" s="61"/>
      <c r="F463" s="61"/>
      <c r="G463" s="61"/>
      <c r="H463" s="61"/>
      <c r="I463" s="61"/>
      <c r="J463" s="61"/>
      <c r="K463" s="61"/>
      <c r="L463" s="61"/>
      <c r="M463" s="61"/>
      <c r="N463" s="61"/>
      <c r="O463" s="61"/>
      <c r="P463" s="61"/>
      <c r="Q463" s="61"/>
      <c r="R463" s="61"/>
      <c r="S463" s="61"/>
      <c r="T463" s="61"/>
      <c r="U463" s="61"/>
      <c r="V463" s="61"/>
      <c r="W463" s="61"/>
      <c r="X463" s="61"/>
      <c r="Y463" s="61"/>
      <c r="Z463" s="61"/>
      <c r="AA463" s="61"/>
    </row>
    <row r="464" spans="1:27" ht="14.25" customHeight="1" x14ac:dyDescent="0.35">
      <c r="A464" s="61"/>
      <c r="B464" s="61"/>
      <c r="C464" s="61"/>
      <c r="D464" s="61"/>
      <c r="E464" s="61"/>
      <c r="F464" s="61"/>
      <c r="G464" s="61"/>
      <c r="H464" s="61"/>
      <c r="I464" s="61"/>
      <c r="J464" s="61"/>
      <c r="K464" s="61"/>
      <c r="L464" s="61"/>
      <c r="M464" s="61"/>
      <c r="N464" s="61"/>
      <c r="O464" s="61"/>
      <c r="P464" s="61"/>
      <c r="Q464" s="61"/>
      <c r="R464" s="61"/>
      <c r="S464" s="61"/>
      <c r="T464" s="61"/>
      <c r="U464" s="61"/>
      <c r="V464" s="61"/>
      <c r="W464" s="61"/>
      <c r="X464" s="61"/>
      <c r="Y464" s="61"/>
      <c r="Z464" s="61"/>
      <c r="AA464" s="61"/>
    </row>
    <row r="465" spans="1:27" ht="14.25" customHeight="1" x14ac:dyDescent="0.35">
      <c r="A465" s="61"/>
      <c r="B465" s="61"/>
      <c r="C465" s="61"/>
      <c r="D465" s="61"/>
      <c r="E465" s="61"/>
      <c r="F465" s="61"/>
      <c r="G465" s="61"/>
      <c r="H465" s="61"/>
      <c r="I465" s="61"/>
      <c r="J465" s="61"/>
      <c r="K465" s="61"/>
      <c r="L465" s="61"/>
      <c r="M465" s="61"/>
      <c r="N465" s="61"/>
      <c r="O465" s="61"/>
      <c r="P465" s="61"/>
      <c r="Q465" s="61"/>
      <c r="R465" s="61"/>
      <c r="S465" s="61"/>
      <c r="T465" s="61"/>
      <c r="U465" s="61"/>
      <c r="V465" s="61"/>
      <c r="W465" s="61"/>
      <c r="X465" s="61"/>
      <c r="Y465" s="61"/>
      <c r="Z465" s="61"/>
      <c r="AA465" s="61"/>
    </row>
    <row r="466" spans="1:27" ht="14.25" customHeight="1" x14ac:dyDescent="0.35">
      <c r="A466" s="61"/>
      <c r="B466" s="61"/>
      <c r="C466" s="61"/>
      <c r="D466" s="61"/>
      <c r="E466" s="61"/>
      <c r="F466" s="61"/>
      <c r="G466" s="61"/>
      <c r="H466" s="61"/>
      <c r="I466" s="61"/>
      <c r="J466" s="61"/>
      <c r="K466" s="61"/>
      <c r="L466" s="61"/>
      <c r="M466" s="61"/>
      <c r="N466" s="61"/>
      <c r="O466" s="61"/>
      <c r="P466" s="61"/>
      <c r="Q466" s="61"/>
      <c r="R466" s="61"/>
      <c r="S466" s="61"/>
      <c r="T466" s="61"/>
      <c r="U466" s="61"/>
      <c r="V466" s="61"/>
      <c r="W466" s="61"/>
      <c r="X466" s="61"/>
      <c r="Y466" s="61"/>
      <c r="Z466" s="61"/>
      <c r="AA466" s="61"/>
    </row>
    <row r="467" spans="1:27" ht="14.25" customHeight="1" x14ac:dyDescent="0.35">
      <c r="A467" s="61"/>
      <c r="B467" s="61"/>
      <c r="C467" s="61"/>
      <c r="D467" s="61"/>
      <c r="E467" s="61"/>
      <c r="F467" s="61"/>
      <c r="G467" s="61"/>
      <c r="H467" s="61"/>
      <c r="I467" s="61"/>
      <c r="J467" s="61"/>
      <c r="K467" s="61"/>
      <c r="L467" s="61"/>
      <c r="M467" s="61"/>
      <c r="N467" s="61"/>
      <c r="O467" s="61"/>
      <c r="P467" s="61"/>
      <c r="Q467" s="61"/>
      <c r="R467" s="61"/>
      <c r="S467" s="61"/>
      <c r="T467" s="61"/>
      <c r="U467" s="61"/>
      <c r="V467" s="61"/>
      <c r="W467" s="61"/>
      <c r="X467" s="61"/>
      <c r="Y467" s="61"/>
      <c r="Z467" s="61"/>
      <c r="AA467" s="61"/>
    </row>
    <row r="468" spans="1:27" ht="14.25" customHeight="1" x14ac:dyDescent="0.35">
      <c r="A468" s="61"/>
      <c r="B468" s="61"/>
      <c r="C468" s="61"/>
      <c r="D468" s="61"/>
      <c r="E468" s="61"/>
      <c r="F468" s="61"/>
      <c r="G468" s="61"/>
      <c r="H468" s="61"/>
      <c r="I468" s="61"/>
      <c r="J468" s="61"/>
      <c r="K468" s="61"/>
      <c r="L468" s="61"/>
      <c r="M468" s="61"/>
      <c r="N468" s="61"/>
      <c r="O468" s="61"/>
      <c r="P468" s="61"/>
      <c r="Q468" s="61"/>
      <c r="R468" s="61"/>
      <c r="S468" s="61"/>
      <c r="T468" s="61"/>
      <c r="U468" s="61"/>
      <c r="V468" s="61"/>
      <c r="W468" s="61"/>
      <c r="X468" s="61"/>
      <c r="Y468" s="61"/>
      <c r="Z468" s="61"/>
      <c r="AA468" s="61"/>
    </row>
    <row r="469" spans="1:27" ht="14.25" customHeight="1" x14ac:dyDescent="0.35">
      <c r="A469" s="61"/>
      <c r="B469" s="61"/>
      <c r="C469" s="61"/>
      <c r="D469" s="61"/>
      <c r="E469" s="61"/>
      <c r="F469" s="61"/>
      <c r="G469" s="61"/>
      <c r="H469" s="61"/>
      <c r="I469" s="61"/>
      <c r="J469" s="61"/>
      <c r="K469" s="61"/>
      <c r="L469" s="61"/>
      <c r="M469" s="61"/>
      <c r="N469" s="61"/>
      <c r="O469" s="61"/>
      <c r="P469" s="61"/>
      <c r="Q469" s="61"/>
      <c r="R469" s="61"/>
      <c r="S469" s="61"/>
      <c r="T469" s="61"/>
      <c r="U469" s="61"/>
      <c r="V469" s="61"/>
      <c r="W469" s="61"/>
      <c r="X469" s="61"/>
      <c r="Y469" s="61"/>
      <c r="Z469" s="61"/>
      <c r="AA469" s="61"/>
    </row>
    <row r="470" spans="1:27" ht="14.25" customHeight="1" x14ac:dyDescent="0.35">
      <c r="A470" s="61"/>
      <c r="B470" s="61"/>
      <c r="C470" s="61"/>
      <c r="D470" s="61"/>
      <c r="E470" s="61"/>
      <c r="F470" s="61"/>
      <c r="G470" s="61"/>
      <c r="H470" s="61"/>
      <c r="I470" s="61"/>
      <c r="J470" s="61"/>
      <c r="K470" s="61"/>
      <c r="L470" s="61"/>
      <c r="M470" s="61"/>
      <c r="N470" s="61"/>
      <c r="O470" s="61"/>
      <c r="P470" s="61"/>
      <c r="Q470" s="61"/>
      <c r="R470" s="61"/>
      <c r="S470" s="61"/>
      <c r="T470" s="61"/>
      <c r="U470" s="61"/>
      <c r="V470" s="61"/>
      <c r="W470" s="61"/>
      <c r="X470" s="61"/>
      <c r="Y470" s="61"/>
      <c r="Z470" s="61"/>
      <c r="AA470" s="61"/>
    </row>
    <row r="471" spans="1:27" ht="14.25" customHeight="1" x14ac:dyDescent="0.35">
      <c r="A471" s="61"/>
      <c r="B471" s="61"/>
      <c r="C471" s="61"/>
      <c r="D471" s="61"/>
      <c r="E471" s="61"/>
      <c r="F471" s="61"/>
      <c r="G471" s="61"/>
      <c r="H471" s="61"/>
      <c r="I471" s="61"/>
      <c r="J471" s="61"/>
      <c r="K471" s="61"/>
      <c r="L471" s="61"/>
      <c r="M471" s="61"/>
      <c r="N471" s="61"/>
      <c r="O471" s="61"/>
      <c r="P471" s="61"/>
      <c r="Q471" s="61"/>
      <c r="R471" s="61"/>
      <c r="S471" s="61"/>
      <c r="T471" s="61"/>
      <c r="U471" s="61"/>
      <c r="V471" s="61"/>
      <c r="W471" s="61"/>
      <c r="X471" s="61"/>
      <c r="Y471" s="61"/>
      <c r="Z471" s="61"/>
      <c r="AA471" s="61"/>
    </row>
    <row r="472" spans="1:27" ht="14.25" customHeight="1" x14ac:dyDescent="0.35">
      <c r="A472" s="61"/>
      <c r="B472" s="61"/>
      <c r="C472" s="61"/>
      <c r="D472" s="61"/>
      <c r="E472" s="61"/>
      <c r="F472" s="61"/>
      <c r="G472" s="61"/>
      <c r="H472" s="61"/>
      <c r="I472" s="61"/>
      <c r="J472" s="61"/>
      <c r="K472" s="61"/>
      <c r="L472" s="61"/>
      <c r="M472" s="61"/>
      <c r="N472" s="61"/>
      <c r="O472" s="61"/>
      <c r="P472" s="61"/>
      <c r="Q472" s="61"/>
      <c r="R472" s="61"/>
      <c r="S472" s="61"/>
      <c r="T472" s="61"/>
      <c r="U472" s="61"/>
      <c r="V472" s="61"/>
      <c r="W472" s="61"/>
      <c r="X472" s="61"/>
      <c r="Y472" s="61"/>
      <c r="Z472" s="61"/>
      <c r="AA472" s="61"/>
    </row>
    <row r="473" spans="1:27" ht="14.25" customHeight="1" x14ac:dyDescent="0.35">
      <c r="A473" s="61"/>
      <c r="B473" s="61"/>
      <c r="C473" s="61"/>
      <c r="D473" s="61"/>
      <c r="E473" s="61"/>
      <c r="F473" s="61"/>
      <c r="G473" s="61"/>
      <c r="H473" s="61"/>
      <c r="I473" s="61"/>
      <c r="J473" s="61"/>
      <c r="K473" s="61"/>
      <c r="L473" s="61"/>
      <c r="M473" s="61"/>
      <c r="N473" s="61"/>
      <c r="O473" s="61"/>
      <c r="P473" s="61"/>
      <c r="Q473" s="61"/>
      <c r="R473" s="61"/>
      <c r="S473" s="61"/>
      <c r="T473" s="61"/>
      <c r="U473" s="61"/>
      <c r="V473" s="61"/>
      <c r="W473" s="61"/>
      <c r="X473" s="61"/>
      <c r="Y473" s="61"/>
      <c r="Z473" s="61"/>
      <c r="AA473" s="61"/>
    </row>
    <row r="474" spans="1:27" ht="14.25" customHeight="1" x14ac:dyDescent="0.35">
      <c r="A474" s="61"/>
      <c r="B474" s="61"/>
      <c r="C474" s="61"/>
      <c r="D474" s="61"/>
      <c r="E474" s="61"/>
      <c r="F474" s="61"/>
      <c r="G474" s="61"/>
      <c r="H474" s="61"/>
      <c r="I474" s="61"/>
      <c r="J474" s="61"/>
      <c r="K474" s="61"/>
      <c r="L474" s="61"/>
      <c r="M474" s="61"/>
      <c r="N474" s="61"/>
      <c r="O474" s="61"/>
      <c r="P474" s="61"/>
      <c r="Q474" s="61"/>
      <c r="R474" s="61"/>
      <c r="S474" s="61"/>
      <c r="T474" s="61"/>
      <c r="U474" s="61"/>
      <c r="V474" s="61"/>
      <c r="W474" s="61"/>
      <c r="X474" s="61"/>
      <c r="Y474" s="61"/>
      <c r="Z474" s="61"/>
      <c r="AA474" s="61"/>
    </row>
    <row r="475" spans="1:27" ht="14.25" customHeight="1" x14ac:dyDescent="0.35">
      <c r="A475" s="61"/>
      <c r="B475" s="61"/>
      <c r="C475" s="61"/>
      <c r="D475" s="61"/>
      <c r="E475" s="61"/>
      <c r="F475" s="61"/>
      <c r="G475" s="61"/>
      <c r="H475" s="61"/>
      <c r="I475" s="61"/>
      <c r="J475" s="61"/>
      <c r="K475" s="61"/>
      <c r="L475" s="61"/>
      <c r="M475" s="61"/>
      <c r="N475" s="61"/>
      <c r="O475" s="61"/>
      <c r="P475" s="61"/>
      <c r="Q475" s="61"/>
      <c r="R475" s="61"/>
      <c r="S475" s="61"/>
      <c r="T475" s="61"/>
      <c r="U475" s="61"/>
      <c r="V475" s="61"/>
      <c r="W475" s="61"/>
      <c r="X475" s="61"/>
      <c r="Y475" s="61"/>
      <c r="Z475" s="61"/>
      <c r="AA475" s="61"/>
    </row>
    <row r="476" spans="1:27" ht="14.25" customHeight="1" x14ac:dyDescent="0.35">
      <c r="A476" s="61"/>
      <c r="B476" s="61"/>
      <c r="C476" s="61"/>
      <c r="D476" s="61"/>
      <c r="E476" s="61"/>
      <c r="F476" s="61"/>
      <c r="G476" s="61"/>
      <c r="H476" s="61"/>
      <c r="I476" s="61"/>
      <c r="J476" s="61"/>
      <c r="K476" s="61"/>
      <c r="L476" s="61"/>
      <c r="M476" s="61"/>
      <c r="N476" s="61"/>
      <c r="O476" s="61"/>
      <c r="P476" s="61"/>
      <c r="Q476" s="61"/>
      <c r="R476" s="61"/>
      <c r="S476" s="61"/>
      <c r="T476" s="61"/>
      <c r="U476" s="61"/>
      <c r="V476" s="61"/>
      <c r="W476" s="61"/>
      <c r="X476" s="61"/>
      <c r="Y476" s="61"/>
      <c r="Z476" s="61"/>
      <c r="AA476" s="61"/>
    </row>
    <row r="477" spans="1:27" ht="14.25" customHeight="1" x14ac:dyDescent="0.35">
      <c r="A477" s="61"/>
      <c r="B477" s="61"/>
      <c r="C477" s="61"/>
      <c r="D477" s="61"/>
      <c r="E477" s="61"/>
      <c r="F477" s="61"/>
      <c r="G477" s="61"/>
      <c r="H477" s="61"/>
      <c r="I477" s="61"/>
      <c r="J477" s="61"/>
      <c r="K477" s="61"/>
      <c r="L477" s="61"/>
      <c r="M477" s="61"/>
      <c r="N477" s="61"/>
      <c r="O477" s="61"/>
      <c r="P477" s="61"/>
      <c r="Q477" s="61"/>
      <c r="R477" s="61"/>
      <c r="S477" s="61"/>
      <c r="T477" s="61"/>
      <c r="U477" s="61"/>
      <c r="V477" s="61"/>
      <c r="W477" s="61"/>
      <c r="X477" s="61"/>
      <c r="Y477" s="61"/>
      <c r="Z477" s="61"/>
      <c r="AA477" s="61"/>
    </row>
    <row r="478" spans="1:27" ht="14.25" customHeight="1" x14ac:dyDescent="0.35">
      <c r="A478" s="61"/>
      <c r="B478" s="61"/>
      <c r="C478" s="61"/>
      <c r="D478" s="61"/>
      <c r="E478" s="61"/>
      <c r="F478" s="61"/>
      <c r="G478" s="61"/>
      <c r="H478" s="61"/>
      <c r="I478" s="61"/>
      <c r="J478" s="61"/>
      <c r="K478" s="61"/>
      <c r="L478" s="61"/>
      <c r="M478" s="61"/>
      <c r="N478" s="61"/>
      <c r="O478" s="61"/>
      <c r="P478" s="61"/>
      <c r="Q478" s="61"/>
      <c r="R478" s="61"/>
      <c r="S478" s="61"/>
      <c r="T478" s="61"/>
      <c r="U478" s="61"/>
      <c r="V478" s="61"/>
      <c r="W478" s="61"/>
      <c r="X478" s="61"/>
      <c r="Y478" s="61"/>
      <c r="Z478" s="61"/>
      <c r="AA478" s="61"/>
    </row>
    <row r="479" spans="1:27" ht="14.25" customHeight="1" x14ac:dyDescent="0.35">
      <c r="A479" s="61"/>
      <c r="B479" s="61"/>
      <c r="C479" s="61"/>
      <c r="D479" s="61"/>
      <c r="E479" s="61"/>
      <c r="F479" s="61"/>
      <c r="G479" s="61"/>
      <c r="H479" s="61"/>
      <c r="I479" s="61"/>
      <c r="J479" s="61"/>
      <c r="K479" s="61"/>
      <c r="L479" s="61"/>
      <c r="M479" s="61"/>
      <c r="N479" s="61"/>
      <c r="O479" s="61"/>
      <c r="P479" s="61"/>
      <c r="Q479" s="61"/>
      <c r="R479" s="61"/>
      <c r="S479" s="61"/>
      <c r="T479" s="61"/>
      <c r="U479" s="61"/>
      <c r="V479" s="61"/>
      <c r="W479" s="61"/>
      <c r="X479" s="61"/>
      <c r="Y479" s="61"/>
      <c r="Z479" s="61"/>
      <c r="AA479" s="61"/>
    </row>
    <row r="480" spans="1:27" ht="14.25" customHeight="1" x14ac:dyDescent="0.35">
      <c r="A480" s="61"/>
      <c r="B480" s="61"/>
      <c r="C480" s="61"/>
      <c r="D480" s="61"/>
      <c r="E480" s="61"/>
      <c r="F480" s="61"/>
      <c r="G480" s="61"/>
      <c r="H480" s="61"/>
      <c r="I480" s="61"/>
      <c r="J480" s="61"/>
      <c r="K480" s="61"/>
      <c r="L480" s="61"/>
      <c r="M480" s="61"/>
      <c r="N480" s="61"/>
      <c r="O480" s="61"/>
      <c r="P480" s="61"/>
      <c r="Q480" s="61"/>
      <c r="R480" s="61"/>
      <c r="S480" s="61"/>
      <c r="T480" s="61"/>
      <c r="U480" s="61"/>
      <c r="V480" s="61"/>
      <c r="W480" s="61"/>
      <c r="X480" s="61"/>
      <c r="Y480" s="61"/>
      <c r="Z480" s="61"/>
      <c r="AA480" s="61"/>
    </row>
    <row r="481" spans="1:27" ht="14.25" customHeight="1" x14ac:dyDescent="0.35">
      <c r="A481" s="61"/>
      <c r="B481" s="61"/>
      <c r="C481" s="61"/>
      <c r="D481" s="61"/>
      <c r="E481" s="61"/>
      <c r="F481" s="61"/>
      <c r="G481" s="61"/>
      <c r="H481" s="61"/>
      <c r="I481" s="61"/>
      <c r="J481" s="61"/>
      <c r="K481" s="61"/>
      <c r="L481" s="61"/>
      <c r="M481" s="61"/>
      <c r="N481" s="61"/>
      <c r="O481" s="61"/>
      <c r="P481" s="61"/>
      <c r="Q481" s="61"/>
      <c r="R481" s="61"/>
      <c r="S481" s="61"/>
      <c r="T481" s="61"/>
      <c r="U481" s="61"/>
      <c r="V481" s="61"/>
      <c r="W481" s="61"/>
      <c r="X481" s="61"/>
      <c r="Y481" s="61"/>
      <c r="Z481" s="61"/>
      <c r="AA481" s="61"/>
    </row>
    <row r="482" spans="1:27" ht="14.25" customHeight="1" x14ac:dyDescent="0.35">
      <c r="A482" s="61"/>
      <c r="B482" s="61"/>
      <c r="C482" s="61"/>
      <c r="D482" s="61"/>
      <c r="E482" s="61"/>
      <c r="F482" s="61"/>
      <c r="G482" s="61"/>
      <c r="H482" s="61"/>
      <c r="I482" s="61"/>
      <c r="J482" s="61"/>
      <c r="K482" s="61"/>
      <c r="L482" s="61"/>
      <c r="M482" s="61"/>
      <c r="N482" s="61"/>
      <c r="O482" s="61"/>
      <c r="P482" s="61"/>
      <c r="Q482" s="61"/>
      <c r="R482" s="61"/>
      <c r="S482" s="61"/>
      <c r="T482" s="61"/>
      <c r="U482" s="61"/>
      <c r="V482" s="61"/>
      <c r="W482" s="61"/>
      <c r="X482" s="61"/>
      <c r="Y482" s="61"/>
      <c r="Z482" s="61"/>
      <c r="AA482" s="61"/>
    </row>
    <row r="483" spans="1:27" ht="14.25" customHeight="1" x14ac:dyDescent="0.35">
      <c r="A483" s="61"/>
      <c r="B483" s="61"/>
      <c r="C483" s="61"/>
      <c r="D483" s="61"/>
      <c r="E483" s="61"/>
      <c r="F483" s="61"/>
      <c r="G483" s="61"/>
      <c r="H483" s="61"/>
      <c r="I483" s="61"/>
      <c r="J483" s="61"/>
      <c r="K483" s="61"/>
      <c r="L483" s="61"/>
      <c r="M483" s="61"/>
      <c r="N483" s="61"/>
      <c r="O483" s="61"/>
      <c r="P483" s="61"/>
      <c r="Q483" s="61"/>
      <c r="R483" s="61"/>
      <c r="S483" s="61"/>
      <c r="T483" s="61"/>
      <c r="U483" s="61"/>
      <c r="V483" s="61"/>
      <c r="W483" s="61"/>
      <c r="X483" s="61"/>
      <c r="Y483" s="61"/>
      <c r="Z483" s="61"/>
      <c r="AA483" s="61"/>
    </row>
    <row r="484" spans="1:27" ht="14.25" customHeight="1" x14ac:dyDescent="0.35">
      <c r="A484" s="61"/>
      <c r="B484" s="61"/>
      <c r="C484" s="61"/>
      <c r="D484" s="61"/>
      <c r="E484" s="61"/>
      <c r="F484" s="61"/>
      <c r="G484" s="61"/>
      <c r="H484" s="61"/>
      <c r="I484" s="61"/>
      <c r="J484" s="61"/>
      <c r="K484" s="61"/>
      <c r="L484" s="61"/>
      <c r="M484" s="61"/>
      <c r="N484" s="61"/>
      <c r="O484" s="61"/>
      <c r="P484" s="61"/>
      <c r="Q484" s="61"/>
      <c r="R484" s="61"/>
      <c r="S484" s="61"/>
      <c r="T484" s="61"/>
      <c r="U484" s="61"/>
      <c r="V484" s="61"/>
      <c r="W484" s="61"/>
      <c r="X484" s="61"/>
      <c r="Y484" s="61"/>
      <c r="Z484" s="61"/>
      <c r="AA484" s="61"/>
    </row>
    <row r="485" spans="1:27" ht="14.25" customHeight="1" x14ac:dyDescent="0.35">
      <c r="A485" s="61"/>
      <c r="B485" s="61"/>
      <c r="C485" s="61"/>
      <c r="D485" s="61"/>
      <c r="E485" s="61"/>
      <c r="F485" s="61"/>
      <c r="G485" s="61"/>
      <c r="H485" s="61"/>
      <c r="I485" s="61"/>
      <c r="J485" s="61"/>
      <c r="K485" s="61"/>
      <c r="L485" s="61"/>
      <c r="M485" s="61"/>
      <c r="N485" s="61"/>
      <c r="O485" s="61"/>
      <c r="P485" s="61"/>
      <c r="Q485" s="61"/>
      <c r="R485" s="61"/>
      <c r="S485" s="61"/>
      <c r="T485" s="61"/>
      <c r="U485" s="61"/>
      <c r="V485" s="61"/>
      <c r="W485" s="61"/>
      <c r="X485" s="61"/>
      <c r="Y485" s="61"/>
      <c r="Z485" s="61"/>
      <c r="AA485" s="61"/>
    </row>
    <row r="486" spans="1:27" ht="14.25" customHeight="1" x14ac:dyDescent="0.35">
      <c r="A486" s="61"/>
      <c r="B486" s="61"/>
      <c r="C486" s="61"/>
      <c r="D486" s="61"/>
      <c r="E486" s="61"/>
      <c r="F486" s="61"/>
      <c r="G486" s="61"/>
      <c r="H486" s="61"/>
      <c r="I486" s="61"/>
      <c r="J486" s="61"/>
      <c r="K486" s="61"/>
      <c r="L486" s="61"/>
      <c r="M486" s="61"/>
      <c r="N486" s="61"/>
      <c r="O486" s="61"/>
      <c r="P486" s="61"/>
      <c r="Q486" s="61"/>
      <c r="R486" s="61"/>
      <c r="S486" s="61"/>
      <c r="T486" s="61"/>
      <c r="U486" s="61"/>
      <c r="V486" s="61"/>
      <c r="W486" s="61"/>
      <c r="X486" s="61"/>
      <c r="Y486" s="61"/>
      <c r="Z486" s="61"/>
      <c r="AA486" s="61"/>
    </row>
    <row r="487" spans="1:27" ht="14.25" customHeight="1" x14ac:dyDescent="0.35">
      <c r="A487" s="61"/>
      <c r="B487" s="61"/>
      <c r="C487" s="61"/>
      <c r="D487" s="61"/>
      <c r="E487" s="61"/>
      <c r="F487" s="61"/>
      <c r="G487" s="61"/>
      <c r="H487" s="61"/>
      <c r="I487" s="61"/>
      <c r="J487" s="61"/>
      <c r="K487" s="61"/>
      <c r="L487" s="61"/>
      <c r="M487" s="61"/>
      <c r="N487" s="61"/>
      <c r="O487" s="61"/>
      <c r="P487" s="61"/>
      <c r="Q487" s="61"/>
      <c r="R487" s="61"/>
      <c r="S487" s="61"/>
      <c r="T487" s="61"/>
      <c r="U487" s="61"/>
      <c r="V487" s="61"/>
      <c r="W487" s="61"/>
      <c r="X487" s="61"/>
      <c r="Y487" s="61"/>
      <c r="Z487" s="61"/>
      <c r="AA487" s="61"/>
    </row>
    <row r="488" spans="1:27" ht="14.25" customHeight="1" x14ac:dyDescent="0.35">
      <c r="A488" s="61"/>
      <c r="B488" s="61"/>
      <c r="C488" s="61"/>
      <c r="D488" s="61"/>
      <c r="E488" s="61"/>
      <c r="F488" s="61"/>
      <c r="G488" s="61"/>
      <c r="H488" s="61"/>
      <c r="I488" s="61"/>
      <c r="J488" s="61"/>
      <c r="K488" s="61"/>
      <c r="L488" s="61"/>
      <c r="M488" s="61"/>
      <c r="N488" s="61"/>
      <c r="O488" s="61"/>
      <c r="P488" s="61"/>
      <c r="Q488" s="61"/>
      <c r="R488" s="61"/>
      <c r="S488" s="61"/>
      <c r="T488" s="61"/>
      <c r="U488" s="61"/>
      <c r="V488" s="61"/>
      <c r="W488" s="61"/>
      <c r="X488" s="61"/>
      <c r="Y488" s="61"/>
      <c r="Z488" s="61"/>
      <c r="AA488" s="61"/>
    </row>
    <row r="489" spans="1:27" ht="14.25" customHeight="1" x14ac:dyDescent="0.35">
      <c r="A489" s="61"/>
      <c r="B489" s="61"/>
      <c r="C489" s="61"/>
      <c r="D489" s="61"/>
      <c r="E489" s="61"/>
      <c r="F489" s="61"/>
      <c r="G489" s="61"/>
      <c r="H489" s="61"/>
      <c r="I489" s="61"/>
      <c r="J489" s="61"/>
      <c r="K489" s="61"/>
      <c r="L489" s="61"/>
      <c r="M489" s="61"/>
      <c r="N489" s="61"/>
      <c r="O489" s="61"/>
      <c r="P489" s="61"/>
      <c r="Q489" s="61"/>
      <c r="R489" s="61"/>
      <c r="S489" s="61"/>
      <c r="T489" s="61"/>
      <c r="U489" s="61"/>
      <c r="V489" s="61"/>
      <c r="W489" s="61"/>
      <c r="X489" s="61"/>
      <c r="Y489" s="61"/>
      <c r="Z489" s="61"/>
      <c r="AA489" s="61"/>
    </row>
    <row r="490" spans="1:27" ht="14.25" customHeight="1" x14ac:dyDescent="0.35">
      <c r="A490" s="61"/>
      <c r="B490" s="61"/>
      <c r="C490" s="61"/>
      <c r="D490" s="61"/>
      <c r="E490" s="61"/>
      <c r="F490" s="61"/>
      <c r="G490" s="61"/>
      <c r="H490" s="61"/>
      <c r="I490" s="61"/>
      <c r="J490" s="61"/>
      <c r="K490" s="61"/>
      <c r="L490" s="61"/>
      <c r="M490" s="61"/>
      <c r="N490" s="61"/>
      <c r="O490" s="61"/>
      <c r="P490" s="61"/>
      <c r="Q490" s="61"/>
      <c r="R490" s="61"/>
      <c r="S490" s="61"/>
      <c r="T490" s="61"/>
      <c r="U490" s="61"/>
      <c r="V490" s="61"/>
      <c r="W490" s="61"/>
      <c r="X490" s="61"/>
      <c r="Y490" s="61"/>
      <c r="Z490" s="61"/>
      <c r="AA490" s="61"/>
    </row>
    <row r="491" spans="1:27" ht="14.25" customHeight="1" x14ac:dyDescent="0.35">
      <c r="A491" s="61"/>
      <c r="B491" s="61"/>
      <c r="C491" s="61"/>
      <c r="D491" s="61"/>
      <c r="E491" s="61"/>
      <c r="F491" s="61"/>
      <c r="G491" s="61"/>
      <c r="H491" s="61"/>
      <c r="I491" s="61"/>
      <c r="J491" s="61"/>
      <c r="K491" s="61"/>
      <c r="L491" s="61"/>
      <c r="M491" s="61"/>
      <c r="N491" s="61"/>
      <c r="O491" s="61"/>
      <c r="P491" s="61"/>
      <c r="Q491" s="61"/>
      <c r="R491" s="61"/>
      <c r="S491" s="61"/>
      <c r="T491" s="61"/>
      <c r="U491" s="61"/>
      <c r="V491" s="61"/>
      <c r="W491" s="61"/>
      <c r="X491" s="61"/>
      <c r="Y491" s="61"/>
      <c r="Z491" s="61"/>
      <c r="AA491" s="61"/>
    </row>
    <row r="492" spans="1:27" ht="14.25" customHeight="1" x14ac:dyDescent="0.35">
      <c r="A492" s="61"/>
      <c r="B492" s="61"/>
      <c r="C492" s="61"/>
      <c r="D492" s="61"/>
      <c r="E492" s="61"/>
      <c r="F492" s="61"/>
      <c r="G492" s="61"/>
      <c r="H492" s="61"/>
      <c r="I492" s="61"/>
      <c r="J492" s="61"/>
      <c r="K492" s="61"/>
      <c r="L492" s="61"/>
      <c r="M492" s="61"/>
      <c r="N492" s="61"/>
      <c r="O492" s="61"/>
      <c r="P492" s="61"/>
      <c r="Q492" s="61"/>
      <c r="R492" s="61"/>
      <c r="S492" s="61"/>
      <c r="T492" s="61"/>
      <c r="U492" s="61"/>
      <c r="V492" s="61"/>
      <c r="W492" s="61"/>
      <c r="X492" s="61"/>
      <c r="Y492" s="61"/>
      <c r="Z492" s="61"/>
      <c r="AA492" s="61"/>
    </row>
    <row r="493" spans="1:27" ht="14.25" customHeight="1" x14ac:dyDescent="0.35">
      <c r="A493" s="61"/>
      <c r="B493" s="61"/>
      <c r="C493" s="61"/>
      <c r="D493" s="61"/>
      <c r="E493" s="61"/>
      <c r="F493" s="61"/>
      <c r="G493" s="61"/>
      <c r="H493" s="61"/>
      <c r="I493" s="61"/>
      <c r="J493" s="61"/>
      <c r="K493" s="61"/>
      <c r="L493" s="61"/>
      <c r="M493" s="61"/>
      <c r="N493" s="61"/>
      <c r="O493" s="61"/>
      <c r="P493" s="61"/>
      <c r="Q493" s="61"/>
      <c r="R493" s="61"/>
      <c r="S493" s="61"/>
      <c r="T493" s="61"/>
      <c r="U493" s="61"/>
      <c r="V493" s="61"/>
      <c r="W493" s="61"/>
      <c r="X493" s="61"/>
      <c r="Y493" s="61"/>
      <c r="Z493" s="61"/>
      <c r="AA493" s="61"/>
    </row>
    <row r="494" spans="1:27" ht="14.25" customHeight="1" x14ac:dyDescent="0.35">
      <c r="A494" s="61"/>
      <c r="B494" s="61"/>
      <c r="C494" s="61"/>
      <c r="D494" s="61"/>
      <c r="E494" s="61"/>
      <c r="F494" s="61"/>
      <c r="G494" s="61"/>
      <c r="H494" s="61"/>
      <c r="I494" s="61"/>
      <c r="J494" s="61"/>
      <c r="K494" s="61"/>
      <c r="L494" s="61"/>
      <c r="M494" s="61"/>
      <c r="N494" s="61"/>
      <c r="O494" s="61"/>
      <c r="P494" s="61"/>
      <c r="Q494" s="61"/>
      <c r="R494" s="61"/>
      <c r="S494" s="61"/>
      <c r="T494" s="61"/>
      <c r="U494" s="61"/>
      <c r="V494" s="61"/>
      <c r="W494" s="61"/>
      <c r="X494" s="61"/>
      <c r="Y494" s="61"/>
      <c r="Z494" s="61"/>
      <c r="AA494" s="61"/>
    </row>
    <row r="495" spans="1:27" ht="14.25" customHeight="1" x14ac:dyDescent="0.35">
      <c r="A495" s="61"/>
      <c r="B495" s="61"/>
      <c r="C495" s="61"/>
      <c r="D495" s="61"/>
      <c r="E495" s="61"/>
      <c r="F495" s="61"/>
      <c r="G495" s="61"/>
      <c r="H495" s="61"/>
      <c r="I495" s="61"/>
      <c r="J495" s="61"/>
      <c r="K495" s="61"/>
      <c r="L495" s="61"/>
      <c r="M495" s="61"/>
      <c r="N495" s="61"/>
      <c r="O495" s="61"/>
      <c r="P495" s="61"/>
      <c r="Q495" s="61"/>
      <c r="R495" s="61"/>
      <c r="S495" s="61"/>
      <c r="T495" s="61"/>
      <c r="U495" s="61"/>
      <c r="V495" s="61"/>
      <c r="W495" s="61"/>
      <c r="X495" s="61"/>
      <c r="Y495" s="61"/>
      <c r="Z495" s="61"/>
      <c r="AA495" s="61"/>
    </row>
    <row r="496" spans="1:27" ht="14.25" customHeight="1" x14ac:dyDescent="0.35">
      <c r="A496" s="61"/>
      <c r="B496" s="61"/>
      <c r="C496" s="61"/>
      <c r="D496" s="61"/>
      <c r="E496" s="61"/>
      <c r="F496" s="61"/>
      <c r="G496" s="61"/>
      <c r="H496" s="61"/>
      <c r="I496" s="61"/>
      <c r="J496" s="61"/>
      <c r="K496" s="61"/>
      <c r="L496" s="61"/>
      <c r="M496" s="61"/>
      <c r="N496" s="61"/>
      <c r="O496" s="61"/>
      <c r="P496" s="61"/>
      <c r="Q496" s="61"/>
      <c r="R496" s="61"/>
      <c r="S496" s="61"/>
      <c r="T496" s="61"/>
      <c r="U496" s="61"/>
      <c r="V496" s="61"/>
      <c r="W496" s="61"/>
      <c r="X496" s="61"/>
      <c r="Y496" s="61"/>
      <c r="Z496" s="61"/>
      <c r="AA496" s="61"/>
    </row>
    <row r="497" spans="1:27" ht="14.25" customHeight="1" x14ac:dyDescent="0.35">
      <c r="A497" s="61"/>
      <c r="B497" s="61"/>
      <c r="C497" s="61"/>
      <c r="D497" s="61"/>
      <c r="E497" s="61"/>
      <c r="F497" s="61"/>
      <c r="G497" s="61"/>
      <c r="H497" s="61"/>
      <c r="I497" s="61"/>
      <c r="J497" s="61"/>
      <c r="K497" s="61"/>
      <c r="L497" s="61"/>
      <c r="M497" s="61"/>
      <c r="N497" s="61"/>
      <c r="O497" s="61"/>
      <c r="P497" s="61"/>
      <c r="Q497" s="61"/>
      <c r="R497" s="61"/>
      <c r="S497" s="61"/>
      <c r="T497" s="61"/>
      <c r="U497" s="61"/>
      <c r="V497" s="61"/>
      <c r="W497" s="61"/>
      <c r="X497" s="61"/>
      <c r="Y497" s="61"/>
      <c r="Z497" s="61"/>
      <c r="AA497" s="61"/>
    </row>
    <row r="498" spans="1:27" ht="14.25" customHeight="1" x14ac:dyDescent="0.35">
      <c r="A498" s="61"/>
      <c r="B498" s="61"/>
      <c r="C498" s="61"/>
      <c r="D498" s="61"/>
      <c r="E498" s="61"/>
      <c r="F498" s="61"/>
      <c r="G498" s="61"/>
      <c r="H498" s="61"/>
      <c r="I498" s="61"/>
      <c r="J498" s="61"/>
      <c r="K498" s="61"/>
      <c r="L498" s="61"/>
      <c r="M498" s="61"/>
      <c r="N498" s="61"/>
      <c r="O498" s="61"/>
      <c r="P498" s="61"/>
      <c r="Q498" s="61"/>
      <c r="R498" s="61"/>
      <c r="S498" s="61"/>
      <c r="T498" s="61"/>
      <c r="U498" s="61"/>
      <c r="V498" s="61"/>
      <c r="W498" s="61"/>
      <c r="X498" s="61"/>
      <c r="Y498" s="61"/>
      <c r="Z498" s="61"/>
      <c r="AA498" s="61"/>
    </row>
    <row r="499" spans="1:27" ht="14.25" customHeight="1" x14ac:dyDescent="0.35">
      <c r="A499" s="61"/>
      <c r="B499" s="61"/>
      <c r="C499" s="61"/>
      <c r="D499" s="61"/>
      <c r="E499" s="61"/>
      <c r="F499" s="61"/>
      <c r="G499" s="61"/>
      <c r="H499" s="61"/>
      <c r="I499" s="61"/>
      <c r="J499" s="61"/>
      <c r="K499" s="61"/>
      <c r="L499" s="61"/>
      <c r="M499" s="61"/>
      <c r="N499" s="61"/>
      <c r="O499" s="61"/>
      <c r="P499" s="61"/>
      <c r="Q499" s="61"/>
      <c r="R499" s="61"/>
      <c r="S499" s="61"/>
      <c r="T499" s="61"/>
      <c r="U499" s="61"/>
      <c r="V499" s="61"/>
      <c r="W499" s="61"/>
      <c r="X499" s="61"/>
      <c r="Y499" s="61"/>
      <c r="Z499" s="61"/>
      <c r="AA499" s="61"/>
    </row>
    <row r="500" spans="1:27" ht="14.25" customHeight="1" x14ac:dyDescent="0.35">
      <c r="A500" s="61"/>
      <c r="B500" s="61"/>
      <c r="C500" s="61"/>
      <c r="D500" s="61"/>
      <c r="E500" s="61"/>
      <c r="F500" s="61"/>
      <c r="G500" s="61"/>
      <c r="H500" s="61"/>
      <c r="I500" s="61"/>
      <c r="J500" s="61"/>
      <c r="K500" s="61"/>
      <c r="L500" s="61"/>
      <c r="M500" s="61"/>
      <c r="N500" s="61"/>
      <c r="O500" s="61"/>
      <c r="P500" s="61"/>
      <c r="Q500" s="61"/>
      <c r="R500" s="61"/>
      <c r="S500" s="61"/>
      <c r="T500" s="61"/>
      <c r="U500" s="61"/>
      <c r="V500" s="61"/>
      <c r="W500" s="61"/>
      <c r="X500" s="61"/>
      <c r="Y500" s="61"/>
      <c r="Z500" s="61"/>
      <c r="AA500" s="61"/>
    </row>
    <row r="501" spans="1:27" ht="14.25" customHeight="1" x14ac:dyDescent="0.35">
      <c r="A501" s="61"/>
      <c r="B501" s="61"/>
      <c r="C501" s="61"/>
      <c r="D501" s="61"/>
      <c r="E501" s="61"/>
      <c r="F501" s="61"/>
      <c r="G501" s="61"/>
      <c r="H501" s="61"/>
      <c r="I501" s="61"/>
      <c r="J501" s="61"/>
      <c r="K501" s="61"/>
      <c r="L501" s="61"/>
      <c r="M501" s="61"/>
      <c r="N501" s="61"/>
      <c r="O501" s="61"/>
      <c r="P501" s="61"/>
      <c r="Q501" s="61"/>
      <c r="R501" s="61"/>
      <c r="S501" s="61"/>
      <c r="T501" s="61"/>
      <c r="U501" s="61"/>
      <c r="V501" s="61"/>
      <c r="W501" s="61"/>
      <c r="X501" s="61"/>
      <c r="Y501" s="61"/>
      <c r="Z501" s="61"/>
      <c r="AA501" s="61"/>
    </row>
    <row r="502" spans="1:27" ht="14.25" customHeight="1" x14ac:dyDescent="0.35">
      <c r="A502" s="61"/>
      <c r="B502" s="61"/>
      <c r="C502" s="61"/>
      <c r="D502" s="61"/>
      <c r="E502" s="61"/>
      <c r="F502" s="61"/>
      <c r="G502" s="61"/>
      <c r="H502" s="61"/>
      <c r="I502" s="61"/>
      <c r="J502" s="61"/>
      <c r="K502" s="61"/>
      <c r="L502" s="61"/>
      <c r="M502" s="61"/>
      <c r="N502" s="61"/>
      <c r="O502" s="61"/>
      <c r="P502" s="61"/>
      <c r="Q502" s="61"/>
      <c r="R502" s="61"/>
      <c r="S502" s="61"/>
      <c r="T502" s="61"/>
      <c r="U502" s="61"/>
      <c r="V502" s="61"/>
      <c r="W502" s="61"/>
      <c r="X502" s="61"/>
      <c r="Y502" s="61"/>
      <c r="Z502" s="61"/>
      <c r="AA502" s="61"/>
    </row>
    <row r="503" spans="1:27" ht="14.25" customHeight="1" x14ac:dyDescent="0.35">
      <c r="A503" s="61"/>
      <c r="B503" s="61"/>
      <c r="C503" s="61"/>
      <c r="D503" s="61"/>
      <c r="E503" s="61"/>
      <c r="F503" s="61"/>
      <c r="G503" s="61"/>
      <c r="H503" s="61"/>
      <c r="I503" s="61"/>
      <c r="J503" s="61"/>
      <c r="K503" s="61"/>
      <c r="L503" s="61"/>
      <c r="M503" s="61"/>
      <c r="N503" s="61"/>
      <c r="O503" s="61"/>
      <c r="P503" s="61"/>
      <c r="Q503" s="61"/>
      <c r="R503" s="61"/>
      <c r="S503" s="61"/>
      <c r="T503" s="61"/>
      <c r="U503" s="61"/>
      <c r="V503" s="61"/>
      <c r="W503" s="61"/>
      <c r="X503" s="61"/>
      <c r="Y503" s="61"/>
      <c r="Z503" s="61"/>
      <c r="AA503" s="61"/>
    </row>
    <row r="504" spans="1:27" ht="14.25" customHeight="1" x14ac:dyDescent="0.35">
      <c r="A504" s="61"/>
      <c r="B504" s="61"/>
      <c r="C504" s="61"/>
      <c r="D504" s="61"/>
      <c r="E504" s="61"/>
      <c r="F504" s="61"/>
      <c r="G504" s="61"/>
      <c r="H504" s="61"/>
      <c r="I504" s="61"/>
      <c r="J504" s="61"/>
      <c r="K504" s="61"/>
      <c r="L504" s="61"/>
      <c r="M504" s="61"/>
      <c r="N504" s="61"/>
      <c r="O504" s="61"/>
      <c r="P504" s="61"/>
      <c r="Q504" s="61"/>
      <c r="R504" s="61"/>
      <c r="S504" s="61"/>
      <c r="T504" s="61"/>
      <c r="U504" s="61"/>
      <c r="V504" s="61"/>
      <c r="W504" s="61"/>
      <c r="X504" s="61"/>
      <c r="Y504" s="61"/>
      <c r="Z504" s="61"/>
      <c r="AA504" s="61"/>
    </row>
    <row r="505" spans="1:27" ht="14.25" customHeight="1" x14ac:dyDescent="0.35">
      <c r="A505" s="61"/>
      <c r="B505" s="61"/>
      <c r="C505" s="61"/>
      <c r="D505" s="61"/>
      <c r="E505" s="61"/>
      <c r="F505" s="61"/>
      <c r="G505" s="61"/>
      <c r="H505" s="61"/>
      <c r="I505" s="61"/>
      <c r="J505" s="61"/>
      <c r="K505" s="61"/>
      <c r="L505" s="61"/>
      <c r="M505" s="61"/>
      <c r="N505" s="61"/>
      <c r="O505" s="61"/>
      <c r="P505" s="61"/>
      <c r="Q505" s="61"/>
      <c r="R505" s="61"/>
      <c r="S505" s="61"/>
      <c r="T505" s="61"/>
      <c r="U505" s="61"/>
      <c r="V505" s="61"/>
      <c r="W505" s="61"/>
      <c r="X505" s="61"/>
      <c r="Y505" s="61"/>
      <c r="Z505" s="61"/>
      <c r="AA505" s="61"/>
    </row>
    <row r="506" spans="1:27" ht="14.25" customHeight="1" x14ac:dyDescent="0.35">
      <c r="A506" s="61"/>
      <c r="B506" s="61"/>
      <c r="C506" s="61"/>
      <c r="D506" s="61"/>
      <c r="E506" s="61"/>
      <c r="F506" s="61"/>
      <c r="G506" s="61"/>
      <c r="H506" s="61"/>
      <c r="I506" s="61"/>
      <c r="J506" s="61"/>
      <c r="K506" s="61"/>
      <c r="L506" s="61"/>
      <c r="M506" s="61"/>
      <c r="N506" s="61"/>
      <c r="O506" s="61"/>
      <c r="P506" s="61"/>
      <c r="Q506" s="61"/>
      <c r="R506" s="61"/>
      <c r="S506" s="61"/>
      <c r="T506" s="61"/>
      <c r="U506" s="61"/>
      <c r="V506" s="61"/>
      <c r="W506" s="61"/>
      <c r="X506" s="61"/>
      <c r="Y506" s="61"/>
      <c r="Z506" s="61"/>
      <c r="AA506" s="61"/>
    </row>
    <row r="507" spans="1:27" ht="14.25" customHeight="1" x14ac:dyDescent="0.35">
      <c r="A507" s="61"/>
      <c r="B507" s="61"/>
      <c r="C507" s="61"/>
      <c r="D507" s="61"/>
      <c r="E507" s="61"/>
      <c r="F507" s="61"/>
      <c r="G507" s="61"/>
      <c r="H507" s="61"/>
      <c r="I507" s="61"/>
      <c r="J507" s="61"/>
      <c r="K507" s="61"/>
      <c r="L507" s="61"/>
      <c r="M507" s="61"/>
      <c r="N507" s="61"/>
      <c r="O507" s="61"/>
      <c r="P507" s="61"/>
      <c r="Q507" s="61"/>
      <c r="R507" s="61"/>
      <c r="S507" s="61"/>
      <c r="T507" s="61"/>
      <c r="U507" s="61"/>
      <c r="V507" s="61"/>
      <c r="W507" s="61"/>
      <c r="X507" s="61"/>
      <c r="Y507" s="61"/>
      <c r="Z507" s="61"/>
      <c r="AA507" s="61"/>
    </row>
    <row r="508" spans="1:27" ht="14.25" customHeight="1" x14ac:dyDescent="0.35">
      <c r="A508" s="61"/>
      <c r="B508" s="61"/>
      <c r="C508" s="61"/>
      <c r="D508" s="61"/>
      <c r="E508" s="61"/>
      <c r="F508" s="61"/>
      <c r="G508" s="61"/>
      <c r="H508" s="61"/>
      <c r="I508" s="61"/>
      <c r="J508" s="61"/>
      <c r="K508" s="61"/>
      <c r="L508" s="61"/>
      <c r="M508" s="61"/>
      <c r="N508" s="61"/>
      <c r="O508" s="61"/>
      <c r="P508" s="61"/>
      <c r="Q508" s="61"/>
      <c r="R508" s="61"/>
      <c r="S508" s="61"/>
      <c r="T508" s="61"/>
      <c r="U508" s="61"/>
      <c r="V508" s="61"/>
      <c r="W508" s="61"/>
      <c r="X508" s="61"/>
      <c r="Y508" s="61"/>
      <c r="Z508" s="61"/>
      <c r="AA508" s="61"/>
    </row>
    <row r="509" spans="1:27" ht="14.25" customHeight="1" x14ac:dyDescent="0.35">
      <c r="A509" s="61"/>
      <c r="B509" s="61"/>
      <c r="C509" s="61"/>
      <c r="D509" s="61"/>
      <c r="E509" s="61"/>
      <c r="F509" s="61"/>
      <c r="G509" s="61"/>
      <c r="H509" s="61"/>
      <c r="I509" s="61"/>
      <c r="J509" s="61"/>
      <c r="K509" s="61"/>
      <c r="L509" s="61"/>
      <c r="M509" s="61"/>
      <c r="N509" s="61"/>
      <c r="O509" s="61"/>
      <c r="P509" s="61"/>
      <c r="Q509" s="61"/>
      <c r="R509" s="61"/>
      <c r="S509" s="61"/>
      <c r="T509" s="61"/>
      <c r="U509" s="61"/>
      <c r="V509" s="61"/>
      <c r="W509" s="61"/>
      <c r="X509" s="61"/>
      <c r="Y509" s="61"/>
      <c r="Z509" s="61"/>
      <c r="AA509" s="61"/>
    </row>
    <row r="510" spans="1:27" ht="14.25" customHeight="1" x14ac:dyDescent="0.35">
      <c r="A510" s="61"/>
      <c r="B510" s="61"/>
      <c r="C510" s="61"/>
      <c r="D510" s="61"/>
      <c r="E510" s="61"/>
      <c r="F510" s="61"/>
      <c r="G510" s="61"/>
      <c r="H510" s="61"/>
      <c r="I510" s="61"/>
      <c r="J510" s="61"/>
      <c r="K510" s="61"/>
      <c r="L510" s="61"/>
      <c r="M510" s="61"/>
      <c r="N510" s="61"/>
      <c r="O510" s="61"/>
      <c r="P510" s="61"/>
      <c r="Q510" s="61"/>
      <c r="R510" s="61"/>
      <c r="S510" s="61"/>
      <c r="T510" s="61"/>
      <c r="U510" s="61"/>
      <c r="V510" s="61"/>
      <c r="W510" s="61"/>
      <c r="X510" s="61"/>
      <c r="Y510" s="61"/>
      <c r="Z510" s="61"/>
      <c r="AA510" s="61"/>
    </row>
    <row r="511" spans="1:27" ht="14.25" customHeight="1" x14ac:dyDescent="0.35">
      <c r="A511" s="61"/>
      <c r="B511" s="61"/>
      <c r="C511" s="61"/>
      <c r="D511" s="61"/>
      <c r="E511" s="61"/>
      <c r="F511" s="61"/>
      <c r="G511" s="61"/>
      <c r="H511" s="61"/>
      <c r="I511" s="61"/>
      <c r="J511" s="61"/>
      <c r="K511" s="61"/>
      <c r="L511" s="61"/>
      <c r="M511" s="61"/>
      <c r="N511" s="61"/>
      <c r="O511" s="61"/>
      <c r="P511" s="61"/>
      <c r="Q511" s="61"/>
      <c r="R511" s="61"/>
      <c r="S511" s="61"/>
      <c r="T511" s="61"/>
      <c r="U511" s="61"/>
      <c r="V511" s="61"/>
      <c r="W511" s="61"/>
      <c r="X511" s="61"/>
      <c r="Y511" s="61"/>
      <c r="Z511" s="61"/>
      <c r="AA511" s="61"/>
    </row>
    <row r="512" spans="1:27" ht="14.25" customHeight="1" x14ac:dyDescent="0.35">
      <c r="A512" s="61"/>
      <c r="B512" s="61"/>
      <c r="C512" s="61"/>
      <c r="D512" s="61"/>
      <c r="E512" s="61"/>
      <c r="F512" s="61"/>
      <c r="G512" s="61"/>
      <c r="H512" s="61"/>
      <c r="I512" s="61"/>
      <c r="J512" s="61"/>
      <c r="K512" s="61"/>
      <c r="L512" s="61"/>
      <c r="M512" s="61"/>
      <c r="N512" s="61"/>
      <c r="O512" s="61"/>
      <c r="P512" s="61"/>
      <c r="Q512" s="61"/>
      <c r="R512" s="61"/>
      <c r="S512" s="61"/>
      <c r="T512" s="61"/>
      <c r="U512" s="61"/>
      <c r="V512" s="61"/>
      <c r="W512" s="61"/>
      <c r="X512" s="61"/>
      <c r="Y512" s="61"/>
      <c r="Z512" s="61"/>
      <c r="AA512" s="61"/>
    </row>
    <row r="513" spans="1:27" ht="14.25" customHeight="1" x14ac:dyDescent="0.35">
      <c r="A513" s="61"/>
      <c r="B513" s="61"/>
      <c r="C513" s="61"/>
      <c r="D513" s="61"/>
      <c r="E513" s="61"/>
      <c r="F513" s="61"/>
      <c r="G513" s="61"/>
      <c r="H513" s="61"/>
      <c r="I513" s="61"/>
      <c r="J513" s="61"/>
      <c r="K513" s="61"/>
      <c r="L513" s="61"/>
      <c r="M513" s="61"/>
      <c r="N513" s="61"/>
      <c r="O513" s="61"/>
      <c r="P513" s="61"/>
      <c r="Q513" s="61"/>
      <c r="R513" s="61"/>
      <c r="S513" s="61"/>
      <c r="T513" s="61"/>
      <c r="U513" s="61"/>
      <c r="V513" s="61"/>
      <c r="W513" s="61"/>
      <c r="X513" s="61"/>
      <c r="Y513" s="61"/>
      <c r="Z513" s="61"/>
      <c r="AA513" s="61"/>
    </row>
    <row r="514" spans="1:27" ht="14.25" customHeight="1" x14ac:dyDescent="0.35">
      <c r="A514" s="61"/>
      <c r="B514" s="61"/>
      <c r="C514" s="61"/>
      <c r="D514" s="61"/>
      <c r="E514" s="61"/>
      <c r="F514" s="61"/>
      <c r="G514" s="61"/>
      <c r="H514" s="61"/>
      <c r="I514" s="61"/>
      <c r="J514" s="61"/>
      <c r="K514" s="61"/>
      <c r="L514" s="61"/>
      <c r="M514" s="61"/>
      <c r="N514" s="61"/>
      <c r="O514" s="61"/>
      <c r="P514" s="61"/>
      <c r="Q514" s="61"/>
      <c r="R514" s="61"/>
      <c r="S514" s="61"/>
      <c r="T514" s="61"/>
      <c r="U514" s="61"/>
      <c r="V514" s="61"/>
      <c r="W514" s="61"/>
      <c r="X514" s="61"/>
      <c r="Y514" s="61"/>
      <c r="Z514" s="61"/>
      <c r="AA514" s="61"/>
    </row>
    <row r="515" spans="1:27" ht="14.25" customHeight="1" x14ac:dyDescent="0.35">
      <c r="A515" s="61"/>
      <c r="B515" s="61"/>
      <c r="C515" s="61"/>
      <c r="D515" s="61"/>
      <c r="E515" s="61"/>
      <c r="F515" s="61"/>
      <c r="G515" s="61"/>
      <c r="H515" s="61"/>
      <c r="I515" s="61"/>
      <c r="J515" s="61"/>
      <c r="K515" s="61"/>
      <c r="L515" s="61"/>
      <c r="M515" s="61"/>
      <c r="N515" s="61"/>
      <c r="O515" s="61"/>
      <c r="P515" s="61"/>
      <c r="Q515" s="61"/>
      <c r="R515" s="61"/>
      <c r="S515" s="61"/>
      <c r="T515" s="61"/>
      <c r="U515" s="61"/>
      <c r="V515" s="61"/>
      <c r="W515" s="61"/>
      <c r="X515" s="61"/>
      <c r="Y515" s="61"/>
      <c r="Z515" s="61"/>
      <c r="AA515" s="61"/>
    </row>
    <row r="516" spans="1:27" ht="14.25" customHeight="1" x14ac:dyDescent="0.35">
      <c r="A516" s="61"/>
      <c r="B516" s="61"/>
      <c r="C516" s="61"/>
      <c r="D516" s="61"/>
      <c r="E516" s="61"/>
      <c r="F516" s="61"/>
      <c r="G516" s="61"/>
      <c r="H516" s="61"/>
      <c r="I516" s="61"/>
      <c r="J516" s="61"/>
      <c r="K516" s="61"/>
      <c r="L516" s="61"/>
      <c r="M516" s="61"/>
      <c r="N516" s="61"/>
      <c r="O516" s="61"/>
      <c r="P516" s="61"/>
      <c r="Q516" s="61"/>
      <c r="R516" s="61"/>
      <c r="S516" s="61"/>
      <c r="T516" s="61"/>
      <c r="U516" s="61"/>
      <c r="V516" s="61"/>
      <c r="W516" s="61"/>
      <c r="X516" s="61"/>
      <c r="Y516" s="61"/>
      <c r="Z516" s="61"/>
      <c r="AA516" s="61"/>
    </row>
    <row r="517" spans="1:27" ht="14.25" customHeight="1" x14ac:dyDescent="0.35">
      <c r="A517" s="61"/>
      <c r="B517" s="61"/>
      <c r="C517" s="61"/>
      <c r="D517" s="61"/>
      <c r="E517" s="61"/>
      <c r="F517" s="61"/>
      <c r="G517" s="61"/>
      <c r="H517" s="61"/>
      <c r="I517" s="61"/>
      <c r="J517" s="61"/>
      <c r="K517" s="61"/>
      <c r="L517" s="61"/>
      <c r="M517" s="61"/>
      <c r="N517" s="61"/>
      <c r="O517" s="61"/>
      <c r="P517" s="61"/>
      <c r="Q517" s="61"/>
      <c r="R517" s="61"/>
      <c r="S517" s="61"/>
      <c r="T517" s="61"/>
      <c r="U517" s="61"/>
      <c r="V517" s="61"/>
      <c r="W517" s="61"/>
      <c r="X517" s="61"/>
      <c r="Y517" s="61"/>
      <c r="Z517" s="61"/>
      <c r="AA517" s="61"/>
    </row>
    <row r="518" spans="1:27" ht="14.25" customHeight="1" x14ac:dyDescent="0.35">
      <c r="A518" s="61"/>
      <c r="B518" s="61"/>
      <c r="C518" s="61"/>
      <c r="D518" s="61"/>
      <c r="E518" s="61"/>
      <c r="F518" s="61"/>
      <c r="G518" s="61"/>
      <c r="H518" s="61"/>
      <c r="I518" s="61"/>
      <c r="J518" s="61"/>
      <c r="K518" s="61"/>
      <c r="L518" s="61"/>
      <c r="M518" s="61"/>
      <c r="N518" s="61"/>
      <c r="O518" s="61"/>
      <c r="P518" s="61"/>
      <c r="Q518" s="61"/>
      <c r="R518" s="61"/>
      <c r="S518" s="61"/>
      <c r="T518" s="61"/>
      <c r="U518" s="61"/>
      <c r="V518" s="61"/>
      <c r="W518" s="61"/>
      <c r="X518" s="61"/>
      <c r="Y518" s="61"/>
      <c r="Z518" s="61"/>
      <c r="AA518" s="61"/>
    </row>
    <row r="519" spans="1:27" ht="14.25" customHeight="1" x14ac:dyDescent="0.35">
      <c r="A519" s="61"/>
      <c r="B519" s="61"/>
      <c r="C519" s="61"/>
      <c r="D519" s="61"/>
      <c r="E519" s="61"/>
      <c r="F519" s="61"/>
      <c r="G519" s="61"/>
      <c r="H519" s="61"/>
      <c r="I519" s="61"/>
      <c r="J519" s="61"/>
      <c r="K519" s="61"/>
      <c r="L519" s="61"/>
      <c r="M519" s="61"/>
      <c r="N519" s="61"/>
      <c r="O519" s="61"/>
      <c r="P519" s="61"/>
      <c r="Q519" s="61"/>
      <c r="R519" s="61"/>
      <c r="S519" s="61"/>
      <c r="T519" s="61"/>
      <c r="U519" s="61"/>
      <c r="V519" s="61"/>
      <c r="W519" s="61"/>
      <c r="X519" s="61"/>
      <c r="Y519" s="61"/>
      <c r="Z519" s="61"/>
      <c r="AA519" s="61"/>
    </row>
    <row r="520" spans="1:27" ht="14.25" customHeight="1" x14ac:dyDescent="0.35">
      <c r="A520" s="61"/>
      <c r="B520" s="61"/>
      <c r="C520" s="61"/>
      <c r="D520" s="61"/>
      <c r="E520" s="61"/>
      <c r="F520" s="61"/>
      <c r="G520" s="61"/>
      <c r="H520" s="61"/>
      <c r="I520" s="61"/>
      <c r="J520" s="61"/>
      <c r="K520" s="61"/>
      <c r="L520" s="61"/>
      <c r="M520" s="61"/>
      <c r="N520" s="61"/>
      <c r="O520" s="61"/>
      <c r="P520" s="61"/>
      <c r="Q520" s="61"/>
      <c r="R520" s="61"/>
      <c r="S520" s="61"/>
      <c r="T520" s="61"/>
      <c r="U520" s="61"/>
      <c r="V520" s="61"/>
      <c r="W520" s="61"/>
      <c r="X520" s="61"/>
      <c r="Y520" s="61"/>
      <c r="Z520" s="61"/>
      <c r="AA520" s="61"/>
    </row>
    <row r="521" spans="1:27" ht="14.25" customHeight="1" x14ac:dyDescent="0.35">
      <c r="A521" s="61"/>
      <c r="B521" s="61"/>
      <c r="C521" s="61"/>
      <c r="D521" s="61"/>
      <c r="E521" s="61"/>
      <c r="F521" s="61"/>
      <c r="G521" s="61"/>
      <c r="H521" s="61"/>
      <c r="I521" s="61"/>
      <c r="J521" s="61"/>
      <c r="K521" s="61"/>
      <c r="L521" s="61"/>
      <c r="M521" s="61"/>
      <c r="N521" s="61"/>
      <c r="O521" s="61"/>
      <c r="P521" s="61"/>
      <c r="Q521" s="61"/>
      <c r="R521" s="61"/>
      <c r="S521" s="61"/>
      <c r="T521" s="61"/>
      <c r="U521" s="61"/>
      <c r="V521" s="61"/>
      <c r="W521" s="61"/>
      <c r="X521" s="61"/>
      <c r="Y521" s="61"/>
      <c r="Z521" s="61"/>
      <c r="AA521" s="61"/>
    </row>
    <row r="522" spans="1:27" ht="14.25" customHeight="1" x14ac:dyDescent="0.35">
      <c r="A522" s="61"/>
      <c r="B522" s="61"/>
      <c r="C522" s="61"/>
      <c r="D522" s="61"/>
      <c r="E522" s="61"/>
      <c r="F522" s="61"/>
      <c r="G522" s="61"/>
      <c r="H522" s="61"/>
      <c r="I522" s="61"/>
      <c r="J522" s="61"/>
      <c r="K522" s="61"/>
      <c r="L522" s="61"/>
      <c r="M522" s="61"/>
      <c r="N522" s="61"/>
      <c r="O522" s="61"/>
      <c r="P522" s="61"/>
      <c r="Q522" s="61"/>
      <c r="R522" s="61"/>
      <c r="S522" s="61"/>
      <c r="T522" s="61"/>
      <c r="U522" s="61"/>
      <c r="V522" s="61"/>
      <c r="W522" s="61"/>
      <c r="X522" s="61"/>
      <c r="Y522" s="61"/>
      <c r="Z522" s="61"/>
      <c r="AA522" s="61"/>
    </row>
    <row r="523" spans="1:27" ht="14.25" customHeight="1" x14ac:dyDescent="0.35">
      <c r="A523" s="61"/>
      <c r="B523" s="61"/>
      <c r="C523" s="61"/>
      <c r="D523" s="61"/>
      <c r="E523" s="61"/>
      <c r="F523" s="61"/>
      <c r="G523" s="61"/>
      <c r="H523" s="61"/>
      <c r="I523" s="61"/>
      <c r="J523" s="61"/>
      <c r="K523" s="61"/>
      <c r="L523" s="61"/>
      <c r="M523" s="61"/>
      <c r="N523" s="61"/>
      <c r="O523" s="61"/>
      <c r="P523" s="61"/>
      <c r="Q523" s="61"/>
      <c r="R523" s="61"/>
      <c r="S523" s="61"/>
      <c r="T523" s="61"/>
      <c r="U523" s="61"/>
      <c r="V523" s="61"/>
      <c r="W523" s="61"/>
      <c r="X523" s="61"/>
      <c r="Y523" s="61"/>
      <c r="Z523" s="61"/>
      <c r="AA523" s="61"/>
    </row>
    <row r="524" spans="1:27" ht="14.25" customHeight="1" x14ac:dyDescent="0.35">
      <c r="A524" s="61"/>
      <c r="B524" s="61"/>
      <c r="C524" s="61"/>
      <c r="D524" s="61"/>
      <c r="E524" s="61"/>
      <c r="F524" s="61"/>
      <c r="G524" s="61"/>
      <c r="H524" s="61"/>
      <c r="I524" s="61"/>
      <c r="J524" s="61"/>
      <c r="K524" s="61"/>
      <c r="L524" s="61"/>
      <c r="M524" s="61"/>
      <c r="N524" s="61"/>
      <c r="O524" s="61"/>
      <c r="P524" s="61"/>
      <c r="Q524" s="61"/>
      <c r="R524" s="61"/>
      <c r="S524" s="61"/>
      <c r="T524" s="61"/>
      <c r="U524" s="61"/>
      <c r="V524" s="61"/>
      <c r="W524" s="61"/>
      <c r="X524" s="61"/>
      <c r="Y524" s="61"/>
      <c r="Z524" s="61"/>
      <c r="AA524" s="61"/>
    </row>
    <row r="525" spans="1:27" ht="14.25" customHeight="1" x14ac:dyDescent="0.35">
      <c r="A525" s="61"/>
      <c r="B525" s="61"/>
      <c r="C525" s="61"/>
      <c r="D525" s="61"/>
      <c r="E525" s="61"/>
      <c r="F525" s="61"/>
      <c r="G525" s="61"/>
      <c r="H525" s="61"/>
      <c r="I525" s="61"/>
      <c r="J525" s="61"/>
      <c r="K525" s="61"/>
      <c r="L525" s="61"/>
      <c r="M525" s="61"/>
      <c r="N525" s="61"/>
      <c r="O525" s="61"/>
      <c r="P525" s="61"/>
      <c r="Q525" s="61"/>
      <c r="R525" s="61"/>
      <c r="S525" s="61"/>
      <c r="T525" s="61"/>
      <c r="U525" s="61"/>
      <c r="V525" s="61"/>
      <c r="W525" s="61"/>
      <c r="X525" s="61"/>
      <c r="Y525" s="61"/>
      <c r="Z525" s="61"/>
      <c r="AA525" s="61"/>
    </row>
    <row r="526" spans="1:27" ht="14.25" customHeight="1" x14ac:dyDescent="0.35">
      <c r="A526" s="61"/>
      <c r="B526" s="61"/>
      <c r="C526" s="61"/>
      <c r="D526" s="61"/>
      <c r="E526" s="61"/>
      <c r="F526" s="61"/>
      <c r="G526" s="61"/>
      <c r="H526" s="61"/>
      <c r="I526" s="61"/>
      <c r="J526" s="61"/>
      <c r="K526" s="61"/>
      <c r="L526" s="61"/>
      <c r="M526" s="61"/>
      <c r="N526" s="61"/>
      <c r="O526" s="61"/>
      <c r="P526" s="61"/>
      <c r="Q526" s="61"/>
      <c r="R526" s="61"/>
      <c r="S526" s="61"/>
      <c r="T526" s="61"/>
      <c r="U526" s="61"/>
      <c r="V526" s="61"/>
      <c r="W526" s="61"/>
      <c r="X526" s="61"/>
      <c r="Y526" s="61"/>
      <c r="Z526" s="61"/>
      <c r="AA526" s="61"/>
    </row>
    <row r="527" spans="1:27" ht="14.25" customHeight="1" x14ac:dyDescent="0.35">
      <c r="A527" s="61"/>
      <c r="B527" s="61"/>
      <c r="C527" s="61"/>
      <c r="D527" s="61"/>
      <c r="E527" s="61"/>
      <c r="F527" s="61"/>
      <c r="G527" s="61"/>
      <c r="H527" s="61"/>
      <c r="I527" s="61"/>
      <c r="J527" s="61"/>
      <c r="K527" s="61"/>
      <c r="L527" s="61"/>
      <c r="M527" s="61"/>
      <c r="N527" s="61"/>
      <c r="O527" s="61"/>
      <c r="P527" s="61"/>
      <c r="Q527" s="61"/>
      <c r="R527" s="61"/>
      <c r="S527" s="61"/>
      <c r="T527" s="61"/>
      <c r="U527" s="61"/>
      <c r="V527" s="61"/>
      <c r="W527" s="61"/>
      <c r="X527" s="61"/>
      <c r="Y527" s="61"/>
      <c r="Z527" s="61"/>
      <c r="AA527" s="61"/>
    </row>
    <row r="528" spans="1:27" ht="14.25" customHeight="1" x14ac:dyDescent="0.35">
      <c r="A528" s="61"/>
      <c r="B528" s="61"/>
      <c r="C528" s="61"/>
      <c r="D528" s="61"/>
      <c r="E528" s="61"/>
      <c r="F528" s="61"/>
      <c r="G528" s="61"/>
      <c r="H528" s="61"/>
      <c r="I528" s="61"/>
      <c r="J528" s="61"/>
      <c r="K528" s="61"/>
      <c r="L528" s="61"/>
      <c r="M528" s="61"/>
      <c r="N528" s="61"/>
      <c r="O528" s="61"/>
      <c r="P528" s="61"/>
      <c r="Q528" s="61"/>
      <c r="R528" s="61"/>
      <c r="S528" s="61"/>
      <c r="T528" s="61"/>
      <c r="U528" s="61"/>
      <c r="V528" s="61"/>
      <c r="W528" s="61"/>
      <c r="X528" s="61"/>
      <c r="Y528" s="61"/>
      <c r="Z528" s="61"/>
      <c r="AA528" s="61"/>
    </row>
    <row r="529" spans="1:27" ht="14.25" customHeight="1" x14ac:dyDescent="0.35">
      <c r="A529" s="61"/>
      <c r="B529" s="61"/>
      <c r="C529" s="61"/>
      <c r="D529" s="61"/>
      <c r="E529" s="61"/>
      <c r="F529" s="61"/>
      <c r="G529" s="61"/>
      <c r="H529" s="61"/>
      <c r="I529" s="61"/>
      <c r="J529" s="61"/>
      <c r="K529" s="61"/>
      <c r="L529" s="61"/>
      <c r="M529" s="61"/>
      <c r="N529" s="61"/>
      <c r="O529" s="61"/>
      <c r="P529" s="61"/>
      <c r="Q529" s="61"/>
      <c r="R529" s="61"/>
      <c r="S529" s="61"/>
      <c r="T529" s="61"/>
      <c r="U529" s="61"/>
      <c r="V529" s="61"/>
      <c r="W529" s="61"/>
      <c r="X529" s="61"/>
      <c r="Y529" s="61"/>
      <c r="Z529" s="61"/>
      <c r="AA529" s="61"/>
    </row>
    <row r="530" spans="1:27" ht="14.25" customHeight="1" x14ac:dyDescent="0.35">
      <c r="A530" s="61"/>
      <c r="B530" s="61"/>
      <c r="C530" s="61"/>
      <c r="D530" s="61"/>
      <c r="E530" s="61"/>
      <c r="F530" s="61"/>
      <c r="G530" s="61"/>
      <c r="H530" s="61"/>
      <c r="I530" s="61"/>
      <c r="J530" s="61"/>
      <c r="K530" s="61"/>
      <c r="L530" s="61"/>
      <c r="M530" s="61"/>
      <c r="N530" s="61"/>
      <c r="O530" s="61"/>
      <c r="P530" s="61"/>
      <c r="Q530" s="61"/>
      <c r="R530" s="61"/>
      <c r="S530" s="61"/>
      <c r="T530" s="61"/>
      <c r="U530" s="61"/>
      <c r="V530" s="61"/>
      <c r="W530" s="61"/>
      <c r="X530" s="61"/>
      <c r="Y530" s="61"/>
      <c r="Z530" s="61"/>
      <c r="AA530" s="61"/>
    </row>
    <row r="531" spans="1:27" ht="14.25" customHeight="1" x14ac:dyDescent="0.35">
      <c r="A531" s="61"/>
      <c r="B531" s="61"/>
      <c r="C531" s="61"/>
      <c r="D531" s="61"/>
      <c r="E531" s="61"/>
      <c r="F531" s="61"/>
      <c r="G531" s="61"/>
      <c r="H531" s="61"/>
      <c r="I531" s="61"/>
      <c r="J531" s="61"/>
      <c r="K531" s="61"/>
      <c r="L531" s="61"/>
      <c r="M531" s="61"/>
      <c r="N531" s="61"/>
      <c r="O531" s="61"/>
      <c r="P531" s="61"/>
      <c r="Q531" s="61"/>
      <c r="R531" s="61"/>
      <c r="S531" s="61"/>
      <c r="T531" s="61"/>
      <c r="U531" s="61"/>
      <c r="V531" s="61"/>
      <c r="W531" s="61"/>
      <c r="X531" s="61"/>
      <c r="Y531" s="61"/>
      <c r="Z531" s="61"/>
      <c r="AA531" s="61"/>
    </row>
    <row r="532" spans="1:27" ht="14.25" customHeight="1" x14ac:dyDescent="0.35">
      <c r="A532" s="61"/>
      <c r="B532" s="61"/>
      <c r="C532" s="61"/>
      <c r="D532" s="61"/>
      <c r="E532" s="61"/>
      <c r="F532" s="61"/>
      <c r="G532" s="61"/>
      <c r="H532" s="61"/>
      <c r="I532" s="61"/>
      <c r="J532" s="61"/>
      <c r="K532" s="61"/>
      <c r="L532" s="61"/>
      <c r="M532" s="61"/>
      <c r="N532" s="61"/>
      <c r="O532" s="61"/>
      <c r="P532" s="61"/>
      <c r="Q532" s="61"/>
      <c r="R532" s="61"/>
      <c r="S532" s="61"/>
      <c r="T532" s="61"/>
      <c r="U532" s="61"/>
      <c r="V532" s="61"/>
      <c r="W532" s="61"/>
      <c r="X532" s="61"/>
      <c r="Y532" s="61"/>
      <c r="Z532" s="61"/>
      <c r="AA532" s="61"/>
    </row>
    <row r="533" spans="1:27" ht="14.25" customHeight="1" x14ac:dyDescent="0.35">
      <c r="A533" s="61"/>
      <c r="B533" s="61"/>
      <c r="C533" s="61"/>
      <c r="D533" s="61"/>
      <c r="E533" s="61"/>
      <c r="F533" s="61"/>
      <c r="G533" s="61"/>
      <c r="H533" s="61"/>
      <c r="I533" s="61"/>
      <c r="J533" s="61"/>
      <c r="K533" s="61"/>
      <c r="L533" s="61"/>
      <c r="M533" s="61"/>
      <c r="N533" s="61"/>
      <c r="O533" s="61"/>
      <c r="P533" s="61"/>
      <c r="Q533" s="61"/>
      <c r="R533" s="61"/>
      <c r="S533" s="61"/>
      <c r="T533" s="61"/>
      <c r="U533" s="61"/>
      <c r="V533" s="61"/>
      <c r="W533" s="61"/>
      <c r="X533" s="61"/>
      <c r="Y533" s="61"/>
      <c r="Z533" s="61"/>
      <c r="AA533" s="61"/>
    </row>
    <row r="534" spans="1:27" ht="14.25" customHeight="1" x14ac:dyDescent="0.35">
      <c r="A534" s="61"/>
      <c r="B534" s="61"/>
      <c r="C534" s="61"/>
      <c r="D534" s="61"/>
      <c r="E534" s="61"/>
      <c r="F534" s="61"/>
      <c r="G534" s="61"/>
      <c r="H534" s="61"/>
      <c r="I534" s="61"/>
      <c r="J534" s="61"/>
      <c r="K534" s="61"/>
      <c r="L534" s="61"/>
      <c r="M534" s="61"/>
      <c r="N534" s="61"/>
      <c r="O534" s="61"/>
      <c r="P534" s="61"/>
      <c r="Q534" s="61"/>
      <c r="R534" s="61"/>
      <c r="S534" s="61"/>
      <c r="T534" s="61"/>
      <c r="U534" s="61"/>
      <c r="V534" s="61"/>
      <c r="W534" s="61"/>
      <c r="X534" s="61"/>
      <c r="Y534" s="61"/>
      <c r="Z534" s="61"/>
      <c r="AA534" s="61"/>
    </row>
    <row r="535" spans="1:27" ht="14.25" customHeight="1" x14ac:dyDescent="0.35">
      <c r="A535" s="61"/>
      <c r="B535" s="61"/>
      <c r="C535" s="61"/>
      <c r="D535" s="61"/>
      <c r="E535" s="61"/>
      <c r="F535" s="61"/>
      <c r="G535" s="61"/>
      <c r="H535" s="61"/>
      <c r="I535" s="61"/>
      <c r="J535" s="61"/>
      <c r="K535" s="61"/>
      <c r="L535" s="61"/>
      <c r="M535" s="61"/>
      <c r="N535" s="61"/>
      <c r="O535" s="61"/>
      <c r="P535" s="61"/>
      <c r="Q535" s="61"/>
      <c r="R535" s="61"/>
      <c r="S535" s="61"/>
      <c r="T535" s="61"/>
      <c r="U535" s="61"/>
      <c r="V535" s="61"/>
      <c r="W535" s="61"/>
      <c r="X535" s="61"/>
      <c r="Y535" s="61"/>
      <c r="Z535" s="61"/>
      <c r="AA535" s="61"/>
    </row>
    <row r="536" spans="1:27" ht="14.25" customHeight="1" x14ac:dyDescent="0.35">
      <c r="A536" s="61"/>
      <c r="B536" s="61"/>
      <c r="C536" s="61"/>
      <c r="D536" s="61"/>
      <c r="E536" s="61"/>
      <c r="F536" s="61"/>
      <c r="G536" s="61"/>
      <c r="H536" s="61"/>
      <c r="I536" s="61"/>
      <c r="J536" s="61"/>
      <c r="K536" s="61"/>
      <c r="L536" s="61"/>
      <c r="M536" s="61"/>
      <c r="N536" s="61"/>
      <c r="O536" s="61"/>
      <c r="P536" s="61"/>
      <c r="Q536" s="61"/>
      <c r="R536" s="61"/>
      <c r="S536" s="61"/>
      <c r="T536" s="61"/>
      <c r="U536" s="61"/>
      <c r="V536" s="61"/>
      <c r="W536" s="61"/>
      <c r="X536" s="61"/>
      <c r="Y536" s="61"/>
      <c r="Z536" s="61"/>
      <c r="AA536" s="61"/>
    </row>
    <row r="537" spans="1:27" ht="14.25" customHeight="1" x14ac:dyDescent="0.35">
      <c r="A537" s="61"/>
      <c r="B537" s="61"/>
      <c r="C537" s="61"/>
      <c r="D537" s="61"/>
      <c r="E537" s="61"/>
      <c r="F537" s="61"/>
      <c r="G537" s="61"/>
      <c r="H537" s="61"/>
      <c r="I537" s="61"/>
      <c r="J537" s="61"/>
      <c r="K537" s="61"/>
      <c r="L537" s="61"/>
      <c r="M537" s="61"/>
      <c r="N537" s="61"/>
      <c r="O537" s="61"/>
      <c r="P537" s="61"/>
      <c r="Q537" s="61"/>
      <c r="R537" s="61"/>
      <c r="S537" s="61"/>
      <c r="T537" s="61"/>
      <c r="U537" s="61"/>
      <c r="V537" s="61"/>
      <c r="W537" s="61"/>
      <c r="X537" s="61"/>
      <c r="Y537" s="61"/>
      <c r="Z537" s="61"/>
      <c r="AA537" s="61"/>
    </row>
    <row r="538" spans="1:27" ht="14.25" customHeight="1" x14ac:dyDescent="0.35">
      <c r="A538" s="61"/>
      <c r="B538" s="61"/>
      <c r="C538" s="61"/>
      <c r="D538" s="61"/>
      <c r="E538" s="61"/>
      <c r="F538" s="61"/>
      <c r="G538" s="61"/>
      <c r="H538" s="61"/>
      <c r="I538" s="61"/>
      <c r="J538" s="61"/>
      <c r="K538" s="61"/>
      <c r="L538" s="61"/>
      <c r="M538" s="61"/>
      <c r="N538" s="61"/>
      <c r="O538" s="61"/>
      <c r="P538" s="61"/>
      <c r="Q538" s="61"/>
      <c r="R538" s="61"/>
      <c r="S538" s="61"/>
      <c r="T538" s="61"/>
      <c r="U538" s="61"/>
      <c r="V538" s="61"/>
      <c r="W538" s="61"/>
      <c r="X538" s="61"/>
      <c r="Y538" s="61"/>
      <c r="Z538" s="61"/>
      <c r="AA538" s="61"/>
    </row>
    <row r="539" spans="1:27" ht="14.25" customHeight="1" x14ac:dyDescent="0.35">
      <c r="A539" s="61"/>
      <c r="B539" s="61"/>
      <c r="C539" s="61"/>
      <c r="D539" s="61"/>
      <c r="E539" s="61"/>
      <c r="F539" s="61"/>
      <c r="G539" s="61"/>
      <c r="H539" s="61"/>
      <c r="I539" s="61"/>
      <c r="J539" s="61"/>
      <c r="K539" s="61"/>
      <c r="L539" s="61"/>
      <c r="M539" s="61"/>
      <c r="N539" s="61"/>
      <c r="O539" s="61"/>
      <c r="P539" s="61"/>
      <c r="Q539" s="61"/>
      <c r="R539" s="61"/>
      <c r="S539" s="61"/>
      <c r="T539" s="61"/>
      <c r="U539" s="61"/>
      <c r="V539" s="61"/>
      <c r="W539" s="61"/>
      <c r="X539" s="61"/>
      <c r="Y539" s="61"/>
      <c r="Z539" s="61"/>
      <c r="AA539" s="61"/>
    </row>
    <row r="540" spans="1:27" ht="14.25" customHeight="1" x14ac:dyDescent="0.35">
      <c r="A540" s="61"/>
      <c r="B540" s="61"/>
      <c r="C540" s="61"/>
      <c r="D540" s="61"/>
      <c r="E540" s="61"/>
      <c r="F540" s="61"/>
      <c r="G540" s="61"/>
      <c r="H540" s="61"/>
      <c r="I540" s="61"/>
      <c r="J540" s="61"/>
      <c r="K540" s="61"/>
      <c r="L540" s="61"/>
      <c r="M540" s="61"/>
      <c r="N540" s="61"/>
      <c r="O540" s="61"/>
      <c r="P540" s="61"/>
      <c r="Q540" s="61"/>
      <c r="R540" s="61"/>
      <c r="S540" s="61"/>
      <c r="T540" s="61"/>
      <c r="U540" s="61"/>
      <c r="V540" s="61"/>
      <c r="W540" s="61"/>
      <c r="X540" s="61"/>
      <c r="Y540" s="61"/>
      <c r="Z540" s="61"/>
      <c r="AA540" s="61"/>
    </row>
    <row r="541" spans="1:27" ht="14.25" customHeight="1" x14ac:dyDescent="0.35">
      <c r="A541" s="61"/>
      <c r="B541" s="61"/>
      <c r="C541" s="61"/>
      <c r="D541" s="61"/>
      <c r="E541" s="61"/>
      <c r="F541" s="61"/>
      <c r="G541" s="61"/>
      <c r="H541" s="61"/>
      <c r="I541" s="61"/>
      <c r="J541" s="61"/>
      <c r="K541" s="61"/>
      <c r="L541" s="61"/>
      <c r="M541" s="61"/>
      <c r="N541" s="61"/>
      <c r="O541" s="61"/>
      <c r="P541" s="61"/>
      <c r="Q541" s="61"/>
      <c r="R541" s="61"/>
      <c r="S541" s="61"/>
      <c r="T541" s="61"/>
      <c r="U541" s="61"/>
      <c r="V541" s="61"/>
      <c r="W541" s="61"/>
      <c r="X541" s="61"/>
      <c r="Y541" s="61"/>
      <c r="Z541" s="61"/>
      <c r="AA541" s="61"/>
    </row>
    <row r="542" spans="1:27" ht="14.25" customHeight="1" x14ac:dyDescent="0.35">
      <c r="A542" s="61"/>
      <c r="B542" s="61"/>
      <c r="C542" s="61"/>
      <c r="D542" s="61"/>
      <c r="E542" s="61"/>
      <c r="F542" s="61"/>
      <c r="G542" s="61"/>
      <c r="H542" s="61"/>
      <c r="I542" s="61"/>
      <c r="J542" s="61"/>
      <c r="K542" s="61"/>
      <c r="L542" s="61"/>
      <c r="M542" s="61"/>
      <c r="N542" s="61"/>
      <c r="O542" s="61"/>
      <c r="P542" s="61"/>
      <c r="Q542" s="61"/>
      <c r="R542" s="61"/>
      <c r="S542" s="61"/>
      <c r="T542" s="61"/>
      <c r="U542" s="61"/>
      <c r="V542" s="61"/>
      <c r="W542" s="61"/>
      <c r="X542" s="61"/>
      <c r="Y542" s="61"/>
      <c r="Z542" s="61"/>
      <c r="AA542" s="61"/>
    </row>
    <row r="543" spans="1:27" ht="14.25" customHeight="1" x14ac:dyDescent="0.35">
      <c r="A543" s="61"/>
      <c r="B543" s="61"/>
      <c r="C543" s="61"/>
      <c r="D543" s="61"/>
      <c r="E543" s="61"/>
      <c r="F543" s="61"/>
      <c r="G543" s="61"/>
      <c r="H543" s="61"/>
      <c r="I543" s="61"/>
      <c r="J543" s="61"/>
      <c r="K543" s="61"/>
      <c r="L543" s="61"/>
      <c r="M543" s="61"/>
      <c r="N543" s="61"/>
      <c r="O543" s="61"/>
      <c r="P543" s="61"/>
      <c r="Q543" s="61"/>
      <c r="R543" s="61"/>
      <c r="S543" s="61"/>
      <c r="T543" s="61"/>
      <c r="U543" s="61"/>
      <c r="V543" s="61"/>
      <c r="W543" s="61"/>
      <c r="X543" s="61"/>
      <c r="Y543" s="61"/>
      <c r="Z543" s="61"/>
      <c r="AA543" s="61"/>
    </row>
    <row r="544" spans="1:27" ht="14.25" customHeight="1" x14ac:dyDescent="0.35">
      <c r="A544" s="61"/>
      <c r="B544" s="61"/>
      <c r="C544" s="61"/>
      <c r="D544" s="61"/>
      <c r="E544" s="61"/>
      <c r="F544" s="61"/>
      <c r="G544" s="61"/>
      <c r="H544" s="61"/>
      <c r="I544" s="61"/>
      <c r="J544" s="61"/>
      <c r="K544" s="61"/>
      <c r="L544" s="61"/>
      <c r="M544" s="61"/>
      <c r="N544" s="61"/>
      <c r="O544" s="61"/>
      <c r="P544" s="61"/>
      <c r="Q544" s="61"/>
      <c r="R544" s="61"/>
      <c r="S544" s="61"/>
      <c r="T544" s="61"/>
      <c r="U544" s="61"/>
      <c r="V544" s="61"/>
      <c r="W544" s="61"/>
      <c r="X544" s="61"/>
      <c r="Y544" s="61"/>
      <c r="Z544" s="61"/>
      <c r="AA544" s="61"/>
    </row>
    <row r="545" spans="1:27" ht="14.25" customHeight="1" x14ac:dyDescent="0.35">
      <c r="A545" s="61"/>
      <c r="B545" s="61"/>
      <c r="C545" s="61"/>
      <c r="D545" s="61"/>
      <c r="E545" s="61"/>
      <c r="F545" s="61"/>
      <c r="G545" s="61"/>
      <c r="H545" s="61"/>
      <c r="I545" s="61"/>
      <c r="J545" s="61"/>
      <c r="K545" s="61"/>
      <c r="L545" s="61"/>
      <c r="M545" s="61"/>
      <c r="N545" s="61"/>
      <c r="O545" s="61"/>
      <c r="P545" s="61"/>
      <c r="Q545" s="61"/>
      <c r="R545" s="61"/>
      <c r="S545" s="61"/>
      <c r="T545" s="61"/>
      <c r="U545" s="61"/>
      <c r="V545" s="61"/>
      <c r="W545" s="61"/>
      <c r="X545" s="61"/>
      <c r="Y545" s="61"/>
      <c r="Z545" s="61"/>
      <c r="AA545" s="61"/>
    </row>
    <row r="546" spans="1:27" ht="14.25" customHeight="1" x14ac:dyDescent="0.35">
      <c r="A546" s="61"/>
      <c r="B546" s="61"/>
      <c r="C546" s="61"/>
      <c r="D546" s="61"/>
      <c r="E546" s="61"/>
      <c r="F546" s="61"/>
      <c r="G546" s="61"/>
      <c r="H546" s="61"/>
      <c r="I546" s="61"/>
      <c r="J546" s="61"/>
      <c r="K546" s="61"/>
      <c r="L546" s="61"/>
      <c r="M546" s="61"/>
      <c r="N546" s="61"/>
      <c r="O546" s="61"/>
      <c r="P546" s="61"/>
      <c r="Q546" s="61"/>
      <c r="R546" s="61"/>
      <c r="S546" s="61"/>
      <c r="T546" s="61"/>
      <c r="U546" s="61"/>
      <c r="V546" s="61"/>
      <c r="W546" s="61"/>
      <c r="X546" s="61"/>
      <c r="Y546" s="61"/>
      <c r="Z546" s="61"/>
      <c r="AA546" s="61"/>
    </row>
    <row r="547" spans="1:27" ht="14.25" customHeight="1" x14ac:dyDescent="0.35">
      <c r="A547" s="61"/>
      <c r="B547" s="61"/>
      <c r="C547" s="61"/>
      <c r="D547" s="61"/>
      <c r="E547" s="61"/>
      <c r="F547" s="61"/>
      <c r="G547" s="61"/>
      <c r="H547" s="61"/>
      <c r="I547" s="61"/>
      <c r="J547" s="61"/>
      <c r="K547" s="61"/>
      <c r="L547" s="61"/>
      <c r="M547" s="61"/>
      <c r="N547" s="61"/>
      <c r="O547" s="61"/>
      <c r="P547" s="61"/>
      <c r="Q547" s="61"/>
      <c r="R547" s="61"/>
      <c r="S547" s="61"/>
      <c r="T547" s="61"/>
      <c r="U547" s="61"/>
      <c r="V547" s="61"/>
      <c r="W547" s="61"/>
      <c r="X547" s="61"/>
      <c r="Y547" s="61"/>
      <c r="Z547" s="61"/>
      <c r="AA547" s="61"/>
    </row>
    <row r="548" spans="1:27" ht="14.25" customHeight="1" x14ac:dyDescent="0.35">
      <c r="A548" s="61"/>
      <c r="B548" s="61"/>
      <c r="C548" s="61"/>
      <c r="D548" s="61"/>
      <c r="E548" s="61"/>
      <c r="F548" s="61"/>
      <c r="G548" s="61"/>
      <c r="H548" s="61"/>
      <c r="I548" s="61"/>
      <c r="J548" s="61"/>
      <c r="K548" s="61"/>
      <c r="L548" s="61"/>
      <c r="M548" s="61"/>
      <c r="N548" s="61"/>
      <c r="O548" s="61"/>
      <c r="P548" s="61"/>
      <c r="Q548" s="61"/>
      <c r="R548" s="61"/>
      <c r="S548" s="61"/>
      <c r="T548" s="61"/>
      <c r="U548" s="61"/>
      <c r="V548" s="61"/>
      <c r="W548" s="61"/>
      <c r="X548" s="61"/>
      <c r="Y548" s="61"/>
      <c r="Z548" s="61"/>
      <c r="AA548" s="61"/>
    </row>
    <row r="549" spans="1:27" ht="14.25" customHeight="1" x14ac:dyDescent="0.35">
      <c r="A549" s="61"/>
      <c r="B549" s="61"/>
      <c r="C549" s="61"/>
      <c r="D549" s="61"/>
      <c r="E549" s="61"/>
      <c r="F549" s="61"/>
      <c r="G549" s="61"/>
      <c r="H549" s="61"/>
      <c r="I549" s="61"/>
      <c r="J549" s="61"/>
      <c r="K549" s="61"/>
      <c r="L549" s="61"/>
      <c r="M549" s="61"/>
      <c r="N549" s="61"/>
      <c r="O549" s="61"/>
      <c r="P549" s="61"/>
      <c r="Q549" s="61"/>
      <c r="R549" s="61"/>
      <c r="S549" s="61"/>
      <c r="T549" s="61"/>
      <c r="U549" s="61"/>
      <c r="V549" s="61"/>
      <c r="W549" s="61"/>
      <c r="X549" s="61"/>
      <c r="Y549" s="61"/>
      <c r="Z549" s="61"/>
      <c r="AA549" s="61"/>
    </row>
    <row r="550" spans="1:27" ht="14.25" customHeight="1" x14ac:dyDescent="0.35">
      <c r="A550" s="61"/>
      <c r="B550" s="61"/>
      <c r="C550" s="61"/>
      <c r="D550" s="61"/>
      <c r="E550" s="61"/>
      <c r="F550" s="61"/>
      <c r="G550" s="61"/>
      <c r="H550" s="61"/>
      <c r="I550" s="61"/>
      <c r="J550" s="61"/>
      <c r="K550" s="61"/>
      <c r="L550" s="61"/>
      <c r="M550" s="61"/>
      <c r="N550" s="61"/>
      <c r="O550" s="61"/>
      <c r="P550" s="61"/>
      <c r="Q550" s="61"/>
      <c r="R550" s="61"/>
      <c r="S550" s="61"/>
      <c r="T550" s="61"/>
      <c r="U550" s="61"/>
      <c r="V550" s="61"/>
      <c r="W550" s="61"/>
      <c r="X550" s="61"/>
      <c r="Y550" s="61"/>
      <c r="Z550" s="61"/>
      <c r="AA550" s="61"/>
    </row>
    <row r="551" spans="1:27" ht="14.25" customHeight="1" x14ac:dyDescent="0.35">
      <c r="A551" s="61"/>
      <c r="B551" s="61"/>
      <c r="C551" s="61"/>
      <c r="D551" s="61"/>
      <c r="E551" s="61"/>
      <c r="F551" s="61"/>
      <c r="G551" s="61"/>
      <c r="H551" s="61"/>
      <c r="I551" s="61"/>
      <c r="J551" s="61"/>
      <c r="K551" s="61"/>
      <c r="L551" s="61"/>
      <c r="M551" s="61"/>
      <c r="N551" s="61"/>
      <c r="O551" s="61"/>
      <c r="P551" s="61"/>
      <c r="Q551" s="61"/>
      <c r="R551" s="61"/>
      <c r="S551" s="61"/>
      <c r="T551" s="61"/>
      <c r="U551" s="61"/>
      <c r="V551" s="61"/>
      <c r="W551" s="61"/>
      <c r="X551" s="61"/>
      <c r="Y551" s="61"/>
      <c r="Z551" s="61"/>
      <c r="AA551" s="61"/>
    </row>
    <row r="552" spans="1:27" ht="14.25" customHeight="1" x14ac:dyDescent="0.35">
      <c r="A552" s="61"/>
      <c r="B552" s="61"/>
      <c r="C552" s="61"/>
      <c r="D552" s="61"/>
      <c r="E552" s="61"/>
      <c r="F552" s="61"/>
      <c r="G552" s="61"/>
      <c r="H552" s="61"/>
      <c r="I552" s="61"/>
      <c r="J552" s="61"/>
      <c r="K552" s="61"/>
      <c r="L552" s="61"/>
      <c r="M552" s="61"/>
      <c r="N552" s="61"/>
      <c r="O552" s="61"/>
      <c r="P552" s="61"/>
      <c r="Q552" s="61"/>
      <c r="R552" s="61"/>
      <c r="S552" s="61"/>
      <c r="T552" s="61"/>
      <c r="U552" s="61"/>
      <c r="V552" s="61"/>
      <c r="W552" s="61"/>
      <c r="X552" s="61"/>
      <c r="Y552" s="61"/>
      <c r="Z552" s="61"/>
      <c r="AA552" s="61"/>
    </row>
    <row r="553" spans="1:27" ht="14.25" customHeight="1" x14ac:dyDescent="0.35">
      <c r="A553" s="61"/>
      <c r="B553" s="61"/>
      <c r="C553" s="61"/>
      <c r="D553" s="61"/>
      <c r="E553" s="61"/>
      <c r="F553" s="61"/>
      <c r="G553" s="61"/>
      <c r="H553" s="61"/>
      <c r="I553" s="61"/>
      <c r="J553" s="61"/>
      <c r="K553" s="61"/>
      <c r="L553" s="61"/>
      <c r="M553" s="61"/>
      <c r="N553" s="61"/>
      <c r="O553" s="61"/>
      <c r="P553" s="61"/>
      <c r="Q553" s="61"/>
      <c r="R553" s="61"/>
      <c r="S553" s="61"/>
      <c r="T553" s="61"/>
      <c r="U553" s="61"/>
      <c r="V553" s="61"/>
      <c r="W553" s="61"/>
      <c r="X553" s="61"/>
      <c r="Y553" s="61"/>
      <c r="Z553" s="61"/>
      <c r="AA553" s="61"/>
    </row>
    <row r="554" spans="1:27" ht="14.25" customHeight="1" x14ac:dyDescent="0.35">
      <c r="A554" s="61"/>
      <c r="B554" s="61"/>
      <c r="C554" s="61"/>
      <c r="D554" s="61"/>
      <c r="E554" s="61"/>
      <c r="F554" s="61"/>
      <c r="G554" s="61"/>
      <c r="H554" s="61"/>
      <c r="I554" s="61"/>
      <c r="J554" s="61"/>
      <c r="K554" s="61"/>
      <c r="L554" s="61"/>
      <c r="M554" s="61"/>
      <c r="N554" s="61"/>
      <c r="O554" s="61"/>
      <c r="P554" s="61"/>
      <c r="Q554" s="61"/>
      <c r="R554" s="61"/>
      <c r="S554" s="61"/>
      <c r="T554" s="61"/>
      <c r="U554" s="61"/>
      <c r="V554" s="61"/>
      <c r="W554" s="61"/>
      <c r="X554" s="61"/>
      <c r="Y554" s="61"/>
      <c r="Z554" s="61"/>
      <c r="AA554" s="61"/>
    </row>
    <row r="555" spans="1:27" ht="14.25" customHeight="1" x14ac:dyDescent="0.35">
      <c r="A555" s="61"/>
      <c r="B555" s="61"/>
      <c r="C555" s="61"/>
      <c r="D555" s="61"/>
      <c r="E555" s="61"/>
      <c r="F555" s="61"/>
      <c r="G555" s="61"/>
      <c r="H555" s="61"/>
      <c r="I555" s="61"/>
      <c r="J555" s="61"/>
      <c r="K555" s="61"/>
      <c r="L555" s="61"/>
      <c r="M555" s="61"/>
      <c r="N555" s="61"/>
      <c r="O555" s="61"/>
      <c r="P555" s="61"/>
      <c r="Q555" s="61"/>
      <c r="R555" s="61"/>
      <c r="S555" s="61"/>
      <c r="T555" s="61"/>
      <c r="U555" s="61"/>
      <c r="V555" s="61"/>
      <c r="W555" s="61"/>
      <c r="X555" s="61"/>
      <c r="Y555" s="61"/>
      <c r="Z555" s="61"/>
      <c r="AA555" s="61"/>
    </row>
    <row r="556" spans="1:27" ht="14.25" customHeight="1" x14ac:dyDescent="0.35">
      <c r="A556" s="61"/>
      <c r="B556" s="61"/>
      <c r="C556" s="61"/>
      <c r="D556" s="61"/>
      <c r="E556" s="61"/>
      <c r="F556" s="61"/>
      <c r="G556" s="61"/>
      <c r="H556" s="61"/>
      <c r="I556" s="61"/>
      <c r="J556" s="61"/>
      <c r="K556" s="61"/>
      <c r="L556" s="61"/>
      <c r="M556" s="61"/>
      <c r="N556" s="61"/>
      <c r="O556" s="61"/>
      <c r="P556" s="61"/>
      <c r="Q556" s="61"/>
      <c r="R556" s="61"/>
      <c r="S556" s="61"/>
      <c r="T556" s="61"/>
      <c r="U556" s="61"/>
      <c r="V556" s="61"/>
      <c r="W556" s="61"/>
      <c r="X556" s="61"/>
      <c r="Y556" s="61"/>
      <c r="Z556" s="61"/>
      <c r="AA556" s="61"/>
    </row>
    <row r="557" spans="1:27" ht="14.25" customHeight="1" x14ac:dyDescent="0.35">
      <c r="A557" s="61"/>
      <c r="B557" s="61"/>
      <c r="C557" s="61"/>
      <c r="D557" s="61"/>
      <c r="E557" s="61"/>
      <c r="F557" s="61"/>
      <c r="G557" s="61"/>
      <c r="H557" s="61"/>
      <c r="I557" s="61"/>
      <c r="J557" s="61"/>
      <c r="K557" s="61"/>
      <c r="L557" s="61"/>
      <c r="M557" s="61"/>
      <c r="N557" s="61"/>
      <c r="O557" s="61"/>
      <c r="P557" s="61"/>
      <c r="Q557" s="61"/>
      <c r="R557" s="61"/>
      <c r="S557" s="61"/>
      <c r="T557" s="61"/>
      <c r="U557" s="61"/>
      <c r="V557" s="61"/>
      <c r="W557" s="61"/>
      <c r="X557" s="61"/>
      <c r="Y557" s="61"/>
      <c r="Z557" s="61"/>
      <c r="AA557" s="61"/>
    </row>
    <row r="558" spans="1:27" ht="14.25" customHeight="1" x14ac:dyDescent="0.35">
      <c r="A558" s="61"/>
      <c r="B558" s="61"/>
      <c r="C558" s="61"/>
      <c r="D558" s="61"/>
      <c r="E558" s="61"/>
      <c r="F558" s="61"/>
      <c r="G558" s="61"/>
      <c r="H558" s="61"/>
      <c r="I558" s="61"/>
      <c r="J558" s="61"/>
      <c r="K558" s="61"/>
      <c r="L558" s="61"/>
      <c r="M558" s="61"/>
      <c r="N558" s="61"/>
      <c r="O558" s="61"/>
      <c r="P558" s="61"/>
      <c r="Q558" s="61"/>
      <c r="R558" s="61"/>
      <c r="S558" s="61"/>
      <c r="T558" s="61"/>
      <c r="U558" s="61"/>
      <c r="V558" s="61"/>
      <c r="W558" s="61"/>
      <c r="X558" s="61"/>
      <c r="Y558" s="61"/>
      <c r="Z558" s="61"/>
      <c r="AA558" s="61"/>
    </row>
    <row r="559" spans="1:27" ht="14.25" customHeight="1" x14ac:dyDescent="0.35">
      <c r="A559" s="61"/>
      <c r="B559" s="61"/>
      <c r="C559" s="61"/>
      <c r="D559" s="61"/>
      <c r="E559" s="61"/>
      <c r="F559" s="61"/>
      <c r="G559" s="61"/>
      <c r="H559" s="61"/>
      <c r="I559" s="61"/>
      <c r="J559" s="61"/>
      <c r="K559" s="61"/>
      <c r="L559" s="61"/>
      <c r="M559" s="61"/>
      <c r="N559" s="61"/>
      <c r="O559" s="61"/>
      <c r="P559" s="61"/>
      <c r="Q559" s="61"/>
      <c r="R559" s="61"/>
      <c r="S559" s="61"/>
      <c r="T559" s="61"/>
      <c r="U559" s="61"/>
      <c r="V559" s="61"/>
      <c r="W559" s="61"/>
      <c r="X559" s="61"/>
      <c r="Y559" s="61"/>
      <c r="Z559" s="61"/>
      <c r="AA559" s="61"/>
    </row>
    <row r="560" spans="1:27" ht="14.25" customHeight="1" x14ac:dyDescent="0.35">
      <c r="A560" s="61"/>
      <c r="B560" s="61"/>
      <c r="C560" s="61"/>
      <c r="D560" s="61"/>
      <c r="E560" s="61"/>
      <c r="F560" s="61"/>
      <c r="G560" s="61"/>
      <c r="H560" s="61"/>
      <c r="I560" s="61"/>
      <c r="J560" s="61"/>
      <c r="K560" s="61"/>
      <c r="L560" s="61"/>
      <c r="M560" s="61"/>
      <c r="N560" s="61"/>
      <c r="O560" s="61"/>
      <c r="P560" s="61"/>
      <c r="Q560" s="61"/>
      <c r="R560" s="61"/>
      <c r="S560" s="61"/>
      <c r="T560" s="61"/>
      <c r="U560" s="61"/>
      <c r="V560" s="61"/>
      <c r="W560" s="61"/>
      <c r="X560" s="61"/>
      <c r="Y560" s="61"/>
      <c r="Z560" s="61"/>
      <c r="AA560" s="61"/>
    </row>
    <row r="561" spans="1:27" ht="14.25" customHeight="1" x14ac:dyDescent="0.35">
      <c r="A561" s="61"/>
      <c r="B561" s="61"/>
      <c r="C561" s="61"/>
      <c r="D561" s="61"/>
      <c r="E561" s="61"/>
      <c r="F561" s="61"/>
      <c r="G561" s="61"/>
      <c r="H561" s="61"/>
      <c r="I561" s="61"/>
      <c r="J561" s="61"/>
      <c r="K561" s="61"/>
      <c r="L561" s="61"/>
      <c r="M561" s="61"/>
      <c r="N561" s="61"/>
      <c r="O561" s="61"/>
      <c r="P561" s="61"/>
      <c r="Q561" s="61"/>
      <c r="R561" s="61"/>
      <c r="S561" s="61"/>
      <c r="T561" s="61"/>
      <c r="U561" s="61"/>
      <c r="V561" s="61"/>
      <c r="W561" s="61"/>
      <c r="X561" s="61"/>
      <c r="Y561" s="61"/>
      <c r="Z561" s="61"/>
      <c r="AA561" s="61"/>
    </row>
    <row r="562" spans="1:27" ht="14.25" customHeight="1" x14ac:dyDescent="0.35">
      <c r="A562" s="61"/>
      <c r="B562" s="61"/>
      <c r="C562" s="61"/>
      <c r="D562" s="61"/>
      <c r="E562" s="61"/>
      <c r="F562" s="61"/>
      <c r="G562" s="61"/>
      <c r="H562" s="61"/>
      <c r="I562" s="61"/>
      <c r="J562" s="61"/>
      <c r="K562" s="61"/>
      <c r="L562" s="61"/>
      <c r="M562" s="61"/>
      <c r="N562" s="61"/>
      <c r="O562" s="61"/>
      <c r="P562" s="61"/>
      <c r="Q562" s="61"/>
      <c r="R562" s="61"/>
      <c r="S562" s="61"/>
      <c r="T562" s="61"/>
      <c r="U562" s="61"/>
      <c r="V562" s="61"/>
      <c r="W562" s="61"/>
      <c r="X562" s="61"/>
      <c r="Y562" s="61"/>
      <c r="Z562" s="61"/>
      <c r="AA562" s="61"/>
    </row>
    <row r="563" spans="1:27" ht="14.25" customHeight="1" x14ac:dyDescent="0.35">
      <c r="A563" s="61"/>
      <c r="B563" s="61"/>
      <c r="C563" s="61"/>
      <c r="D563" s="61"/>
      <c r="E563" s="61"/>
      <c r="F563" s="61"/>
      <c r="G563" s="61"/>
      <c r="H563" s="61"/>
      <c r="I563" s="61"/>
      <c r="J563" s="61"/>
      <c r="K563" s="61"/>
      <c r="L563" s="61"/>
      <c r="M563" s="61"/>
      <c r="N563" s="61"/>
      <c r="O563" s="61"/>
      <c r="P563" s="61"/>
      <c r="Q563" s="61"/>
      <c r="R563" s="61"/>
      <c r="S563" s="61"/>
      <c r="T563" s="61"/>
      <c r="U563" s="61"/>
      <c r="V563" s="61"/>
      <c r="W563" s="61"/>
      <c r="X563" s="61"/>
      <c r="Y563" s="61"/>
      <c r="Z563" s="61"/>
      <c r="AA563" s="61"/>
    </row>
    <row r="564" spans="1:27" ht="14.25" customHeight="1" x14ac:dyDescent="0.35">
      <c r="A564" s="61"/>
      <c r="B564" s="61"/>
      <c r="C564" s="61"/>
      <c r="D564" s="61"/>
      <c r="E564" s="61"/>
      <c r="F564" s="61"/>
      <c r="G564" s="61"/>
      <c r="H564" s="61"/>
      <c r="I564" s="61"/>
      <c r="J564" s="61"/>
      <c r="K564" s="61"/>
      <c r="L564" s="61"/>
      <c r="M564" s="61"/>
      <c r="N564" s="61"/>
      <c r="O564" s="61"/>
      <c r="P564" s="61"/>
      <c r="Q564" s="61"/>
      <c r="R564" s="61"/>
      <c r="S564" s="61"/>
      <c r="T564" s="61"/>
      <c r="U564" s="61"/>
      <c r="V564" s="61"/>
      <c r="W564" s="61"/>
      <c r="X564" s="61"/>
      <c r="Y564" s="61"/>
      <c r="Z564" s="61"/>
      <c r="AA564" s="61"/>
    </row>
    <row r="565" spans="1:27" ht="14.25" customHeight="1" x14ac:dyDescent="0.35">
      <c r="A565" s="61"/>
      <c r="B565" s="61"/>
      <c r="C565" s="61"/>
      <c r="D565" s="61"/>
      <c r="E565" s="61"/>
      <c r="F565" s="61"/>
      <c r="G565" s="61"/>
      <c r="H565" s="61"/>
      <c r="I565" s="61"/>
      <c r="J565" s="61"/>
      <c r="K565" s="61"/>
      <c r="L565" s="61"/>
      <c r="M565" s="61"/>
      <c r="N565" s="61"/>
      <c r="O565" s="61"/>
      <c r="P565" s="61"/>
      <c r="Q565" s="61"/>
      <c r="R565" s="61"/>
      <c r="S565" s="61"/>
      <c r="T565" s="61"/>
      <c r="U565" s="61"/>
      <c r="V565" s="61"/>
      <c r="W565" s="61"/>
      <c r="X565" s="61"/>
      <c r="Y565" s="61"/>
      <c r="Z565" s="61"/>
      <c r="AA565" s="61"/>
    </row>
    <row r="566" spans="1:27" ht="14.25" customHeight="1" x14ac:dyDescent="0.35">
      <c r="A566" s="61"/>
      <c r="B566" s="61"/>
      <c r="C566" s="61"/>
      <c r="D566" s="61"/>
      <c r="E566" s="61"/>
      <c r="F566" s="61"/>
      <c r="G566" s="61"/>
      <c r="H566" s="61"/>
      <c r="I566" s="61"/>
      <c r="J566" s="61"/>
      <c r="K566" s="61"/>
      <c r="L566" s="61"/>
      <c r="M566" s="61"/>
      <c r="N566" s="61"/>
      <c r="O566" s="61"/>
      <c r="P566" s="61"/>
      <c r="Q566" s="61"/>
      <c r="R566" s="61"/>
      <c r="S566" s="61"/>
      <c r="T566" s="61"/>
      <c r="U566" s="61"/>
      <c r="V566" s="61"/>
      <c r="W566" s="61"/>
      <c r="X566" s="61"/>
      <c r="Y566" s="61"/>
      <c r="Z566" s="61"/>
      <c r="AA566" s="61"/>
    </row>
    <row r="567" spans="1:27" ht="14.25" customHeight="1" x14ac:dyDescent="0.35">
      <c r="A567" s="61"/>
      <c r="B567" s="61"/>
      <c r="C567" s="61"/>
      <c r="D567" s="61"/>
      <c r="E567" s="61"/>
      <c r="F567" s="61"/>
      <c r="G567" s="61"/>
      <c r="H567" s="61"/>
      <c r="I567" s="61"/>
      <c r="J567" s="61"/>
      <c r="K567" s="61"/>
      <c r="L567" s="61"/>
      <c r="M567" s="61"/>
      <c r="N567" s="61"/>
      <c r="O567" s="61"/>
      <c r="P567" s="61"/>
      <c r="Q567" s="61"/>
      <c r="R567" s="61"/>
      <c r="S567" s="61"/>
      <c r="T567" s="61"/>
      <c r="U567" s="61"/>
      <c r="V567" s="61"/>
      <c r="W567" s="61"/>
      <c r="X567" s="61"/>
      <c r="Y567" s="61"/>
      <c r="Z567" s="61"/>
      <c r="AA567" s="61"/>
    </row>
    <row r="568" spans="1:27" ht="14.25" customHeight="1" x14ac:dyDescent="0.35">
      <c r="A568" s="61"/>
      <c r="B568" s="61"/>
      <c r="C568" s="61"/>
      <c r="D568" s="61"/>
      <c r="E568" s="61"/>
      <c r="F568" s="61"/>
      <c r="G568" s="61"/>
      <c r="H568" s="61"/>
      <c r="I568" s="61"/>
      <c r="J568" s="61"/>
      <c r="K568" s="61"/>
      <c r="L568" s="61"/>
      <c r="M568" s="61"/>
      <c r="N568" s="61"/>
      <c r="O568" s="61"/>
      <c r="P568" s="61"/>
      <c r="Q568" s="61"/>
      <c r="R568" s="61"/>
      <c r="S568" s="61"/>
      <c r="T568" s="61"/>
      <c r="U568" s="61"/>
      <c r="V568" s="61"/>
      <c r="W568" s="61"/>
      <c r="X568" s="61"/>
      <c r="Y568" s="61"/>
      <c r="Z568" s="61"/>
      <c r="AA568" s="61"/>
    </row>
    <row r="569" spans="1:27" ht="14.25" customHeight="1" x14ac:dyDescent="0.35">
      <c r="A569" s="61"/>
      <c r="B569" s="61"/>
      <c r="C569" s="61"/>
      <c r="D569" s="61"/>
      <c r="E569" s="61"/>
      <c r="F569" s="61"/>
      <c r="G569" s="61"/>
      <c r="H569" s="61"/>
      <c r="I569" s="61"/>
      <c r="J569" s="61"/>
      <c r="K569" s="61"/>
      <c r="L569" s="61"/>
      <c r="M569" s="61"/>
      <c r="N569" s="61"/>
      <c r="O569" s="61"/>
      <c r="P569" s="61"/>
      <c r="Q569" s="61"/>
      <c r="R569" s="61"/>
      <c r="S569" s="61"/>
      <c r="T569" s="61"/>
      <c r="U569" s="61"/>
      <c r="V569" s="61"/>
      <c r="W569" s="61"/>
      <c r="X569" s="61"/>
      <c r="Y569" s="61"/>
      <c r="Z569" s="61"/>
      <c r="AA569" s="61"/>
    </row>
    <row r="570" spans="1:27" ht="14.25" customHeight="1" x14ac:dyDescent="0.35">
      <c r="A570" s="61"/>
      <c r="B570" s="61"/>
      <c r="C570" s="61"/>
      <c r="D570" s="61"/>
      <c r="E570" s="61"/>
      <c r="F570" s="61"/>
      <c r="G570" s="61"/>
      <c r="H570" s="61"/>
      <c r="I570" s="61"/>
      <c r="J570" s="61"/>
      <c r="K570" s="61"/>
      <c r="L570" s="61"/>
      <c r="M570" s="61"/>
      <c r="N570" s="61"/>
      <c r="O570" s="61"/>
      <c r="P570" s="61"/>
      <c r="Q570" s="61"/>
      <c r="R570" s="61"/>
      <c r="S570" s="61"/>
      <c r="T570" s="61"/>
      <c r="U570" s="61"/>
      <c r="V570" s="61"/>
      <c r="W570" s="61"/>
      <c r="X570" s="61"/>
      <c r="Y570" s="61"/>
      <c r="Z570" s="61"/>
      <c r="AA570" s="61"/>
    </row>
    <row r="571" spans="1:27" ht="14.25" customHeight="1" x14ac:dyDescent="0.35">
      <c r="A571" s="61"/>
      <c r="B571" s="61"/>
      <c r="C571" s="61"/>
      <c r="D571" s="61"/>
      <c r="E571" s="61"/>
      <c r="F571" s="61"/>
      <c r="G571" s="61"/>
      <c r="H571" s="61"/>
      <c r="I571" s="61"/>
      <c r="J571" s="61"/>
      <c r="K571" s="61"/>
      <c r="L571" s="61"/>
      <c r="M571" s="61"/>
      <c r="N571" s="61"/>
      <c r="O571" s="61"/>
      <c r="P571" s="61"/>
      <c r="Q571" s="61"/>
      <c r="R571" s="61"/>
      <c r="S571" s="61"/>
      <c r="T571" s="61"/>
      <c r="U571" s="61"/>
      <c r="V571" s="61"/>
      <c r="W571" s="61"/>
      <c r="X571" s="61"/>
      <c r="Y571" s="61"/>
      <c r="Z571" s="61"/>
      <c r="AA571" s="61"/>
    </row>
    <row r="572" spans="1:27" ht="14.25" customHeight="1" x14ac:dyDescent="0.35">
      <c r="A572" s="61"/>
      <c r="B572" s="61"/>
      <c r="C572" s="61"/>
      <c r="D572" s="61"/>
      <c r="E572" s="61"/>
      <c r="F572" s="61"/>
      <c r="G572" s="61"/>
      <c r="H572" s="61"/>
      <c r="I572" s="61"/>
      <c r="J572" s="61"/>
      <c r="K572" s="61"/>
      <c r="L572" s="61"/>
      <c r="M572" s="61"/>
      <c r="N572" s="61"/>
      <c r="O572" s="61"/>
      <c r="P572" s="61"/>
      <c r="Q572" s="61"/>
      <c r="R572" s="61"/>
      <c r="S572" s="61"/>
      <c r="T572" s="61"/>
      <c r="U572" s="61"/>
      <c r="V572" s="61"/>
      <c r="W572" s="61"/>
      <c r="X572" s="61"/>
      <c r="Y572" s="61"/>
      <c r="Z572" s="61"/>
      <c r="AA572" s="61"/>
    </row>
    <row r="573" spans="1:27" ht="14.25" customHeight="1" x14ac:dyDescent="0.35">
      <c r="A573" s="61"/>
      <c r="B573" s="61"/>
      <c r="C573" s="61"/>
      <c r="D573" s="61"/>
      <c r="E573" s="61"/>
      <c r="F573" s="61"/>
      <c r="G573" s="61"/>
      <c r="H573" s="61"/>
      <c r="I573" s="61"/>
      <c r="J573" s="61"/>
      <c r="K573" s="61"/>
      <c r="L573" s="61"/>
      <c r="M573" s="61"/>
      <c r="N573" s="61"/>
      <c r="O573" s="61"/>
      <c r="P573" s="61"/>
      <c r="Q573" s="61"/>
      <c r="R573" s="61"/>
      <c r="S573" s="61"/>
      <c r="T573" s="61"/>
      <c r="U573" s="61"/>
      <c r="V573" s="61"/>
      <c r="W573" s="61"/>
      <c r="X573" s="61"/>
      <c r="Y573" s="61"/>
      <c r="Z573" s="61"/>
      <c r="AA573" s="61"/>
    </row>
    <row r="574" spans="1:27" ht="14.25" customHeight="1" x14ac:dyDescent="0.35">
      <c r="A574" s="61"/>
      <c r="B574" s="61"/>
      <c r="C574" s="61"/>
      <c r="D574" s="61"/>
      <c r="E574" s="61"/>
      <c r="F574" s="61"/>
      <c r="G574" s="61"/>
      <c r="H574" s="61"/>
      <c r="I574" s="61"/>
      <c r="J574" s="61"/>
      <c r="K574" s="61"/>
      <c r="L574" s="61"/>
      <c r="M574" s="61"/>
      <c r="N574" s="61"/>
      <c r="O574" s="61"/>
      <c r="P574" s="61"/>
      <c r="Q574" s="61"/>
      <c r="R574" s="61"/>
      <c r="S574" s="61"/>
      <c r="T574" s="61"/>
      <c r="U574" s="61"/>
      <c r="V574" s="61"/>
      <c r="W574" s="61"/>
      <c r="X574" s="61"/>
      <c r="Y574" s="61"/>
      <c r="Z574" s="61"/>
      <c r="AA574" s="61"/>
    </row>
    <row r="575" spans="1:27" ht="14.25" customHeight="1" x14ac:dyDescent="0.35">
      <c r="A575" s="61"/>
      <c r="B575" s="61"/>
      <c r="C575" s="61"/>
      <c r="D575" s="61"/>
      <c r="E575" s="61"/>
      <c r="F575" s="61"/>
      <c r="G575" s="61"/>
      <c r="H575" s="61"/>
      <c r="I575" s="61"/>
      <c r="J575" s="61"/>
      <c r="K575" s="61"/>
      <c r="L575" s="61"/>
      <c r="M575" s="61"/>
      <c r="N575" s="61"/>
      <c r="O575" s="61"/>
      <c r="P575" s="61"/>
      <c r="Q575" s="61"/>
      <c r="R575" s="61"/>
      <c r="S575" s="61"/>
      <c r="T575" s="61"/>
      <c r="U575" s="61"/>
      <c r="V575" s="61"/>
      <c r="W575" s="61"/>
      <c r="X575" s="61"/>
      <c r="Y575" s="61"/>
      <c r="Z575" s="61"/>
      <c r="AA575" s="61"/>
    </row>
    <row r="576" spans="1:27" ht="14.25" customHeight="1" x14ac:dyDescent="0.35">
      <c r="A576" s="61"/>
      <c r="B576" s="61"/>
      <c r="C576" s="61"/>
      <c r="D576" s="61"/>
      <c r="E576" s="61"/>
      <c r="F576" s="61"/>
      <c r="G576" s="61"/>
      <c r="H576" s="61"/>
      <c r="I576" s="61"/>
      <c r="J576" s="61"/>
      <c r="K576" s="61"/>
      <c r="L576" s="61"/>
      <c r="M576" s="61"/>
      <c r="N576" s="61"/>
      <c r="O576" s="61"/>
      <c r="P576" s="61"/>
      <c r="Q576" s="61"/>
      <c r="R576" s="61"/>
      <c r="S576" s="61"/>
      <c r="T576" s="61"/>
      <c r="U576" s="61"/>
      <c r="V576" s="61"/>
      <c r="W576" s="61"/>
      <c r="X576" s="61"/>
      <c r="Y576" s="61"/>
      <c r="Z576" s="61"/>
      <c r="AA576" s="61"/>
    </row>
    <row r="577" spans="1:27" ht="14.25" customHeight="1" x14ac:dyDescent="0.35">
      <c r="A577" s="61"/>
      <c r="B577" s="61"/>
      <c r="C577" s="61"/>
      <c r="D577" s="61"/>
      <c r="E577" s="61"/>
      <c r="F577" s="61"/>
      <c r="G577" s="61"/>
      <c r="H577" s="61"/>
      <c r="I577" s="61"/>
      <c r="J577" s="61"/>
      <c r="K577" s="61"/>
      <c r="L577" s="61"/>
      <c r="M577" s="61"/>
      <c r="N577" s="61"/>
      <c r="O577" s="61"/>
      <c r="P577" s="61"/>
      <c r="Q577" s="61"/>
      <c r="R577" s="61"/>
      <c r="S577" s="61"/>
      <c r="T577" s="61"/>
      <c r="U577" s="61"/>
      <c r="V577" s="61"/>
      <c r="W577" s="61"/>
      <c r="X577" s="61"/>
      <c r="Y577" s="61"/>
      <c r="Z577" s="61"/>
      <c r="AA577" s="61"/>
    </row>
    <row r="578" spans="1:27" ht="14.25" customHeight="1" x14ac:dyDescent="0.35">
      <c r="A578" s="61"/>
      <c r="B578" s="61"/>
      <c r="C578" s="61"/>
      <c r="D578" s="61"/>
      <c r="E578" s="61"/>
      <c r="F578" s="61"/>
      <c r="G578" s="61"/>
      <c r="H578" s="61"/>
      <c r="I578" s="61"/>
      <c r="J578" s="61"/>
      <c r="K578" s="61"/>
      <c r="L578" s="61"/>
      <c r="M578" s="61"/>
      <c r="N578" s="61"/>
      <c r="O578" s="61"/>
      <c r="P578" s="61"/>
      <c r="Q578" s="61"/>
      <c r="R578" s="61"/>
      <c r="S578" s="61"/>
      <c r="T578" s="61"/>
      <c r="U578" s="61"/>
      <c r="V578" s="61"/>
      <c r="W578" s="61"/>
      <c r="X578" s="61"/>
      <c r="Y578" s="61"/>
      <c r="Z578" s="61"/>
      <c r="AA578" s="61"/>
    </row>
    <row r="579" spans="1:27" ht="14.25" customHeight="1" x14ac:dyDescent="0.35">
      <c r="A579" s="61"/>
      <c r="B579" s="61"/>
      <c r="C579" s="61"/>
      <c r="D579" s="61"/>
      <c r="E579" s="61"/>
      <c r="F579" s="61"/>
      <c r="G579" s="61"/>
      <c r="H579" s="61"/>
      <c r="I579" s="61"/>
      <c r="J579" s="61"/>
      <c r="K579" s="61"/>
      <c r="L579" s="61"/>
      <c r="M579" s="61"/>
      <c r="N579" s="61"/>
      <c r="O579" s="61"/>
      <c r="P579" s="61"/>
      <c r="Q579" s="61"/>
      <c r="R579" s="61"/>
      <c r="S579" s="61"/>
      <c r="T579" s="61"/>
      <c r="U579" s="61"/>
      <c r="V579" s="61"/>
      <c r="W579" s="61"/>
      <c r="X579" s="61"/>
      <c r="Y579" s="61"/>
      <c r="Z579" s="61"/>
      <c r="AA579" s="61"/>
    </row>
    <row r="580" spans="1:27" ht="14.25" customHeight="1" x14ac:dyDescent="0.35">
      <c r="A580" s="61"/>
      <c r="B580" s="61"/>
      <c r="C580" s="61"/>
      <c r="D580" s="61"/>
      <c r="E580" s="61"/>
      <c r="F580" s="61"/>
      <c r="G580" s="61"/>
      <c r="H580" s="61"/>
      <c r="I580" s="61"/>
      <c r="J580" s="61"/>
      <c r="K580" s="61"/>
      <c r="L580" s="61"/>
      <c r="M580" s="61"/>
      <c r="N580" s="61"/>
      <c r="O580" s="61"/>
      <c r="P580" s="61"/>
      <c r="Q580" s="61"/>
      <c r="R580" s="61"/>
      <c r="S580" s="61"/>
      <c r="T580" s="61"/>
      <c r="U580" s="61"/>
      <c r="V580" s="61"/>
      <c r="W580" s="61"/>
      <c r="X580" s="61"/>
      <c r="Y580" s="61"/>
      <c r="Z580" s="61"/>
      <c r="AA580" s="61"/>
    </row>
    <row r="581" spans="1:27" ht="14.25" customHeight="1" x14ac:dyDescent="0.35">
      <c r="A581" s="61"/>
      <c r="B581" s="61"/>
      <c r="C581" s="61"/>
      <c r="D581" s="61"/>
      <c r="E581" s="61"/>
      <c r="F581" s="61"/>
      <c r="G581" s="61"/>
      <c r="H581" s="61"/>
      <c r="I581" s="61"/>
      <c r="J581" s="61"/>
      <c r="K581" s="61"/>
      <c r="L581" s="61"/>
      <c r="M581" s="61"/>
      <c r="N581" s="61"/>
      <c r="O581" s="61"/>
      <c r="P581" s="61"/>
      <c r="Q581" s="61"/>
      <c r="R581" s="61"/>
      <c r="S581" s="61"/>
      <c r="T581" s="61"/>
      <c r="U581" s="61"/>
      <c r="V581" s="61"/>
      <c r="W581" s="61"/>
      <c r="X581" s="61"/>
      <c r="Y581" s="61"/>
      <c r="Z581" s="61"/>
      <c r="AA581" s="61"/>
    </row>
    <row r="582" spans="1:27" ht="14.25" customHeight="1" x14ac:dyDescent="0.35">
      <c r="A582" s="61"/>
      <c r="B582" s="61"/>
      <c r="C582" s="61"/>
      <c r="D582" s="61"/>
      <c r="E582" s="61"/>
      <c r="F582" s="61"/>
      <c r="G582" s="61"/>
      <c r="H582" s="61"/>
      <c r="I582" s="61"/>
      <c r="J582" s="61"/>
      <c r="K582" s="61"/>
      <c r="L582" s="61"/>
      <c r="M582" s="61"/>
      <c r="N582" s="61"/>
      <c r="O582" s="61"/>
      <c r="P582" s="61"/>
      <c r="Q582" s="61"/>
      <c r="R582" s="61"/>
      <c r="S582" s="61"/>
      <c r="T582" s="61"/>
      <c r="U582" s="61"/>
      <c r="V582" s="61"/>
      <c r="W582" s="61"/>
      <c r="X582" s="61"/>
      <c r="Y582" s="61"/>
      <c r="Z582" s="61"/>
      <c r="AA582" s="61"/>
    </row>
    <row r="583" spans="1:27" ht="14.25" customHeight="1" x14ac:dyDescent="0.35">
      <c r="A583" s="61"/>
      <c r="B583" s="61"/>
      <c r="C583" s="61"/>
      <c r="D583" s="61"/>
      <c r="E583" s="61"/>
      <c r="F583" s="61"/>
      <c r="G583" s="61"/>
      <c r="H583" s="61"/>
      <c r="I583" s="61"/>
      <c r="J583" s="61"/>
      <c r="K583" s="61"/>
      <c r="L583" s="61"/>
      <c r="M583" s="61"/>
      <c r="N583" s="61"/>
      <c r="O583" s="61"/>
      <c r="P583" s="61"/>
      <c r="Q583" s="61"/>
      <c r="R583" s="61"/>
      <c r="S583" s="61"/>
      <c r="T583" s="61"/>
      <c r="U583" s="61"/>
      <c r="V583" s="61"/>
      <c r="W583" s="61"/>
      <c r="X583" s="61"/>
      <c r="Y583" s="61"/>
      <c r="Z583" s="61"/>
      <c r="AA583" s="61"/>
    </row>
    <row r="584" spans="1:27" ht="14.25" customHeight="1" x14ac:dyDescent="0.35">
      <c r="A584" s="61"/>
      <c r="B584" s="61"/>
      <c r="C584" s="61"/>
      <c r="D584" s="61"/>
      <c r="E584" s="61"/>
      <c r="F584" s="61"/>
      <c r="G584" s="61"/>
      <c r="H584" s="61"/>
      <c r="I584" s="61"/>
      <c r="J584" s="61"/>
      <c r="K584" s="61"/>
      <c r="L584" s="61"/>
      <c r="M584" s="61"/>
      <c r="N584" s="61"/>
      <c r="O584" s="61"/>
      <c r="P584" s="61"/>
      <c r="Q584" s="61"/>
      <c r="R584" s="61"/>
      <c r="S584" s="61"/>
      <c r="T584" s="61"/>
      <c r="U584" s="61"/>
      <c r="V584" s="61"/>
      <c r="W584" s="61"/>
      <c r="X584" s="61"/>
      <c r="Y584" s="61"/>
      <c r="Z584" s="61"/>
      <c r="AA584" s="61"/>
    </row>
    <row r="585" spans="1:27" ht="14.25" customHeight="1" x14ac:dyDescent="0.35">
      <c r="A585" s="61"/>
      <c r="B585" s="61"/>
      <c r="C585" s="61"/>
      <c r="D585" s="61"/>
      <c r="E585" s="61"/>
      <c r="F585" s="61"/>
      <c r="G585" s="61"/>
      <c r="H585" s="61"/>
      <c r="I585" s="61"/>
      <c r="J585" s="61"/>
      <c r="K585" s="61"/>
      <c r="L585" s="61"/>
      <c r="M585" s="61"/>
      <c r="N585" s="61"/>
      <c r="O585" s="61"/>
      <c r="P585" s="61"/>
      <c r="Q585" s="61"/>
      <c r="R585" s="61"/>
      <c r="S585" s="61"/>
      <c r="T585" s="61"/>
      <c r="U585" s="61"/>
      <c r="V585" s="61"/>
      <c r="W585" s="61"/>
      <c r="X585" s="61"/>
      <c r="Y585" s="61"/>
      <c r="Z585" s="61"/>
      <c r="AA585" s="61"/>
    </row>
    <row r="586" spans="1:27" ht="14.25" customHeight="1" x14ac:dyDescent="0.35">
      <c r="A586" s="61"/>
      <c r="B586" s="61"/>
      <c r="C586" s="61"/>
      <c r="D586" s="61"/>
      <c r="E586" s="61"/>
      <c r="F586" s="61"/>
      <c r="G586" s="61"/>
      <c r="H586" s="61"/>
      <c r="I586" s="61"/>
      <c r="J586" s="61"/>
      <c r="K586" s="61"/>
      <c r="L586" s="61"/>
      <c r="M586" s="61"/>
      <c r="N586" s="61"/>
      <c r="O586" s="61"/>
      <c r="P586" s="61"/>
      <c r="Q586" s="61"/>
      <c r="R586" s="61"/>
      <c r="S586" s="61"/>
      <c r="T586" s="61"/>
      <c r="U586" s="61"/>
      <c r="V586" s="61"/>
      <c r="W586" s="61"/>
      <c r="X586" s="61"/>
      <c r="Y586" s="61"/>
      <c r="Z586" s="61"/>
      <c r="AA586" s="61"/>
    </row>
    <row r="587" spans="1:27" ht="14.25" customHeight="1" x14ac:dyDescent="0.35">
      <c r="A587" s="61"/>
      <c r="B587" s="61"/>
      <c r="C587" s="61"/>
      <c r="D587" s="61"/>
      <c r="E587" s="61"/>
      <c r="F587" s="61"/>
      <c r="G587" s="61"/>
      <c r="H587" s="61"/>
      <c r="I587" s="61"/>
      <c r="J587" s="61"/>
      <c r="K587" s="61"/>
      <c r="L587" s="61"/>
      <c r="M587" s="61"/>
      <c r="N587" s="61"/>
      <c r="O587" s="61"/>
      <c r="P587" s="61"/>
      <c r="Q587" s="61"/>
      <c r="R587" s="61"/>
      <c r="S587" s="61"/>
      <c r="T587" s="61"/>
      <c r="U587" s="61"/>
      <c r="V587" s="61"/>
      <c r="W587" s="61"/>
      <c r="X587" s="61"/>
      <c r="Y587" s="61"/>
      <c r="Z587" s="61"/>
      <c r="AA587" s="61"/>
    </row>
    <row r="588" spans="1:27" ht="14.25" customHeight="1" x14ac:dyDescent="0.35">
      <c r="A588" s="61"/>
      <c r="B588" s="61"/>
      <c r="C588" s="61"/>
      <c r="D588" s="61"/>
      <c r="E588" s="61"/>
      <c r="F588" s="61"/>
      <c r="G588" s="61"/>
      <c r="H588" s="61"/>
      <c r="I588" s="61"/>
      <c r="J588" s="61"/>
      <c r="K588" s="61"/>
      <c r="L588" s="61"/>
      <c r="M588" s="61"/>
      <c r="N588" s="61"/>
      <c r="O588" s="61"/>
      <c r="P588" s="61"/>
      <c r="Q588" s="61"/>
      <c r="R588" s="61"/>
      <c r="S588" s="61"/>
      <c r="T588" s="61"/>
      <c r="U588" s="61"/>
      <c r="V588" s="61"/>
      <c r="W588" s="61"/>
      <c r="X588" s="61"/>
      <c r="Y588" s="61"/>
      <c r="Z588" s="61"/>
      <c r="AA588" s="61"/>
    </row>
    <row r="589" spans="1:27" ht="14.25" customHeight="1" x14ac:dyDescent="0.35">
      <c r="A589" s="61"/>
      <c r="B589" s="61"/>
      <c r="C589" s="61"/>
      <c r="D589" s="61"/>
      <c r="E589" s="61"/>
      <c r="F589" s="61"/>
      <c r="G589" s="61"/>
      <c r="H589" s="61"/>
      <c r="I589" s="61"/>
      <c r="J589" s="61"/>
      <c r="K589" s="61"/>
      <c r="L589" s="61"/>
      <c r="M589" s="61"/>
      <c r="N589" s="61"/>
      <c r="O589" s="61"/>
      <c r="P589" s="61"/>
      <c r="Q589" s="61"/>
      <c r="R589" s="61"/>
      <c r="S589" s="61"/>
      <c r="T589" s="61"/>
      <c r="U589" s="61"/>
      <c r="V589" s="61"/>
      <c r="W589" s="61"/>
      <c r="X589" s="61"/>
      <c r="Y589" s="61"/>
      <c r="Z589" s="61"/>
      <c r="AA589" s="61"/>
    </row>
    <row r="590" spans="1:27" ht="14.25" customHeight="1" x14ac:dyDescent="0.35">
      <c r="A590" s="61"/>
      <c r="B590" s="61"/>
      <c r="C590" s="61"/>
      <c r="D590" s="61"/>
      <c r="E590" s="61"/>
      <c r="F590" s="61"/>
      <c r="G590" s="61"/>
      <c r="H590" s="61"/>
      <c r="I590" s="61"/>
      <c r="J590" s="61"/>
      <c r="K590" s="61"/>
      <c r="L590" s="61"/>
      <c r="M590" s="61"/>
      <c r="N590" s="61"/>
      <c r="O590" s="61"/>
      <c r="P590" s="61"/>
      <c r="Q590" s="61"/>
      <c r="R590" s="61"/>
      <c r="S590" s="61"/>
      <c r="T590" s="61"/>
      <c r="U590" s="61"/>
      <c r="V590" s="61"/>
      <c r="W590" s="61"/>
      <c r="X590" s="61"/>
      <c r="Y590" s="61"/>
      <c r="Z590" s="61"/>
      <c r="AA590" s="61"/>
    </row>
    <row r="591" spans="1:27" ht="14.25" customHeight="1" x14ac:dyDescent="0.35">
      <c r="A591" s="61"/>
      <c r="B591" s="61"/>
      <c r="C591" s="61"/>
      <c r="D591" s="61"/>
      <c r="E591" s="61"/>
      <c r="F591" s="61"/>
      <c r="G591" s="61"/>
      <c r="H591" s="61"/>
      <c r="I591" s="61"/>
      <c r="J591" s="61"/>
      <c r="K591" s="61"/>
      <c r="L591" s="61"/>
      <c r="M591" s="61"/>
      <c r="N591" s="61"/>
      <c r="O591" s="61"/>
      <c r="P591" s="61"/>
      <c r="Q591" s="61"/>
      <c r="R591" s="61"/>
      <c r="S591" s="61"/>
      <c r="T591" s="61"/>
      <c r="U591" s="61"/>
      <c r="V591" s="61"/>
      <c r="W591" s="61"/>
      <c r="X591" s="61"/>
      <c r="Y591" s="61"/>
      <c r="Z591" s="61"/>
      <c r="AA591" s="61"/>
    </row>
    <row r="592" spans="1:27" ht="14.25" customHeight="1" x14ac:dyDescent="0.35">
      <c r="A592" s="61"/>
      <c r="B592" s="61"/>
      <c r="C592" s="61"/>
      <c r="D592" s="61"/>
      <c r="E592" s="61"/>
      <c r="F592" s="61"/>
      <c r="G592" s="61"/>
      <c r="H592" s="61"/>
      <c r="I592" s="61"/>
      <c r="J592" s="61"/>
      <c r="K592" s="61"/>
      <c r="L592" s="61"/>
      <c r="M592" s="61"/>
      <c r="N592" s="61"/>
      <c r="O592" s="61"/>
      <c r="P592" s="61"/>
      <c r="Q592" s="61"/>
      <c r="R592" s="61"/>
      <c r="S592" s="61"/>
      <c r="T592" s="61"/>
      <c r="U592" s="61"/>
      <c r="V592" s="61"/>
      <c r="W592" s="61"/>
      <c r="X592" s="61"/>
      <c r="Y592" s="61"/>
      <c r="Z592" s="61"/>
      <c r="AA592" s="61"/>
    </row>
    <row r="593" spans="1:27" ht="14.25" customHeight="1" x14ac:dyDescent="0.35">
      <c r="A593" s="61"/>
      <c r="B593" s="61"/>
      <c r="C593" s="61"/>
      <c r="D593" s="61"/>
      <c r="E593" s="61"/>
      <c r="F593" s="61"/>
      <c r="G593" s="61"/>
      <c r="H593" s="61"/>
      <c r="I593" s="61"/>
      <c r="J593" s="61"/>
      <c r="K593" s="61"/>
      <c r="L593" s="61"/>
      <c r="M593" s="61"/>
      <c r="N593" s="61"/>
      <c r="O593" s="61"/>
      <c r="P593" s="61"/>
      <c r="Q593" s="61"/>
      <c r="R593" s="61"/>
      <c r="S593" s="61"/>
      <c r="T593" s="61"/>
      <c r="U593" s="61"/>
      <c r="V593" s="61"/>
      <c r="W593" s="61"/>
      <c r="X593" s="61"/>
      <c r="Y593" s="61"/>
      <c r="Z593" s="61"/>
      <c r="AA593" s="61"/>
    </row>
    <row r="594" spans="1:27" ht="14.25" customHeight="1" x14ac:dyDescent="0.35">
      <c r="A594" s="61"/>
      <c r="B594" s="61"/>
      <c r="C594" s="61"/>
      <c r="D594" s="61"/>
      <c r="E594" s="61"/>
      <c r="F594" s="61"/>
      <c r="G594" s="61"/>
      <c r="H594" s="61"/>
      <c r="I594" s="61"/>
      <c r="J594" s="61"/>
      <c r="K594" s="61"/>
      <c r="L594" s="61"/>
      <c r="M594" s="61"/>
      <c r="N594" s="61"/>
      <c r="O594" s="61"/>
      <c r="P594" s="61"/>
      <c r="Q594" s="61"/>
      <c r="R594" s="61"/>
      <c r="S594" s="61"/>
      <c r="T594" s="61"/>
      <c r="U594" s="61"/>
      <c r="V594" s="61"/>
      <c r="W594" s="61"/>
      <c r="X594" s="61"/>
      <c r="Y594" s="61"/>
      <c r="Z594" s="61"/>
      <c r="AA594" s="61"/>
    </row>
    <row r="595" spans="1:27" ht="14.25" customHeight="1" x14ac:dyDescent="0.35">
      <c r="A595" s="61"/>
      <c r="B595" s="61"/>
      <c r="C595" s="61"/>
      <c r="D595" s="61"/>
      <c r="E595" s="61"/>
      <c r="F595" s="61"/>
      <c r="G595" s="61"/>
      <c r="H595" s="61"/>
      <c r="I595" s="61"/>
      <c r="J595" s="61"/>
      <c r="K595" s="61"/>
      <c r="L595" s="61"/>
      <c r="M595" s="61"/>
      <c r="N595" s="61"/>
      <c r="O595" s="61"/>
      <c r="P595" s="61"/>
      <c r="Q595" s="61"/>
      <c r="R595" s="61"/>
      <c r="S595" s="61"/>
      <c r="T595" s="61"/>
      <c r="U595" s="61"/>
      <c r="V595" s="61"/>
      <c r="W595" s="61"/>
      <c r="X595" s="61"/>
      <c r="Y595" s="61"/>
      <c r="Z595" s="61"/>
      <c r="AA595" s="61"/>
    </row>
    <row r="596" spans="1:27" ht="14.25" customHeight="1" x14ac:dyDescent="0.35">
      <c r="A596" s="61"/>
      <c r="B596" s="61"/>
      <c r="C596" s="61"/>
      <c r="D596" s="61"/>
      <c r="E596" s="61"/>
      <c r="F596" s="61"/>
      <c r="G596" s="61"/>
      <c r="H596" s="61"/>
      <c r="I596" s="61"/>
      <c r="J596" s="61"/>
      <c r="K596" s="61"/>
      <c r="L596" s="61"/>
      <c r="M596" s="61"/>
      <c r="N596" s="61"/>
      <c r="O596" s="61"/>
      <c r="P596" s="61"/>
      <c r="Q596" s="61"/>
      <c r="R596" s="61"/>
      <c r="S596" s="61"/>
      <c r="T596" s="61"/>
      <c r="U596" s="61"/>
      <c r="V596" s="61"/>
      <c r="W596" s="61"/>
      <c r="X596" s="61"/>
      <c r="Y596" s="61"/>
      <c r="Z596" s="61"/>
      <c r="AA596" s="61"/>
    </row>
    <row r="597" spans="1:27" ht="14.25" customHeight="1" x14ac:dyDescent="0.35">
      <c r="A597" s="61"/>
      <c r="B597" s="61"/>
      <c r="C597" s="61"/>
      <c r="D597" s="61"/>
      <c r="E597" s="61"/>
      <c r="F597" s="61"/>
      <c r="G597" s="61"/>
      <c r="H597" s="61"/>
      <c r="I597" s="61"/>
      <c r="J597" s="61"/>
      <c r="K597" s="61"/>
      <c r="L597" s="61"/>
      <c r="M597" s="61"/>
      <c r="N597" s="61"/>
      <c r="O597" s="61"/>
      <c r="P597" s="61"/>
      <c r="Q597" s="61"/>
      <c r="R597" s="61"/>
      <c r="S597" s="61"/>
      <c r="T597" s="61"/>
      <c r="U597" s="61"/>
      <c r="V597" s="61"/>
      <c r="W597" s="61"/>
      <c r="X597" s="61"/>
      <c r="Y597" s="61"/>
      <c r="Z597" s="61"/>
      <c r="AA597" s="61"/>
    </row>
    <row r="598" spans="1:27" ht="14.25" customHeight="1" x14ac:dyDescent="0.35">
      <c r="A598" s="61"/>
      <c r="B598" s="61"/>
      <c r="C598" s="61"/>
      <c r="D598" s="61"/>
      <c r="E598" s="61"/>
      <c r="F598" s="61"/>
      <c r="G598" s="61"/>
      <c r="H598" s="61"/>
      <c r="I598" s="61"/>
      <c r="J598" s="61"/>
      <c r="K598" s="61"/>
      <c r="L598" s="61"/>
      <c r="M598" s="61"/>
      <c r="N598" s="61"/>
      <c r="O598" s="61"/>
      <c r="P598" s="61"/>
      <c r="Q598" s="61"/>
      <c r="R598" s="61"/>
      <c r="S598" s="61"/>
      <c r="T598" s="61"/>
      <c r="U598" s="61"/>
      <c r="V598" s="61"/>
      <c r="W598" s="61"/>
      <c r="X598" s="61"/>
      <c r="Y598" s="61"/>
      <c r="Z598" s="61"/>
      <c r="AA598" s="61"/>
    </row>
    <row r="599" spans="1:27" ht="14.25" customHeight="1" x14ac:dyDescent="0.35">
      <c r="A599" s="61"/>
      <c r="B599" s="61"/>
      <c r="C599" s="61"/>
      <c r="D599" s="61"/>
      <c r="E599" s="61"/>
      <c r="F599" s="61"/>
      <c r="G599" s="61"/>
      <c r="H599" s="61"/>
      <c r="I599" s="61"/>
      <c r="J599" s="61"/>
      <c r="K599" s="61"/>
      <c r="L599" s="61"/>
      <c r="M599" s="61"/>
      <c r="N599" s="61"/>
      <c r="O599" s="61"/>
      <c r="P599" s="61"/>
      <c r="Q599" s="61"/>
      <c r="R599" s="61"/>
      <c r="S599" s="61"/>
      <c r="T599" s="61"/>
      <c r="U599" s="61"/>
      <c r="V599" s="61"/>
      <c r="W599" s="61"/>
      <c r="X599" s="61"/>
      <c r="Y599" s="61"/>
      <c r="Z599" s="61"/>
      <c r="AA599" s="61"/>
    </row>
    <row r="600" spans="1:27" ht="14.25" customHeight="1" x14ac:dyDescent="0.35">
      <c r="A600" s="61"/>
      <c r="B600" s="61"/>
      <c r="C600" s="61"/>
      <c r="D600" s="61"/>
      <c r="E600" s="61"/>
      <c r="F600" s="61"/>
      <c r="G600" s="61"/>
      <c r="H600" s="61"/>
      <c r="I600" s="61"/>
      <c r="J600" s="61"/>
      <c r="K600" s="61"/>
      <c r="L600" s="61"/>
      <c r="M600" s="61"/>
      <c r="N600" s="61"/>
      <c r="O600" s="61"/>
      <c r="P600" s="61"/>
      <c r="Q600" s="61"/>
      <c r="R600" s="61"/>
      <c r="S600" s="61"/>
      <c r="T600" s="61"/>
      <c r="U600" s="61"/>
      <c r="V600" s="61"/>
      <c r="W600" s="61"/>
      <c r="X600" s="61"/>
      <c r="Y600" s="61"/>
      <c r="Z600" s="61"/>
      <c r="AA600" s="61"/>
    </row>
    <row r="601" spans="1:27" ht="14.25" customHeight="1" x14ac:dyDescent="0.35">
      <c r="A601" s="61"/>
      <c r="B601" s="61"/>
      <c r="C601" s="61"/>
      <c r="D601" s="61"/>
      <c r="E601" s="61"/>
      <c r="F601" s="61"/>
      <c r="G601" s="61"/>
      <c r="H601" s="61"/>
      <c r="I601" s="61"/>
      <c r="J601" s="61"/>
      <c r="K601" s="61"/>
      <c r="L601" s="61"/>
      <c r="M601" s="61"/>
      <c r="N601" s="61"/>
      <c r="O601" s="61"/>
      <c r="P601" s="61"/>
      <c r="Q601" s="61"/>
      <c r="R601" s="61"/>
      <c r="S601" s="61"/>
      <c r="T601" s="61"/>
      <c r="U601" s="61"/>
      <c r="V601" s="61"/>
      <c r="W601" s="61"/>
      <c r="X601" s="61"/>
      <c r="Y601" s="61"/>
      <c r="Z601" s="61"/>
      <c r="AA601" s="61"/>
    </row>
    <row r="602" spans="1:27" ht="14.25" customHeight="1" x14ac:dyDescent="0.35">
      <c r="A602" s="61"/>
      <c r="B602" s="61"/>
      <c r="C602" s="61"/>
      <c r="D602" s="61"/>
      <c r="E602" s="61"/>
      <c r="F602" s="61"/>
      <c r="G602" s="61"/>
      <c r="H602" s="61"/>
      <c r="I602" s="61"/>
      <c r="J602" s="61"/>
      <c r="K602" s="61"/>
      <c r="L602" s="61"/>
      <c r="M602" s="61"/>
      <c r="N602" s="61"/>
      <c r="O602" s="61"/>
      <c r="P602" s="61"/>
      <c r="Q602" s="61"/>
      <c r="R602" s="61"/>
      <c r="S602" s="61"/>
      <c r="T602" s="61"/>
      <c r="U602" s="61"/>
      <c r="V602" s="61"/>
      <c r="W602" s="61"/>
      <c r="X602" s="61"/>
      <c r="Y602" s="61"/>
      <c r="Z602" s="61"/>
      <c r="AA602" s="61"/>
    </row>
    <row r="603" spans="1:27" ht="14.25" customHeight="1" x14ac:dyDescent="0.35">
      <c r="A603" s="61"/>
      <c r="B603" s="61"/>
      <c r="C603" s="61"/>
      <c r="D603" s="61"/>
      <c r="E603" s="61"/>
      <c r="F603" s="61"/>
      <c r="G603" s="61"/>
      <c r="H603" s="61"/>
      <c r="I603" s="61"/>
      <c r="J603" s="61"/>
      <c r="K603" s="61"/>
      <c r="L603" s="61"/>
      <c r="M603" s="61"/>
      <c r="N603" s="61"/>
      <c r="O603" s="61"/>
      <c r="P603" s="61"/>
      <c r="Q603" s="61"/>
      <c r="R603" s="61"/>
      <c r="S603" s="61"/>
      <c r="T603" s="61"/>
      <c r="U603" s="61"/>
      <c r="V603" s="61"/>
      <c r="W603" s="61"/>
      <c r="X603" s="61"/>
      <c r="Y603" s="61"/>
      <c r="Z603" s="61"/>
      <c r="AA603" s="61"/>
    </row>
    <row r="604" spans="1:27" ht="14.25" customHeight="1" x14ac:dyDescent="0.35">
      <c r="A604" s="61"/>
      <c r="B604" s="61"/>
      <c r="C604" s="61"/>
      <c r="D604" s="61"/>
      <c r="E604" s="61"/>
      <c r="F604" s="61"/>
      <c r="G604" s="61"/>
      <c r="H604" s="61"/>
      <c r="I604" s="61"/>
      <c r="J604" s="61"/>
      <c r="K604" s="61"/>
      <c r="L604" s="61"/>
      <c r="M604" s="61"/>
      <c r="N604" s="61"/>
      <c r="O604" s="61"/>
      <c r="P604" s="61"/>
      <c r="Q604" s="61"/>
      <c r="R604" s="61"/>
      <c r="S604" s="61"/>
      <c r="T604" s="61"/>
      <c r="U604" s="61"/>
      <c r="V604" s="61"/>
      <c r="W604" s="61"/>
      <c r="X604" s="61"/>
      <c r="Y604" s="61"/>
      <c r="Z604" s="61"/>
      <c r="AA604" s="61"/>
    </row>
    <row r="605" spans="1:27" ht="14.25" customHeight="1" x14ac:dyDescent="0.35">
      <c r="A605" s="61"/>
      <c r="B605" s="61"/>
      <c r="C605" s="61"/>
      <c r="D605" s="61"/>
      <c r="E605" s="61"/>
      <c r="F605" s="61"/>
      <c r="G605" s="61"/>
      <c r="H605" s="61"/>
      <c r="I605" s="61"/>
      <c r="J605" s="61"/>
      <c r="K605" s="61"/>
      <c r="L605" s="61"/>
      <c r="M605" s="61"/>
      <c r="N605" s="61"/>
      <c r="O605" s="61"/>
      <c r="P605" s="61"/>
      <c r="Q605" s="61"/>
      <c r="R605" s="61"/>
      <c r="S605" s="61"/>
      <c r="T605" s="61"/>
      <c r="U605" s="61"/>
      <c r="V605" s="61"/>
      <c r="W605" s="61"/>
      <c r="X605" s="61"/>
      <c r="Y605" s="61"/>
      <c r="Z605" s="61"/>
      <c r="AA605" s="61"/>
    </row>
    <row r="606" spans="1:27" ht="14.25" customHeight="1" x14ac:dyDescent="0.35">
      <c r="A606" s="61"/>
      <c r="B606" s="61"/>
      <c r="C606" s="61"/>
      <c r="D606" s="61"/>
      <c r="E606" s="61"/>
      <c r="F606" s="61"/>
      <c r="G606" s="61"/>
      <c r="H606" s="61"/>
      <c r="I606" s="61"/>
      <c r="J606" s="61"/>
      <c r="K606" s="61"/>
      <c r="L606" s="61"/>
      <c r="M606" s="61"/>
      <c r="N606" s="61"/>
      <c r="O606" s="61"/>
      <c r="P606" s="61"/>
      <c r="Q606" s="61"/>
      <c r="R606" s="61"/>
      <c r="S606" s="61"/>
      <c r="T606" s="61"/>
      <c r="U606" s="61"/>
      <c r="V606" s="61"/>
      <c r="W606" s="61"/>
      <c r="X606" s="61"/>
      <c r="Y606" s="61"/>
      <c r="Z606" s="61"/>
      <c r="AA606" s="61"/>
    </row>
    <row r="607" spans="1:27" ht="14.25" customHeight="1" x14ac:dyDescent="0.35">
      <c r="A607" s="61"/>
      <c r="B607" s="61"/>
      <c r="C607" s="61"/>
      <c r="D607" s="61"/>
      <c r="E607" s="61"/>
      <c r="F607" s="61"/>
      <c r="G607" s="61"/>
      <c r="H607" s="61"/>
      <c r="I607" s="61"/>
      <c r="J607" s="61"/>
      <c r="K607" s="61"/>
      <c r="L607" s="61"/>
      <c r="M607" s="61"/>
      <c r="N607" s="61"/>
      <c r="O607" s="61"/>
      <c r="P607" s="61"/>
      <c r="Q607" s="61"/>
      <c r="R607" s="61"/>
      <c r="S607" s="61"/>
      <c r="T607" s="61"/>
      <c r="U607" s="61"/>
      <c r="V607" s="61"/>
      <c r="W607" s="61"/>
      <c r="X607" s="61"/>
      <c r="Y607" s="61"/>
      <c r="Z607" s="61"/>
      <c r="AA607" s="61"/>
    </row>
    <row r="608" spans="1:27" ht="14.25" customHeight="1" x14ac:dyDescent="0.35">
      <c r="A608" s="61"/>
      <c r="B608" s="61"/>
      <c r="C608" s="61"/>
      <c r="D608" s="61"/>
      <c r="E608" s="61"/>
      <c r="F608" s="61"/>
      <c r="G608" s="61"/>
      <c r="H608" s="61"/>
      <c r="I608" s="61"/>
      <c r="J608" s="61"/>
      <c r="K608" s="61"/>
      <c r="L608" s="61"/>
      <c r="M608" s="61"/>
      <c r="N608" s="61"/>
      <c r="O608" s="61"/>
      <c r="P608" s="61"/>
      <c r="Q608" s="61"/>
      <c r="R608" s="61"/>
      <c r="S608" s="61"/>
      <c r="T608" s="61"/>
      <c r="U608" s="61"/>
      <c r="V608" s="61"/>
      <c r="W608" s="61"/>
      <c r="X608" s="61"/>
      <c r="Y608" s="61"/>
      <c r="Z608" s="61"/>
      <c r="AA608" s="61"/>
    </row>
    <row r="609" spans="1:27" ht="14.25" customHeight="1" x14ac:dyDescent="0.35">
      <c r="A609" s="61"/>
      <c r="B609" s="61"/>
      <c r="C609" s="61"/>
      <c r="D609" s="61"/>
      <c r="E609" s="61"/>
      <c r="F609" s="61"/>
      <c r="G609" s="61"/>
      <c r="H609" s="61"/>
      <c r="I609" s="61"/>
      <c r="J609" s="61"/>
      <c r="K609" s="61"/>
      <c r="L609" s="61"/>
      <c r="M609" s="61"/>
      <c r="N609" s="61"/>
      <c r="O609" s="61"/>
      <c r="P609" s="61"/>
      <c r="Q609" s="61"/>
      <c r="R609" s="61"/>
      <c r="S609" s="61"/>
      <c r="T609" s="61"/>
      <c r="U609" s="61"/>
      <c r="V609" s="61"/>
      <c r="W609" s="61"/>
      <c r="X609" s="61"/>
      <c r="Y609" s="61"/>
      <c r="Z609" s="61"/>
      <c r="AA609" s="61"/>
    </row>
    <row r="610" spans="1:27" ht="14.25" customHeight="1" x14ac:dyDescent="0.35">
      <c r="A610" s="61"/>
      <c r="B610" s="61"/>
      <c r="C610" s="61"/>
      <c r="D610" s="61"/>
      <c r="E610" s="61"/>
      <c r="F610" s="61"/>
      <c r="G610" s="61"/>
      <c r="H610" s="61"/>
      <c r="I610" s="61"/>
      <c r="J610" s="61"/>
      <c r="K610" s="61"/>
      <c r="L610" s="61"/>
      <c r="M610" s="61"/>
      <c r="N610" s="61"/>
      <c r="O610" s="61"/>
      <c r="P610" s="61"/>
      <c r="Q610" s="61"/>
      <c r="R610" s="61"/>
      <c r="S610" s="61"/>
      <c r="T610" s="61"/>
      <c r="U610" s="61"/>
      <c r="V610" s="61"/>
      <c r="W610" s="61"/>
      <c r="X610" s="61"/>
      <c r="Y610" s="61"/>
      <c r="Z610" s="61"/>
      <c r="AA610" s="61"/>
    </row>
    <row r="611" spans="1:27" ht="14.25" customHeight="1" x14ac:dyDescent="0.35">
      <c r="A611" s="61"/>
      <c r="B611" s="61"/>
      <c r="C611" s="61"/>
      <c r="D611" s="61"/>
      <c r="E611" s="61"/>
      <c r="F611" s="61"/>
      <c r="G611" s="61"/>
      <c r="H611" s="61"/>
      <c r="I611" s="61"/>
      <c r="J611" s="61"/>
      <c r="K611" s="61"/>
      <c r="L611" s="61"/>
      <c r="M611" s="61"/>
      <c r="N611" s="61"/>
      <c r="O611" s="61"/>
      <c r="P611" s="61"/>
      <c r="Q611" s="61"/>
      <c r="R611" s="61"/>
      <c r="S611" s="61"/>
      <c r="T611" s="61"/>
      <c r="U611" s="61"/>
      <c r="V611" s="61"/>
      <c r="W611" s="61"/>
      <c r="X611" s="61"/>
      <c r="Y611" s="61"/>
      <c r="Z611" s="61"/>
      <c r="AA611" s="61"/>
    </row>
    <row r="612" spans="1:27" ht="14.25" customHeight="1" x14ac:dyDescent="0.35">
      <c r="A612" s="61"/>
      <c r="B612" s="61"/>
      <c r="C612" s="61"/>
      <c r="D612" s="61"/>
      <c r="E612" s="61"/>
      <c r="F612" s="61"/>
      <c r="G612" s="61"/>
      <c r="H612" s="61"/>
      <c r="I612" s="61"/>
      <c r="J612" s="61"/>
      <c r="K612" s="61"/>
      <c r="L612" s="61"/>
      <c r="M612" s="61"/>
      <c r="N612" s="61"/>
      <c r="O612" s="61"/>
      <c r="P612" s="61"/>
      <c r="Q612" s="61"/>
      <c r="R612" s="61"/>
      <c r="S612" s="61"/>
      <c r="T612" s="61"/>
      <c r="U612" s="61"/>
      <c r="V612" s="61"/>
      <c r="W612" s="61"/>
      <c r="X612" s="61"/>
      <c r="Y612" s="61"/>
      <c r="Z612" s="61"/>
      <c r="AA612" s="61"/>
    </row>
    <row r="613" spans="1:27" ht="14.25" customHeight="1" x14ac:dyDescent="0.35">
      <c r="A613" s="61"/>
      <c r="B613" s="61"/>
      <c r="C613" s="61"/>
      <c r="D613" s="61"/>
      <c r="E613" s="61"/>
      <c r="F613" s="61"/>
      <c r="G613" s="61"/>
      <c r="H613" s="61"/>
      <c r="I613" s="61"/>
      <c r="J613" s="61"/>
      <c r="K613" s="61"/>
      <c r="L613" s="61"/>
      <c r="M613" s="61"/>
      <c r="N613" s="61"/>
      <c r="O613" s="61"/>
      <c r="P613" s="61"/>
      <c r="Q613" s="61"/>
      <c r="R613" s="61"/>
      <c r="S613" s="61"/>
      <c r="T613" s="61"/>
      <c r="U613" s="61"/>
      <c r="V613" s="61"/>
      <c r="W613" s="61"/>
      <c r="X613" s="61"/>
      <c r="Y613" s="61"/>
      <c r="Z613" s="61"/>
      <c r="AA613" s="61"/>
    </row>
    <row r="614" spans="1:27" ht="14.25" customHeight="1" x14ac:dyDescent="0.35">
      <c r="A614" s="61"/>
      <c r="B614" s="61"/>
      <c r="C614" s="61"/>
      <c r="D614" s="61"/>
      <c r="E614" s="61"/>
      <c r="F614" s="61"/>
      <c r="G614" s="61"/>
      <c r="H614" s="61"/>
      <c r="I614" s="61"/>
      <c r="J614" s="61"/>
      <c r="K614" s="61"/>
      <c r="L614" s="61"/>
      <c r="M614" s="61"/>
      <c r="N614" s="61"/>
      <c r="O614" s="61"/>
      <c r="P614" s="61"/>
      <c r="Q614" s="61"/>
      <c r="R614" s="61"/>
      <c r="S614" s="61"/>
      <c r="T614" s="61"/>
      <c r="U614" s="61"/>
      <c r="V614" s="61"/>
      <c r="W614" s="61"/>
      <c r="X614" s="61"/>
      <c r="Y614" s="61"/>
      <c r="Z614" s="61"/>
      <c r="AA614" s="61"/>
    </row>
    <row r="615" spans="1:27" ht="14.25" customHeight="1" x14ac:dyDescent="0.35">
      <c r="A615" s="61"/>
      <c r="B615" s="61"/>
      <c r="C615" s="61"/>
      <c r="D615" s="61"/>
      <c r="E615" s="61"/>
      <c r="F615" s="61"/>
      <c r="G615" s="61"/>
      <c r="H615" s="61"/>
      <c r="I615" s="61"/>
      <c r="J615" s="61"/>
      <c r="K615" s="61"/>
      <c r="L615" s="61"/>
      <c r="M615" s="61"/>
      <c r="N615" s="61"/>
      <c r="O615" s="61"/>
      <c r="P615" s="61"/>
      <c r="Q615" s="61"/>
      <c r="R615" s="61"/>
      <c r="S615" s="61"/>
      <c r="T615" s="61"/>
      <c r="U615" s="61"/>
      <c r="V615" s="61"/>
      <c r="W615" s="61"/>
      <c r="X615" s="61"/>
      <c r="Y615" s="61"/>
      <c r="Z615" s="61"/>
      <c r="AA615" s="61"/>
    </row>
    <row r="616" spans="1:27" ht="14.25" customHeight="1" x14ac:dyDescent="0.35">
      <c r="A616" s="61"/>
      <c r="B616" s="61"/>
      <c r="C616" s="61"/>
      <c r="D616" s="61"/>
      <c r="E616" s="61"/>
      <c r="F616" s="61"/>
      <c r="G616" s="61"/>
      <c r="H616" s="61"/>
      <c r="I616" s="61"/>
      <c r="J616" s="61"/>
      <c r="K616" s="61"/>
      <c r="L616" s="61"/>
      <c r="M616" s="61"/>
      <c r="N616" s="61"/>
      <c r="O616" s="61"/>
      <c r="P616" s="61"/>
      <c r="Q616" s="61"/>
      <c r="R616" s="61"/>
      <c r="S616" s="61"/>
      <c r="T616" s="61"/>
      <c r="U616" s="61"/>
      <c r="V616" s="61"/>
      <c r="W616" s="61"/>
      <c r="X616" s="61"/>
      <c r="Y616" s="61"/>
      <c r="Z616" s="61"/>
      <c r="AA616" s="61"/>
    </row>
    <row r="617" spans="1:27" ht="14.25" customHeight="1" x14ac:dyDescent="0.35">
      <c r="A617" s="61"/>
      <c r="B617" s="61"/>
      <c r="C617" s="61"/>
      <c r="D617" s="61"/>
      <c r="E617" s="61"/>
      <c r="F617" s="61"/>
      <c r="G617" s="61"/>
      <c r="H617" s="61"/>
      <c r="I617" s="61"/>
      <c r="J617" s="61"/>
      <c r="K617" s="61"/>
      <c r="L617" s="61"/>
      <c r="M617" s="61"/>
      <c r="N617" s="61"/>
      <c r="O617" s="61"/>
      <c r="P617" s="61"/>
      <c r="Q617" s="61"/>
      <c r="R617" s="61"/>
      <c r="S617" s="61"/>
      <c r="T617" s="61"/>
      <c r="U617" s="61"/>
      <c r="V617" s="61"/>
      <c r="W617" s="61"/>
      <c r="X617" s="61"/>
      <c r="Y617" s="61"/>
      <c r="Z617" s="61"/>
      <c r="AA617" s="61"/>
    </row>
    <row r="618" spans="1:27" ht="14.25" customHeight="1" x14ac:dyDescent="0.35">
      <c r="A618" s="61"/>
      <c r="B618" s="61"/>
      <c r="C618" s="61"/>
      <c r="D618" s="61"/>
      <c r="E618" s="61"/>
      <c r="F618" s="61"/>
      <c r="G618" s="61"/>
      <c r="H618" s="61"/>
      <c r="I618" s="61"/>
      <c r="J618" s="61"/>
      <c r="K618" s="61"/>
      <c r="L618" s="61"/>
      <c r="M618" s="61"/>
      <c r="N618" s="61"/>
      <c r="O618" s="61"/>
      <c r="P618" s="61"/>
      <c r="Q618" s="61"/>
      <c r="R618" s="61"/>
      <c r="S618" s="61"/>
      <c r="T618" s="61"/>
      <c r="U618" s="61"/>
      <c r="V618" s="61"/>
      <c r="W618" s="61"/>
      <c r="X618" s="61"/>
      <c r="Y618" s="61"/>
      <c r="Z618" s="61"/>
      <c r="AA618" s="61"/>
    </row>
    <row r="619" spans="1:27" ht="14.25" customHeight="1" x14ac:dyDescent="0.35">
      <c r="A619" s="61"/>
      <c r="B619" s="61"/>
      <c r="C619" s="61"/>
      <c r="D619" s="61"/>
      <c r="E619" s="61"/>
      <c r="F619" s="61"/>
      <c r="G619" s="61"/>
      <c r="H619" s="61"/>
      <c r="I619" s="61"/>
      <c r="J619" s="61"/>
      <c r="K619" s="61"/>
      <c r="L619" s="61"/>
      <c r="M619" s="61"/>
      <c r="N619" s="61"/>
      <c r="O619" s="61"/>
      <c r="P619" s="61"/>
      <c r="Q619" s="61"/>
      <c r="R619" s="61"/>
      <c r="S619" s="61"/>
      <c r="T619" s="61"/>
      <c r="U619" s="61"/>
      <c r="V619" s="61"/>
      <c r="W619" s="61"/>
      <c r="X619" s="61"/>
      <c r="Y619" s="61"/>
      <c r="Z619" s="61"/>
      <c r="AA619" s="61"/>
    </row>
    <row r="620" spans="1:27" ht="14.25" customHeight="1" x14ac:dyDescent="0.35">
      <c r="A620" s="61"/>
      <c r="B620" s="61"/>
      <c r="C620" s="61"/>
      <c r="D620" s="61"/>
      <c r="E620" s="61"/>
      <c r="F620" s="61"/>
      <c r="G620" s="61"/>
      <c r="H620" s="61"/>
      <c r="I620" s="61"/>
      <c r="J620" s="61"/>
      <c r="K620" s="61"/>
      <c r="L620" s="61"/>
      <c r="M620" s="61"/>
      <c r="N620" s="61"/>
      <c r="O620" s="61"/>
      <c r="P620" s="61"/>
      <c r="Q620" s="61"/>
      <c r="R620" s="61"/>
      <c r="S620" s="61"/>
      <c r="T620" s="61"/>
      <c r="U620" s="61"/>
      <c r="V620" s="61"/>
      <c r="W620" s="61"/>
      <c r="X620" s="61"/>
      <c r="Y620" s="61"/>
      <c r="Z620" s="61"/>
      <c r="AA620" s="61"/>
    </row>
    <row r="621" spans="1:27" ht="14.25" customHeight="1" x14ac:dyDescent="0.35">
      <c r="A621" s="61"/>
      <c r="B621" s="61"/>
      <c r="C621" s="61"/>
      <c r="D621" s="61"/>
      <c r="E621" s="61"/>
      <c r="F621" s="61"/>
      <c r="G621" s="61"/>
      <c r="H621" s="61"/>
      <c r="I621" s="61"/>
      <c r="J621" s="61"/>
      <c r="K621" s="61"/>
      <c r="L621" s="61"/>
      <c r="M621" s="61"/>
      <c r="N621" s="61"/>
      <c r="O621" s="61"/>
      <c r="P621" s="61"/>
      <c r="Q621" s="61"/>
      <c r="R621" s="61"/>
      <c r="S621" s="61"/>
      <c r="T621" s="61"/>
      <c r="U621" s="61"/>
      <c r="V621" s="61"/>
      <c r="W621" s="61"/>
      <c r="X621" s="61"/>
      <c r="Y621" s="61"/>
      <c r="Z621" s="61"/>
      <c r="AA621" s="61"/>
    </row>
    <row r="622" spans="1:27" ht="14.25" customHeight="1" x14ac:dyDescent="0.35">
      <c r="A622" s="61"/>
      <c r="B622" s="61"/>
      <c r="C622" s="61"/>
      <c r="D622" s="61"/>
      <c r="E622" s="61"/>
      <c r="F622" s="61"/>
      <c r="G622" s="61"/>
      <c r="H622" s="61"/>
      <c r="I622" s="61"/>
      <c r="J622" s="61"/>
      <c r="K622" s="61"/>
      <c r="L622" s="61"/>
      <c r="M622" s="61"/>
      <c r="N622" s="61"/>
      <c r="O622" s="61"/>
      <c r="P622" s="61"/>
      <c r="Q622" s="61"/>
      <c r="R622" s="61"/>
      <c r="S622" s="61"/>
      <c r="T622" s="61"/>
      <c r="U622" s="61"/>
      <c r="V622" s="61"/>
      <c r="W622" s="61"/>
      <c r="X622" s="61"/>
      <c r="Y622" s="61"/>
      <c r="Z622" s="61"/>
      <c r="AA622" s="61"/>
    </row>
    <row r="623" spans="1:27" ht="14.25" customHeight="1" x14ac:dyDescent="0.35">
      <c r="A623" s="61"/>
      <c r="B623" s="61"/>
      <c r="C623" s="61"/>
      <c r="D623" s="61"/>
      <c r="E623" s="61"/>
      <c r="F623" s="61"/>
      <c r="G623" s="61"/>
      <c r="H623" s="61"/>
      <c r="I623" s="61"/>
      <c r="J623" s="61"/>
      <c r="K623" s="61"/>
      <c r="L623" s="61"/>
      <c r="M623" s="61"/>
      <c r="N623" s="61"/>
      <c r="O623" s="61"/>
      <c r="P623" s="61"/>
      <c r="Q623" s="61"/>
      <c r="R623" s="61"/>
      <c r="S623" s="61"/>
      <c r="T623" s="61"/>
      <c r="U623" s="61"/>
      <c r="V623" s="61"/>
      <c r="W623" s="61"/>
      <c r="X623" s="61"/>
      <c r="Y623" s="61"/>
      <c r="Z623" s="61"/>
      <c r="AA623" s="61"/>
    </row>
    <row r="624" spans="1:27" ht="14.25" customHeight="1" x14ac:dyDescent="0.35">
      <c r="A624" s="61"/>
      <c r="B624" s="61"/>
      <c r="C624" s="61"/>
      <c r="D624" s="61"/>
      <c r="E624" s="61"/>
      <c r="F624" s="61"/>
      <c r="G624" s="61"/>
      <c r="H624" s="61"/>
      <c r="I624" s="61"/>
      <c r="J624" s="61"/>
      <c r="K624" s="61"/>
      <c r="L624" s="61"/>
      <c r="M624" s="61"/>
      <c r="N624" s="61"/>
      <c r="O624" s="61"/>
      <c r="P624" s="61"/>
      <c r="Q624" s="61"/>
      <c r="R624" s="61"/>
      <c r="S624" s="61"/>
      <c r="T624" s="61"/>
      <c r="U624" s="61"/>
      <c r="V624" s="61"/>
      <c r="W624" s="61"/>
      <c r="X624" s="61"/>
      <c r="Y624" s="61"/>
      <c r="Z624" s="61"/>
      <c r="AA624" s="61"/>
    </row>
    <row r="625" spans="1:27" ht="14.25" customHeight="1" x14ac:dyDescent="0.35">
      <c r="A625" s="61"/>
      <c r="B625" s="61"/>
      <c r="C625" s="61"/>
      <c r="D625" s="61"/>
      <c r="E625" s="61"/>
      <c r="F625" s="61"/>
      <c r="G625" s="61"/>
      <c r="H625" s="61"/>
      <c r="I625" s="61"/>
      <c r="J625" s="61"/>
      <c r="K625" s="61"/>
      <c r="L625" s="61"/>
      <c r="M625" s="61"/>
      <c r="N625" s="61"/>
      <c r="O625" s="61"/>
      <c r="P625" s="61"/>
      <c r="Q625" s="61"/>
      <c r="R625" s="61"/>
      <c r="S625" s="61"/>
      <c r="T625" s="61"/>
      <c r="U625" s="61"/>
      <c r="V625" s="61"/>
      <c r="W625" s="61"/>
      <c r="X625" s="61"/>
      <c r="Y625" s="61"/>
      <c r="Z625" s="61"/>
      <c r="AA625" s="61"/>
    </row>
    <row r="626" spans="1:27" ht="14.25" customHeight="1" x14ac:dyDescent="0.35">
      <c r="A626" s="61"/>
      <c r="B626" s="61"/>
      <c r="C626" s="61"/>
      <c r="D626" s="61"/>
      <c r="E626" s="61"/>
      <c r="F626" s="61"/>
      <c r="G626" s="61"/>
      <c r="H626" s="61"/>
      <c r="I626" s="61"/>
      <c r="J626" s="61"/>
      <c r="K626" s="61"/>
      <c r="L626" s="61"/>
      <c r="M626" s="61"/>
      <c r="N626" s="61"/>
      <c r="O626" s="61"/>
      <c r="P626" s="61"/>
      <c r="Q626" s="61"/>
      <c r="R626" s="61"/>
      <c r="S626" s="61"/>
      <c r="T626" s="61"/>
      <c r="U626" s="61"/>
      <c r="V626" s="61"/>
      <c r="W626" s="61"/>
      <c r="X626" s="61"/>
      <c r="Y626" s="61"/>
      <c r="Z626" s="61"/>
      <c r="AA626" s="61"/>
    </row>
    <row r="627" spans="1:27" ht="14.25" customHeight="1" x14ac:dyDescent="0.35">
      <c r="A627" s="61"/>
      <c r="B627" s="61"/>
      <c r="C627" s="61"/>
      <c r="D627" s="61"/>
      <c r="E627" s="61"/>
      <c r="F627" s="61"/>
      <c r="G627" s="61"/>
      <c r="H627" s="61"/>
      <c r="I627" s="61"/>
      <c r="J627" s="61"/>
      <c r="K627" s="61"/>
      <c r="L627" s="61"/>
      <c r="M627" s="61"/>
      <c r="N627" s="61"/>
      <c r="O627" s="61"/>
      <c r="P627" s="61"/>
      <c r="Q627" s="61"/>
      <c r="R627" s="61"/>
      <c r="S627" s="61"/>
      <c r="T627" s="61"/>
      <c r="U627" s="61"/>
      <c r="V627" s="61"/>
      <c r="W627" s="61"/>
      <c r="X627" s="61"/>
      <c r="Y627" s="61"/>
      <c r="Z627" s="61"/>
      <c r="AA627" s="61"/>
    </row>
    <row r="628" spans="1:27" ht="14.25" customHeight="1" x14ac:dyDescent="0.35">
      <c r="A628" s="61"/>
      <c r="B628" s="61"/>
      <c r="C628" s="61"/>
      <c r="D628" s="61"/>
      <c r="E628" s="61"/>
      <c r="F628" s="61"/>
      <c r="G628" s="61"/>
      <c r="H628" s="61"/>
      <c r="I628" s="61"/>
      <c r="J628" s="61"/>
      <c r="K628" s="61"/>
      <c r="L628" s="61"/>
      <c r="M628" s="61"/>
      <c r="N628" s="61"/>
      <c r="O628" s="61"/>
      <c r="P628" s="61"/>
      <c r="Q628" s="61"/>
      <c r="R628" s="61"/>
      <c r="S628" s="61"/>
      <c r="T628" s="61"/>
      <c r="U628" s="61"/>
      <c r="V628" s="61"/>
      <c r="W628" s="61"/>
      <c r="X628" s="61"/>
      <c r="Y628" s="61"/>
      <c r="Z628" s="61"/>
      <c r="AA628" s="61"/>
    </row>
    <row r="629" spans="1:27" ht="14.25" customHeight="1" x14ac:dyDescent="0.35">
      <c r="A629" s="61"/>
      <c r="B629" s="61"/>
      <c r="C629" s="61"/>
      <c r="D629" s="61"/>
      <c r="E629" s="61"/>
      <c r="F629" s="61"/>
      <c r="G629" s="61"/>
      <c r="H629" s="61"/>
      <c r="I629" s="61"/>
      <c r="J629" s="61"/>
      <c r="K629" s="61"/>
      <c r="L629" s="61"/>
      <c r="M629" s="61"/>
      <c r="N629" s="61"/>
      <c r="O629" s="61"/>
      <c r="P629" s="61"/>
      <c r="Q629" s="61"/>
      <c r="R629" s="61"/>
      <c r="S629" s="61"/>
      <c r="T629" s="61"/>
      <c r="U629" s="61"/>
      <c r="V629" s="61"/>
      <c r="W629" s="61"/>
      <c r="X629" s="61"/>
      <c r="Y629" s="61"/>
      <c r="Z629" s="61"/>
      <c r="AA629" s="61"/>
    </row>
    <row r="630" spans="1:27" ht="14.25" customHeight="1" x14ac:dyDescent="0.35">
      <c r="A630" s="61"/>
      <c r="B630" s="61"/>
      <c r="C630" s="61"/>
      <c r="D630" s="61"/>
      <c r="E630" s="61"/>
      <c r="F630" s="61"/>
      <c r="G630" s="61"/>
      <c r="H630" s="61"/>
      <c r="I630" s="61"/>
      <c r="J630" s="61"/>
      <c r="K630" s="61"/>
      <c r="L630" s="61"/>
      <c r="M630" s="61"/>
      <c r="N630" s="61"/>
      <c r="O630" s="61"/>
      <c r="P630" s="61"/>
      <c r="Q630" s="61"/>
      <c r="R630" s="61"/>
      <c r="S630" s="61"/>
      <c r="T630" s="61"/>
      <c r="U630" s="61"/>
      <c r="V630" s="61"/>
      <c r="W630" s="61"/>
      <c r="X630" s="61"/>
      <c r="Y630" s="61"/>
      <c r="Z630" s="61"/>
      <c r="AA630" s="61"/>
    </row>
    <row r="631" spans="1:27" ht="14.25" customHeight="1" x14ac:dyDescent="0.35">
      <c r="A631" s="61"/>
      <c r="B631" s="61"/>
      <c r="C631" s="61"/>
      <c r="D631" s="61"/>
      <c r="E631" s="61"/>
      <c r="F631" s="61"/>
      <c r="G631" s="61"/>
      <c r="H631" s="61"/>
      <c r="I631" s="61"/>
      <c r="J631" s="61"/>
      <c r="K631" s="61"/>
      <c r="L631" s="61"/>
      <c r="M631" s="61"/>
      <c r="N631" s="61"/>
      <c r="O631" s="61"/>
      <c r="P631" s="61"/>
      <c r="Q631" s="61"/>
      <c r="R631" s="61"/>
      <c r="S631" s="61"/>
      <c r="T631" s="61"/>
      <c r="U631" s="61"/>
      <c r="V631" s="61"/>
      <c r="W631" s="61"/>
      <c r="X631" s="61"/>
      <c r="Y631" s="61"/>
      <c r="Z631" s="61"/>
      <c r="AA631" s="61"/>
    </row>
    <row r="632" spans="1:27" ht="14.25" customHeight="1" x14ac:dyDescent="0.35">
      <c r="A632" s="61"/>
      <c r="B632" s="61"/>
      <c r="C632" s="61"/>
      <c r="D632" s="61"/>
      <c r="E632" s="61"/>
      <c r="F632" s="61"/>
      <c r="G632" s="61"/>
      <c r="H632" s="61"/>
      <c r="I632" s="61"/>
      <c r="J632" s="61"/>
      <c r="K632" s="61"/>
      <c r="L632" s="61"/>
      <c r="M632" s="61"/>
      <c r="N632" s="61"/>
      <c r="O632" s="61"/>
      <c r="P632" s="61"/>
      <c r="Q632" s="61"/>
      <c r="R632" s="61"/>
      <c r="S632" s="61"/>
      <c r="T632" s="61"/>
      <c r="U632" s="61"/>
      <c r="V632" s="61"/>
      <c r="W632" s="61"/>
      <c r="X632" s="61"/>
      <c r="Y632" s="61"/>
      <c r="Z632" s="61"/>
      <c r="AA632" s="61"/>
    </row>
    <row r="633" spans="1:27" ht="14.25" customHeight="1" x14ac:dyDescent="0.35">
      <c r="A633" s="61"/>
      <c r="B633" s="61"/>
      <c r="C633" s="61"/>
      <c r="D633" s="61"/>
      <c r="E633" s="61"/>
      <c r="F633" s="61"/>
      <c r="G633" s="61"/>
      <c r="H633" s="61"/>
      <c r="I633" s="61"/>
      <c r="J633" s="61"/>
      <c r="K633" s="61"/>
      <c r="L633" s="61"/>
      <c r="M633" s="61"/>
      <c r="N633" s="61"/>
      <c r="O633" s="61"/>
      <c r="P633" s="61"/>
      <c r="Q633" s="61"/>
      <c r="R633" s="61"/>
      <c r="S633" s="61"/>
      <c r="T633" s="61"/>
      <c r="U633" s="61"/>
      <c r="V633" s="61"/>
      <c r="W633" s="61"/>
      <c r="X633" s="61"/>
      <c r="Y633" s="61"/>
      <c r="Z633" s="61"/>
      <c r="AA633" s="61"/>
    </row>
    <row r="634" spans="1:27" ht="14.25" customHeight="1" x14ac:dyDescent="0.35">
      <c r="A634" s="61"/>
      <c r="B634" s="61"/>
      <c r="C634" s="61"/>
      <c r="D634" s="61"/>
      <c r="E634" s="61"/>
      <c r="F634" s="61"/>
      <c r="G634" s="61"/>
      <c r="H634" s="61"/>
      <c r="I634" s="61"/>
      <c r="J634" s="61"/>
      <c r="K634" s="61"/>
      <c r="L634" s="61"/>
      <c r="M634" s="61"/>
      <c r="N634" s="61"/>
      <c r="O634" s="61"/>
      <c r="P634" s="61"/>
      <c r="Q634" s="61"/>
      <c r="R634" s="61"/>
      <c r="S634" s="61"/>
      <c r="T634" s="61"/>
      <c r="U634" s="61"/>
      <c r="V634" s="61"/>
      <c r="W634" s="61"/>
      <c r="X634" s="61"/>
      <c r="Y634" s="61"/>
      <c r="Z634" s="61"/>
      <c r="AA634" s="61"/>
    </row>
    <row r="635" spans="1:27" ht="14.25" customHeight="1" x14ac:dyDescent="0.35">
      <c r="A635" s="61"/>
      <c r="B635" s="61"/>
      <c r="C635" s="61"/>
      <c r="D635" s="61"/>
      <c r="E635" s="61"/>
      <c r="F635" s="61"/>
      <c r="G635" s="61"/>
      <c r="H635" s="61"/>
      <c r="I635" s="61"/>
      <c r="J635" s="61"/>
      <c r="K635" s="61"/>
      <c r="L635" s="61"/>
      <c r="M635" s="61"/>
      <c r="N635" s="61"/>
      <c r="O635" s="61"/>
      <c r="P635" s="61"/>
      <c r="Q635" s="61"/>
      <c r="R635" s="61"/>
      <c r="S635" s="61"/>
      <c r="T635" s="61"/>
      <c r="U635" s="61"/>
      <c r="V635" s="61"/>
      <c r="W635" s="61"/>
      <c r="X635" s="61"/>
      <c r="Y635" s="61"/>
      <c r="Z635" s="61"/>
      <c r="AA635" s="61"/>
    </row>
    <row r="636" spans="1:27" ht="14.25" customHeight="1" x14ac:dyDescent="0.35">
      <c r="A636" s="61"/>
      <c r="B636" s="61"/>
      <c r="C636" s="61"/>
      <c r="D636" s="61"/>
      <c r="E636" s="61"/>
      <c r="F636" s="61"/>
      <c r="G636" s="61"/>
      <c r="H636" s="61"/>
      <c r="I636" s="61"/>
      <c r="J636" s="61"/>
      <c r="K636" s="61"/>
      <c r="L636" s="61"/>
      <c r="M636" s="61"/>
      <c r="N636" s="61"/>
      <c r="O636" s="61"/>
      <c r="P636" s="61"/>
      <c r="Q636" s="61"/>
      <c r="R636" s="61"/>
      <c r="S636" s="61"/>
      <c r="T636" s="61"/>
      <c r="U636" s="61"/>
      <c r="V636" s="61"/>
      <c r="W636" s="61"/>
      <c r="X636" s="61"/>
      <c r="Y636" s="61"/>
      <c r="Z636" s="61"/>
      <c r="AA636" s="61"/>
    </row>
    <row r="637" spans="1:27" ht="14.25" customHeight="1" x14ac:dyDescent="0.35">
      <c r="A637" s="61"/>
      <c r="B637" s="61"/>
      <c r="C637" s="61"/>
      <c r="D637" s="61"/>
      <c r="E637" s="61"/>
      <c r="F637" s="61"/>
      <c r="G637" s="61"/>
      <c r="H637" s="61"/>
      <c r="I637" s="61"/>
      <c r="J637" s="61"/>
      <c r="K637" s="61"/>
      <c r="L637" s="61"/>
      <c r="M637" s="61"/>
      <c r="N637" s="61"/>
      <c r="O637" s="61"/>
      <c r="P637" s="61"/>
      <c r="Q637" s="61"/>
      <c r="R637" s="61"/>
      <c r="S637" s="61"/>
      <c r="T637" s="61"/>
      <c r="U637" s="61"/>
      <c r="V637" s="61"/>
      <c r="W637" s="61"/>
      <c r="X637" s="61"/>
      <c r="Y637" s="61"/>
      <c r="Z637" s="61"/>
      <c r="AA637" s="61"/>
    </row>
    <row r="638" spans="1:27" ht="14.25" customHeight="1" x14ac:dyDescent="0.35">
      <c r="A638" s="61"/>
      <c r="B638" s="61"/>
      <c r="C638" s="61"/>
      <c r="D638" s="61"/>
      <c r="E638" s="61"/>
      <c r="F638" s="61"/>
      <c r="G638" s="61"/>
      <c r="H638" s="61"/>
      <c r="I638" s="61"/>
      <c r="J638" s="61"/>
      <c r="K638" s="61"/>
      <c r="L638" s="61"/>
      <c r="M638" s="61"/>
      <c r="N638" s="61"/>
      <c r="O638" s="61"/>
      <c r="P638" s="61"/>
      <c r="Q638" s="61"/>
      <c r="R638" s="61"/>
      <c r="S638" s="61"/>
      <c r="T638" s="61"/>
      <c r="U638" s="61"/>
      <c r="V638" s="61"/>
      <c r="W638" s="61"/>
      <c r="X638" s="61"/>
      <c r="Y638" s="61"/>
      <c r="Z638" s="61"/>
      <c r="AA638" s="61"/>
    </row>
    <row r="639" spans="1:27" ht="14.25" customHeight="1" x14ac:dyDescent="0.35">
      <c r="A639" s="61"/>
      <c r="B639" s="61"/>
      <c r="C639" s="61"/>
      <c r="D639" s="61"/>
      <c r="E639" s="61"/>
      <c r="F639" s="61"/>
      <c r="G639" s="61"/>
      <c r="H639" s="61"/>
      <c r="I639" s="61"/>
      <c r="J639" s="61"/>
      <c r="K639" s="61"/>
      <c r="L639" s="61"/>
      <c r="M639" s="61"/>
      <c r="N639" s="61"/>
      <c r="O639" s="61"/>
      <c r="P639" s="61"/>
      <c r="Q639" s="61"/>
      <c r="R639" s="61"/>
      <c r="S639" s="61"/>
      <c r="T639" s="61"/>
      <c r="U639" s="61"/>
      <c r="V639" s="61"/>
      <c r="W639" s="61"/>
      <c r="X639" s="61"/>
      <c r="Y639" s="61"/>
      <c r="Z639" s="61"/>
      <c r="AA639" s="61"/>
    </row>
    <row r="640" spans="1:27" ht="14.25" customHeight="1" x14ac:dyDescent="0.35">
      <c r="A640" s="61"/>
      <c r="B640" s="61"/>
      <c r="C640" s="61"/>
      <c r="D640" s="61"/>
      <c r="E640" s="61"/>
      <c r="F640" s="61"/>
      <c r="G640" s="61"/>
      <c r="H640" s="61"/>
      <c r="I640" s="61"/>
      <c r="J640" s="61"/>
      <c r="K640" s="61"/>
      <c r="L640" s="61"/>
      <c r="M640" s="61"/>
      <c r="N640" s="61"/>
      <c r="O640" s="61"/>
      <c r="P640" s="61"/>
      <c r="Q640" s="61"/>
      <c r="R640" s="61"/>
      <c r="S640" s="61"/>
      <c r="T640" s="61"/>
      <c r="U640" s="61"/>
      <c r="V640" s="61"/>
      <c r="W640" s="61"/>
      <c r="X640" s="61"/>
      <c r="Y640" s="61"/>
      <c r="Z640" s="61"/>
      <c r="AA640" s="61"/>
    </row>
    <row r="641" spans="1:27" ht="14.25" customHeight="1" x14ac:dyDescent="0.35">
      <c r="A641" s="61"/>
      <c r="B641" s="61"/>
      <c r="C641" s="61"/>
      <c r="D641" s="61"/>
      <c r="E641" s="61"/>
      <c r="F641" s="61"/>
      <c r="G641" s="61"/>
      <c r="H641" s="61"/>
      <c r="I641" s="61"/>
      <c r="J641" s="61"/>
      <c r="K641" s="61"/>
      <c r="L641" s="61"/>
      <c r="M641" s="61"/>
      <c r="N641" s="61"/>
      <c r="O641" s="61"/>
      <c r="P641" s="61"/>
      <c r="Q641" s="61"/>
      <c r="R641" s="61"/>
      <c r="S641" s="61"/>
      <c r="T641" s="61"/>
      <c r="U641" s="61"/>
      <c r="V641" s="61"/>
      <c r="W641" s="61"/>
      <c r="X641" s="61"/>
      <c r="Y641" s="61"/>
      <c r="Z641" s="61"/>
      <c r="AA641" s="61"/>
    </row>
    <row r="642" spans="1:27" ht="14.25" customHeight="1" x14ac:dyDescent="0.35">
      <c r="A642" s="61"/>
      <c r="B642" s="61"/>
      <c r="C642" s="61"/>
      <c r="D642" s="61"/>
      <c r="E642" s="61"/>
      <c r="F642" s="61"/>
      <c r="G642" s="61"/>
      <c r="H642" s="61"/>
      <c r="I642" s="61"/>
      <c r="J642" s="61"/>
      <c r="K642" s="61"/>
      <c r="L642" s="61"/>
      <c r="M642" s="61"/>
      <c r="N642" s="61"/>
      <c r="O642" s="61"/>
      <c r="P642" s="61"/>
      <c r="Q642" s="61"/>
      <c r="R642" s="61"/>
      <c r="S642" s="61"/>
      <c r="T642" s="61"/>
      <c r="U642" s="61"/>
      <c r="V642" s="61"/>
      <c r="W642" s="61"/>
      <c r="X642" s="61"/>
      <c r="Y642" s="61"/>
      <c r="Z642" s="61"/>
      <c r="AA642" s="61"/>
    </row>
    <row r="643" spans="1:27" ht="14.25" customHeight="1" x14ac:dyDescent="0.35">
      <c r="A643" s="61"/>
      <c r="B643" s="61"/>
      <c r="C643" s="61"/>
      <c r="D643" s="61"/>
      <c r="E643" s="61"/>
      <c r="F643" s="61"/>
      <c r="G643" s="61"/>
      <c r="H643" s="61"/>
      <c r="I643" s="61"/>
      <c r="J643" s="61"/>
      <c r="K643" s="61"/>
      <c r="L643" s="61"/>
      <c r="M643" s="61"/>
      <c r="N643" s="61"/>
      <c r="O643" s="61"/>
      <c r="P643" s="61"/>
      <c r="Q643" s="61"/>
      <c r="R643" s="61"/>
      <c r="S643" s="61"/>
      <c r="T643" s="61"/>
      <c r="U643" s="61"/>
      <c r="V643" s="61"/>
      <c r="W643" s="61"/>
      <c r="X643" s="61"/>
      <c r="Y643" s="61"/>
      <c r="Z643" s="61"/>
      <c r="AA643" s="61"/>
    </row>
    <row r="644" spans="1:27" ht="14.25" customHeight="1" x14ac:dyDescent="0.35">
      <c r="A644" s="61"/>
      <c r="B644" s="61"/>
      <c r="C644" s="61"/>
      <c r="D644" s="61"/>
      <c r="E644" s="61"/>
      <c r="F644" s="61"/>
      <c r="G644" s="61"/>
      <c r="H644" s="61"/>
      <c r="I644" s="61"/>
      <c r="J644" s="61"/>
      <c r="K644" s="61"/>
      <c r="L644" s="61"/>
      <c r="M644" s="61"/>
      <c r="N644" s="61"/>
      <c r="O644" s="61"/>
      <c r="P644" s="61"/>
      <c r="Q644" s="61"/>
      <c r="R644" s="61"/>
      <c r="S644" s="61"/>
      <c r="T644" s="61"/>
      <c r="U644" s="61"/>
      <c r="V644" s="61"/>
      <c r="W644" s="61"/>
      <c r="X644" s="61"/>
      <c r="Y644" s="61"/>
      <c r="Z644" s="61"/>
      <c r="AA644" s="61"/>
    </row>
    <row r="645" spans="1:27" ht="14.25" customHeight="1" x14ac:dyDescent="0.35">
      <c r="A645" s="61"/>
      <c r="B645" s="61"/>
      <c r="C645" s="61"/>
      <c r="D645" s="61"/>
      <c r="E645" s="61"/>
      <c r="F645" s="61"/>
      <c r="G645" s="61"/>
      <c r="H645" s="61"/>
      <c r="I645" s="61"/>
      <c r="J645" s="61"/>
      <c r="K645" s="61"/>
      <c r="L645" s="61"/>
      <c r="M645" s="61"/>
      <c r="N645" s="61"/>
      <c r="O645" s="61"/>
      <c r="P645" s="61"/>
      <c r="Q645" s="61"/>
      <c r="R645" s="61"/>
      <c r="S645" s="61"/>
      <c r="T645" s="61"/>
      <c r="U645" s="61"/>
      <c r="V645" s="61"/>
      <c r="W645" s="61"/>
      <c r="X645" s="61"/>
      <c r="Y645" s="61"/>
      <c r="Z645" s="61"/>
      <c r="AA645" s="61"/>
    </row>
    <row r="646" spans="1:27" ht="14.25" customHeight="1" x14ac:dyDescent="0.35">
      <c r="A646" s="61"/>
      <c r="B646" s="61"/>
      <c r="C646" s="61"/>
      <c r="D646" s="61"/>
      <c r="E646" s="61"/>
      <c r="F646" s="61"/>
      <c r="G646" s="61"/>
      <c r="H646" s="61"/>
      <c r="I646" s="61"/>
      <c r="J646" s="61"/>
      <c r="K646" s="61"/>
      <c r="L646" s="61"/>
      <c r="M646" s="61"/>
      <c r="N646" s="61"/>
      <c r="O646" s="61"/>
      <c r="P646" s="61"/>
      <c r="Q646" s="61"/>
      <c r="R646" s="61"/>
      <c r="S646" s="61"/>
      <c r="T646" s="61"/>
      <c r="U646" s="61"/>
      <c r="V646" s="61"/>
      <c r="W646" s="61"/>
      <c r="X646" s="61"/>
      <c r="Y646" s="61"/>
      <c r="Z646" s="61"/>
      <c r="AA646" s="61"/>
    </row>
    <row r="647" spans="1:27" ht="14.25" customHeight="1" x14ac:dyDescent="0.35">
      <c r="A647" s="61"/>
      <c r="B647" s="61"/>
      <c r="C647" s="61"/>
      <c r="D647" s="61"/>
      <c r="E647" s="61"/>
      <c r="F647" s="61"/>
      <c r="G647" s="61"/>
      <c r="H647" s="61"/>
      <c r="I647" s="61"/>
      <c r="J647" s="61"/>
      <c r="K647" s="61"/>
      <c r="L647" s="61"/>
      <c r="M647" s="61"/>
      <c r="N647" s="61"/>
      <c r="O647" s="61"/>
      <c r="P647" s="61"/>
      <c r="Q647" s="61"/>
      <c r="R647" s="61"/>
      <c r="S647" s="61"/>
      <c r="T647" s="61"/>
      <c r="U647" s="61"/>
      <c r="V647" s="61"/>
      <c r="W647" s="61"/>
      <c r="X647" s="61"/>
      <c r="Y647" s="61"/>
      <c r="Z647" s="61"/>
      <c r="AA647" s="61"/>
    </row>
    <row r="648" spans="1:27" ht="14.25" customHeight="1" x14ac:dyDescent="0.35">
      <c r="A648" s="61"/>
      <c r="B648" s="61"/>
      <c r="C648" s="61"/>
      <c r="D648" s="61"/>
      <c r="E648" s="61"/>
      <c r="F648" s="61"/>
      <c r="G648" s="61"/>
      <c r="H648" s="61"/>
      <c r="I648" s="61"/>
      <c r="J648" s="61"/>
      <c r="K648" s="61"/>
      <c r="L648" s="61"/>
      <c r="M648" s="61"/>
      <c r="N648" s="61"/>
      <c r="O648" s="61"/>
      <c r="P648" s="61"/>
      <c r="Q648" s="61"/>
      <c r="R648" s="61"/>
      <c r="S648" s="61"/>
      <c r="T648" s="61"/>
      <c r="U648" s="61"/>
      <c r="V648" s="61"/>
      <c r="W648" s="61"/>
      <c r="X648" s="61"/>
      <c r="Y648" s="61"/>
      <c r="Z648" s="61"/>
      <c r="AA648" s="61"/>
    </row>
    <row r="649" spans="1:27" ht="14.25" customHeight="1" x14ac:dyDescent="0.35">
      <c r="A649" s="61"/>
      <c r="B649" s="61"/>
      <c r="C649" s="61"/>
      <c r="D649" s="61"/>
      <c r="E649" s="61"/>
      <c r="F649" s="61"/>
      <c r="G649" s="61"/>
      <c r="H649" s="61"/>
      <c r="I649" s="61"/>
      <c r="J649" s="61"/>
      <c r="K649" s="61"/>
      <c r="L649" s="61"/>
      <c r="M649" s="61"/>
      <c r="N649" s="61"/>
      <c r="O649" s="61"/>
      <c r="P649" s="61"/>
      <c r="Q649" s="61"/>
      <c r="R649" s="61"/>
      <c r="S649" s="61"/>
      <c r="T649" s="61"/>
      <c r="U649" s="61"/>
      <c r="V649" s="61"/>
      <c r="W649" s="61"/>
      <c r="X649" s="61"/>
      <c r="Y649" s="61"/>
      <c r="Z649" s="61"/>
      <c r="AA649" s="61"/>
    </row>
    <row r="650" spans="1:27" ht="14.25" customHeight="1" x14ac:dyDescent="0.35">
      <c r="A650" s="61"/>
      <c r="B650" s="61"/>
      <c r="C650" s="61"/>
      <c r="D650" s="61"/>
      <c r="E650" s="61"/>
      <c r="F650" s="61"/>
      <c r="G650" s="61"/>
      <c r="H650" s="61"/>
      <c r="I650" s="61"/>
      <c r="J650" s="61"/>
      <c r="K650" s="61"/>
      <c r="L650" s="61"/>
      <c r="M650" s="61"/>
      <c r="N650" s="61"/>
      <c r="O650" s="61"/>
      <c r="P650" s="61"/>
      <c r="Q650" s="61"/>
      <c r="R650" s="61"/>
      <c r="S650" s="61"/>
      <c r="T650" s="61"/>
      <c r="U650" s="61"/>
      <c r="V650" s="61"/>
      <c r="W650" s="61"/>
      <c r="X650" s="61"/>
      <c r="Y650" s="61"/>
      <c r="Z650" s="61"/>
      <c r="AA650" s="61"/>
    </row>
    <row r="651" spans="1:27" ht="14.25" customHeight="1" x14ac:dyDescent="0.35">
      <c r="A651" s="61"/>
      <c r="B651" s="61"/>
      <c r="C651" s="61"/>
      <c r="D651" s="61"/>
      <c r="E651" s="61"/>
      <c r="F651" s="61"/>
      <c r="G651" s="61"/>
      <c r="H651" s="61"/>
      <c r="I651" s="61"/>
      <c r="J651" s="61"/>
      <c r="K651" s="61"/>
      <c r="L651" s="61"/>
      <c r="M651" s="61"/>
      <c r="N651" s="61"/>
      <c r="O651" s="61"/>
      <c r="P651" s="61"/>
      <c r="Q651" s="61"/>
      <c r="R651" s="61"/>
      <c r="S651" s="61"/>
      <c r="T651" s="61"/>
      <c r="U651" s="61"/>
      <c r="V651" s="61"/>
      <c r="W651" s="61"/>
      <c r="X651" s="61"/>
      <c r="Y651" s="61"/>
      <c r="Z651" s="61"/>
      <c r="AA651" s="61"/>
    </row>
    <row r="652" spans="1:27" ht="14.25" customHeight="1" x14ac:dyDescent="0.35">
      <c r="A652" s="61"/>
      <c r="B652" s="61"/>
      <c r="C652" s="61"/>
      <c r="D652" s="61"/>
      <c r="E652" s="61"/>
      <c r="F652" s="61"/>
      <c r="G652" s="61"/>
      <c r="H652" s="61"/>
      <c r="I652" s="61"/>
      <c r="J652" s="61"/>
      <c r="K652" s="61"/>
      <c r="L652" s="61"/>
      <c r="M652" s="61"/>
      <c r="N652" s="61"/>
      <c r="O652" s="61"/>
      <c r="P652" s="61"/>
      <c r="Q652" s="61"/>
      <c r="R652" s="61"/>
      <c r="S652" s="61"/>
      <c r="T652" s="61"/>
      <c r="U652" s="61"/>
      <c r="V652" s="61"/>
      <c r="W652" s="61"/>
      <c r="X652" s="61"/>
      <c r="Y652" s="61"/>
      <c r="Z652" s="61"/>
      <c r="AA652" s="61"/>
    </row>
    <row r="653" spans="1:27" ht="14.25" customHeight="1" x14ac:dyDescent="0.35">
      <c r="A653" s="61"/>
      <c r="B653" s="61"/>
      <c r="C653" s="61"/>
      <c r="D653" s="61"/>
      <c r="E653" s="61"/>
      <c r="F653" s="61"/>
      <c r="G653" s="61"/>
      <c r="H653" s="61"/>
      <c r="I653" s="61"/>
      <c r="J653" s="61"/>
      <c r="K653" s="61"/>
      <c r="L653" s="61"/>
      <c r="M653" s="61"/>
      <c r="N653" s="61"/>
      <c r="O653" s="61"/>
      <c r="P653" s="61"/>
      <c r="Q653" s="61"/>
      <c r="R653" s="61"/>
      <c r="S653" s="61"/>
      <c r="T653" s="61"/>
      <c r="U653" s="61"/>
      <c r="V653" s="61"/>
      <c r="W653" s="61"/>
      <c r="X653" s="61"/>
      <c r="Y653" s="61"/>
      <c r="Z653" s="61"/>
      <c r="AA653" s="61"/>
    </row>
    <row r="654" spans="1:27" ht="14.25" customHeight="1" x14ac:dyDescent="0.35">
      <c r="A654" s="61"/>
      <c r="B654" s="61"/>
      <c r="C654" s="61"/>
      <c r="D654" s="61"/>
      <c r="E654" s="61"/>
      <c r="F654" s="61"/>
      <c r="G654" s="61"/>
      <c r="H654" s="61"/>
      <c r="I654" s="61"/>
      <c r="J654" s="61"/>
      <c r="K654" s="61"/>
      <c r="L654" s="61"/>
      <c r="M654" s="61"/>
      <c r="N654" s="61"/>
      <c r="O654" s="61"/>
      <c r="P654" s="61"/>
      <c r="Q654" s="61"/>
      <c r="R654" s="61"/>
      <c r="S654" s="61"/>
      <c r="T654" s="61"/>
      <c r="U654" s="61"/>
      <c r="V654" s="61"/>
      <c r="W654" s="61"/>
      <c r="X654" s="61"/>
      <c r="Y654" s="61"/>
      <c r="Z654" s="61"/>
      <c r="AA654" s="61"/>
    </row>
    <row r="655" spans="1:27" ht="14.25" customHeight="1" x14ac:dyDescent="0.35">
      <c r="A655" s="61"/>
      <c r="B655" s="61"/>
      <c r="C655" s="61"/>
      <c r="D655" s="61"/>
      <c r="E655" s="61"/>
      <c r="F655" s="61"/>
      <c r="G655" s="61"/>
      <c r="H655" s="61"/>
      <c r="I655" s="61"/>
      <c r="J655" s="61"/>
      <c r="K655" s="61"/>
      <c r="L655" s="61"/>
      <c r="M655" s="61"/>
      <c r="N655" s="61"/>
      <c r="O655" s="61"/>
      <c r="P655" s="61"/>
      <c r="Q655" s="61"/>
      <c r="R655" s="61"/>
      <c r="S655" s="61"/>
      <c r="T655" s="61"/>
      <c r="U655" s="61"/>
      <c r="V655" s="61"/>
      <c r="W655" s="61"/>
      <c r="X655" s="61"/>
      <c r="Y655" s="61"/>
      <c r="Z655" s="61"/>
      <c r="AA655" s="61"/>
    </row>
    <row r="656" spans="1:27" ht="14.25" customHeight="1" x14ac:dyDescent="0.35">
      <c r="A656" s="61"/>
      <c r="B656" s="61"/>
      <c r="C656" s="61"/>
      <c r="D656" s="61"/>
      <c r="E656" s="61"/>
      <c r="F656" s="61"/>
      <c r="G656" s="61"/>
      <c r="H656" s="61"/>
      <c r="I656" s="61"/>
      <c r="J656" s="61"/>
      <c r="K656" s="61"/>
      <c r="L656" s="61"/>
      <c r="M656" s="61"/>
      <c r="N656" s="61"/>
      <c r="O656" s="61"/>
      <c r="P656" s="61"/>
      <c r="Q656" s="61"/>
      <c r="R656" s="61"/>
      <c r="S656" s="61"/>
      <c r="T656" s="61"/>
      <c r="U656" s="61"/>
      <c r="V656" s="61"/>
      <c r="W656" s="61"/>
      <c r="X656" s="61"/>
      <c r="Y656" s="61"/>
      <c r="Z656" s="61"/>
      <c r="AA656" s="61"/>
    </row>
    <row r="657" spans="1:27" ht="14.25" customHeight="1" x14ac:dyDescent="0.35">
      <c r="A657" s="61"/>
      <c r="B657" s="61"/>
      <c r="C657" s="61"/>
      <c r="D657" s="61"/>
      <c r="E657" s="61"/>
      <c r="F657" s="61"/>
      <c r="G657" s="61"/>
      <c r="H657" s="61"/>
      <c r="I657" s="61"/>
      <c r="J657" s="61"/>
      <c r="K657" s="61"/>
      <c r="L657" s="61"/>
      <c r="M657" s="61"/>
      <c r="N657" s="61"/>
      <c r="O657" s="61"/>
      <c r="P657" s="61"/>
      <c r="Q657" s="61"/>
      <c r="R657" s="61"/>
      <c r="S657" s="61"/>
      <c r="T657" s="61"/>
      <c r="U657" s="61"/>
      <c r="V657" s="61"/>
      <c r="W657" s="61"/>
      <c r="X657" s="61"/>
      <c r="Y657" s="61"/>
      <c r="Z657" s="61"/>
      <c r="AA657" s="61"/>
    </row>
    <row r="658" spans="1:27" ht="14.25" customHeight="1" x14ac:dyDescent="0.35">
      <c r="A658" s="61"/>
      <c r="B658" s="61"/>
      <c r="C658" s="61"/>
      <c r="D658" s="61"/>
      <c r="E658" s="61"/>
      <c r="F658" s="61"/>
      <c r="G658" s="61"/>
      <c r="H658" s="61"/>
      <c r="I658" s="61"/>
      <c r="J658" s="61"/>
      <c r="K658" s="61"/>
      <c r="L658" s="61"/>
      <c r="M658" s="61"/>
      <c r="N658" s="61"/>
      <c r="O658" s="61"/>
      <c r="P658" s="61"/>
      <c r="Q658" s="61"/>
      <c r="R658" s="61"/>
      <c r="S658" s="61"/>
      <c r="T658" s="61"/>
      <c r="U658" s="61"/>
      <c r="V658" s="61"/>
      <c r="W658" s="61"/>
      <c r="X658" s="61"/>
      <c r="Y658" s="61"/>
      <c r="Z658" s="61"/>
      <c r="AA658" s="61"/>
    </row>
    <row r="659" spans="1:27" ht="14.25" customHeight="1" x14ac:dyDescent="0.35">
      <c r="A659" s="61"/>
      <c r="B659" s="61"/>
      <c r="C659" s="61"/>
      <c r="D659" s="61"/>
      <c r="E659" s="61"/>
      <c r="F659" s="61"/>
      <c r="G659" s="61"/>
      <c r="H659" s="61"/>
      <c r="I659" s="61"/>
      <c r="J659" s="61"/>
      <c r="K659" s="61"/>
      <c r="L659" s="61"/>
      <c r="M659" s="61"/>
      <c r="N659" s="61"/>
      <c r="O659" s="61"/>
      <c r="P659" s="61"/>
      <c r="Q659" s="61"/>
      <c r="R659" s="61"/>
      <c r="S659" s="61"/>
      <c r="T659" s="61"/>
      <c r="U659" s="61"/>
      <c r="V659" s="61"/>
      <c r="W659" s="61"/>
      <c r="X659" s="61"/>
      <c r="Y659" s="61"/>
      <c r="Z659" s="61"/>
      <c r="AA659" s="61"/>
    </row>
    <row r="660" spans="1:27" ht="14.25" customHeight="1" x14ac:dyDescent="0.35">
      <c r="A660" s="61"/>
      <c r="B660" s="61"/>
      <c r="C660" s="61"/>
      <c r="D660" s="61"/>
      <c r="E660" s="61"/>
      <c r="F660" s="61"/>
      <c r="G660" s="61"/>
      <c r="H660" s="61"/>
      <c r="I660" s="61"/>
      <c r="J660" s="61"/>
      <c r="K660" s="61"/>
      <c r="L660" s="61"/>
      <c r="M660" s="61"/>
      <c r="N660" s="61"/>
      <c r="O660" s="61"/>
      <c r="P660" s="61"/>
      <c r="Q660" s="61"/>
      <c r="R660" s="61"/>
      <c r="S660" s="61"/>
      <c r="T660" s="61"/>
      <c r="U660" s="61"/>
      <c r="V660" s="61"/>
      <c r="W660" s="61"/>
      <c r="X660" s="61"/>
      <c r="Y660" s="61"/>
      <c r="Z660" s="61"/>
      <c r="AA660" s="61"/>
    </row>
    <row r="661" spans="1:27" ht="14.25" customHeight="1" x14ac:dyDescent="0.35">
      <c r="A661" s="61"/>
      <c r="B661" s="61"/>
      <c r="C661" s="61"/>
      <c r="D661" s="61"/>
      <c r="E661" s="61"/>
      <c r="F661" s="61"/>
      <c r="G661" s="61"/>
      <c r="H661" s="61"/>
      <c r="I661" s="61"/>
      <c r="J661" s="61"/>
      <c r="K661" s="61"/>
      <c r="L661" s="61"/>
      <c r="M661" s="61"/>
      <c r="N661" s="61"/>
      <c r="O661" s="61"/>
      <c r="P661" s="61"/>
      <c r="Q661" s="61"/>
      <c r="R661" s="61"/>
      <c r="S661" s="61"/>
      <c r="T661" s="61"/>
      <c r="U661" s="61"/>
      <c r="V661" s="61"/>
      <c r="W661" s="61"/>
      <c r="X661" s="61"/>
      <c r="Y661" s="61"/>
      <c r="Z661" s="61"/>
      <c r="AA661" s="61"/>
    </row>
    <row r="662" spans="1:27" ht="14.25" customHeight="1" x14ac:dyDescent="0.35">
      <c r="A662" s="61"/>
      <c r="B662" s="61"/>
      <c r="C662" s="61"/>
      <c r="D662" s="61"/>
      <c r="E662" s="61"/>
      <c r="F662" s="61"/>
      <c r="G662" s="61"/>
      <c r="H662" s="61"/>
      <c r="I662" s="61"/>
      <c r="J662" s="61"/>
      <c r="K662" s="61"/>
      <c r="L662" s="61"/>
      <c r="M662" s="61"/>
      <c r="N662" s="61"/>
      <c r="O662" s="61"/>
      <c r="P662" s="61"/>
      <c r="Q662" s="61"/>
      <c r="R662" s="61"/>
      <c r="S662" s="61"/>
      <c r="T662" s="61"/>
      <c r="U662" s="61"/>
      <c r="V662" s="61"/>
      <c r="W662" s="61"/>
      <c r="X662" s="61"/>
      <c r="Y662" s="61"/>
      <c r="Z662" s="61"/>
      <c r="AA662" s="61"/>
    </row>
    <row r="663" spans="1:27" ht="14.25" customHeight="1" x14ac:dyDescent="0.35">
      <c r="A663" s="61"/>
      <c r="B663" s="61"/>
      <c r="C663" s="61"/>
      <c r="D663" s="61"/>
      <c r="E663" s="61"/>
      <c r="F663" s="61"/>
      <c r="G663" s="61"/>
      <c r="H663" s="61"/>
      <c r="I663" s="61"/>
      <c r="J663" s="61"/>
      <c r="K663" s="61"/>
      <c r="L663" s="61"/>
      <c r="M663" s="61"/>
      <c r="N663" s="61"/>
      <c r="O663" s="61"/>
      <c r="P663" s="61"/>
      <c r="Q663" s="61"/>
      <c r="R663" s="61"/>
      <c r="S663" s="61"/>
      <c r="T663" s="61"/>
      <c r="U663" s="61"/>
      <c r="V663" s="61"/>
      <c r="W663" s="61"/>
      <c r="X663" s="61"/>
      <c r="Y663" s="61"/>
      <c r="Z663" s="61"/>
      <c r="AA663" s="61"/>
    </row>
    <row r="664" spans="1:27" ht="14.25" customHeight="1" x14ac:dyDescent="0.35">
      <c r="A664" s="61"/>
      <c r="B664" s="61"/>
      <c r="C664" s="61"/>
      <c r="D664" s="61"/>
      <c r="E664" s="61"/>
      <c r="F664" s="61"/>
      <c r="G664" s="61"/>
      <c r="H664" s="61"/>
      <c r="I664" s="61"/>
      <c r="J664" s="61"/>
      <c r="K664" s="61"/>
      <c r="L664" s="61"/>
      <c r="M664" s="61"/>
      <c r="N664" s="61"/>
      <c r="O664" s="61"/>
      <c r="P664" s="61"/>
      <c r="Q664" s="61"/>
      <c r="R664" s="61"/>
      <c r="S664" s="61"/>
      <c r="T664" s="61"/>
      <c r="U664" s="61"/>
      <c r="V664" s="61"/>
      <c r="W664" s="61"/>
      <c r="X664" s="61"/>
      <c r="Y664" s="61"/>
      <c r="Z664" s="61"/>
      <c r="AA664" s="61"/>
    </row>
    <row r="665" spans="1:27" ht="14.25" customHeight="1" x14ac:dyDescent="0.35">
      <c r="A665" s="61"/>
      <c r="B665" s="61"/>
      <c r="C665" s="61"/>
      <c r="D665" s="61"/>
      <c r="E665" s="61"/>
      <c r="F665" s="61"/>
      <c r="G665" s="61"/>
      <c r="H665" s="61"/>
      <c r="I665" s="61"/>
      <c r="J665" s="61"/>
      <c r="K665" s="61"/>
      <c r="L665" s="61"/>
      <c r="M665" s="61"/>
      <c r="N665" s="61"/>
      <c r="O665" s="61"/>
      <c r="P665" s="61"/>
      <c r="Q665" s="61"/>
      <c r="R665" s="61"/>
      <c r="S665" s="61"/>
      <c r="T665" s="61"/>
      <c r="U665" s="61"/>
      <c r="V665" s="61"/>
      <c r="W665" s="61"/>
      <c r="X665" s="61"/>
      <c r="Y665" s="61"/>
      <c r="Z665" s="61"/>
      <c r="AA665" s="61"/>
    </row>
    <row r="666" spans="1:27" ht="14.25" customHeight="1" x14ac:dyDescent="0.35">
      <c r="A666" s="61"/>
      <c r="B666" s="61"/>
      <c r="C666" s="61"/>
      <c r="D666" s="61"/>
      <c r="E666" s="61"/>
      <c r="F666" s="61"/>
      <c r="G666" s="61"/>
      <c r="H666" s="61"/>
      <c r="I666" s="61"/>
      <c r="J666" s="61"/>
      <c r="K666" s="61"/>
      <c r="L666" s="61"/>
      <c r="M666" s="61"/>
      <c r="N666" s="61"/>
      <c r="O666" s="61"/>
      <c r="P666" s="61"/>
      <c r="Q666" s="61"/>
      <c r="R666" s="61"/>
      <c r="S666" s="61"/>
      <c r="T666" s="61"/>
      <c r="U666" s="61"/>
      <c r="V666" s="61"/>
      <c r="W666" s="61"/>
      <c r="X666" s="61"/>
      <c r="Y666" s="61"/>
      <c r="Z666" s="61"/>
      <c r="AA666" s="61"/>
    </row>
    <row r="667" spans="1:27" ht="14.25" customHeight="1" x14ac:dyDescent="0.35">
      <c r="A667" s="61"/>
      <c r="B667" s="61"/>
      <c r="C667" s="61"/>
      <c r="D667" s="61"/>
      <c r="E667" s="61"/>
      <c r="F667" s="61"/>
      <c r="G667" s="61"/>
      <c r="H667" s="61"/>
      <c r="I667" s="61"/>
      <c r="J667" s="61"/>
      <c r="K667" s="61"/>
      <c r="L667" s="61"/>
      <c r="M667" s="61"/>
      <c r="N667" s="61"/>
      <c r="O667" s="61"/>
      <c r="P667" s="61"/>
      <c r="Q667" s="61"/>
      <c r="R667" s="61"/>
      <c r="S667" s="61"/>
      <c r="T667" s="61"/>
      <c r="U667" s="61"/>
      <c r="V667" s="61"/>
      <c r="W667" s="61"/>
      <c r="X667" s="61"/>
      <c r="Y667" s="61"/>
      <c r="Z667" s="61"/>
      <c r="AA667" s="61"/>
    </row>
    <row r="668" spans="1:27" ht="14.25" customHeight="1" x14ac:dyDescent="0.35">
      <c r="A668" s="61"/>
      <c r="B668" s="61"/>
      <c r="C668" s="61"/>
      <c r="D668" s="61"/>
      <c r="E668" s="61"/>
      <c r="F668" s="61"/>
      <c r="G668" s="61"/>
      <c r="H668" s="61"/>
      <c r="I668" s="61"/>
      <c r="J668" s="61"/>
      <c r="K668" s="61"/>
      <c r="L668" s="61"/>
      <c r="M668" s="61"/>
      <c r="N668" s="61"/>
      <c r="O668" s="61"/>
      <c r="P668" s="61"/>
      <c r="Q668" s="61"/>
      <c r="R668" s="61"/>
      <c r="S668" s="61"/>
      <c r="T668" s="61"/>
      <c r="U668" s="61"/>
      <c r="V668" s="61"/>
      <c r="W668" s="61"/>
      <c r="X668" s="61"/>
      <c r="Y668" s="61"/>
      <c r="Z668" s="61"/>
      <c r="AA668" s="61"/>
    </row>
    <row r="669" spans="1:27" ht="14.25" customHeight="1" x14ac:dyDescent="0.35">
      <c r="A669" s="61"/>
      <c r="B669" s="61"/>
      <c r="C669" s="61"/>
      <c r="D669" s="61"/>
      <c r="E669" s="61"/>
      <c r="F669" s="61"/>
      <c r="G669" s="61"/>
      <c r="H669" s="61"/>
      <c r="I669" s="61"/>
      <c r="J669" s="61"/>
      <c r="K669" s="61"/>
      <c r="L669" s="61"/>
      <c r="M669" s="61"/>
      <c r="N669" s="61"/>
      <c r="O669" s="61"/>
      <c r="P669" s="61"/>
      <c r="Q669" s="61"/>
      <c r="R669" s="61"/>
      <c r="S669" s="61"/>
      <c r="T669" s="61"/>
      <c r="U669" s="61"/>
      <c r="V669" s="61"/>
      <c r="W669" s="61"/>
      <c r="X669" s="61"/>
      <c r="Y669" s="61"/>
      <c r="Z669" s="61"/>
      <c r="AA669" s="61"/>
    </row>
    <row r="670" spans="1:27" ht="14.25" customHeight="1" x14ac:dyDescent="0.35">
      <c r="A670" s="61"/>
      <c r="B670" s="61"/>
      <c r="C670" s="61"/>
      <c r="D670" s="61"/>
      <c r="E670" s="61"/>
      <c r="F670" s="61"/>
      <c r="G670" s="61"/>
      <c r="H670" s="61"/>
      <c r="I670" s="61"/>
      <c r="J670" s="61"/>
      <c r="K670" s="61"/>
      <c r="L670" s="61"/>
      <c r="M670" s="61"/>
      <c r="N670" s="61"/>
      <c r="O670" s="61"/>
      <c r="P670" s="61"/>
      <c r="Q670" s="61"/>
      <c r="R670" s="61"/>
      <c r="S670" s="61"/>
      <c r="T670" s="61"/>
      <c r="U670" s="61"/>
      <c r="V670" s="61"/>
      <c r="W670" s="61"/>
      <c r="X670" s="61"/>
      <c r="Y670" s="61"/>
      <c r="Z670" s="61"/>
      <c r="AA670" s="61"/>
    </row>
    <row r="671" spans="1:27" ht="14.25" customHeight="1" x14ac:dyDescent="0.35">
      <c r="A671" s="61"/>
      <c r="B671" s="61"/>
      <c r="C671" s="61"/>
      <c r="D671" s="61"/>
      <c r="E671" s="61"/>
      <c r="F671" s="61"/>
      <c r="G671" s="61"/>
      <c r="H671" s="61"/>
      <c r="I671" s="61"/>
      <c r="J671" s="61"/>
      <c r="K671" s="61"/>
      <c r="L671" s="61"/>
      <c r="M671" s="61"/>
      <c r="N671" s="61"/>
      <c r="O671" s="61"/>
      <c r="P671" s="61"/>
      <c r="Q671" s="61"/>
      <c r="R671" s="61"/>
      <c r="S671" s="61"/>
      <c r="T671" s="61"/>
      <c r="U671" s="61"/>
      <c r="V671" s="61"/>
      <c r="W671" s="61"/>
      <c r="X671" s="61"/>
      <c r="Y671" s="61"/>
      <c r="Z671" s="61"/>
      <c r="AA671" s="61"/>
    </row>
    <row r="672" spans="1:27" ht="14.25" customHeight="1" x14ac:dyDescent="0.35">
      <c r="A672" s="61"/>
      <c r="B672" s="61"/>
      <c r="C672" s="61"/>
      <c r="D672" s="61"/>
      <c r="E672" s="61"/>
      <c r="F672" s="61"/>
      <c r="G672" s="61"/>
      <c r="H672" s="61"/>
      <c r="I672" s="61"/>
      <c r="J672" s="61"/>
      <c r="K672" s="61"/>
      <c r="L672" s="61"/>
      <c r="M672" s="61"/>
      <c r="N672" s="61"/>
      <c r="O672" s="61"/>
      <c r="P672" s="61"/>
      <c r="Q672" s="61"/>
      <c r="R672" s="61"/>
      <c r="S672" s="61"/>
      <c r="T672" s="61"/>
      <c r="U672" s="61"/>
      <c r="V672" s="61"/>
      <c r="W672" s="61"/>
      <c r="X672" s="61"/>
      <c r="Y672" s="61"/>
      <c r="Z672" s="61"/>
      <c r="AA672" s="61"/>
    </row>
    <row r="673" spans="1:27" ht="14.25" customHeight="1" x14ac:dyDescent="0.35">
      <c r="A673" s="61"/>
      <c r="B673" s="61"/>
      <c r="C673" s="61"/>
      <c r="D673" s="61"/>
      <c r="E673" s="61"/>
      <c r="F673" s="61"/>
      <c r="G673" s="61"/>
      <c r="H673" s="61"/>
      <c r="I673" s="61"/>
      <c r="J673" s="61"/>
      <c r="K673" s="61"/>
      <c r="L673" s="61"/>
      <c r="M673" s="61"/>
      <c r="N673" s="61"/>
      <c r="O673" s="61"/>
      <c r="P673" s="61"/>
      <c r="Q673" s="61"/>
      <c r="R673" s="61"/>
      <c r="S673" s="61"/>
      <c r="T673" s="61"/>
      <c r="U673" s="61"/>
      <c r="V673" s="61"/>
      <c r="W673" s="61"/>
      <c r="X673" s="61"/>
      <c r="Y673" s="61"/>
      <c r="Z673" s="61"/>
      <c r="AA673" s="61"/>
    </row>
    <row r="674" spans="1:27" ht="14.25" customHeight="1" x14ac:dyDescent="0.35">
      <c r="A674" s="61"/>
      <c r="B674" s="61"/>
      <c r="C674" s="61"/>
      <c r="D674" s="61"/>
      <c r="E674" s="61"/>
      <c r="F674" s="61"/>
      <c r="G674" s="61"/>
      <c r="H674" s="61"/>
      <c r="I674" s="61"/>
      <c r="J674" s="61"/>
      <c r="K674" s="61"/>
      <c r="L674" s="61"/>
      <c r="M674" s="61"/>
      <c r="N674" s="61"/>
      <c r="O674" s="61"/>
      <c r="P674" s="61"/>
      <c r="Q674" s="61"/>
      <c r="R674" s="61"/>
      <c r="S674" s="61"/>
      <c r="T674" s="61"/>
      <c r="U674" s="61"/>
      <c r="V674" s="61"/>
      <c r="W674" s="61"/>
      <c r="X674" s="61"/>
      <c r="Y674" s="61"/>
      <c r="Z674" s="61"/>
      <c r="AA674" s="61"/>
    </row>
    <row r="675" spans="1:27" ht="14.25" customHeight="1" x14ac:dyDescent="0.35">
      <c r="A675" s="61"/>
      <c r="B675" s="61"/>
      <c r="C675" s="61"/>
      <c r="D675" s="61"/>
      <c r="E675" s="61"/>
      <c r="F675" s="61"/>
      <c r="G675" s="61"/>
      <c r="H675" s="61"/>
      <c r="I675" s="61"/>
      <c r="J675" s="61"/>
      <c r="K675" s="61"/>
      <c r="L675" s="61"/>
      <c r="M675" s="61"/>
      <c r="N675" s="61"/>
      <c r="O675" s="61"/>
      <c r="P675" s="61"/>
      <c r="Q675" s="61"/>
      <c r="R675" s="61"/>
      <c r="S675" s="61"/>
      <c r="T675" s="61"/>
      <c r="U675" s="61"/>
      <c r="V675" s="61"/>
      <c r="W675" s="61"/>
      <c r="X675" s="61"/>
      <c r="Y675" s="61"/>
      <c r="Z675" s="61"/>
      <c r="AA675" s="61"/>
    </row>
    <row r="676" spans="1:27" ht="14.25" customHeight="1" x14ac:dyDescent="0.35">
      <c r="A676" s="61"/>
      <c r="B676" s="61"/>
      <c r="C676" s="61"/>
      <c r="D676" s="61"/>
      <c r="E676" s="61"/>
      <c r="F676" s="61"/>
      <c r="G676" s="61"/>
      <c r="H676" s="61"/>
      <c r="I676" s="61"/>
      <c r="J676" s="61"/>
      <c r="K676" s="61"/>
      <c r="L676" s="61"/>
      <c r="M676" s="61"/>
      <c r="N676" s="61"/>
      <c r="O676" s="61"/>
      <c r="P676" s="61"/>
      <c r="Q676" s="61"/>
      <c r="R676" s="61"/>
      <c r="S676" s="61"/>
      <c r="T676" s="61"/>
      <c r="U676" s="61"/>
      <c r="V676" s="61"/>
      <c r="W676" s="61"/>
      <c r="X676" s="61"/>
      <c r="Y676" s="61"/>
      <c r="Z676" s="61"/>
      <c r="AA676" s="61"/>
    </row>
    <row r="677" spans="1:27" ht="14.25" customHeight="1" x14ac:dyDescent="0.35">
      <c r="A677" s="61"/>
      <c r="B677" s="61"/>
      <c r="C677" s="61"/>
      <c r="D677" s="61"/>
      <c r="E677" s="61"/>
      <c r="F677" s="61"/>
      <c r="G677" s="61"/>
      <c r="H677" s="61"/>
      <c r="I677" s="61"/>
      <c r="J677" s="61"/>
      <c r="K677" s="61"/>
      <c r="L677" s="61"/>
      <c r="M677" s="61"/>
      <c r="N677" s="61"/>
      <c r="O677" s="61"/>
      <c r="P677" s="61"/>
      <c r="Q677" s="61"/>
      <c r="R677" s="61"/>
      <c r="S677" s="61"/>
      <c r="T677" s="61"/>
      <c r="U677" s="61"/>
      <c r="V677" s="61"/>
      <c r="W677" s="61"/>
      <c r="X677" s="61"/>
      <c r="Y677" s="61"/>
      <c r="Z677" s="61"/>
      <c r="AA677" s="61"/>
    </row>
    <row r="678" spans="1:27" ht="14.25" customHeight="1" x14ac:dyDescent="0.35">
      <c r="A678" s="61"/>
      <c r="B678" s="61"/>
      <c r="C678" s="61"/>
      <c r="D678" s="61"/>
      <c r="E678" s="61"/>
      <c r="F678" s="61"/>
      <c r="G678" s="61"/>
      <c r="H678" s="61"/>
      <c r="I678" s="61"/>
      <c r="J678" s="61"/>
      <c r="K678" s="61"/>
      <c r="L678" s="61"/>
      <c r="M678" s="61"/>
      <c r="N678" s="61"/>
      <c r="O678" s="61"/>
      <c r="P678" s="61"/>
      <c r="Q678" s="61"/>
      <c r="R678" s="61"/>
      <c r="S678" s="61"/>
      <c r="T678" s="61"/>
      <c r="U678" s="61"/>
      <c r="V678" s="61"/>
      <c r="W678" s="61"/>
      <c r="X678" s="61"/>
      <c r="Y678" s="61"/>
      <c r="Z678" s="61"/>
      <c r="AA678" s="61"/>
    </row>
    <row r="679" spans="1:27" ht="14.25" customHeight="1" x14ac:dyDescent="0.35">
      <c r="A679" s="61"/>
      <c r="B679" s="61"/>
      <c r="C679" s="61"/>
      <c r="D679" s="61"/>
      <c r="E679" s="61"/>
      <c r="F679" s="61"/>
      <c r="G679" s="61"/>
      <c r="H679" s="61"/>
      <c r="I679" s="61"/>
      <c r="J679" s="61"/>
      <c r="K679" s="61"/>
      <c r="L679" s="61"/>
      <c r="M679" s="61"/>
      <c r="N679" s="61"/>
      <c r="O679" s="61"/>
      <c r="P679" s="61"/>
      <c r="Q679" s="61"/>
      <c r="R679" s="61"/>
      <c r="S679" s="61"/>
      <c r="T679" s="61"/>
      <c r="U679" s="61"/>
      <c r="V679" s="61"/>
      <c r="W679" s="61"/>
      <c r="X679" s="61"/>
      <c r="Y679" s="61"/>
      <c r="Z679" s="61"/>
      <c r="AA679" s="61"/>
    </row>
    <row r="680" spans="1:27" ht="14.25" customHeight="1" x14ac:dyDescent="0.35">
      <c r="A680" s="61"/>
      <c r="B680" s="61"/>
      <c r="C680" s="61"/>
      <c r="D680" s="61"/>
      <c r="E680" s="61"/>
      <c r="F680" s="61"/>
      <c r="G680" s="61"/>
      <c r="H680" s="61"/>
      <c r="I680" s="61"/>
      <c r="J680" s="61"/>
      <c r="K680" s="61"/>
      <c r="L680" s="61"/>
      <c r="M680" s="61"/>
      <c r="N680" s="61"/>
      <c r="O680" s="61"/>
      <c r="P680" s="61"/>
      <c r="Q680" s="61"/>
      <c r="R680" s="61"/>
      <c r="S680" s="61"/>
      <c r="T680" s="61"/>
      <c r="U680" s="61"/>
      <c r="V680" s="61"/>
      <c r="W680" s="61"/>
      <c r="X680" s="61"/>
      <c r="Y680" s="61"/>
      <c r="Z680" s="61"/>
      <c r="AA680" s="61"/>
    </row>
    <row r="681" spans="1:27" ht="14.25" customHeight="1" x14ac:dyDescent="0.35">
      <c r="A681" s="61"/>
      <c r="B681" s="61"/>
      <c r="C681" s="61"/>
      <c r="D681" s="61"/>
      <c r="E681" s="61"/>
      <c r="F681" s="61"/>
      <c r="G681" s="61"/>
      <c r="H681" s="61"/>
      <c r="I681" s="61"/>
      <c r="J681" s="61"/>
      <c r="K681" s="61"/>
      <c r="L681" s="61"/>
      <c r="M681" s="61"/>
      <c r="N681" s="61"/>
      <c r="O681" s="61"/>
      <c r="P681" s="61"/>
      <c r="Q681" s="61"/>
      <c r="R681" s="61"/>
      <c r="S681" s="61"/>
      <c r="T681" s="61"/>
      <c r="U681" s="61"/>
      <c r="V681" s="61"/>
      <c r="W681" s="61"/>
      <c r="X681" s="61"/>
      <c r="Y681" s="61"/>
      <c r="Z681" s="61"/>
      <c r="AA681" s="61"/>
    </row>
    <row r="682" spans="1:27" ht="14.25" customHeight="1" x14ac:dyDescent="0.35">
      <c r="A682" s="61"/>
      <c r="B682" s="61"/>
      <c r="C682" s="61"/>
      <c r="D682" s="61"/>
      <c r="E682" s="61"/>
      <c r="F682" s="61"/>
      <c r="G682" s="61"/>
      <c r="H682" s="61"/>
      <c r="I682" s="61"/>
      <c r="J682" s="61"/>
      <c r="K682" s="61"/>
      <c r="L682" s="61"/>
      <c r="M682" s="61"/>
      <c r="N682" s="61"/>
      <c r="O682" s="61"/>
      <c r="P682" s="61"/>
      <c r="Q682" s="61"/>
      <c r="R682" s="61"/>
      <c r="S682" s="61"/>
      <c r="T682" s="61"/>
      <c r="U682" s="61"/>
      <c r="V682" s="61"/>
      <c r="W682" s="61"/>
      <c r="X682" s="61"/>
      <c r="Y682" s="61"/>
      <c r="Z682" s="61"/>
      <c r="AA682" s="61"/>
    </row>
    <row r="683" spans="1:27" ht="14.25" customHeight="1" x14ac:dyDescent="0.35">
      <c r="A683" s="61"/>
      <c r="B683" s="61"/>
      <c r="C683" s="61"/>
      <c r="D683" s="61"/>
      <c r="E683" s="61"/>
      <c r="F683" s="61"/>
      <c r="G683" s="61"/>
      <c r="H683" s="61"/>
      <c r="I683" s="61"/>
      <c r="J683" s="61"/>
      <c r="K683" s="61"/>
      <c r="L683" s="61"/>
      <c r="M683" s="61"/>
      <c r="N683" s="61"/>
      <c r="O683" s="61"/>
      <c r="P683" s="61"/>
      <c r="Q683" s="61"/>
      <c r="R683" s="61"/>
      <c r="S683" s="61"/>
      <c r="T683" s="61"/>
      <c r="U683" s="61"/>
      <c r="V683" s="61"/>
      <c r="W683" s="61"/>
      <c r="X683" s="61"/>
      <c r="Y683" s="61"/>
      <c r="Z683" s="61"/>
      <c r="AA683" s="61"/>
    </row>
    <row r="684" spans="1:27" ht="14.25" customHeight="1" x14ac:dyDescent="0.35">
      <c r="A684" s="61"/>
      <c r="B684" s="61"/>
      <c r="C684" s="61"/>
      <c r="D684" s="61"/>
      <c r="E684" s="61"/>
      <c r="F684" s="61"/>
      <c r="G684" s="61"/>
      <c r="H684" s="61"/>
      <c r="I684" s="61"/>
      <c r="J684" s="61"/>
      <c r="K684" s="61"/>
      <c r="L684" s="61"/>
      <c r="M684" s="61"/>
      <c r="N684" s="61"/>
      <c r="O684" s="61"/>
      <c r="P684" s="61"/>
      <c r="Q684" s="61"/>
      <c r="R684" s="61"/>
      <c r="S684" s="61"/>
      <c r="T684" s="61"/>
      <c r="U684" s="61"/>
      <c r="V684" s="61"/>
      <c r="W684" s="61"/>
      <c r="X684" s="61"/>
      <c r="Y684" s="61"/>
      <c r="Z684" s="61"/>
      <c r="AA684" s="61"/>
    </row>
    <row r="685" spans="1:27" ht="14.25" customHeight="1" x14ac:dyDescent="0.35">
      <c r="A685" s="61"/>
      <c r="B685" s="61"/>
      <c r="C685" s="61"/>
      <c r="D685" s="61"/>
      <c r="E685" s="61"/>
      <c r="F685" s="61"/>
      <c r="G685" s="61"/>
      <c r="H685" s="61"/>
      <c r="I685" s="61"/>
      <c r="J685" s="61"/>
      <c r="K685" s="61"/>
      <c r="L685" s="61"/>
      <c r="M685" s="61"/>
      <c r="N685" s="61"/>
      <c r="O685" s="61"/>
      <c r="P685" s="61"/>
      <c r="Q685" s="61"/>
      <c r="R685" s="61"/>
      <c r="S685" s="61"/>
      <c r="T685" s="61"/>
      <c r="U685" s="61"/>
      <c r="V685" s="61"/>
      <c r="W685" s="61"/>
      <c r="X685" s="61"/>
      <c r="Y685" s="61"/>
      <c r="Z685" s="61"/>
      <c r="AA685" s="61"/>
    </row>
    <row r="686" spans="1:27" ht="14.25" customHeight="1" x14ac:dyDescent="0.35">
      <c r="A686" s="61"/>
      <c r="B686" s="61"/>
      <c r="C686" s="61"/>
      <c r="D686" s="61"/>
      <c r="E686" s="61"/>
      <c r="F686" s="61"/>
      <c r="G686" s="61"/>
      <c r="H686" s="61"/>
      <c r="I686" s="61"/>
      <c r="J686" s="61"/>
      <c r="K686" s="61"/>
      <c r="L686" s="61"/>
      <c r="M686" s="61"/>
      <c r="N686" s="61"/>
      <c r="O686" s="61"/>
      <c r="P686" s="61"/>
      <c r="Q686" s="61"/>
      <c r="R686" s="61"/>
      <c r="S686" s="61"/>
      <c r="T686" s="61"/>
      <c r="U686" s="61"/>
      <c r="V686" s="61"/>
      <c r="W686" s="61"/>
      <c r="X686" s="61"/>
      <c r="Y686" s="61"/>
      <c r="Z686" s="61"/>
      <c r="AA686" s="61"/>
    </row>
    <row r="687" spans="1:27" ht="14.25" customHeight="1" x14ac:dyDescent="0.35">
      <c r="A687" s="61"/>
      <c r="B687" s="61"/>
      <c r="C687" s="61"/>
      <c r="D687" s="61"/>
      <c r="E687" s="61"/>
      <c r="F687" s="61"/>
      <c r="G687" s="61"/>
      <c r="H687" s="61"/>
      <c r="I687" s="61"/>
      <c r="J687" s="61"/>
      <c r="K687" s="61"/>
      <c r="L687" s="61"/>
      <c r="M687" s="61"/>
      <c r="N687" s="61"/>
      <c r="O687" s="61"/>
      <c r="P687" s="61"/>
      <c r="Q687" s="61"/>
      <c r="R687" s="61"/>
      <c r="S687" s="61"/>
      <c r="T687" s="61"/>
      <c r="U687" s="61"/>
      <c r="V687" s="61"/>
      <c r="W687" s="61"/>
      <c r="X687" s="61"/>
      <c r="Y687" s="61"/>
      <c r="Z687" s="61"/>
      <c r="AA687" s="61"/>
    </row>
    <row r="688" spans="1:27" ht="14.25" customHeight="1" x14ac:dyDescent="0.35">
      <c r="A688" s="61"/>
      <c r="B688" s="61"/>
      <c r="C688" s="61"/>
      <c r="D688" s="61"/>
      <c r="E688" s="61"/>
      <c r="F688" s="61"/>
      <c r="G688" s="61"/>
      <c r="H688" s="61"/>
      <c r="I688" s="61"/>
      <c r="J688" s="61"/>
      <c r="K688" s="61"/>
      <c r="L688" s="61"/>
      <c r="M688" s="61"/>
      <c r="N688" s="61"/>
      <c r="O688" s="61"/>
      <c r="P688" s="61"/>
      <c r="Q688" s="61"/>
      <c r="R688" s="61"/>
      <c r="S688" s="61"/>
      <c r="T688" s="61"/>
      <c r="U688" s="61"/>
      <c r="V688" s="61"/>
      <c r="W688" s="61"/>
      <c r="X688" s="61"/>
      <c r="Y688" s="61"/>
      <c r="Z688" s="61"/>
      <c r="AA688" s="61"/>
    </row>
    <row r="689" spans="1:27" ht="14.25" customHeight="1" x14ac:dyDescent="0.35">
      <c r="A689" s="61"/>
      <c r="B689" s="61"/>
      <c r="C689" s="61"/>
      <c r="D689" s="61"/>
      <c r="E689" s="61"/>
      <c r="F689" s="61"/>
      <c r="G689" s="61"/>
      <c r="H689" s="61"/>
      <c r="I689" s="61"/>
      <c r="J689" s="61"/>
      <c r="K689" s="61"/>
      <c r="L689" s="61"/>
      <c r="M689" s="61"/>
      <c r="N689" s="61"/>
      <c r="O689" s="61"/>
      <c r="P689" s="61"/>
      <c r="Q689" s="61"/>
      <c r="R689" s="61"/>
      <c r="S689" s="61"/>
      <c r="T689" s="61"/>
      <c r="U689" s="61"/>
      <c r="V689" s="61"/>
      <c r="W689" s="61"/>
      <c r="X689" s="61"/>
      <c r="Y689" s="61"/>
      <c r="Z689" s="61"/>
      <c r="AA689" s="61"/>
    </row>
    <row r="690" spans="1:27" ht="14.25" customHeight="1" x14ac:dyDescent="0.35">
      <c r="A690" s="61"/>
      <c r="B690" s="61"/>
      <c r="C690" s="61"/>
      <c r="D690" s="61"/>
      <c r="E690" s="61"/>
      <c r="F690" s="61"/>
      <c r="G690" s="61"/>
      <c r="H690" s="61"/>
      <c r="I690" s="61"/>
      <c r="J690" s="61"/>
      <c r="K690" s="61"/>
      <c r="L690" s="61"/>
      <c r="M690" s="61"/>
      <c r="N690" s="61"/>
      <c r="O690" s="61"/>
      <c r="P690" s="61"/>
      <c r="Q690" s="61"/>
      <c r="R690" s="61"/>
      <c r="S690" s="61"/>
      <c r="T690" s="61"/>
      <c r="U690" s="61"/>
      <c r="V690" s="61"/>
      <c r="W690" s="61"/>
      <c r="X690" s="61"/>
      <c r="Y690" s="61"/>
      <c r="Z690" s="61"/>
      <c r="AA690" s="61"/>
    </row>
    <row r="691" spans="1:27" ht="14.25" customHeight="1" x14ac:dyDescent="0.35">
      <c r="A691" s="61"/>
      <c r="B691" s="61"/>
      <c r="C691" s="61"/>
      <c r="D691" s="61"/>
      <c r="E691" s="61"/>
      <c r="F691" s="61"/>
      <c r="G691" s="61"/>
      <c r="H691" s="61"/>
      <c r="I691" s="61"/>
      <c r="J691" s="61"/>
      <c r="K691" s="61"/>
      <c r="L691" s="61"/>
      <c r="M691" s="61"/>
      <c r="N691" s="61"/>
      <c r="O691" s="61"/>
      <c r="P691" s="61"/>
      <c r="Q691" s="61"/>
      <c r="R691" s="61"/>
      <c r="S691" s="61"/>
      <c r="T691" s="61"/>
      <c r="U691" s="61"/>
      <c r="V691" s="61"/>
      <c r="W691" s="61"/>
      <c r="X691" s="61"/>
      <c r="Y691" s="61"/>
      <c r="Z691" s="61"/>
      <c r="AA691" s="61"/>
    </row>
    <row r="692" spans="1:27" ht="14.25" customHeight="1" x14ac:dyDescent="0.35">
      <c r="A692" s="61"/>
      <c r="B692" s="61"/>
      <c r="C692" s="61"/>
      <c r="D692" s="61"/>
      <c r="E692" s="61"/>
      <c r="F692" s="61"/>
      <c r="G692" s="61"/>
      <c r="H692" s="61"/>
      <c r="I692" s="61"/>
      <c r="J692" s="61"/>
      <c r="K692" s="61"/>
      <c r="L692" s="61"/>
      <c r="M692" s="61"/>
      <c r="N692" s="61"/>
      <c r="O692" s="61"/>
      <c r="P692" s="61"/>
      <c r="Q692" s="61"/>
      <c r="R692" s="61"/>
      <c r="S692" s="61"/>
      <c r="T692" s="61"/>
      <c r="U692" s="61"/>
      <c r="V692" s="61"/>
      <c r="W692" s="61"/>
      <c r="X692" s="61"/>
      <c r="Y692" s="61"/>
      <c r="Z692" s="61"/>
      <c r="AA692" s="61"/>
    </row>
    <row r="693" spans="1:27" ht="14.25" customHeight="1" x14ac:dyDescent="0.35">
      <c r="A693" s="61"/>
      <c r="B693" s="61"/>
      <c r="C693" s="61"/>
      <c r="D693" s="61"/>
      <c r="E693" s="61"/>
      <c r="F693" s="61"/>
      <c r="G693" s="61"/>
      <c r="H693" s="61"/>
      <c r="I693" s="61"/>
      <c r="J693" s="61"/>
      <c r="K693" s="61"/>
      <c r="L693" s="61"/>
      <c r="M693" s="61"/>
      <c r="N693" s="61"/>
      <c r="O693" s="61"/>
      <c r="P693" s="61"/>
      <c r="Q693" s="61"/>
      <c r="R693" s="61"/>
      <c r="S693" s="61"/>
      <c r="T693" s="61"/>
      <c r="U693" s="61"/>
      <c r="V693" s="61"/>
      <c r="W693" s="61"/>
      <c r="X693" s="61"/>
      <c r="Y693" s="61"/>
      <c r="Z693" s="61"/>
      <c r="AA693" s="61"/>
    </row>
    <row r="694" spans="1:27" ht="14.25" customHeight="1" x14ac:dyDescent="0.35">
      <c r="A694" s="61"/>
      <c r="B694" s="61"/>
      <c r="C694" s="61"/>
      <c r="D694" s="61"/>
      <c r="E694" s="61"/>
      <c r="F694" s="61"/>
      <c r="G694" s="61"/>
      <c r="H694" s="61"/>
      <c r="I694" s="61"/>
      <c r="J694" s="61"/>
      <c r="K694" s="61"/>
      <c r="L694" s="61"/>
      <c r="M694" s="61"/>
      <c r="N694" s="61"/>
      <c r="O694" s="61"/>
      <c r="P694" s="61"/>
      <c r="Q694" s="61"/>
      <c r="R694" s="61"/>
      <c r="S694" s="61"/>
      <c r="T694" s="61"/>
      <c r="U694" s="61"/>
      <c r="V694" s="61"/>
      <c r="W694" s="61"/>
      <c r="X694" s="61"/>
      <c r="Y694" s="61"/>
      <c r="Z694" s="61"/>
      <c r="AA694" s="61"/>
    </row>
    <row r="695" spans="1:27" ht="14.25" customHeight="1" x14ac:dyDescent="0.35">
      <c r="A695" s="61"/>
      <c r="B695" s="61"/>
      <c r="C695" s="61"/>
      <c r="D695" s="61"/>
      <c r="E695" s="61"/>
      <c r="F695" s="61"/>
      <c r="G695" s="61"/>
      <c r="H695" s="61"/>
      <c r="I695" s="61"/>
      <c r="J695" s="61"/>
      <c r="K695" s="61"/>
      <c r="L695" s="61"/>
      <c r="M695" s="61"/>
      <c r="N695" s="61"/>
      <c r="O695" s="61"/>
      <c r="P695" s="61"/>
      <c r="Q695" s="61"/>
      <c r="R695" s="61"/>
      <c r="S695" s="61"/>
      <c r="T695" s="61"/>
      <c r="U695" s="61"/>
      <c r="V695" s="61"/>
      <c r="W695" s="61"/>
      <c r="X695" s="61"/>
      <c r="Y695" s="61"/>
      <c r="Z695" s="61"/>
      <c r="AA695" s="61"/>
    </row>
    <row r="696" spans="1:27" ht="14.25" customHeight="1" x14ac:dyDescent="0.35">
      <c r="A696" s="61"/>
      <c r="B696" s="61"/>
      <c r="C696" s="61"/>
      <c r="D696" s="61"/>
      <c r="E696" s="61"/>
      <c r="F696" s="61"/>
      <c r="G696" s="61"/>
      <c r="H696" s="61"/>
      <c r="I696" s="61"/>
      <c r="J696" s="61"/>
      <c r="K696" s="61"/>
      <c r="L696" s="61"/>
      <c r="M696" s="61"/>
      <c r="N696" s="61"/>
      <c r="O696" s="61"/>
      <c r="P696" s="61"/>
      <c r="Q696" s="61"/>
      <c r="R696" s="61"/>
      <c r="S696" s="61"/>
      <c r="T696" s="61"/>
      <c r="U696" s="61"/>
      <c r="V696" s="61"/>
      <c r="W696" s="61"/>
      <c r="X696" s="61"/>
      <c r="Y696" s="61"/>
      <c r="Z696" s="61"/>
      <c r="AA696" s="61"/>
    </row>
    <row r="697" spans="1:27" ht="14.25" customHeight="1" x14ac:dyDescent="0.35">
      <c r="A697" s="61"/>
      <c r="B697" s="61"/>
      <c r="C697" s="61"/>
      <c r="D697" s="61"/>
      <c r="E697" s="61"/>
      <c r="F697" s="61"/>
      <c r="G697" s="61"/>
      <c r="H697" s="61"/>
      <c r="I697" s="61"/>
      <c r="J697" s="61"/>
      <c r="K697" s="61"/>
      <c r="L697" s="61"/>
      <c r="M697" s="61"/>
      <c r="N697" s="61"/>
      <c r="O697" s="61"/>
      <c r="P697" s="61"/>
      <c r="Q697" s="61"/>
      <c r="R697" s="61"/>
      <c r="S697" s="61"/>
      <c r="T697" s="61"/>
      <c r="U697" s="61"/>
      <c r="V697" s="61"/>
      <c r="W697" s="61"/>
      <c r="X697" s="61"/>
      <c r="Y697" s="61"/>
      <c r="Z697" s="61"/>
      <c r="AA697" s="61"/>
    </row>
    <row r="698" spans="1:27" ht="14.25" customHeight="1" x14ac:dyDescent="0.35">
      <c r="A698" s="61"/>
      <c r="B698" s="61"/>
      <c r="C698" s="61"/>
      <c r="D698" s="61"/>
      <c r="E698" s="61"/>
      <c r="F698" s="61"/>
      <c r="G698" s="61"/>
      <c r="H698" s="61"/>
      <c r="I698" s="61"/>
      <c r="J698" s="61"/>
      <c r="K698" s="61"/>
      <c r="L698" s="61"/>
      <c r="M698" s="61"/>
      <c r="N698" s="61"/>
      <c r="O698" s="61"/>
      <c r="P698" s="61"/>
      <c r="Q698" s="61"/>
      <c r="R698" s="61"/>
      <c r="S698" s="61"/>
      <c r="T698" s="61"/>
      <c r="U698" s="61"/>
      <c r="V698" s="61"/>
      <c r="W698" s="61"/>
      <c r="X698" s="61"/>
      <c r="Y698" s="61"/>
      <c r="Z698" s="61"/>
      <c r="AA698" s="61"/>
    </row>
    <row r="699" spans="1:27" ht="14.25" customHeight="1" x14ac:dyDescent="0.35">
      <c r="A699" s="61"/>
      <c r="B699" s="61"/>
      <c r="C699" s="61"/>
      <c r="D699" s="61"/>
      <c r="E699" s="61"/>
      <c r="F699" s="61"/>
      <c r="G699" s="61"/>
      <c r="H699" s="61"/>
      <c r="I699" s="61"/>
      <c r="J699" s="61"/>
      <c r="K699" s="61"/>
      <c r="L699" s="61"/>
      <c r="M699" s="61"/>
      <c r="N699" s="61"/>
      <c r="O699" s="61"/>
      <c r="P699" s="61"/>
      <c r="Q699" s="61"/>
      <c r="R699" s="61"/>
      <c r="S699" s="61"/>
      <c r="T699" s="61"/>
      <c r="U699" s="61"/>
      <c r="V699" s="61"/>
      <c r="W699" s="61"/>
      <c r="X699" s="61"/>
      <c r="Y699" s="61"/>
      <c r="Z699" s="61"/>
      <c r="AA699" s="61"/>
    </row>
    <row r="700" spans="1:27" ht="14.25" customHeight="1" x14ac:dyDescent="0.35">
      <c r="A700" s="61"/>
      <c r="B700" s="61"/>
      <c r="C700" s="61"/>
      <c r="D700" s="61"/>
      <c r="E700" s="61"/>
      <c r="F700" s="61"/>
      <c r="G700" s="61"/>
      <c r="H700" s="61"/>
      <c r="I700" s="61"/>
      <c r="J700" s="61"/>
      <c r="K700" s="61"/>
      <c r="L700" s="61"/>
      <c r="M700" s="61"/>
      <c r="N700" s="61"/>
      <c r="O700" s="61"/>
      <c r="P700" s="61"/>
      <c r="Q700" s="61"/>
      <c r="R700" s="61"/>
      <c r="S700" s="61"/>
      <c r="T700" s="61"/>
      <c r="U700" s="61"/>
      <c r="V700" s="61"/>
      <c r="W700" s="61"/>
      <c r="X700" s="61"/>
      <c r="Y700" s="61"/>
      <c r="Z700" s="61"/>
      <c r="AA700" s="61"/>
    </row>
    <row r="701" spans="1:27" ht="14.25" customHeight="1" x14ac:dyDescent="0.35">
      <c r="A701" s="61"/>
      <c r="B701" s="61"/>
      <c r="C701" s="61"/>
      <c r="D701" s="61"/>
      <c r="E701" s="61"/>
      <c r="F701" s="61"/>
      <c r="G701" s="61"/>
      <c r="H701" s="61"/>
      <c r="I701" s="61"/>
      <c r="J701" s="61"/>
      <c r="K701" s="61"/>
      <c r="L701" s="61"/>
      <c r="M701" s="61"/>
      <c r="N701" s="61"/>
      <c r="O701" s="61"/>
      <c r="P701" s="61"/>
      <c r="Q701" s="61"/>
      <c r="R701" s="61"/>
      <c r="S701" s="61"/>
      <c r="T701" s="61"/>
      <c r="U701" s="61"/>
      <c r="V701" s="61"/>
      <c r="W701" s="61"/>
      <c r="X701" s="61"/>
      <c r="Y701" s="61"/>
      <c r="Z701" s="61"/>
      <c r="AA701" s="61"/>
    </row>
    <row r="702" spans="1:27" ht="14.25" customHeight="1" x14ac:dyDescent="0.35">
      <c r="A702" s="61"/>
      <c r="B702" s="61"/>
      <c r="C702" s="61"/>
      <c r="D702" s="61"/>
      <c r="E702" s="61"/>
      <c r="F702" s="61"/>
      <c r="G702" s="61"/>
      <c r="H702" s="61"/>
      <c r="I702" s="61"/>
      <c r="J702" s="61"/>
      <c r="K702" s="61"/>
      <c r="L702" s="61"/>
      <c r="M702" s="61"/>
      <c r="N702" s="61"/>
      <c r="O702" s="61"/>
      <c r="P702" s="61"/>
      <c r="Q702" s="61"/>
      <c r="R702" s="61"/>
      <c r="S702" s="61"/>
      <c r="T702" s="61"/>
      <c r="U702" s="61"/>
      <c r="V702" s="61"/>
      <c r="W702" s="61"/>
      <c r="X702" s="61"/>
      <c r="Y702" s="61"/>
      <c r="Z702" s="61"/>
      <c r="AA702" s="61"/>
    </row>
    <row r="703" spans="1:27" ht="14.25" customHeight="1" x14ac:dyDescent="0.35">
      <c r="A703" s="61"/>
      <c r="B703" s="61"/>
      <c r="C703" s="61"/>
      <c r="D703" s="61"/>
      <c r="E703" s="61"/>
      <c r="F703" s="61"/>
      <c r="G703" s="61"/>
      <c r="H703" s="61"/>
      <c r="I703" s="61"/>
      <c r="J703" s="61"/>
      <c r="K703" s="61"/>
      <c r="L703" s="61"/>
      <c r="M703" s="61"/>
      <c r="N703" s="61"/>
      <c r="O703" s="61"/>
      <c r="P703" s="61"/>
      <c r="Q703" s="61"/>
      <c r="R703" s="61"/>
      <c r="S703" s="61"/>
      <c r="T703" s="61"/>
      <c r="U703" s="61"/>
      <c r="V703" s="61"/>
      <c r="W703" s="61"/>
      <c r="X703" s="61"/>
      <c r="Y703" s="61"/>
      <c r="Z703" s="61"/>
      <c r="AA703" s="61"/>
    </row>
    <row r="704" spans="1:27" ht="14.25" customHeight="1" x14ac:dyDescent="0.35">
      <c r="A704" s="61"/>
      <c r="B704" s="61"/>
      <c r="C704" s="61"/>
      <c r="D704" s="61"/>
      <c r="E704" s="61"/>
      <c r="F704" s="61"/>
      <c r="G704" s="61"/>
      <c r="H704" s="61"/>
      <c r="I704" s="61"/>
      <c r="J704" s="61"/>
      <c r="K704" s="61"/>
      <c r="L704" s="61"/>
      <c r="M704" s="61"/>
      <c r="N704" s="61"/>
      <c r="O704" s="61"/>
      <c r="P704" s="61"/>
      <c r="Q704" s="61"/>
      <c r="R704" s="61"/>
      <c r="S704" s="61"/>
      <c r="T704" s="61"/>
      <c r="U704" s="61"/>
      <c r="V704" s="61"/>
      <c r="W704" s="61"/>
      <c r="X704" s="61"/>
      <c r="Y704" s="61"/>
      <c r="Z704" s="61"/>
      <c r="AA704" s="61"/>
    </row>
    <row r="705" spans="1:27" ht="14.25" customHeight="1" x14ac:dyDescent="0.35">
      <c r="A705" s="61"/>
      <c r="B705" s="61"/>
      <c r="C705" s="61"/>
      <c r="D705" s="61"/>
      <c r="E705" s="61"/>
      <c r="F705" s="61"/>
      <c r="G705" s="61"/>
      <c r="H705" s="61"/>
      <c r="I705" s="61"/>
      <c r="J705" s="61"/>
      <c r="K705" s="61"/>
      <c r="L705" s="61"/>
      <c r="M705" s="61"/>
      <c r="N705" s="61"/>
      <c r="O705" s="61"/>
      <c r="P705" s="61"/>
      <c r="Q705" s="61"/>
      <c r="R705" s="61"/>
      <c r="S705" s="61"/>
      <c r="T705" s="61"/>
      <c r="U705" s="61"/>
      <c r="V705" s="61"/>
      <c r="W705" s="61"/>
      <c r="X705" s="61"/>
      <c r="Y705" s="61"/>
      <c r="Z705" s="61"/>
      <c r="AA705" s="61"/>
    </row>
    <row r="706" spans="1:27" ht="14.25" customHeight="1" x14ac:dyDescent="0.35">
      <c r="A706" s="61"/>
      <c r="B706" s="61"/>
      <c r="C706" s="61"/>
      <c r="D706" s="61"/>
      <c r="E706" s="61"/>
      <c r="F706" s="61"/>
      <c r="G706" s="61"/>
      <c r="H706" s="61"/>
      <c r="I706" s="61"/>
      <c r="J706" s="61"/>
      <c r="K706" s="61"/>
      <c r="L706" s="61"/>
      <c r="M706" s="61"/>
      <c r="N706" s="61"/>
      <c r="O706" s="61"/>
      <c r="P706" s="61"/>
      <c r="Q706" s="61"/>
      <c r="R706" s="61"/>
      <c r="S706" s="61"/>
      <c r="T706" s="61"/>
      <c r="U706" s="61"/>
      <c r="V706" s="61"/>
      <c r="W706" s="61"/>
      <c r="X706" s="61"/>
      <c r="Y706" s="61"/>
      <c r="Z706" s="61"/>
      <c r="AA706" s="61"/>
    </row>
    <row r="707" spans="1:27" ht="14.25" customHeight="1" x14ac:dyDescent="0.35">
      <c r="A707" s="61"/>
      <c r="B707" s="61"/>
      <c r="C707" s="61"/>
      <c r="D707" s="61"/>
      <c r="E707" s="61"/>
      <c r="F707" s="61"/>
      <c r="G707" s="61"/>
      <c r="H707" s="61"/>
      <c r="I707" s="61"/>
      <c r="J707" s="61"/>
      <c r="K707" s="61"/>
      <c r="L707" s="61"/>
      <c r="M707" s="61"/>
      <c r="N707" s="61"/>
      <c r="O707" s="61"/>
      <c r="P707" s="61"/>
      <c r="Q707" s="61"/>
      <c r="R707" s="61"/>
      <c r="S707" s="61"/>
      <c r="T707" s="61"/>
      <c r="U707" s="61"/>
      <c r="V707" s="61"/>
      <c r="W707" s="61"/>
      <c r="X707" s="61"/>
      <c r="Y707" s="61"/>
      <c r="Z707" s="61"/>
      <c r="AA707" s="61"/>
    </row>
    <row r="708" spans="1:27" ht="14.25" customHeight="1" x14ac:dyDescent="0.35">
      <c r="A708" s="61"/>
      <c r="B708" s="61"/>
      <c r="C708" s="61"/>
      <c r="D708" s="61"/>
      <c r="E708" s="61"/>
      <c r="F708" s="61"/>
      <c r="G708" s="61"/>
      <c r="H708" s="61"/>
      <c r="I708" s="61"/>
      <c r="J708" s="61"/>
      <c r="K708" s="61"/>
      <c r="L708" s="61"/>
      <c r="M708" s="61"/>
      <c r="N708" s="61"/>
      <c r="O708" s="61"/>
      <c r="P708" s="61"/>
      <c r="Q708" s="61"/>
      <c r="R708" s="61"/>
      <c r="S708" s="61"/>
      <c r="T708" s="61"/>
      <c r="U708" s="61"/>
      <c r="V708" s="61"/>
      <c r="W708" s="61"/>
      <c r="X708" s="61"/>
      <c r="Y708" s="61"/>
      <c r="Z708" s="61"/>
      <c r="AA708" s="61"/>
    </row>
    <row r="709" spans="1:27" ht="14.25" customHeight="1" x14ac:dyDescent="0.35">
      <c r="A709" s="61"/>
      <c r="B709" s="61"/>
      <c r="C709" s="61"/>
      <c r="D709" s="61"/>
      <c r="E709" s="61"/>
      <c r="F709" s="61"/>
      <c r="G709" s="61"/>
      <c r="H709" s="61"/>
      <c r="I709" s="61"/>
      <c r="J709" s="61"/>
      <c r="K709" s="61"/>
      <c r="L709" s="61"/>
      <c r="M709" s="61"/>
      <c r="N709" s="61"/>
      <c r="O709" s="61"/>
      <c r="P709" s="61"/>
      <c r="Q709" s="61"/>
      <c r="R709" s="61"/>
      <c r="S709" s="61"/>
      <c r="T709" s="61"/>
      <c r="U709" s="61"/>
      <c r="V709" s="61"/>
      <c r="W709" s="61"/>
      <c r="X709" s="61"/>
      <c r="Y709" s="61"/>
      <c r="Z709" s="61"/>
      <c r="AA709" s="61"/>
    </row>
    <row r="710" spans="1:27" ht="14.25" customHeight="1" x14ac:dyDescent="0.35">
      <c r="A710" s="61"/>
      <c r="B710" s="61"/>
      <c r="C710" s="61"/>
      <c r="D710" s="61"/>
      <c r="E710" s="61"/>
      <c r="F710" s="61"/>
      <c r="G710" s="61"/>
      <c r="H710" s="61"/>
      <c r="I710" s="61"/>
      <c r="J710" s="61"/>
      <c r="K710" s="61"/>
      <c r="L710" s="61"/>
      <c r="M710" s="61"/>
      <c r="N710" s="61"/>
      <c r="O710" s="61"/>
      <c r="P710" s="61"/>
      <c r="Q710" s="61"/>
      <c r="R710" s="61"/>
      <c r="S710" s="61"/>
      <c r="T710" s="61"/>
      <c r="U710" s="61"/>
      <c r="V710" s="61"/>
      <c r="W710" s="61"/>
      <c r="X710" s="61"/>
      <c r="Y710" s="61"/>
      <c r="Z710" s="61"/>
      <c r="AA710" s="61"/>
    </row>
    <row r="711" spans="1:27" ht="14.25" customHeight="1" x14ac:dyDescent="0.35">
      <c r="A711" s="61"/>
      <c r="B711" s="61"/>
      <c r="C711" s="61"/>
      <c r="D711" s="61"/>
      <c r="E711" s="61"/>
      <c r="F711" s="61"/>
      <c r="G711" s="61"/>
      <c r="H711" s="61"/>
      <c r="I711" s="61"/>
      <c r="J711" s="61"/>
      <c r="K711" s="61"/>
      <c r="L711" s="61"/>
      <c r="M711" s="61"/>
      <c r="N711" s="61"/>
      <c r="O711" s="61"/>
      <c r="P711" s="61"/>
      <c r="Q711" s="61"/>
      <c r="R711" s="61"/>
      <c r="S711" s="61"/>
      <c r="T711" s="61"/>
      <c r="U711" s="61"/>
      <c r="V711" s="61"/>
      <c r="W711" s="61"/>
      <c r="X711" s="61"/>
      <c r="Y711" s="61"/>
      <c r="Z711" s="61"/>
      <c r="AA711" s="61"/>
    </row>
    <row r="712" spans="1:27" ht="14.25" customHeight="1" x14ac:dyDescent="0.35">
      <c r="A712" s="61"/>
      <c r="B712" s="61"/>
      <c r="C712" s="61"/>
      <c r="D712" s="61"/>
      <c r="E712" s="61"/>
      <c r="F712" s="61"/>
      <c r="G712" s="61"/>
      <c r="H712" s="61"/>
      <c r="I712" s="61"/>
      <c r="J712" s="61"/>
      <c r="K712" s="61"/>
      <c r="L712" s="61"/>
      <c r="M712" s="61"/>
      <c r="N712" s="61"/>
      <c r="O712" s="61"/>
      <c r="P712" s="61"/>
      <c r="Q712" s="61"/>
      <c r="R712" s="61"/>
      <c r="S712" s="61"/>
      <c r="T712" s="61"/>
      <c r="U712" s="61"/>
      <c r="V712" s="61"/>
      <c r="W712" s="61"/>
      <c r="X712" s="61"/>
      <c r="Y712" s="61"/>
      <c r="Z712" s="61"/>
      <c r="AA712" s="61"/>
    </row>
    <row r="713" spans="1:27" ht="14.25" customHeight="1" x14ac:dyDescent="0.35">
      <c r="A713" s="61"/>
      <c r="B713" s="61"/>
      <c r="C713" s="61"/>
      <c r="D713" s="61"/>
      <c r="E713" s="61"/>
      <c r="F713" s="61"/>
      <c r="G713" s="61"/>
      <c r="H713" s="61"/>
      <c r="I713" s="61"/>
      <c r="J713" s="61"/>
      <c r="K713" s="61"/>
      <c r="L713" s="61"/>
      <c r="M713" s="61"/>
      <c r="N713" s="61"/>
      <c r="O713" s="61"/>
      <c r="P713" s="61"/>
      <c r="Q713" s="61"/>
      <c r="R713" s="61"/>
      <c r="S713" s="61"/>
      <c r="T713" s="61"/>
      <c r="U713" s="61"/>
      <c r="V713" s="61"/>
      <c r="W713" s="61"/>
      <c r="X713" s="61"/>
      <c r="Y713" s="61"/>
      <c r="Z713" s="61"/>
      <c r="AA713" s="61"/>
    </row>
    <row r="714" spans="1:27" ht="14.25" customHeight="1" x14ac:dyDescent="0.35">
      <c r="A714" s="61"/>
      <c r="B714" s="61"/>
      <c r="C714" s="61"/>
      <c r="D714" s="61"/>
      <c r="E714" s="61"/>
      <c r="F714" s="61"/>
      <c r="G714" s="61"/>
      <c r="H714" s="61"/>
      <c r="I714" s="61"/>
      <c r="J714" s="61"/>
      <c r="K714" s="61"/>
      <c r="L714" s="61"/>
      <c r="M714" s="61"/>
      <c r="N714" s="61"/>
      <c r="O714" s="61"/>
      <c r="P714" s="61"/>
      <c r="Q714" s="61"/>
      <c r="R714" s="61"/>
      <c r="S714" s="61"/>
      <c r="T714" s="61"/>
      <c r="U714" s="61"/>
      <c r="V714" s="61"/>
      <c r="W714" s="61"/>
      <c r="X714" s="61"/>
      <c r="Y714" s="61"/>
      <c r="Z714" s="61"/>
      <c r="AA714" s="61"/>
    </row>
    <row r="715" spans="1:27" ht="14.25" customHeight="1" x14ac:dyDescent="0.35">
      <c r="A715" s="61"/>
      <c r="B715" s="61"/>
      <c r="C715" s="61"/>
      <c r="D715" s="61"/>
      <c r="E715" s="61"/>
      <c r="F715" s="61"/>
      <c r="G715" s="61"/>
      <c r="H715" s="61"/>
      <c r="I715" s="61"/>
      <c r="J715" s="61"/>
      <c r="K715" s="61"/>
      <c r="L715" s="61"/>
      <c r="M715" s="61"/>
      <c r="N715" s="61"/>
      <c r="O715" s="61"/>
      <c r="P715" s="61"/>
      <c r="Q715" s="61"/>
      <c r="R715" s="61"/>
      <c r="S715" s="61"/>
      <c r="T715" s="61"/>
      <c r="U715" s="61"/>
      <c r="V715" s="61"/>
      <c r="W715" s="61"/>
      <c r="X715" s="61"/>
      <c r="Y715" s="61"/>
      <c r="Z715" s="61"/>
      <c r="AA715" s="61"/>
    </row>
    <row r="716" spans="1:27" ht="14.25" customHeight="1" x14ac:dyDescent="0.35">
      <c r="A716" s="61"/>
      <c r="B716" s="61"/>
      <c r="C716" s="61"/>
      <c r="D716" s="61"/>
      <c r="E716" s="61"/>
      <c r="F716" s="61"/>
      <c r="G716" s="61"/>
      <c r="H716" s="61"/>
      <c r="I716" s="61"/>
      <c r="J716" s="61"/>
      <c r="K716" s="61"/>
      <c r="L716" s="61"/>
      <c r="M716" s="61"/>
      <c r="N716" s="61"/>
      <c r="O716" s="61"/>
      <c r="P716" s="61"/>
      <c r="Q716" s="61"/>
      <c r="R716" s="61"/>
      <c r="S716" s="61"/>
      <c r="T716" s="61"/>
      <c r="U716" s="61"/>
      <c r="V716" s="61"/>
      <c r="W716" s="61"/>
      <c r="X716" s="61"/>
      <c r="Y716" s="61"/>
      <c r="Z716" s="61"/>
      <c r="AA716" s="61"/>
    </row>
    <row r="717" spans="1:27" ht="14.25" customHeight="1" x14ac:dyDescent="0.35">
      <c r="A717" s="61"/>
      <c r="B717" s="61"/>
      <c r="C717" s="61"/>
      <c r="D717" s="61"/>
      <c r="E717" s="61"/>
      <c r="F717" s="61"/>
      <c r="G717" s="61"/>
      <c r="H717" s="61"/>
      <c r="I717" s="61"/>
      <c r="J717" s="61"/>
      <c r="K717" s="61"/>
      <c r="L717" s="61"/>
      <c r="M717" s="61"/>
      <c r="N717" s="61"/>
      <c r="O717" s="61"/>
      <c r="P717" s="61"/>
      <c r="Q717" s="61"/>
      <c r="R717" s="61"/>
      <c r="S717" s="61"/>
      <c r="T717" s="61"/>
      <c r="U717" s="61"/>
      <c r="V717" s="61"/>
      <c r="W717" s="61"/>
      <c r="X717" s="61"/>
      <c r="Y717" s="61"/>
      <c r="Z717" s="61"/>
      <c r="AA717" s="61"/>
    </row>
    <row r="718" spans="1:27" ht="14.25" customHeight="1" x14ac:dyDescent="0.35">
      <c r="A718" s="61"/>
      <c r="B718" s="61"/>
      <c r="C718" s="61"/>
      <c r="D718" s="61"/>
      <c r="E718" s="61"/>
      <c r="F718" s="61"/>
      <c r="G718" s="61"/>
      <c r="H718" s="61"/>
      <c r="I718" s="61"/>
      <c r="J718" s="61"/>
      <c r="K718" s="61"/>
      <c r="L718" s="61"/>
      <c r="M718" s="61"/>
      <c r="N718" s="61"/>
      <c r="O718" s="61"/>
      <c r="P718" s="61"/>
      <c r="Q718" s="61"/>
      <c r="R718" s="61"/>
      <c r="S718" s="61"/>
      <c r="T718" s="61"/>
      <c r="U718" s="61"/>
      <c r="V718" s="61"/>
      <c r="W718" s="61"/>
      <c r="X718" s="61"/>
      <c r="Y718" s="61"/>
      <c r="Z718" s="61"/>
      <c r="AA718" s="61"/>
    </row>
    <row r="719" spans="1:27" ht="14.25" customHeight="1" x14ac:dyDescent="0.35">
      <c r="A719" s="61"/>
      <c r="B719" s="61"/>
      <c r="C719" s="61"/>
      <c r="D719" s="61"/>
      <c r="E719" s="61"/>
      <c r="F719" s="61"/>
      <c r="G719" s="61"/>
      <c r="H719" s="61"/>
      <c r="I719" s="61"/>
      <c r="J719" s="61"/>
      <c r="K719" s="61"/>
      <c r="L719" s="61"/>
      <c r="M719" s="61"/>
      <c r="N719" s="61"/>
      <c r="O719" s="61"/>
      <c r="P719" s="61"/>
      <c r="Q719" s="61"/>
      <c r="R719" s="61"/>
      <c r="S719" s="61"/>
      <c r="T719" s="61"/>
      <c r="U719" s="61"/>
      <c r="V719" s="61"/>
      <c r="W719" s="61"/>
      <c r="X719" s="61"/>
      <c r="Y719" s="61"/>
      <c r="Z719" s="61"/>
      <c r="AA719" s="61"/>
    </row>
    <row r="720" spans="1:27" ht="14.25" customHeight="1" x14ac:dyDescent="0.35">
      <c r="A720" s="61"/>
      <c r="B720" s="61"/>
      <c r="C720" s="61"/>
      <c r="D720" s="61"/>
      <c r="E720" s="61"/>
      <c r="F720" s="61"/>
      <c r="G720" s="61"/>
      <c r="H720" s="61"/>
      <c r="I720" s="61"/>
      <c r="J720" s="61"/>
      <c r="K720" s="61"/>
      <c r="L720" s="61"/>
      <c r="M720" s="61"/>
      <c r="N720" s="61"/>
      <c r="O720" s="61"/>
      <c r="P720" s="61"/>
      <c r="Q720" s="61"/>
      <c r="R720" s="61"/>
      <c r="S720" s="61"/>
      <c r="T720" s="61"/>
      <c r="U720" s="61"/>
      <c r="V720" s="61"/>
      <c r="W720" s="61"/>
      <c r="X720" s="61"/>
      <c r="Y720" s="61"/>
      <c r="Z720" s="61"/>
      <c r="AA720" s="61"/>
    </row>
    <row r="721" spans="1:27" ht="14.25" customHeight="1" x14ac:dyDescent="0.35">
      <c r="A721" s="61"/>
      <c r="B721" s="61"/>
      <c r="C721" s="61"/>
      <c r="D721" s="61"/>
      <c r="E721" s="61"/>
      <c r="F721" s="61"/>
      <c r="G721" s="61"/>
      <c r="H721" s="61"/>
      <c r="I721" s="61"/>
      <c r="J721" s="61"/>
      <c r="K721" s="61"/>
      <c r="L721" s="61"/>
      <c r="M721" s="61"/>
      <c r="N721" s="61"/>
      <c r="O721" s="61"/>
      <c r="P721" s="61"/>
      <c r="Q721" s="61"/>
      <c r="R721" s="61"/>
      <c r="S721" s="61"/>
      <c r="T721" s="61"/>
      <c r="U721" s="61"/>
      <c r="V721" s="61"/>
      <c r="W721" s="61"/>
      <c r="X721" s="61"/>
      <c r="Y721" s="61"/>
      <c r="Z721" s="61"/>
      <c r="AA721" s="61"/>
    </row>
    <row r="722" spans="1:27" ht="14.25" customHeight="1" x14ac:dyDescent="0.35">
      <c r="A722" s="61"/>
      <c r="B722" s="61"/>
      <c r="C722" s="61"/>
      <c r="D722" s="61"/>
      <c r="E722" s="61"/>
      <c r="F722" s="61"/>
      <c r="G722" s="61"/>
      <c r="H722" s="61"/>
      <c r="I722" s="61"/>
      <c r="J722" s="61"/>
      <c r="K722" s="61"/>
      <c r="L722" s="61"/>
      <c r="M722" s="61"/>
      <c r="N722" s="61"/>
      <c r="O722" s="61"/>
      <c r="P722" s="61"/>
      <c r="Q722" s="61"/>
      <c r="R722" s="61"/>
      <c r="S722" s="61"/>
      <c r="T722" s="61"/>
      <c r="U722" s="61"/>
      <c r="V722" s="61"/>
      <c r="W722" s="61"/>
      <c r="X722" s="61"/>
      <c r="Y722" s="61"/>
      <c r="Z722" s="61"/>
      <c r="AA722" s="61"/>
    </row>
    <row r="723" spans="1:27" ht="14.25" customHeight="1" x14ac:dyDescent="0.35">
      <c r="A723" s="61"/>
      <c r="B723" s="61"/>
      <c r="C723" s="61"/>
      <c r="D723" s="61"/>
      <c r="E723" s="61"/>
      <c r="F723" s="61"/>
      <c r="G723" s="61"/>
      <c r="H723" s="61"/>
      <c r="I723" s="61"/>
      <c r="J723" s="61"/>
      <c r="K723" s="61"/>
      <c r="L723" s="61"/>
      <c r="M723" s="61"/>
      <c r="N723" s="61"/>
      <c r="O723" s="61"/>
      <c r="P723" s="61"/>
      <c r="Q723" s="61"/>
      <c r="R723" s="61"/>
      <c r="S723" s="61"/>
      <c r="T723" s="61"/>
      <c r="U723" s="61"/>
      <c r="V723" s="61"/>
      <c r="W723" s="61"/>
      <c r="X723" s="61"/>
      <c r="Y723" s="61"/>
      <c r="Z723" s="61"/>
      <c r="AA723" s="61"/>
    </row>
    <row r="724" spans="1:27" ht="14.25" customHeight="1" x14ac:dyDescent="0.35">
      <c r="A724" s="61"/>
      <c r="B724" s="61"/>
      <c r="C724" s="61"/>
      <c r="D724" s="61"/>
      <c r="E724" s="61"/>
      <c r="F724" s="61"/>
      <c r="G724" s="61"/>
      <c r="H724" s="61"/>
      <c r="I724" s="61"/>
      <c r="J724" s="61"/>
      <c r="K724" s="61"/>
      <c r="L724" s="61"/>
      <c r="M724" s="61"/>
      <c r="N724" s="61"/>
      <c r="O724" s="61"/>
      <c r="P724" s="61"/>
      <c r="Q724" s="61"/>
      <c r="R724" s="61"/>
      <c r="S724" s="61"/>
      <c r="T724" s="61"/>
      <c r="U724" s="61"/>
      <c r="V724" s="61"/>
      <c r="W724" s="61"/>
      <c r="X724" s="61"/>
      <c r="Y724" s="61"/>
      <c r="Z724" s="61"/>
      <c r="AA724" s="61"/>
    </row>
    <row r="725" spans="1:27" ht="14.25" customHeight="1" x14ac:dyDescent="0.35">
      <c r="A725" s="61"/>
      <c r="B725" s="61"/>
      <c r="C725" s="61"/>
      <c r="D725" s="61"/>
      <c r="E725" s="61"/>
      <c r="F725" s="61"/>
      <c r="G725" s="61"/>
      <c r="H725" s="61"/>
      <c r="I725" s="61"/>
      <c r="J725" s="61"/>
      <c r="K725" s="61"/>
      <c r="L725" s="61"/>
      <c r="M725" s="61"/>
      <c r="N725" s="61"/>
      <c r="O725" s="61"/>
      <c r="P725" s="61"/>
      <c r="Q725" s="61"/>
      <c r="R725" s="61"/>
      <c r="S725" s="61"/>
      <c r="T725" s="61"/>
      <c r="U725" s="61"/>
      <c r="V725" s="61"/>
      <c r="W725" s="61"/>
      <c r="X725" s="61"/>
      <c r="Y725" s="61"/>
      <c r="Z725" s="61"/>
      <c r="AA725" s="61"/>
    </row>
    <row r="726" spans="1:27" ht="14.25" customHeight="1" x14ac:dyDescent="0.35">
      <c r="A726" s="61"/>
      <c r="B726" s="61"/>
      <c r="C726" s="61"/>
      <c r="D726" s="61"/>
      <c r="E726" s="61"/>
      <c r="F726" s="61"/>
      <c r="G726" s="61"/>
      <c r="H726" s="61"/>
      <c r="I726" s="61"/>
      <c r="J726" s="61"/>
      <c r="K726" s="61"/>
      <c r="L726" s="61"/>
      <c r="M726" s="61"/>
      <c r="N726" s="61"/>
      <c r="O726" s="61"/>
      <c r="P726" s="61"/>
      <c r="Q726" s="61"/>
      <c r="R726" s="61"/>
      <c r="S726" s="61"/>
      <c r="T726" s="61"/>
      <c r="U726" s="61"/>
      <c r="V726" s="61"/>
      <c r="W726" s="61"/>
      <c r="X726" s="61"/>
      <c r="Y726" s="61"/>
      <c r="Z726" s="61"/>
      <c r="AA726" s="61"/>
    </row>
    <row r="727" spans="1:27" ht="14.25" customHeight="1" x14ac:dyDescent="0.35">
      <c r="A727" s="61"/>
      <c r="B727" s="61"/>
      <c r="C727" s="61"/>
      <c r="D727" s="61"/>
      <c r="E727" s="61"/>
      <c r="F727" s="61"/>
      <c r="G727" s="61"/>
      <c r="H727" s="61"/>
      <c r="I727" s="61"/>
      <c r="J727" s="61"/>
      <c r="K727" s="61"/>
      <c r="L727" s="61"/>
      <c r="M727" s="61"/>
      <c r="N727" s="61"/>
      <c r="O727" s="61"/>
      <c r="P727" s="61"/>
      <c r="Q727" s="61"/>
      <c r="R727" s="61"/>
      <c r="S727" s="61"/>
      <c r="T727" s="61"/>
      <c r="U727" s="61"/>
      <c r="V727" s="61"/>
      <c r="W727" s="61"/>
      <c r="X727" s="61"/>
      <c r="Y727" s="61"/>
      <c r="Z727" s="61"/>
      <c r="AA727" s="61"/>
    </row>
    <row r="728" spans="1:27" ht="14.25" customHeight="1" x14ac:dyDescent="0.35">
      <c r="A728" s="61"/>
      <c r="B728" s="61"/>
      <c r="C728" s="61"/>
      <c r="D728" s="61"/>
      <c r="E728" s="61"/>
      <c r="F728" s="61"/>
      <c r="G728" s="61"/>
      <c r="H728" s="61"/>
      <c r="I728" s="61"/>
      <c r="J728" s="61"/>
      <c r="K728" s="61"/>
      <c r="L728" s="61"/>
      <c r="M728" s="61"/>
      <c r="N728" s="61"/>
      <c r="O728" s="61"/>
      <c r="P728" s="61"/>
      <c r="Q728" s="61"/>
      <c r="R728" s="61"/>
      <c r="S728" s="61"/>
      <c r="T728" s="61"/>
      <c r="U728" s="61"/>
      <c r="V728" s="61"/>
      <c r="W728" s="61"/>
      <c r="X728" s="61"/>
      <c r="Y728" s="61"/>
      <c r="Z728" s="61"/>
      <c r="AA728" s="61"/>
    </row>
    <row r="729" spans="1:27" ht="14.25" customHeight="1" x14ac:dyDescent="0.35">
      <c r="A729" s="61"/>
      <c r="B729" s="61"/>
      <c r="C729" s="61"/>
      <c r="D729" s="61"/>
      <c r="E729" s="61"/>
      <c r="F729" s="61"/>
      <c r="G729" s="61"/>
      <c r="H729" s="61"/>
      <c r="I729" s="61"/>
      <c r="J729" s="61"/>
      <c r="K729" s="61"/>
      <c r="L729" s="61"/>
      <c r="M729" s="61"/>
      <c r="N729" s="61"/>
      <c r="O729" s="61"/>
      <c r="P729" s="61"/>
      <c r="Q729" s="61"/>
      <c r="R729" s="61"/>
      <c r="S729" s="61"/>
      <c r="T729" s="61"/>
      <c r="U729" s="61"/>
      <c r="V729" s="61"/>
      <c r="W729" s="61"/>
      <c r="X729" s="61"/>
      <c r="Y729" s="61"/>
      <c r="Z729" s="61"/>
      <c r="AA729" s="61"/>
    </row>
    <row r="730" spans="1:27" ht="14.25" customHeight="1" x14ac:dyDescent="0.35">
      <c r="A730" s="61"/>
      <c r="B730" s="61"/>
      <c r="C730" s="61"/>
      <c r="D730" s="61"/>
      <c r="E730" s="61"/>
      <c r="F730" s="61"/>
      <c r="G730" s="61"/>
      <c r="H730" s="61"/>
      <c r="I730" s="61"/>
      <c r="J730" s="61"/>
      <c r="K730" s="61"/>
      <c r="L730" s="61"/>
      <c r="M730" s="61"/>
      <c r="N730" s="61"/>
      <c r="O730" s="61"/>
      <c r="P730" s="61"/>
      <c r="Q730" s="61"/>
      <c r="R730" s="61"/>
      <c r="S730" s="61"/>
      <c r="T730" s="61"/>
      <c r="U730" s="61"/>
      <c r="V730" s="61"/>
      <c r="W730" s="61"/>
      <c r="X730" s="61"/>
      <c r="Y730" s="61"/>
      <c r="Z730" s="61"/>
      <c r="AA730" s="61"/>
    </row>
    <row r="731" spans="1:27" ht="14.25" customHeight="1" x14ac:dyDescent="0.35">
      <c r="A731" s="61"/>
      <c r="B731" s="61"/>
      <c r="C731" s="61"/>
      <c r="D731" s="61"/>
      <c r="E731" s="61"/>
      <c r="F731" s="61"/>
      <c r="G731" s="61"/>
      <c r="H731" s="61"/>
      <c r="I731" s="61"/>
      <c r="J731" s="61"/>
      <c r="K731" s="61"/>
      <c r="L731" s="61"/>
      <c r="M731" s="61"/>
      <c r="N731" s="61"/>
      <c r="O731" s="61"/>
      <c r="P731" s="61"/>
      <c r="Q731" s="61"/>
      <c r="R731" s="61"/>
      <c r="S731" s="61"/>
      <c r="T731" s="61"/>
      <c r="U731" s="61"/>
      <c r="V731" s="61"/>
      <c r="W731" s="61"/>
      <c r="X731" s="61"/>
      <c r="Y731" s="61"/>
      <c r="Z731" s="61"/>
      <c r="AA731" s="61"/>
    </row>
    <row r="732" spans="1:27" ht="14.25" customHeight="1" x14ac:dyDescent="0.35">
      <c r="A732" s="61"/>
      <c r="B732" s="61"/>
      <c r="C732" s="61"/>
      <c r="D732" s="61"/>
      <c r="E732" s="61"/>
      <c r="F732" s="61"/>
      <c r="G732" s="61"/>
      <c r="H732" s="61"/>
      <c r="I732" s="61"/>
      <c r="J732" s="61"/>
      <c r="K732" s="61"/>
      <c r="L732" s="61"/>
      <c r="M732" s="61"/>
      <c r="N732" s="61"/>
      <c r="O732" s="61"/>
      <c r="P732" s="61"/>
      <c r="Q732" s="61"/>
      <c r="R732" s="61"/>
      <c r="S732" s="61"/>
      <c r="T732" s="61"/>
      <c r="U732" s="61"/>
      <c r="V732" s="61"/>
      <c r="W732" s="61"/>
      <c r="X732" s="61"/>
      <c r="Y732" s="61"/>
      <c r="Z732" s="61"/>
      <c r="AA732" s="61"/>
    </row>
    <row r="733" spans="1:27" ht="14.25" customHeight="1" x14ac:dyDescent="0.35">
      <c r="A733" s="61"/>
      <c r="B733" s="61"/>
      <c r="C733" s="61"/>
      <c r="D733" s="61"/>
      <c r="E733" s="61"/>
      <c r="F733" s="61"/>
      <c r="G733" s="61"/>
      <c r="H733" s="61"/>
      <c r="I733" s="61"/>
      <c r="J733" s="61"/>
      <c r="K733" s="61"/>
      <c r="L733" s="61"/>
      <c r="M733" s="61"/>
      <c r="N733" s="61"/>
      <c r="O733" s="61"/>
      <c r="P733" s="61"/>
      <c r="Q733" s="61"/>
      <c r="R733" s="61"/>
      <c r="S733" s="61"/>
      <c r="T733" s="61"/>
      <c r="U733" s="61"/>
      <c r="V733" s="61"/>
      <c r="W733" s="61"/>
      <c r="X733" s="61"/>
      <c r="Y733" s="61"/>
      <c r="Z733" s="61"/>
      <c r="AA733" s="61"/>
    </row>
    <row r="734" spans="1:27" ht="14.25" customHeight="1" x14ac:dyDescent="0.35">
      <c r="A734" s="61"/>
      <c r="B734" s="61"/>
      <c r="C734" s="61"/>
      <c r="D734" s="61"/>
      <c r="E734" s="61"/>
      <c r="F734" s="61"/>
      <c r="G734" s="61"/>
      <c r="H734" s="61"/>
      <c r="I734" s="61"/>
      <c r="J734" s="61"/>
      <c r="K734" s="61"/>
      <c r="L734" s="61"/>
      <c r="M734" s="61"/>
      <c r="N734" s="61"/>
      <c r="O734" s="61"/>
      <c r="P734" s="61"/>
      <c r="Q734" s="61"/>
      <c r="R734" s="61"/>
      <c r="S734" s="61"/>
      <c r="T734" s="61"/>
      <c r="U734" s="61"/>
      <c r="V734" s="61"/>
      <c r="W734" s="61"/>
      <c r="X734" s="61"/>
      <c r="Y734" s="61"/>
      <c r="Z734" s="61"/>
      <c r="AA734" s="61"/>
    </row>
    <row r="735" spans="1:27" ht="14.25" customHeight="1" x14ac:dyDescent="0.35">
      <c r="A735" s="61"/>
      <c r="B735" s="61"/>
      <c r="C735" s="61"/>
      <c r="D735" s="61"/>
      <c r="E735" s="61"/>
      <c r="F735" s="61"/>
      <c r="G735" s="61"/>
      <c r="H735" s="61"/>
      <c r="I735" s="61"/>
      <c r="J735" s="61"/>
      <c r="K735" s="61"/>
      <c r="L735" s="61"/>
      <c r="M735" s="61"/>
      <c r="N735" s="61"/>
      <c r="O735" s="61"/>
      <c r="P735" s="61"/>
      <c r="Q735" s="61"/>
      <c r="R735" s="61"/>
      <c r="S735" s="61"/>
      <c r="T735" s="61"/>
      <c r="U735" s="61"/>
      <c r="V735" s="61"/>
      <c r="W735" s="61"/>
      <c r="X735" s="61"/>
      <c r="Y735" s="61"/>
      <c r="Z735" s="61"/>
      <c r="AA735" s="61"/>
    </row>
    <row r="736" spans="1:27" ht="14.25" customHeight="1" x14ac:dyDescent="0.35">
      <c r="A736" s="61"/>
      <c r="B736" s="61"/>
      <c r="C736" s="61"/>
      <c r="D736" s="61"/>
      <c r="E736" s="61"/>
      <c r="F736" s="61"/>
      <c r="G736" s="61"/>
      <c r="H736" s="61"/>
      <c r="I736" s="61"/>
      <c r="J736" s="61"/>
      <c r="K736" s="61"/>
      <c r="L736" s="61"/>
      <c r="M736" s="61"/>
      <c r="N736" s="61"/>
      <c r="O736" s="61"/>
      <c r="P736" s="61"/>
      <c r="Q736" s="61"/>
      <c r="R736" s="61"/>
      <c r="S736" s="61"/>
      <c r="T736" s="61"/>
      <c r="U736" s="61"/>
      <c r="V736" s="61"/>
      <c r="W736" s="61"/>
      <c r="X736" s="61"/>
      <c r="Y736" s="61"/>
      <c r="Z736" s="61"/>
      <c r="AA736" s="61"/>
    </row>
    <row r="737" spans="1:27" ht="14.25" customHeight="1" x14ac:dyDescent="0.35">
      <c r="A737" s="61"/>
      <c r="B737" s="61"/>
      <c r="C737" s="61"/>
      <c r="D737" s="61"/>
      <c r="E737" s="61"/>
      <c r="F737" s="61"/>
      <c r="G737" s="61"/>
      <c r="H737" s="61"/>
      <c r="I737" s="61"/>
      <c r="J737" s="61"/>
      <c r="K737" s="61"/>
      <c r="L737" s="61"/>
      <c r="M737" s="61"/>
      <c r="N737" s="61"/>
      <c r="O737" s="61"/>
      <c r="P737" s="61"/>
      <c r="Q737" s="61"/>
      <c r="R737" s="61"/>
      <c r="S737" s="61"/>
      <c r="T737" s="61"/>
      <c r="U737" s="61"/>
      <c r="V737" s="61"/>
      <c r="W737" s="61"/>
      <c r="X737" s="61"/>
      <c r="Y737" s="61"/>
      <c r="Z737" s="61"/>
      <c r="AA737" s="61"/>
    </row>
    <row r="738" spans="1:27" ht="14.25" customHeight="1" x14ac:dyDescent="0.35">
      <c r="A738" s="61"/>
      <c r="B738" s="61"/>
      <c r="C738" s="61"/>
      <c r="D738" s="61"/>
      <c r="E738" s="61"/>
      <c r="F738" s="61"/>
      <c r="G738" s="61"/>
      <c r="H738" s="61"/>
      <c r="I738" s="61"/>
      <c r="J738" s="61"/>
      <c r="K738" s="61"/>
      <c r="L738" s="61"/>
      <c r="M738" s="61"/>
      <c r="N738" s="61"/>
      <c r="O738" s="61"/>
      <c r="P738" s="61"/>
      <c r="Q738" s="61"/>
      <c r="R738" s="61"/>
      <c r="S738" s="61"/>
      <c r="T738" s="61"/>
      <c r="U738" s="61"/>
      <c r="V738" s="61"/>
      <c r="W738" s="61"/>
      <c r="X738" s="61"/>
      <c r="Y738" s="61"/>
      <c r="Z738" s="61"/>
      <c r="AA738" s="61"/>
    </row>
    <row r="739" spans="1:27" ht="14.25" customHeight="1" x14ac:dyDescent="0.35">
      <c r="A739" s="61"/>
      <c r="B739" s="61"/>
      <c r="C739" s="61"/>
      <c r="D739" s="61"/>
      <c r="E739" s="61"/>
      <c r="F739" s="61"/>
      <c r="G739" s="61"/>
      <c r="H739" s="61"/>
      <c r="I739" s="61"/>
      <c r="J739" s="61"/>
      <c r="K739" s="61"/>
      <c r="L739" s="61"/>
      <c r="M739" s="61"/>
      <c r="N739" s="61"/>
      <c r="O739" s="61"/>
      <c r="P739" s="61"/>
      <c r="Q739" s="61"/>
      <c r="R739" s="61"/>
      <c r="S739" s="61"/>
      <c r="T739" s="61"/>
      <c r="U739" s="61"/>
      <c r="V739" s="61"/>
      <c r="W739" s="61"/>
      <c r="X739" s="61"/>
      <c r="Y739" s="61"/>
      <c r="Z739" s="61"/>
      <c r="AA739" s="61"/>
    </row>
    <row r="740" spans="1:27" ht="14.25" customHeight="1" x14ac:dyDescent="0.35">
      <c r="A740" s="61"/>
      <c r="B740" s="61"/>
      <c r="C740" s="61"/>
      <c r="D740" s="61"/>
      <c r="E740" s="61"/>
      <c r="F740" s="61"/>
      <c r="G740" s="61"/>
      <c r="H740" s="61"/>
      <c r="I740" s="61"/>
      <c r="J740" s="61"/>
      <c r="K740" s="61"/>
      <c r="L740" s="61"/>
      <c r="M740" s="61"/>
      <c r="N740" s="61"/>
      <c r="O740" s="61"/>
      <c r="P740" s="61"/>
      <c r="Q740" s="61"/>
      <c r="R740" s="61"/>
      <c r="S740" s="61"/>
      <c r="T740" s="61"/>
      <c r="U740" s="61"/>
      <c r="V740" s="61"/>
      <c r="W740" s="61"/>
      <c r="X740" s="61"/>
      <c r="Y740" s="61"/>
      <c r="Z740" s="61"/>
      <c r="AA740" s="61"/>
    </row>
    <row r="741" spans="1:27" ht="14.25" customHeight="1" x14ac:dyDescent="0.35">
      <c r="A741" s="61"/>
      <c r="B741" s="61"/>
      <c r="C741" s="61"/>
      <c r="D741" s="61"/>
      <c r="E741" s="61"/>
      <c r="F741" s="61"/>
      <c r="G741" s="61"/>
      <c r="H741" s="61"/>
      <c r="I741" s="61"/>
      <c r="J741" s="61"/>
      <c r="K741" s="61"/>
      <c r="L741" s="61"/>
      <c r="M741" s="61"/>
      <c r="N741" s="61"/>
      <c r="O741" s="61"/>
      <c r="P741" s="61"/>
      <c r="Q741" s="61"/>
      <c r="R741" s="61"/>
      <c r="S741" s="61"/>
      <c r="T741" s="61"/>
      <c r="U741" s="61"/>
      <c r="V741" s="61"/>
      <c r="W741" s="61"/>
      <c r="X741" s="61"/>
      <c r="Y741" s="61"/>
      <c r="Z741" s="61"/>
      <c r="AA741" s="61"/>
    </row>
    <row r="742" spans="1:27" ht="14.25" customHeight="1" x14ac:dyDescent="0.35">
      <c r="A742" s="61"/>
      <c r="B742" s="61"/>
      <c r="C742" s="61"/>
      <c r="D742" s="61"/>
      <c r="E742" s="61"/>
      <c r="F742" s="61"/>
      <c r="G742" s="61"/>
      <c r="H742" s="61"/>
      <c r="I742" s="61"/>
      <c r="J742" s="61"/>
      <c r="K742" s="61"/>
      <c r="L742" s="61"/>
      <c r="M742" s="61"/>
      <c r="N742" s="61"/>
      <c r="O742" s="61"/>
      <c r="P742" s="61"/>
      <c r="Q742" s="61"/>
      <c r="R742" s="61"/>
      <c r="S742" s="61"/>
      <c r="T742" s="61"/>
      <c r="U742" s="61"/>
      <c r="V742" s="61"/>
      <c r="W742" s="61"/>
      <c r="X742" s="61"/>
      <c r="Y742" s="61"/>
      <c r="Z742" s="61"/>
      <c r="AA742" s="61"/>
    </row>
    <row r="743" spans="1:27" ht="14.25" customHeight="1" x14ac:dyDescent="0.35">
      <c r="A743" s="61"/>
      <c r="B743" s="61"/>
      <c r="C743" s="61"/>
      <c r="D743" s="61"/>
      <c r="E743" s="61"/>
      <c r="F743" s="61"/>
      <c r="G743" s="61"/>
      <c r="H743" s="61"/>
      <c r="I743" s="61"/>
      <c r="J743" s="61"/>
      <c r="K743" s="61"/>
      <c r="L743" s="61"/>
      <c r="M743" s="61"/>
      <c r="N743" s="61"/>
      <c r="O743" s="61"/>
      <c r="P743" s="61"/>
      <c r="Q743" s="61"/>
      <c r="R743" s="61"/>
      <c r="S743" s="61"/>
      <c r="T743" s="61"/>
      <c r="U743" s="61"/>
      <c r="V743" s="61"/>
      <c r="W743" s="61"/>
      <c r="X743" s="61"/>
      <c r="Y743" s="61"/>
      <c r="Z743" s="61"/>
      <c r="AA743" s="61"/>
    </row>
    <row r="744" spans="1:27" ht="14.25" customHeight="1" x14ac:dyDescent="0.35">
      <c r="A744" s="61"/>
      <c r="B744" s="61"/>
      <c r="C744" s="61"/>
      <c r="D744" s="61"/>
      <c r="E744" s="61"/>
      <c r="F744" s="61"/>
      <c r="G744" s="61"/>
      <c r="H744" s="61"/>
      <c r="I744" s="61"/>
      <c r="J744" s="61"/>
      <c r="K744" s="61"/>
      <c r="L744" s="61"/>
      <c r="M744" s="61"/>
      <c r="N744" s="61"/>
      <c r="O744" s="61"/>
      <c r="P744" s="61"/>
      <c r="Q744" s="61"/>
      <c r="R744" s="61"/>
      <c r="S744" s="61"/>
      <c r="T744" s="61"/>
      <c r="U744" s="61"/>
      <c r="V744" s="61"/>
      <c r="W744" s="61"/>
      <c r="X744" s="61"/>
      <c r="Y744" s="61"/>
      <c r="Z744" s="61"/>
      <c r="AA744" s="61"/>
    </row>
    <row r="745" spans="1:27" ht="14.25" customHeight="1" x14ac:dyDescent="0.35">
      <c r="A745" s="61"/>
      <c r="B745" s="61"/>
      <c r="C745" s="61"/>
      <c r="D745" s="61"/>
      <c r="E745" s="61"/>
      <c r="F745" s="61"/>
      <c r="G745" s="61"/>
      <c r="H745" s="61"/>
      <c r="I745" s="61"/>
      <c r="J745" s="61"/>
      <c r="K745" s="61"/>
      <c r="L745" s="61"/>
      <c r="M745" s="61"/>
      <c r="N745" s="61"/>
      <c r="O745" s="61"/>
      <c r="P745" s="61"/>
      <c r="Q745" s="61"/>
      <c r="R745" s="61"/>
      <c r="S745" s="61"/>
      <c r="T745" s="61"/>
      <c r="U745" s="61"/>
      <c r="V745" s="61"/>
      <c r="W745" s="61"/>
      <c r="X745" s="61"/>
      <c r="Y745" s="61"/>
      <c r="Z745" s="61"/>
      <c r="AA745" s="61"/>
    </row>
    <row r="746" spans="1:27" ht="14.25" customHeight="1" x14ac:dyDescent="0.35">
      <c r="A746" s="61"/>
      <c r="B746" s="61"/>
      <c r="C746" s="61"/>
      <c r="D746" s="61"/>
      <c r="E746" s="61"/>
      <c r="F746" s="61"/>
      <c r="G746" s="61"/>
      <c r="H746" s="61"/>
      <c r="I746" s="61"/>
      <c r="J746" s="61"/>
      <c r="K746" s="61"/>
      <c r="L746" s="61"/>
      <c r="M746" s="61"/>
      <c r="N746" s="61"/>
      <c r="O746" s="61"/>
      <c r="P746" s="61"/>
      <c r="Q746" s="61"/>
      <c r="R746" s="61"/>
      <c r="S746" s="61"/>
      <c r="T746" s="61"/>
      <c r="U746" s="61"/>
      <c r="V746" s="61"/>
      <c r="W746" s="61"/>
      <c r="X746" s="61"/>
      <c r="Y746" s="61"/>
      <c r="Z746" s="61"/>
      <c r="AA746" s="61"/>
    </row>
    <row r="747" spans="1:27" ht="14.25" customHeight="1" x14ac:dyDescent="0.35">
      <c r="A747" s="61"/>
      <c r="B747" s="61"/>
      <c r="C747" s="61"/>
      <c r="D747" s="61"/>
      <c r="E747" s="61"/>
      <c r="F747" s="61"/>
      <c r="G747" s="61"/>
      <c r="H747" s="61"/>
      <c r="I747" s="61"/>
      <c r="J747" s="61"/>
      <c r="K747" s="61"/>
      <c r="L747" s="61"/>
      <c r="M747" s="61"/>
      <c r="N747" s="61"/>
      <c r="O747" s="61"/>
      <c r="P747" s="61"/>
      <c r="Q747" s="61"/>
      <c r="R747" s="61"/>
      <c r="S747" s="61"/>
      <c r="T747" s="61"/>
      <c r="U747" s="61"/>
      <c r="V747" s="61"/>
      <c r="W747" s="61"/>
      <c r="X747" s="61"/>
      <c r="Y747" s="61"/>
      <c r="Z747" s="61"/>
      <c r="AA747" s="61"/>
    </row>
    <row r="748" spans="1:27" ht="14.25" customHeight="1" x14ac:dyDescent="0.35">
      <c r="A748" s="61"/>
      <c r="B748" s="61"/>
      <c r="C748" s="61"/>
      <c r="D748" s="61"/>
      <c r="E748" s="61"/>
      <c r="F748" s="61"/>
      <c r="G748" s="61"/>
      <c r="H748" s="61"/>
      <c r="I748" s="61"/>
      <c r="J748" s="61"/>
      <c r="K748" s="61"/>
      <c r="L748" s="61"/>
      <c r="M748" s="61"/>
      <c r="N748" s="61"/>
      <c r="O748" s="61"/>
      <c r="P748" s="61"/>
      <c r="Q748" s="61"/>
      <c r="R748" s="61"/>
      <c r="S748" s="61"/>
      <c r="T748" s="61"/>
      <c r="U748" s="61"/>
      <c r="V748" s="61"/>
      <c r="W748" s="61"/>
      <c r="X748" s="61"/>
      <c r="Y748" s="61"/>
      <c r="Z748" s="61"/>
      <c r="AA748" s="61"/>
    </row>
    <row r="749" spans="1:27" ht="14.25" customHeight="1" x14ac:dyDescent="0.35">
      <c r="A749" s="61"/>
      <c r="B749" s="61"/>
      <c r="C749" s="61"/>
      <c r="D749" s="61"/>
      <c r="E749" s="61"/>
      <c r="F749" s="61"/>
      <c r="G749" s="61"/>
      <c r="H749" s="61"/>
      <c r="I749" s="61"/>
      <c r="J749" s="61"/>
      <c r="K749" s="61"/>
      <c r="L749" s="61"/>
      <c r="M749" s="61"/>
      <c r="N749" s="61"/>
      <c r="O749" s="61"/>
      <c r="P749" s="61"/>
      <c r="Q749" s="61"/>
      <c r="R749" s="61"/>
      <c r="S749" s="61"/>
      <c r="T749" s="61"/>
      <c r="U749" s="61"/>
      <c r="V749" s="61"/>
      <c r="W749" s="61"/>
      <c r="X749" s="61"/>
      <c r="Y749" s="61"/>
      <c r="Z749" s="61"/>
      <c r="AA749" s="61"/>
    </row>
    <row r="750" spans="1:27" ht="14.25" customHeight="1" x14ac:dyDescent="0.35">
      <c r="A750" s="61"/>
      <c r="B750" s="61"/>
      <c r="C750" s="61"/>
      <c r="D750" s="61"/>
      <c r="E750" s="61"/>
      <c r="F750" s="61"/>
      <c r="G750" s="61"/>
      <c r="H750" s="61"/>
      <c r="I750" s="61"/>
      <c r="J750" s="61"/>
      <c r="K750" s="61"/>
      <c r="L750" s="61"/>
      <c r="M750" s="61"/>
      <c r="N750" s="61"/>
      <c r="O750" s="61"/>
      <c r="P750" s="61"/>
      <c r="Q750" s="61"/>
      <c r="R750" s="61"/>
      <c r="S750" s="61"/>
      <c r="T750" s="61"/>
      <c r="U750" s="61"/>
      <c r="V750" s="61"/>
      <c r="W750" s="61"/>
      <c r="X750" s="61"/>
      <c r="Y750" s="61"/>
      <c r="Z750" s="61"/>
      <c r="AA750" s="61"/>
    </row>
    <row r="751" spans="1:27" ht="14.25" customHeight="1" x14ac:dyDescent="0.35">
      <c r="A751" s="61"/>
      <c r="B751" s="61"/>
      <c r="C751" s="61"/>
      <c r="D751" s="61"/>
      <c r="E751" s="61"/>
      <c r="F751" s="61"/>
      <c r="G751" s="61"/>
      <c r="H751" s="61"/>
      <c r="I751" s="61"/>
      <c r="J751" s="61"/>
      <c r="K751" s="61"/>
      <c r="L751" s="61"/>
      <c r="M751" s="61"/>
      <c r="N751" s="61"/>
      <c r="O751" s="61"/>
      <c r="P751" s="61"/>
      <c r="Q751" s="61"/>
      <c r="R751" s="61"/>
      <c r="S751" s="61"/>
      <c r="T751" s="61"/>
      <c r="U751" s="61"/>
      <c r="V751" s="61"/>
      <c r="W751" s="61"/>
      <c r="X751" s="61"/>
      <c r="Y751" s="61"/>
      <c r="Z751" s="61"/>
      <c r="AA751" s="61"/>
    </row>
    <row r="752" spans="1:27" ht="14.25" customHeight="1" x14ac:dyDescent="0.35">
      <c r="A752" s="61"/>
      <c r="B752" s="61"/>
      <c r="C752" s="61"/>
      <c r="D752" s="61"/>
      <c r="E752" s="61"/>
      <c r="F752" s="61"/>
      <c r="G752" s="61"/>
      <c r="H752" s="61"/>
      <c r="I752" s="61"/>
      <c r="J752" s="61"/>
      <c r="K752" s="61"/>
      <c r="L752" s="61"/>
      <c r="M752" s="61"/>
      <c r="N752" s="61"/>
      <c r="O752" s="61"/>
      <c r="P752" s="61"/>
      <c r="Q752" s="61"/>
      <c r="R752" s="61"/>
      <c r="S752" s="61"/>
      <c r="T752" s="61"/>
      <c r="U752" s="61"/>
      <c r="V752" s="61"/>
      <c r="W752" s="61"/>
      <c r="X752" s="61"/>
      <c r="Y752" s="61"/>
      <c r="Z752" s="61"/>
      <c r="AA752" s="61"/>
    </row>
    <row r="753" spans="1:27" ht="14.25" customHeight="1" x14ac:dyDescent="0.35">
      <c r="A753" s="61"/>
      <c r="B753" s="61"/>
      <c r="C753" s="61"/>
      <c r="D753" s="61"/>
      <c r="E753" s="61"/>
      <c r="F753" s="61"/>
      <c r="G753" s="61"/>
      <c r="H753" s="61"/>
      <c r="I753" s="61"/>
      <c r="J753" s="61"/>
      <c r="K753" s="61"/>
      <c r="L753" s="61"/>
      <c r="M753" s="61"/>
      <c r="N753" s="61"/>
      <c r="O753" s="61"/>
      <c r="P753" s="61"/>
      <c r="Q753" s="61"/>
      <c r="R753" s="61"/>
      <c r="S753" s="61"/>
      <c r="T753" s="61"/>
      <c r="U753" s="61"/>
      <c r="V753" s="61"/>
      <c r="W753" s="61"/>
      <c r="X753" s="61"/>
      <c r="Y753" s="61"/>
      <c r="Z753" s="61"/>
      <c r="AA753" s="61"/>
    </row>
    <row r="754" spans="1:27" ht="14.25" customHeight="1" x14ac:dyDescent="0.35">
      <c r="A754" s="61"/>
      <c r="B754" s="61"/>
      <c r="C754" s="61"/>
      <c r="D754" s="61"/>
      <c r="E754" s="61"/>
      <c r="F754" s="61"/>
      <c r="G754" s="61"/>
      <c r="H754" s="61"/>
      <c r="I754" s="61"/>
      <c r="J754" s="61"/>
      <c r="K754" s="61"/>
      <c r="L754" s="61"/>
      <c r="M754" s="61"/>
      <c r="N754" s="61"/>
      <c r="O754" s="61"/>
      <c r="P754" s="61"/>
      <c r="Q754" s="61"/>
      <c r="R754" s="61"/>
      <c r="S754" s="61"/>
      <c r="T754" s="61"/>
      <c r="U754" s="61"/>
      <c r="V754" s="61"/>
      <c r="W754" s="61"/>
      <c r="X754" s="61"/>
      <c r="Y754" s="61"/>
      <c r="Z754" s="61"/>
      <c r="AA754" s="61"/>
    </row>
    <row r="755" spans="1:27" ht="14.25" customHeight="1" x14ac:dyDescent="0.35">
      <c r="A755" s="61"/>
      <c r="B755" s="61"/>
      <c r="C755" s="61"/>
      <c r="D755" s="61"/>
      <c r="E755" s="61"/>
      <c r="F755" s="61"/>
      <c r="G755" s="61"/>
      <c r="H755" s="61"/>
      <c r="I755" s="61"/>
      <c r="J755" s="61"/>
      <c r="K755" s="61"/>
      <c r="L755" s="61"/>
      <c r="M755" s="61"/>
      <c r="N755" s="61"/>
      <c r="O755" s="61"/>
      <c r="P755" s="61"/>
      <c r="Q755" s="61"/>
      <c r="R755" s="61"/>
      <c r="S755" s="61"/>
      <c r="T755" s="61"/>
      <c r="U755" s="61"/>
      <c r="V755" s="61"/>
      <c r="W755" s="61"/>
      <c r="X755" s="61"/>
      <c r="Y755" s="61"/>
      <c r="Z755" s="61"/>
      <c r="AA755" s="61"/>
    </row>
    <row r="756" spans="1:27" ht="14.25" customHeight="1" x14ac:dyDescent="0.35">
      <c r="A756" s="61"/>
      <c r="B756" s="61"/>
      <c r="C756" s="61"/>
      <c r="D756" s="61"/>
      <c r="E756" s="61"/>
      <c r="F756" s="61"/>
      <c r="G756" s="61"/>
      <c r="H756" s="61"/>
      <c r="I756" s="61"/>
      <c r="J756" s="61"/>
      <c r="K756" s="61"/>
      <c r="L756" s="61"/>
      <c r="M756" s="61"/>
      <c r="N756" s="61"/>
      <c r="O756" s="61"/>
      <c r="P756" s="61"/>
      <c r="Q756" s="61"/>
      <c r="R756" s="61"/>
      <c r="S756" s="61"/>
      <c r="T756" s="61"/>
      <c r="U756" s="61"/>
      <c r="V756" s="61"/>
      <c r="W756" s="61"/>
      <c r="X756" s="61"/>
      <c r="Y756" s="61"/>
      <c r="Z756" s="61"/>
      <c r="AA756" s="61"/>
    </row>
    <row r="757" spans="1:27" ht="14.25" customHeight="1" x14ac:dyDescent="0.35">
      <c r="A757" s="61"/>
      <c r="B757" s="61"/>
      <c r="C757" s="61"/>
      <c r="D757" s="61"/>
      <c r="E757" s="61"/>
      <c r="F757" s="61"/>
      <c r="G757" s="61"/>
      <c r="H757" s="61"/>
      <c r="I757" s="61"/>
      <c r="J757" s="61"/>
      <c r="K757" s="61"/>
      <c r="L757" s="61"/>
      <c r="M757" s="61"/>
      <c r="N757" s="61"/>
      <c r="O757" s="61"/>
      <c r="P757" s="61"/>
      <c r="Q757" s="61"/>
      <c r="R757" s="61"/>
      <c r="S757" s="61"/>
      <c r="T757" s="61"/>
      <c r="U757" s="61"/>
      <c r="V757" s="61"/>
      <c r="W757" s="61"/>
      <c r="X757" s="61"/>
      <c r="Y757" s="61"/>
      <c r="Z757" s="61"/>
      <c r="AA757" s="61"/>
    </row>
    <row r="758" spans="1:27" ht="14.25" customHeight="1" x14ac:dyDescent="0.35">
      <c r="A758" s="61"/>
      <c r="B758" s="61"/>
      <c r="C758" s="61"/>
      <c r="D758" s="61"/>
      <c r="E758" s="61"/>
      <c r="F758" s="61"/>
      <c r="G758" s="61"/>
      <c r="H758" s="61"/>
      <c r="I758" s="61"/>
      <c r="J758" s="61"/>
      <c r="K758" s="61"/>
      <c r="L758" s="61"/>
      <c r="M758" s="61"/>
      <c r="N758" s="61"/>
      <c r="O758" s="61"/>
      <c r="P758" s="61"/>
      <c r="Q758" s="61"/>
      <c r="R758" s="61"/>
      <c r="S758" s="61"/>
      <c r="T758" s="61"/>
      <c r="U758" s="61"/>
      <c r="V758" s="61"/>
      <c r="W758" s="61"/>
      <c r="X758" s="61"/>
      <c r="Y758" s="61"/>
      <c r="Z758" s="61"/>
      <c r="AA758" s="61"/>
    </row>
    <row r="759" spans="1:27" ht="14.25" customHeight="1" x14ac:dyDescent="0.35">
      <c r="A759" s="61"/>
      <c r="B759" s="61"/>
      <c r="C759" s="61"/>
      <c r="D759" s="61"/>
      <c r="E759" s="61"/>
      <c r="F759" s="61"/>
      <c r="G759" s="61"/>
      <c r="H759" s="61"/>
      <c r="I759" s="61"/>
      <c r="J759" s="61"/>
      <c r="K759" s="61"/>
      <c r="L759" s="61"/>
      <c r="M759" s="61"/>
      <c r="N759" s="61"/>
      <c r="O759" s="61"/>
      <c r="P759" s="61"/>
      <c r="Q759" s="61"/>
      <c r="R759" s="61"/>
      <c r="S759" s="61"/>
      <c r="T759" s="61"/>
      <c r="U759" s="61"/>
      <c r="V759" s="61"/>
      <c r="W759" s="61"/>
      <c r="X759" s="61"/>
      <c r="Y759" s="61"/>
      <c r="Z759" s="61"/>
      <c r="AA759" s="61"/>
    </row>
    <row r="760" spans="1:27" ht="14.25" customHeight="1" x14ac:dyDescent="0.35">
      <c r="A760" s="61"/>
      <c r="B760" s="61"/>
      <c r="C760" s="61"/>
      <c r="D760" s="61"/>
      <c r="E760" s="61"/>
      <c r="F760" s="61"/>
      <c r="G760" s="61"/>
      <c r="H760" s="61"/>
      <c r="I760" s="61"/>
      <c r="J760" s="61"/>
      <c r="K760" s="61"/>
      <c r="L760" s="61"/>
      <c r="M760" s="61"/>
      <c r="N760" s="61"/>
      <c r="O760" s="61"/>
      <c r="P760" s="61"/>
      <c r="Q760" s="61"/>
      <c r="R760" s="61"/>
      <c r="S760" s="61"/>
      <c r="T760" s="61"/>
      <c r="U760" s="61"/>
      <c r="V760" s="61"/>
      <c r="W760" s="61"/>
      <c r="X760" s="61"/>
      <c r="Y760" s="61"/>
      <c r="Z760" s="61"/>
      <c r="AA760" s="61"/>
    </row>
    <row r="761" spans="1:27" ht="14.25" customHeight="1" x14ac:dyDescent="0.35">
      <c r="A761" s="61"/>
      <c r="B761" s="61"/>
      <c r="C761" s="61"/>
      <c r="D761" s="61"/>
      <c r="E761" s="61"/>
      <c r="F761" s="61"/>
      <c r="G761" s="61"/>
      <c r="H761" s="61"/>
      <c r="I761" s="61"/>
      <c r="J761" s="61"/>
      <c r="K761" s="61"/>
      <c r="L761" s="61"/>
      <c r="M761" s="61"/>
      <c r="N761" s="61"/>
      <c r="O761" s="61"/>
      <c r="P761" s="61"/>
      <c r="Q761" s="61"/>
      <c r="R761" s="61"/>
      <c r="S761" s="61"/>
      <c r="T761" s="61"/>
      <c r="U761" s="61"/>
      <c r="V761" s="61"/>
      <c r="W761" s="61"/>
      <c r="X761" s="61"/>
      <c r="Y761" s="61"/>
      <c r="Z761" s="61"/>
      <c r="AA761" s="61"/>
    </row>
    <row r="762" spans="1:27" ht="14.25" customHeight="1" x14ac:dyDescent="0.35">
      <c r="A762" s="61"/>
      <c r="B762" s="61"/>
      <c r="C762" s="61"/>
      <c r="D762" s="61"/>
      <c r="E762" s="61"/>
      <c r="F762" s="61"/>
      <c r="G762" s="61"/>
      <c r="H762" s="61"/>
      <c r="I762" s="61"/>
      <c r="J762" s="61"/>
      <c r="K762" s="61"/>
      <c r="L762" s="61"/>
      <c r="M762" s="61"/>
      <c r="N762" s="61"/>
      <c r="O762" s="61"/>
      <c r="P762" s="61"/>
      <c r="Q762" s="61"/>
      <c r="R762" s="61"/>
      <c r="S762" s="61"/>
      <c r="T762" s="61"/>
      <c r="U762" s="61"/>
      <c r="V762" s="61"/>
      <c r="W762" s="61"/>
      <c r="X762" s="61"/>
      <c r="Y762" s="61"/>
      <c r="Z762" s="61"/>
      <c r="AA762" s="61"/>
    </row>
    <row r="763" spans="1:27" ht="14.25" customHeight="1" x14ac:dyDescent="0.35">
      <c r="A763" s="61"/>
      <c r="B763" s="61"/>
      <c r="C763" s="61"/>
      <c r="D763" s="61"/>
      <c r="E763" s="61"/>
      <c r="F763" s="61"/>
      <c r="G763" s="61"/>
      <c r="H763" s="61"/>
      <c r="I763" s="61"/>
      <c r="J763" s="61"/>
      <c r="K763" s="61"/>
      <c r="L763" s="61"/>
      <c r="M763" s="61"/>
      <c r="N763" s="61"/>
      <c r="O763" s="61"/>
      <c r="P763" s="61"/>
      <c r="Q763" s="61"/>
      <c r="R763" s="61"/>
      <c r="S763" s="61"/>
      <c r="T763" s="61"/>
      <c r="U763" s="61"/>
      <c r="V763" s="61"/>
      <c r="W763" s="61"/>
      <c r="X763" s="61"/>
      <c r="Y763" s="61"/>
      <c r="Z763" s="61"/>
      <c r="AA763" s="61"/>
    </row>
    <row r="764" spans="1:27" ht="14.25" customHeight="1" x14ac:dyDescent="0.35">
      <c r="A764" s="61"/>
      <c r="B764" s="61"/>
      <c r="C764" s="61"/>
      <c r="D764" s="61"/>
      <c r="E764" s="61"/>
      <c r="F764" s="61"/>
      <c r="G764" s="61"/>
      <c r="H764" s="61"/>
      <c r="I764" s="61"/>
      <c r="J764" s="61"/>
      <c r="K764" s="61"/>
      <c r="L764" s="61"/>
      <c r="M764" s="61"/>
      <c r="N764" s="61"/>
      <c r="O764" s="61"/>
      <c r="P764" s="61"/>
      <c r="Q764" s="61"/>
      <c r="R764" s="61"/>
      <c r="S764" s="61"/>
      <c r="T764" s="61"/>
      <c r="U764" s="61"/>
      <c r="V764" s="61"/>
      <c r="W764" s="61"/>
      <c r="X764" s="61"/>
      <c r="Y764" s="61"/>
      <c r="Z764" s="61"/>
      <c r="AA764" s="61"/>
    </row>
    <row r="765" spans="1:27" ht="14.25" customHeight="1" x14ac:dyDescent="0.35">
      <c r="A765" s="61"/>
      <c r="B765" s="61"/>
      <c r="C765" s="61"/>
      <c r="D765" s="61"/>
      <c r="E765" s="61"/>
      <c r="F765" s="61"/>
      <c r="G765" s="61"/>
      <c r="H765" s="61"/>
      <c r="I765" s="61"/>
      <c r="J765" s="61"/>
      <c r="K765" s="61"/>
      <c r="L765" s="61"/>
      <c r="M765" s="61"/>
      <c r="N765" s="61"/>
      <c r="O765" s="61"/>
      <c r="P765" s="61"/>
      <c r="Q765" s="61"/>
      <c r="R765" s="61"/>
      <c r="S765" s="61"/>
      <c r="T765" s="61"/>
      <c r="U765" s="61"/>
      <c r="V765" s="61"/>
      <c r="W765" s="61"/>
      <c r="X765" s="61"/>
      <c r="Y765" s="61"/>
      <c r="Z765" s="61"/>
      <c r="AA765" s="61"/>
    </row>
    <row r="766" spans="1:27" ht="14.25" customHeight="1" x14ac:dyDescent="0.35">
      <c r="A766" s="61"/>
      <c r="B766" s="61"/>
      <c r="C766" s="61"/>
      <c r="D766" s="61"/>
      <c r="E766" s="61"/>
      <c r="F766" s="61"/>
      <c r="G766" s="61"/>
      <c r="H766" s="61"/>
      <c r="I766" s="61"/>
      <c r="J766" s="61"/>
      <c r="K766" s="61"/>
      <c r="L766" s="61"/>
      <c r="M766" s="61"/>
      <c r="N766" s="61"/>
      <c r="O766" s="61"/>
      <c r="P766" s="61"/>
      <c r="Q766" s="61"/>
      <c r="R766" s="61"/>
      <c r="S766" s="61"/>
      <c r="T766" s="61"/>
      <c r="U766" s="61"/>
      <c r="V766" s="61"/>
      <c r="W766" s="61"/>
      <c r="X766" s="61"/>
      <c r="Y766" s="61"/>
      <c r="Z766" s="61"/>
      <c r="AA766" s="61"/>
    </row>
    <row r="767" spans="1:27" ht="14.25" customHeight="1" x14ac:dyDescent="0.35">
      <c r="A767" s="61"/>
      <c r="B767" s="61"/>
      <c r="C767" s="61"/>
      <c r="D767" s="61"/>
      <c r="E767" s="61"/>
      <c r="F767" s="61"/>
      <c r="G767" s="61"/>
      <c r="H767" s="61"/>
      <c r="I767" s="61"/>
      <c r="J767" s="61"/>
      <c r="K767" s="61"/>
      <c r="L767" s="61"/>
      <c r="M767" s="61"/>
      <c r="N767" s="61"/>
      <c r="O767" s="61"/>
      <c r="P767" s="61"/>
      <c r="Q767" s="61"/>
      <c r="R767" s="61"/>
      <c r="S767" s="61"/>
      <c r="T767" s="61"/>
      <c r="U767" s="61"/>
      <c r="V767" s="61"/>
      <c r="W767" s="61"/>
      <c r="X767" s="61"/>
      <c r="Y767" s="61"/>
      <c r="Z767" s="61"/>
      <c r="AA767" s="61"/>
    </row>
    <row r="768" spans="1:27" ht="14.25" customHeight="1" x14ac:dyDescent="0.35">
      <c r="A768" s="61"/>
      <c r="B768" s="61"/>
      <c r="C768" s="61"/>
      <c r="D768" s="61"/>
      <c r="E768" s="61"/>
      <c r="F768" s="61"/>
      <c r="G768" s="61"/>
      <c r="H768" s="61"/>
      <c r="I768" s="61"/>
      <c r="J768" s="61"/>
      <c r="K768" s="61"/>
      <c r="L768" s="61"/>
      <c r="M768" s="61"/>
      <c r="N768" s="61"/>
      <c r="O768" s="61"/>
      <c r="P768" s="61"/>
      <c r="Q768" s="61"/>
      <c r="R768" s="61"/>
      <c r="S768" s="61"/>
      <c r="T768" s="61"/>
      <c r="U768" s="61"/>
      <c r="V768" s="61"/>
      <c r="W768" s="61"/>
      <c r="X768" s="61"/>
      <c r="Y768" s="61"/>
      <c r="Z768" s="61"/>
      <c r="AA768" s="61"/>
    </row>
    <row r="769" spans="1:27" ht="14.25" customHeight="1" x14ac:dyDescent="0.35">
      <c r="A769" s="61"/>
      <c r="B769" s="61"/>
      <c r="C769" s="61"/>
      <c r="D769" s="61"/>
      <c r="E769" s="61"/>
      <c r="F769" s="61"/>
      <c r="G769" s="61"/>
      <c r="H769" s="61"/>
      <c r="I769" s="61"/>
      <c r="J769" s="61"/>
      <c r="K769" s="61"/>
      <c r="L769" s="61"/>
      <c r="M769" s="61"/>
      <c r="N769" s="61"/>
      <c r="O769" s="61"/>
      <c r="P769" s="61"/>
      <c r="Q769" s="61"/>
      <c r="R769" s="61"/>
      <c r="S769" s="61"/>
      <c r="T769" s="61"/>
      <c r="U769" s="61"/>
      <c r="V769" s="61"/>
      <c r="W769" s="61"/>
      <c r="X769" s="61"/>
      <c r="Y769" s="61"/>
      <c r="Z769" s="61"/>
      <c r="AA769" s="61"/>
    </row>
    <row r="770" spans="1:27" ht="14.25" customHeight="1" x14ac:dyDescent="0.35">
      <c r="A770" s="61"/>
      <c r="B770" s="61"/>
      <c r="C770" s="61"/>
      <c r="D770" s="61"/>
      <c r="E770" s="61"/>
      <c r="F770" s="61"/>
      <c r="G770" s="61"/>
      <c r="H770" s="61"/>
      <c r="I770" s="61"/>
      <c r="J770" s="61"/>
      <c r="K770" s="61"/>
      <c r="L770" s="61"/>
      <c r="M770" s="61"/>
      <c r="N770" s="61"/>
      <c r="O770" s="61"/>
      <c r="P770" s="61"/>
      <c r="Q770" s="61"/>
      <c r="R770" s="61"/>
      <c r="S770" s="61"/>
      <c r="T770" s="61"/>
      <c r="U770" s="61"/>
      <c r="V770" s="61"/>
      <c r="W770" s="61"/>
      <c r="X770" s="61"/>
      <c r="Y770" s="61"/>
      <c r="Z770" s="61"/>
      <c r="AA770" s="61"/>
    </row>
    <row r="771" spans="1:27" ht="14.25" customHeight="1" x14ac:dyDescent="0.35">
      <c r="A771" s="61"/>
      <c r="B771" s="61"/>
      <c r="C771" s="61"/>
      <c r="D771" s="61"/>
      <c r="E771" s="61"/>
      <c r="F771" s="61"/>
      <c r="G771" s="61"/>
      <c r="H771" s="61"/>
      <c r="I771" s="61"/>
      <c r="J771" s="61"/>
      <c r="K771" s="61"/>
      <c r="L771" s="61"/>
      <c r="M771" s="61"/>
      <c r="N771" s="61"/>
      <c r="O771" s="61"/>
      <c r="P771" s="61"/>
      <c r="Q771" s="61"/>
      <c r="R771" s="61"/>
      <c r="S771" s="61"/>
      <c r="T771" s="61"/>
      <c r="U771" s="61"/>
      <c r="V771" s="61"/>
      <c r="W771" s="61"/>
      <c r="X771" s="61"/>
      <c r="Y771" s="61"/>
      <c r="Z771" s="61"/>
      <c r="AA771" s="61"/>
    </row>
    <row r="772" spans="1:27" ht="14.25" customHeight="1" x14ac:dyDescent="0.35">
      <c r="A772" s="61"/>
      <c r="B772" s="61"/>
      <c r="C772" s="61"/>
      <c r="D772" s="61"/>
      <c r="E772" s="61"/>
      <c r="F772" s="61"/>
      <c r="G772" s="61"/>
      <c r="H772" s="61"/>
      <c r="I772" s="61"/>
      <c r="J772" s="61"/>
      <c r="K772" s="61"/>
      <c r="L772" s="61"/>
      <c r="M772" s="61"/>
      <c r="N772" s="61"/>
      <c r="O772" s="61"/>
      <c r="P772" s="61"/>
      <c r="Q772" s="61"/>
      <c r="R772" s="61"/>
      <c r="S772" s="61"/>
      <c r="T772" s="61"/>
      <c r="U772" s="61"/>
      <c r="V772" s="61"/>
      <c r="W772" s="61"/>
      <c r="X772" s="61"/>
      <c r="Y772" s="61"/>
      <c r="Z772" s="61"/>
      <c r="AA772" s="61"/>
    </row>
    <row r="773" spans="1:27" ht="14.25" customHeight="1" x14ac:dyDescent="0.35">
      <c r="A773" s="61"/>
      <c r="B773" s="61"/>
      <c r="C773" s="61"/>
      <c r="D773" s="61"/>
      <c r="E773" s="61"/>
      <c r="F773" s="61"/>
      <c r="G773" s="61"/>
      <c r="H773" s="61"/>
      <c r="I773" s="61"/>
      <c r="J773" s="61"/>
      <c r="K773" s="61"/>
      <c r="L773" s="61"/>
      <c r="M773" s="61"/>
      <c r="N773" s="61"/>
      <c r="O773" s="61"/>
      <c r="P773" s="61"/>
      <c r="Q773" s="61"/>
      <c r="R773" s="61"/>
      <c r="S773" s="61"/>
      <c r="T773" s="61"/>
      <c r="U773" s="61"/>
      <c r="V773" s="61"/>
      <c r="W773" s="61"/>
      <c r="X773" s="61"/>
      <c r="Y773" s="61"/>
      <c r="Z773" s="61"/>
      <c r="AA773" s="61"/>
    </row>
    <row r="774" spans="1:27" ht="14.25" customHeight="1" x14ac:dyDescent="0.35">
      <c r="A774" s="61"/>
      <c r="B774" s="61"/>
      <c r="C774" s="61"/>
      <c r="D774" s="61"/>
      <c r="E774" s="61"/>
      <c r="F774" s="61"/>
      <c r="G774" s="61"/>
      <c r="H774" s="61"/>
      <c r="I774" s="61"/>
      <c r="J774" s="61"/>
      <c r="K774" s="61"/>
      <c r="L774" s="61"/>
      <c r="M774" s="61"/>
      <c r="N774" s="61"/>
      <c r="O774" s="61"/>
      <c r="P774" s="61"/>
      <c r="Q774" s="61"/>
      <c r="R774" s="61"/>
      <c r="S774" s="61"/>
      <c r="T774" s="61"/>
      <c r="U774" s="61"/>
      <c r="V774" s="61"/>
      <c r="W774" s="61"/>
      <c r="X774" s="61"/>
      <c r="Y774" s="61"/>
      <c r="Z774" s="61"/>
      <c r="AA774" s="61"/>
    </row>
    <row r="775" spans="1:27" ht="14.25" customHeight="1" x14ac:dyDescent="0.35">
      <c r="A775" s="61"/>
      <c r="B775" s="61"/>
      <c r="C775" s="61"/>
      <c r="D775" s="61"/>
      <c r="E775" s="61"/>
      <c r="F775" s="61"/>
      <c r="G775" s="61"/>
      <c r="H775" s="61"/>
      <c r="I775" s="61"/>
      <c r="J775" s="61"/>
      <c r="K775" s="61"/>
      <c r="L775" s="61"/>
      <c r="M775" s="61"/>
      <c r="N775" s="61"/>
      <c r="O775" s="61"/>
      <c r="P775" s="61"/>
      <c r="Q775" s="61"/>
      <c r="R775" s="61"/>
      <c r="S775" s="61"/>
      <c r="T775" s="61"/>
      <c r="U775" s="61"/>
      <c r="V775" s="61"/>
      <c r="W775" s="61"/>
      <c r="X775" s="61"/>
      <c r="Y775" s="61"/>
      <c r="Z775" s="61"/>
      <c r="AA775" s="61"/>
    </row>
    <row r="776" spans="1:27" ht="14.25" customHeight="1" x14ac:dyDescent="0.35">
      <c r="A776" s="61"/>
      <c r="B776" s="61"/>
      <c r="C776" s="61"/>
      <c r="D776" s="61"/>
      <c r="E776" s="61"/>
      <c r="F776" s="61"/>
      <c r="G776" s="61"/>
      <c r="H776" s="61"/>
      <c r="I776" s="61"/>
      <c r="J776" s="61"/>
      <c r="K776" s="61"/>
      <c r="L776" s="61"/>
      <c r="M776" s="61"/>
      <c r="N776" s="61"/>
      <c r="O776" s="61"/>
      <c r="P776" s="61"/>
      <c r="Q776" s="61"/>
      <c r="R776" s="61"/>
      <c r="S776" s="61"/>
      <c r="T776" s="61"/>
      <c r="U776" s="61"/>
      <c r="V776" s="61"/>
      <c r="W776" s="61"/>
      <c r="X776" s="61"/>
      <c r="Y776" s="61"/>
      <c r="Z776" s="61"/>
      <c r="AA776" s="61"/>
    </row>
    <row r="777" spans="1:27" ht="14.25" customHeight="1" x14ac:dyDescent="0.35">
      <c r="A777" s="61"/>
      <c r="B777" s="61"/>
      <c r="C777" s="61"/>
      <c r="D777" s="61"/>
      <c r="E777" s="61"/>
      <c r="F777" s="61"/>
      <c r="G777" s="61"/>
      <c r="H777" s="61"/>
      <c r="I777" s="61"/>
      <c r="J777" s="61"/>
      <c r="K777" s="61"/>
      <c r="L777" s="61"/>
      <c r="M777" s="61"/>
      <c r="N777" s="61"/>
      <c r="O777" s="61"/>
      <c r="P777" s="61"/>
      <c r="Q777" s="61"/>
      <c r="R777" s="61"/>
      <c r="S777" s="61"/>
      <c r="T777" s="61"/>
      <c r="U777" s="61"/>
      <c r="V777" s="61"/>
      <c r="W777" s="61"/>
      <c r="X777" s="61"/>
      <c r="Y777" s="61"/>
      <c r="Z777" s="61"/>
      <c r="AA777" s="61"/>
    </row>
    <row r="778" spans="1:27" ht="14.25" customHeight="1" x14ac:dyDescent="0.35">
      <c r="A778" s="61"/>
      <c r="B778" s="61"/>
      <c r="C778" s="61"/>
      <c r="D778" s="61"/>
      <c r="E778" s="61"/>
      <c r="F778" s="61"/>
      <c r="G778" s="61"/>
      <c r="H778" s="61"/>
      <c r="I778" s="61"/>
      <c r="J778" s="61"/>
      <c r="K778" s="61"/>
      <c r="L778" s="61"/>
      <c r="M778" s="61"/>
      <c r="N778" s="61"/>
      <c r="O778" s="61"/>
      <c r="P778" s="61"/>
      <c r="Q778" s="61"/>
      <c r="R778" s="61"/>
      <c r="S778" s="61"/>
      <c r="T778" s="61"/>
      <c r="U778" s="61"/>
      <c r="V778" s="61"/>
      <c r="W778" s="61"/>
      <c r="X778" s="61"/>
      <c r="Y778" s="61"/>
      <c r="Z778" s="61"/>
      <c r="AA778" s="61"/>
    </row>
    <row r="779" spans="1:27" ht="14.25" customHeight="1" x14ac:dyDescent="0.35">
      <c r="A779" s="61"/>
      <c r="B779" s="61"/>
      <c r="C779" s="61"/>
      <c r="D779" s="61"/>
      <c r="E779" s="61"/>
      <c r="F779" s="61"/>
      <c r="G779" s="61"/>
      <c r="H779" s="61"/>
      <c r="I779" s="61"/>
      <c r="J779" s="61"/>
      <c r="K779" s="61"/>
      <c r="L779" s="61"/>
      <c r="M779" s="61"/>
      <c r="N779" s="61"/>
      <c r="O779" s="61"/>
      <c r="P779" s="61"/>
      <c r="Q779" s="61"/>
      <c r="R779" s="61"/>
      <c r="S779" s="61"/>
      <c r="T779" s="61"/>
      <c r="U779" s="61"/>
      <c r="V779" s="61"/>
      <c r="W779" s="61"/>
      <c r="X779" s="61"/>
      <c r="Y779" s="61"/>
      <c r="Z779" s="61"/>
      <c r="AA779" s="61"/>
    </row>
    <row r="780" spans="1:27" ht="14.25" customHeight="1" x14ac:dyDescent="0.35">
      <c r="A780" s="61"/>
      <c r="B780" s="61"/>
      <c r="C780" s="61"/>
      <c r="D780" s="61"/>
      <c r="E780" s="61"/>
      <c r="F780" s="61"/>
      <c r="G780" s="61"/>
      <c r="H780" s="61"/>
      <c r="I780" s="61"/>
      <c r="J780" s="61"/>
      <c r="K780" s="61"/>
      <c r="L780" s="61"/>
      <c r="M780" s="61"/>
      <c r="N780" s="61"/>
      <c r="O780" s="61"/>
      <c r="P780" s="61"/>
      <c r="Q780" s="61"/>
      <c r="R780" s="61"/>
      <c r="S780" s="61"/>
      <c r="T780" s="61"/>
      <c r="U780" s="61"/>
      <c r="V780" s="61"/>
      <c r="W780" s="61"/>
      <c r="X780" s="61"/>
      <c r="Y780" s="61"/>
      <c r="Z780" s="61"/>
      <c r="AA780" s="61"/>
    </row>
    <row r="781" spans="1:27" ht="14.25" customHeight="1" x14ac:dyDescent="0.35">
      <c r="A781" s="61"/>
      <c r="B781" s="61"/>
      <c r="C781" s="61"/>
      <c r="D781" s="61"/>
      <c r="E781" s="61"/>
      <c r="F781" s="61"/>
      <c r="G781" s="61"/>
      <c r="H781" s="61"/>
      <c r="I781" s="61"/>
      <c r="J781" s="61"/>
      <c r="K781" s="61"/>
      <c r="L781" s="61"/>
      <c r="M781" s="61"/>
      <c r="N781" s="61"/>
      <c r="O781" s="61"/>
      <c r="P781" s="61"/>
      <c r="Q781" s="61"/>
      <c r="R781" s="61"/>
      <c r="S781" s="61"/>
      <c r="T781" s="61"/>
      <c r="U781" s="61"/>
      <c r="V781" s="61"/>
      <c r="W781" s="61"/>
      <c r="X781" s="61"/>
      <c r="Y781" s="61"/>
      <c r="Z781" s="61"/>
      <c r="AA781" s="61"/>
    </row>
    <row r="782" spans="1:27" ht="14.25" customHeight="1" x14ac:dyDescent="0.35">
      <c r="A782" s="61"/>
      <c r="B782" s="61"/>
      <c r="C782" s="61"/>
      <c r="D782" s="61"/>
      <c r="E782" s="61"/>
      <c r="F782" s="61"/>
      <c r="G782" s="61"/>
      <c r="H782" s="61"/>
      <c r="I782" s="61"/>
      <c r="J782" s="61"/>
      <c r="K782" s="61"/>
      <c r="L782" s="61"/>
      <c r="M782" s="61"/>
      <c r="N782" s="61"/>
      <c r="O782" s="61"/>
      <c r="P782" s="61"/>
      <c r="Q782" s="61"/>
      <c r="R782" s="61"/>
      <c r="S782" s="61"/>
      <c r="T782" s="61"/>
      <c r="U782" s="61"/>
      <c r="V782" s="61"/>
      <c r="W782" s="61"/>
      <c r="X782" s="61"/>
      <c r="Y782" s="61"/>
      <c r="Z782" s="61"/>
      <c r="AA782" s="61"/>
    </row>
    <row r="783" spans="1:27" ht="14.25" customHeight="1" x14ac:dyDescent="0.35">
      <c r="A783" s="61"/>
      <c r="B783" s="61"/>
      <c r="C783" s="61"/>
      <c r="D783" s="61"/>
      <c r="E783" s="61"/>
      <c r="F783" s="61"/>
      <c r="G783" s="61"/>
      <c r="H783" s="61"/>
      <c r="I783" s="61"/>
      <c r="J783" s="61"/>
      <c r="K783" s="61"/>
      <c r="L783" s="61"/>
      <c r="M783" s="61"/>
      <c r="N783" s="61"/>
      <c r="O783" s="61"/>
      <c r="P783" s="61"/>
      <c r="Q783" s="61"/>
      <c r="R783" s="61"/>
      <c r="S783" s="61"/>
      <c r="T783" s="61"/>
      <c r="U783" s="61"/>
      <c r="V783" s="61"/>
      <c r="W783" s="61"/>
      <c r="X783" s="61"/>
      <c r="Y783" s="61"/>
      <c r="Z783" s="61"/>
      <c r="AA783" s="61"/>
    </row>
    <row r="784" spans="1:27" ht="14.25" customHeight="1" x14ac:dyDescent="0.35">
      <c r="A784" s="61"/>
      <c r="B784" s="61"/>
      <c r="C784" s="61"/>
      <c r="D784" s="61"/>
      <c r="E784" s="61"/>
      <c r="F784" s="61"/>
      <c r="G784" s="61"/>
      <c r="H784" s="61"/>
      <c r="I784" s="61"/>
      <c r="J784" s="61"/>
      <c r="K784" s="61"/>
      <c r="L784" s="61"/>
      <c r="M784" s="61"/>
      <c r="N784" s="61"/>
      <c r="O784" s="61"/>
      <c r="P784" s="61"/>
      <c r="Q784" s="61"/>
      <c r="R784" s="61"/>
      <c r="S784" s="61"/>
      <c r="T784" s="61"/>
      <c r="U784" s="61"/>
      <c r="V784" s="61"/>
      <c r="W784" s="61"/>
      <c r="X784" s="61"/>
      <c r="Y784" s="61"/>
      <c r="Z784" s="61"/>
      <c r="AA784" s="61"/>
    </row>
    <row r="785" spans="1:27" ht="14.25" customHeight="1" x14ac:dyDescent="0.35">
      <c r="A785" s="61"/>
      <c r="B785" s="61"/>
      <c r="C785" s="61"/>
      <c r="D785" s="61"/>
      <c r="E785" s="61"/>
      <c r="F785" s="61"/>
      <c r="G785" s="61"/>
      <c r="H785" s="61"/>
      <c r="I785" s="61"/>
      <c r="J785" s="61"/>
      <c r="K785" s="61"/>
      <c r="L785" s="61"/>
      <c r="M785" s="61"/>
      <c r="N785" s="61"/>
      <c r="O785" s="61"/>
      <c r="P785" s="61"/>
      <c r="Q785" s="61"/>
      <c r="R785" s="61"/>
      <c r="S785" s="61"/>
      <c r="T785" s="61"/>
      <c r="U785" s="61"/>
      <c r="V785" s="61"/>
      <c r="W785" s="61"/>
      <c r="X785" s="61"/>
      <c r="Y785" s="61"/>
      <c r="Z785" s="61"/>
      <c r="AA785" s="61"/>
    </row>
    <row r="786" spans="1:27" ht="14.25" customHeight="1" x14ac:dyDescent="0.35">
      <c r="A786" s="61"/>
      <c r="B786" s="61"/>
      <c r="C786" s="61"/>
      <c r="D786" s="61"/>
      <c r="E786" s="61"/>
      <c r="F786" s="61"/>
      <c r="G786" s="61"/>
      <c r="H786" s="61"/>
      <c r="I786" s="61"/>
      <c r="J786" s="61"/>
      <c r="K786" s="61"/>
      <c r="L786" s="61"/>
      <c r="M786" s="61"/>
      <c r="N786" s="61"/>
      <c r="O786" s="61"/>
      <c r="P786" s="61"/>
      <c r="Q786" s="61"/>
      <c r="R786" s="61"/>
      <c r="S786" s="61"/>
      <c r="T786" s="61"/>
      <c r="U786" s="61"/>
      <c r="V786" s="61"/>
      <c r="W786" s="61"/>
      <c r="X786" s="61"/>
      <c r="Y786" s="61"/>
      <c r="Z786" s="61"/>
      <c r="AA786" s="61"/>
    </row>
    <row r="787" spans="1:27" ht="14.25" customHeight="1" x14ac:dyDescent="0.35">
      <c r="A787" s="61"/>
      <c r="B787" s="61"/>
      <c r="C787" s="61"/>
      <c r="D787" s="61"/>
      <c r="E787" s="61"/>
      <c r="F787" s="61"/>
      <c r="G787" s="61"/>
      <c r="H787" s="61"/>
      <c r="I787" s="61"/>
      <c r="J787" s="61"/>
      <c r="K787" s="61"/>
      <c r="L787" s="61"/>
      <c r="M787" s="61"/>
      <c r="N787" s="61"/>
      <c r="O787" s="61"/>
      <c r="P787" s="61"/>
      <c r="Q787" s="61"/>
      <c r="R787" s="61"/>
      <c r="S787" s="61"/>
      <c r="T787" s="61"/>
      <c r="U787" s="61"/>
      <c r="V787" s="61"/>
      <c r="W787" s="61"/>
      <c r="X787" s="61"/>
      <c r="Y787" s="61"/>
      <c r="Z787" s="61"/>
      <c r="AA787" s="61"/>
    </row>
    <row r="788" spans="1:27" ht="14.25" customHeight="1" x14ac:dyDescent="0.35">
      <c r="A788" s="61"/>
      <c r="B788" s="61"/>
      <c r="C788" s="61"/>
      <c r="D788" s="61"/>
      <c r="E788" s="61"/>
      <c r="F788" s="61"/>
      <c r="G788" s="61"/>
      <c r="H788" s="61"/>
      <c r="I788" s="61"/>
      <c r="J788" s="61"/>
      <c r="K788" s="61"/>
      <c r="L788" s="61"/>
      <c r="M788" s="61"/>
      <c r="N788" s="61"/>
      <c r="O788" s="61"/>
      <c r="P788" s="61"/>
      <c r="Q788" s="61"/>
      <c r="R788" s="61"/>
      <c r="S788" s="61"/>
      <c r="T788" s="61"/>
      <c r="U788" s="61"/>
      <c r="V788" s="61"/>
      <c r="W788" s="61"/>
      <c r="X788" s="61"/>
      <c r="Y788" s="61"/>
      <c r="Z788" s="61"/>
      <c r="AA788" s="61"/>
    </row>
    <row r="789" spans="1:27" ht="14.25" customHeight="1" x14ac:dyDescent="0.35">
      <c r="A789" s="61"/>
      <c r="B789" s="61"/>
      <c r="C789" s="61"/>
      <c r="D789" s="61"/>
      <c r="E789" s="61"/>
      <c r="F789" s="61"/>
      <c r="G789" s="61"/>
      <c r="H789" s="61"/>
      <c r="I789" s="61"/>
      <c r="J789" s="61"/>
      <c r="K789" s="61"/>
      <c r="L789" s="61"/>
      <c r="M789" s="61"/>
      <c r="N789" s="61"/>
      <c r="O789" s="61"/>
      <c r="P789" s="61"/>
      <c r="Q789" s="61"/>
      <c r="R789" s="61"/>
      <c r="S789" s="61"/>
      <c r="T789" s="61"/>
      <c r="U789" s="61"/>
      <c r="V789" s="61"/>
      <c r="W789" s="61"/>
      <c r="X789" s="61"/>
      <c r="Y789" s="61"/>
      <c r="Z789" s="61"/>
      <c r="AA789" s="61"/>
    </row>
    <row r="790" spans="1:27" ht="14.25" customHeight="1" x14ac:dyDescent="0.35">
      <c r="A790" s="61"/>
      <c r="B790" s="61"/>
      <c r="C790" s="61"/>
      <c r="D790" s="61"/>
      <c r="E790" s="61"/>
      <c r="F790" s="61"/>
      <c r="G790" s="61"/>
      <c r="H790" s="61"/>
      <c r="I790" s="61"/>
      <c r="J790" s="61"/>
      <c r="K790" s="61"/>
      <c r="L790" s="61"/>
      <c r="M790" s="61"/>
      <c r="N790" s="61"/>
      <c r="O790" s="61"/>
      <c r="P790" s="61"/>
      <c r="Q790" s="61"/>
      <c r="R790" s="61"/>
      <c r="S790" s="61"/>
      <c r="T790" s="61"/>
      <c r="U790" s="61"/>
      <c r="V790" s="61"/>
      <c r="W790" s="61"/>
      <c r="X790" s="61"/>
      <c r="Y790" s="61"/>
      <c r="Z790" s="61"/>
      <c r="AA790" s="61"/>
    </row>
    <row r="791" spans="1:27" ht="14.25" customHeight="1" x14ac:dyDescent="0.35">
      <c r="A791" s="61"/>
      <c r="B791" s="61"/>
      <c r="C791" s="61"/>
      <c r="D791" s="61"/>
      <c r="E791" s="61"/>
      <c r="F791" s="61"/>
      <c r="G791" s="61"/>
      <c r="H791" s="61"/>
      <c r="I791" s="61"/>
      <c r="J791" s="61"/>
      <c r="K791" s="61"/>
      <c r="L791" s="61"/>
      <c r="M791" s="61"/>
      <c r="N791" s="61"/>
      <c r="O791" s="61"/>
      <c r="P791" s="61"/>
      <c r="Q791" s="61"/>
      <c r="R791" s="61"/>
      <c r="S791" s="61"/>
      <c r="T791" s="61"/>
      <c r="U791" s="61"/>
      <c r="V791" s="61"/>
      <c r="W791" s="61"/>
      <c r="X791" s="61"/>
      <c r="Y791" s="61"/>
      <c r="Z791" s="61"/>
      <c r="AA791" s="61"/>
    </row>
    <row r="792" spans="1:27" ht="14.25" customHeight="1" x14ac:dyDescent="0.35">
      <c r="A792" s="61"/>
      <c r="B792" s="61"/>
      <c r="C792" s="61"/>
      <c r="D792" s="61"/>
      <c r="E792" s="61"/>
      <c r="F792" s="61"/>
      <c r="G792" s="61"/>
      <c r="H792" s="61"/>
      <c r="I792" s="61"/>
      <c r="J792" s="61"/>
      <c r="K792" s="61"/>
      <c r="L792" s="61"/>
      <c r="M792" s="61"/>
      <c r="N792" s="61"/>
      <c r="O792" s="61"/>
      <c r="P792" s="61"/>
      <c r="Q792" s="61"/>
      <c r="R792" s="61"/>
      <c r="S792" s="61"/>
      <c r="T792" s="61"/>
      <c r="U792" s="61"/>
      <c r="V792" s="61"/>
      <c r="W792" s="61"/>
      <c r="X792" s="61"/>
      <c r="Y792" s="61"/>
      <c r="Z792" s="61"/>
      <c r="AA792" s="61"/>
    </row>
    <row r="793" spans="1:27" ht="14.25" customHeight="1" x14ac:dyDescent="0.35">
      <c r="A793" s="61"/>
      <c r="B793" s="61"/>
      <c r="C793" s="61"/>
      <c r="D793" s="61"/>
      <c r="E793" s="61"/>
      <c r="F793" s="61"/>
      <c r="G793" s="61"/>
      <c r="H793" s="61"/>
      <c r="I793" s="61"/>
      <c r="J793" s="61"/>
      <c r="K793" s="61"/>
      <c r="L793" s="61"/>
      <c r="M793" s="61"/>
      <c r="N793" s="61"/>
      <c r="O793" s="61"/>
      <c r="P793" s="61"/>
      <c r="Q793" s="61"/>
      <c r="R793" s="61"/>
      <c r="S793" s="61"/>
      <c r="T793" s="61"/>
      <c r="U793" s="61"/>
      <c r="V793" s="61"/>
      <c r="W793" s="61"/>
      <c r="X793" s="61"/>
      <c r="Y793" s="61"/>
      <c r="Z793" s="61"/>
      <c r="AA793" s="61"/>
    </row>
    <row r="794" spans="1:27" ht="14.25" customHeight="1" x14ac:dyDescent="0.35">
      <c r="A794" s="61"/>
      <c r="B794" s="61"/>
      <c r="C794" s="61"/>
      <c r="D794" s="61"/>
      <c r="E794" s="61"/>
      <c r="F794" s="61"/>
      <c r="G794" s="61"/>
      <c r="H794" s="61"/>
      <c r="I794" s="61"/>
      <c r="J794" s="61"/>
      <c r="K794" s="61"/>
      <c r="L794" s="61"/>
      <c r="M794" s="61"/>
      <c r="N794" s="61"/>
      <c r="O794" s="61"/>
      <c r="P794" s="61"/>
      <c r="Q794" s="61"/>
      <c r="R794" s="61"/>
      <c r="S794" s="61"/>
      <c r="T794" s="61"/>
      <c r="U794" s="61"/>
      <c r="V794" s="61"/>
      <c r="W794" s="61"/>
      <c r="X794" s="61"/>
      <c r="Y794" s="61"/>
      <c r="Z794" s="61"/>
      <c r="AA794" s="61"/>
    </row>
    <row r="795" spans="1:27" ht="14.25" customHeight="1" x14ac:dyDescent="0.35">
      <c r="A795" s="61"/>
      <c r="B795" s="61"/>
      <c r="C795" s="61"/>
      <c r="D795" s="61"/>
      <c r="E795" s="61"/>
      <c r="F795" s="61"/>
      <c r="G795" s="61"/>
      <c r="H795" s="61"/>
      <c r="I795" s="61"/>
      <c r="J795" s="61"/>
      <c r="K795" s="61"/>
      <c r="L795" s="61"/>
      <c r="M795" s="61"/>
      <c r="N795" s="61"/>
      <c r="O795" s="61"/>
      <c r="P795" s="61"/>
      <c r="Q795" s="61"/>
      <c r="R795" s="61"/>
      <c r="S795" s="61"/>
      <c r="T795" s="61"/>
      <c r="U795" s="61"/>
      <c r="V795" s="61"/>
      <c r="W795" s="61"/>
      <c r="X795" s="61"/>
      <c r="Y795" s="61"/>
      <c r="Z795" s="61"/>
      <c r="AA795" s="61"/>
    </row>
    <row r="796" spans="1:27" ht="14.25" customHeight="1" x14ac:dyDescent="0.35">
      <c r="A796" s="61"/>
      <c r="B796" s="61"/>
      <c r="C796" s="61"/>
      <c r="D796" s="61"/>
      <c r="E796" s="61"/>
      <c r="F796" s="61"/>
      <c r="G796" s="61"/>
      <c r="H796" s="61"/>
      <c r="I796" s="61"/>
      <c r="J796" s="61"/>
      <c r="K796" s="61"/>
      <c r="L796" s="61"/>
      <c r="M796" s="61"/>
      <c r="N796" s="61"/>
      <c r="O796" s="61"/>
      <c r="P796" s="61"/>
      <c r="Q796" s="61"/>
      <c r="R796" s="61"/>
      <c r="S796" s="61"/>
      <c r="T796" s="61"/>
      <c r="U796" s="61"/>
      <c r="V796" s="61"/>
      <c r="W796" s="61"/>
      <c r="X796" s="61"/>
      <c r="Y796" s="61"/>
      <c r="Z796" s="61"/>
      <c r="AA796" s="61"/>
    </row>
    <row r="797" spans="1:27" ht="14.25" customHeight="1" x14ac:dyDescent="0.35">
      <c r="A797" s="61"/>
      <c r="B797" s="61"/>
      <c r="C797" s="61"/>
      <c r="D797" s="61"/>
      <c r="E797" s="61"/>
      <c r="F797" s="61"/>
      <c r="G797" s="61"/>
      <c r="H797" s="61"/>
      <c r="I797" s="61"/>
      <c r="J797" s="61"/>
      <c r="K797" s="61"/>
      <c r="L797" s="61"/>
      <c r="M797" s="61"/>
      <c r="N797" s="61"/>
      <c r="O797" s="61"/>
      <c r="P797" s="61"/>
      <c r="Q797" s="61"/>
      <c r="R797" s="61"/>
      <c r="S797" s="61"/>
      <c r="T797" s="61"/>
      <c r="U797" s="61"/>
      <c r="V797" s="61"/>
      <c r="W797" s="61"/>
      <c r="X797" s="61"/>
      <c r="Y797" s="61"/>
      <c r="Z797" s="61"/>
      <c r="AA797" s="61"/>
    </row>
    <row r="798" spans="1:27" ht="14.25" customHeight="1" x14ac:dyDescent="0.35">
      <c r="A798" s="61"/>
      <c r="B798" s="61"/>
      <c r="C798" s="61"/>
      <c r="D798" s="61"/>
      <c r="E798" s="61"/>
      <c r="F798" s="61"/>
      <c r="G798" s="61"/>
      <c r="H798" s="61"/>
      <c r="I798" s="61"/>
      <c r="J798" s="61"/>
      <c r="K798" s="61"/>
      <c r="L798" s="61"/>
      <c r="M798" s="61"/>
      <c r="N798" s="61"/>
      <c r="O798" s="61"/>
      <c r="P798" s="61"/>
      <c r="Q798" s="61"/>
      <c r="R798" s="61"/>
      <c r="S798" s="61"/>
      <c r="T798" s="61"/>
      <c r="U798" s="61"/>
      <c r="V798" s="61"/>
      <c r="W798" s="61"/>
      <c r="X798" s="61"/>
      <c r="Y798" s="61"/>
      <c r="Z798" s="61"/>
      <c r="AA798" s="61"/>
    </row>
    <row r="799" spans="1:27" ht="14.25" customHeight="1" x14ac:dyDescent="0.35">
      <c r="A799" s="61"/>
      <c r="B799" s="61"/>
      <c r="C799" s="61"/>
      <c r="D799" s="61"/>
      <c r="E799" s="61"/>
      <c r="F799" s="61"/>
      <c r="G799" s="61"/>
      <c r="H799" s="61"/>
      <c r="I799" s="61"/>
      <c r="J799" s="61"/>
      <c r="K799" s="61"/>
      <c r="L799" s="61"/>
      <c r="M799" s="61"/>
      <c r="N799" s="61"/>
      <c r="O799" s="61"/>
      <c r="P799" s="61"/>
      <c r="Q799" s="61"/>
      <c r="R799" s="61"/>
      <c r="S799" s="61"/>
      <c r="T799" s="61"/>
      <c r="U799" s="61"/>
      <c r="V799" s="61"/>
      <c r="W799" s="61"/>
      <c r="X799" s="61"/>
      <c r="Y799" s="61"/>
      <c r="Z799" s="61"/>
      <c r="AA799" s="61"/>
    </row>
    <row r="800" spans="1:27" ht="14.25" customHeight="1" x14ac:dyDescent="0.35">
      <c r="A800" s="61"/>
      <c r="B800" s="61"/>
      <c r="C800" s="61"/>
      <c r="D800" s="61"/>
      <c r="E800" s="61"/>
      <c r="F800" s="61"/>
      <c r="G800" s="61"/>
      <c r="H800" s="61"/>
      <c r="I800" s="61"/>
      <c r="J800" s="61"/>
      <c r="K800" s="61"/>
      <c r="L800" s="61"/>
      <c r="M800" s="61"/>
      <c r="N800" s="61"/>
      <c r="O800" s="61"/>
      <c r="P800" s="61"/>
      <c r="Q800" s="61"/>
      <c r="R800" s="61"/>
      <c r="S800" s="61"/>
      <c r="T800" s="61"/>
      <c r="U800" s="61"/>
      <c r="V800" s="61"/>
      <c r="W800" s="61"/>
      <c r="X800" s="61"/>
      <c r="Y800" s="61"/>
      <c r="Z800" s="61"/>
      <c r="AA800" s="61"/>
    </row>
    <row r="801" spans="1:27" ht="14.25" customHeight="1" x14ac:dyDescent="0.35">
      <c r="A801" s="61"/>
      <c r="B801" s="61"/>
      <c r="C801" s="61"/>
      <c r="D801" s="61"/>
      <c r="E801" s="61"/>
      <c r="F801" s="61"/>
      <c r="G801" s="61"/>
      <c r="H801" s="61"/>
      <c r="I801" s="61"/>
      <c r="J801" s="61"/>
      <c r="K801" s="61"/>
      <c r="L801" s="61"/>
      <c r="M801" s="61"/>
      <c r="N801" s="61"/>
      <c r="O801" s="61"/>
      <c r="P801" s="61"/>
      <c r="Q801" s="61"/>
      <c r="R801" s="61"/>
      <c r="S801" s="61"/>
      <c r="T801" s="61"/>
      <c r="U801" s="61"/>
      <c r="V801" s="61"/>
      <c r="W801" s="61"/>
      <c r="X801" s="61"/>
      <c r="Y801" s="61"/>
      <c r="Z801" s="61"/>
      <c r="AA801" s="61"/>
    </row>
    <row r="802" spans="1:27" ht="14.25" customHeight="1" x14ac:dyDescent="0.35">
      <c r="A802" s="61"/>
      <c r="B802" s="61"/>
      <c r="C802" s="61"/>
      <c r="D802" s="61"/>
      <c r="E802" s="61"/>
      <c r="F802" s="61"/>
      <c r="G802" s="61"/>
      <c r="H802" s="61"/>
      <c r="I802" s="61"/>
      <c r="J802" s="61"/>
      <c r="K802" s="61"/>
      <c r="L802" s="61"/>
      <c r="M802" s="61"/>
      <c r="N802" s="61"/>
      <c r="O802" s="61"/>
      <c r="P802" s="61"/>
      <c r="Q802" s="61"/>
      <c r="R802" s="61"/>
      <c r="S802" s="61"/>
      <c r="T802" s="61"/>
      <c r="U802" s="61"/>
      <c r="V802" s="61"/>
      <c r="W802" s="61"/>
      <c r="X802" s="61"/>
      <c r="Y802" s="61"/>
      <c r="Z802" s="61"/>
      <c r="AA802" s="61"/>
    </row>
    <row r="803" spans="1:27" ht="14.25" customHeight="1" x14ac:dyDescent="0.35">
      <c r="A803" s="61"/>
      <c r="B803" s="61"/>
      <c r="C803" s="61"/>
      <c r="D803" s="61"/>
      <c r="E803" s="61"/>
      <c r="F803" s="61"/>
      <c r="G803" s="61"/>
      <c r="H803" s="61"/>
      <c r="I803" s="61"/>
      <c r="J803" s="61"/>
      <c r="K803" s="61"/>
      <c r="L803" s="61"/>
      <c r="M803" s="61"/>
      <c r="N803" s="61"/>
      <c r="O803" s="61"/>
      <c r="P803" s="61"/>
      <c r="Q803" s="61"/>
      <c r="R803" s="61"/>
      <c r="S803" s="61"/>
      <c r="T803" s="61"/>
      <c r="U803" s="61"/>
      <c r="V803" s="61"/>
      <c r="W803" s="61"/>
      <c r="X803" s="61"/>
      <c r="Y803" s="61"/>
      <c r="Z803" s="61"/>
      <c r="AA803" s="61"/>
    </row>
    <row r="804" spans="1:27" ht="14.25" customHeight="1" x14ac:dyDescent="0.35">
      <c r="A804" s="61"/>
      <c r="B804" s="61"/>
      <c r="C804" s="61"/>
      <c r="D804" s="61"/>
      <c r="E804" s="61"/>
      <c r="F804" s="61"/>
      <c r="G804" s="61"/>
      <c r="H804" s="61"/>
      <c r="I804" s="61"/>
      <c r="J804" s="61"/>
      <c r="K804" s="61"/>
      <c r="L804" s="61"/>
      <c r="M804" s="61"/>
      <c r="N804" s="61"/>
      <c r="O804" s="61"/>
      <c r="P804" s="61"/>
      <c r="Q804" s="61"/>
      <c r="R804" s="61"/>
      <c r="S804" s="61"/>
      <c r="T804" s="61"/>
      <c r="U804" s="61"/>
      <c r="V804" s="61"/>
      <c r="W804" s="61"/>
      <c r="X804" s="61"/>
      <c r="Y804" s="61"/>
      <c r="Z804" s="61"/>
      <c r="AA804" s="61"/>
    </row>
    <row r="805" spans="1:27" ht="14.25" customHeight="1" x14ac:dyDescent="0.35">
      <c r="A805" s="61"/>
      <c r="B805" s="61"/>
      <c r="C805" s="61"/>
      <c r="D805" s="61"/>
      <c r="E805" s="61"/>
      <c r="F805" s="61"/>
      <c r="G805" s="61"/>
      <c r="H805" s="61"/>
      <c r="I805" s="61"/>
      <c r="J805" s="61"/>
      <c r="K805" s="61"/>
      <c r="L805" s="61"/>
      <c r="M805" s="61"/>
      <c r="N805" s="61"/>
      <c r="O805" s="61"/>
      <c r="P805" s="61"/>
      <c r="Q805" s="61"/>
      <c r="R805" s="61"/>
      <c r="S805" s="61"/>
      <c r="T805" s="61"/>
      <c r="U805" s="61"/>
      <c r="V805" s="61"/>
      <c r="W805" s="61"/>
      <c r="X805" s="61"/>
      <c r="Y805" s="61"/>
      <c r="Z805" s="61"/>
      <c r="AA805" s="61"/>
    </row>
    <row r="806" spans="1:27" ht="14.25" customHeight="1" x14ac:dyDescent="0.35">
      <c r="A806" s="61"/>
      <c r="B806" s="61"/>
      <c r="C806" s="61"/>
      <c r="D806" s="61"/>
      <c r="E806" s="61"/>
      <c r="F806" s="61"/>
      <c r="G806" s="61"/>
      <c r="H806" s="61"/>
      <c r="I806" s="61"/>
      <c r="J806" s="61"/>
      <c r="K806" s="61"/>
      <c r="L806" s="61"/>
      <c r="M806" s="61"/>
      <c r="N806" s="61"/>
      <c r="O806" s="61"/>
      <c r="P806" s="61"/>
      <c r="Q806" s="61"/>
      <c r="R806" s="61"/>
      <c r="S806" s="61"/>
      <c r="T806" s="61"/>
      <c r="U806" s="61"/>
      <c r="V806" s="61"/>
      <c r="W806" s="61"/>
      <c r="X806" s="61"/>
      <c r="Y806" s="61"/>
      <c r="Z806" s="61"/>
      <c r="AA806" s="61"/>
    </row>
    <row r="807" spans="1:27" ht="14.25" customHeight="1" x14ac:dyDescent="0.35">
      <c r="A807" s="61"/>
      <c r="B807" s="61"/>
      <c r="C807" s="61"/>
      <c r="D807" s="61"/>
      <c r="E807" s="61"/>
      <c r="F807" s="61"/>
      <c r="G807" s="61"/>
      <c r="H807" s="61"/>
      <c r="I807" s="61"/>
      <c r="J807" s="61"/>
      <c r="K807" s="61"/>
      <c r="L807" s="61"/>
      <c r="M807" s="61"/>
      <c r="N807" s="61"/>
      <c r="O807" s="61"/>
      <c r="P807" s="61"/>
      <c r="Q807" s="61"/>
      <c r="R807" s="61"/>
      <c r="S807" s="61"/>
      <c r="T807" s="61"/>
      <c r="U807" s="61"/>
      <c r="V807" s="61"/>
      <c r="W807" s="61"/>
      <c r="X807" s="61"/>
      <c r="Y807" s="61"/>
      <c r="Z807" s="61"/>
      <c r="AA807" s="61"/>
    </row>
    <row r="808" spans="1:27" ht="14.25" customHeight="1" x14ac:dyDescent="0.35">
      <c r="A808" s="61"/>
      <c r="B808" s="61"/>
      <c r="C808" s="61"/>
      <c r="D808" s="61"/>
      <c r="E808" s="61"/>
      <c r="F808" s="61"/>
      <c r="G808" s="61"/>
      <c r="H808" s="61"/>
      <c r="I808" s="61"/>
      <c r="J808" s="61"/>
      <c r="K808" s="61"/>
      <c r="L808" s="61"/>
      <c r="M808" s="61"/>
      <c r="N808" s="61"/>
      <c r="O808" s="61"/>
      <c r="P808" s="61"/>
      <c r="Q808" s="61"/>
      <c r="R808" s="61"/>
      <c r="S808" s="61"/>
      <c r="T808" s="61"/>
      <c r="U808" s="61"/>
      <c r="V808" s="61"/>
      <c r="W808" s="61"/>
      <c r="X808" s="61"/>
      <c r="Y808" s="61"/>
      <c r="Z808" s="61"/>
      <c r="AA808" s="61"/>
    </row>
    <row r="809" spans="1:27" ht="14.25" customHeight="1" x14ac:dyDescent="0.35">
      <c r="A809" s="61"/>
      <c r="B809" s="61"/>
      <c r="C809" s="61"/>
      <c r="D809" s="61"/>
      <c r="E809" s="61"/>
      <c r="F809" s="61"/>
      <c r="G809" s="61"/>
      <c r="H809" s="61"/>
      <c r="I809" s="61"/>
      <c r="J809" s="61"/>
      <c r="K809" s="61"/>
      <c r="L809" s="61"/>
      <c r="M809" s="61"/>
      <c r="N809" s="61"/>
      <c r="O809" s="61"/>
      <c r="P809" s="61"/>
      <c r="Q809" s="61"/>
      <c r="R809" s="61"/>
      <c r="S809" s="61"/>
      <c r="T809" s="61"/>
      <c r="U809" s="61"/>
      <c r="V809" s="61"/>
      <c r="W809" s="61"/>
      <c r="X809" s="61"/>
      <c r="Y809" s="61"/>
      <c r="Z809" s="61"/>
      <c r="AA809" s="61"/>
    </row>
    <row r="810" spans="1:27" ht="14.25" customHeight="1" x14ac:dyDescent="0.35">
      <c r="A810" s="61"/>
      <c r="B810" s="61"/>
      <c r="C810" s="61"/>
      <c r="D810" s="61"/>
      <c r="E810" s="61"/>
      <c r="F810" s="61"/>
      <c r="G810" s="61"/>
      <c r="H810" s="61"/>
      <c r="I810" s="61"/>
      <c r="J810" s="61"/>
      <c r="K810" s="61"/>
      <c r="L810" s="61"/>
      <c r="M810" s="61"/>
      <c r="N810" s="61"/>
      <c r="O810" s="61"/>
      <c r="P810" s="61"/>
      <c r="Q810" s="61"/>
      <c r="R810" s="61"/>
      <c r="S810" s="61"/>
      <c r="T810" s="61"/>
      <c r="U810" s="61"/>
      <c r="V810" s="61"/>
      <c r="W810" s="61"/>
      <c r="X810" s="61"/>
      <c r="Y810" s="61"/>
      <c r="Z810" s="61"/>
      <c r="AA810" s="61"/>
    </row>
    <row r="811" spans="1:27" ht="14.25" customHeight="1" x14ac:dyDescent="0.35">
      <c r="A811" s="61"/>
      <c r="B811" s="61"/>
      <c r="C811" s="61"/>
      <c r="D811" s="61"/>
      <c r="E811" s="61"/>
      <c r="F811" s="61"/>
      <c r="G811" s="61"/>
      <c r="H811" s="61"/>
      <c r="I811" s="61"/>
      <c r="J811" s="61"/>
      <c r="K811" s="61"/>
      <c r="L811" s="61"/>
      <c r="M811" s="61"/>
      <c r="N811" s="61"/>
      <c r="O811" s="61"/>
      <c r="P811" s="61"/>
      <c r="Q811" s="61"/>
      <c r="R811" s="61"/>
      <c r="S811" s="61"/>
      <c r="T811" s="61"/>
      <c r="U811" s="61"/>
      <c r="V811" s="61"/>
      <c r="W811" s="61"/>
      <c r="X811" s="61"/>
      <c r="Y811" s="61"/>
      <c r="Z811" s="61"/>
      <c r="AA811" s="61"/>
    </row>
    <row r="812" spans="1:27" ht="14.25" customHeight="1" x14ac:dyDescent="0.35">
      <c r="A812" s="61"/>
      <c r="B812" s="61"/>
      <c r="C812" s="61"/>
      <c r="D812" s="61"/>
      <c r="E812" s="61"/>
      <c r="F812" s="61"/>
      <c r="G812" s="61"/>
      <c r="H812" s="61"/>
      <c r="I812" s="61"/>
      <c r="J812" s="61"/>
      <c r="K812" s="61"/>
      <c r="L812" s="61"/>
      <c r="M812" s="61"/>
      <c r="N812" s="61"/>
      <c r="O812" s="61"/>
      <c r="P812" s="61"/>
      <c r="Q812" s="61"/>
      <c r="R812" s="61"/>
      <c r="S812" s="61"/>
      <c r="T812" s="61"/>
      <c r="U812" s="61"/>
      <c r="V812" s="61"/>
      <c r="W812" s="61"/>
      <c r="X812" s="61"/>
      <c r="Y812" s="61"/>
      <c r="Z812" s="61"/>
      <c r="AA812" s="61"/>
    </row>
    <row r="813" spans="1:27" ht="14.25" customHeight="1" x14ac:dyDescent="0.35">
      <c r="A813" s="61"/>
      <c r="B813" s="61"/>
      <c r="C813" s="61"/>
      <c r="D813" s="61"/>
      <c r="E813" s="61"/>
      <c r="F813" s="61"/>
      <c r="G813" s="61"/>
      <c r="H813" s="61"/>
      <c r="I813" s="61"/>
      <c r="J813" s="61"/>
      <c r="K813" s="61"/>
      <c r="L813" s="61"/>
      <c r="M813" s="61"/>
      <c r="N813" s="61"/>
      <c r="O813" s="61"/>
      <c r="P813" s="61"/>
      <c r="Q813" s="61"/>
      <c r="R813" s="61"/>
      <c r="S813" s="61"/>
      <c r="T813" s="61"/>
      <c r="U813" s="61"/>
      <c r="V813" s="61"/>
      <c r="W813" s="61"/>
      <c r="X813" s="61"/>
      <c r="Y813" s="61"/>
      <c r="Z813" s="61"/>
      <c r="AA813" s="61"/>
    </row>
    <row r="814" spans="1:27" ht="14.25" customHeight="1" x14ac:dyDescent="0.35">
      <c r="A814" s="61"/>
      <c r="B814" s="61"/>
      <c r="C814" s="61"/>
      <c r="D814" s="61"/>
      <c r="E814" s="61"/>
      <c r="F814" s="61"/>
      <c r="G814" s="61"/>
      <c r="H814" s="61"/>
      <c r="I814" s="61"/>
      <c r="J814" s="61"/>
      <c r="K814" s="61"/>
      <c r="L814" s="61"/>
      <c r="M814" s="61"/>
      <c r="N814" s="61"/>
      <c r="O814" s="61"/>
      <c r="P814" s="61"/>
      <c r="Q814" s="61"/>
      <c r="R814" s="61"/>
      <c r="S814" s="61"/>
      <c r="T814" s="61"/>
      <c r="U814" s="61"/>
      <c r="V814" s="61"/>
      <c r="W814" s="61"/>
      <c r="X814" s="61"/>
      <c r="Y814" s="61"/>
      <c r="Z814" s="61"/>
      <c r="AA814" s="61"/>
    </row>
    <row r="815" spans="1:27" ht="14.25" customHeight="1" x14ac:dyDescent="0.35">
      <c r="A815" s="61"/>
      <c r="B815" s="61"/>
      <c r="C815" s="61"/>
      <c r="D815" s="61"/>
      <c r="E815" s="61"/>
      <c r="F815" s="61"/>
      <c r="G815" s="61"/>
      <c r="H815" s="61"/>
      <c r="I815" s="61"/>
      <c r="J815" s="61"/>
      <c r="K815" s="61"/>
      <c r="L815" s="61"/>
      <c r="M815" s="61"/>
      <c r="N815" s="61"/>
      <c r="O815" s="61"/>
      <c r="P815" s="61"/>
      <c r="Q815" s="61"/>
      <c r="R815" s="61"/>
      <c r="S815" s="61"/>
      <c r="T815" s="61"/>
      <c r="U815" s="61"/>
      <c r="V815" s="61"/>
      <c r="W815" s="61"/>
      <c r="X815" s="61"/>
      <c r="Y815" s="61"/>
      <c r="Z815" s="61"/>
      <c r="AA815" s="61"/>
    </row>
    <row r="816" spans="1:27" ht="14.25" customHeight="1" x14ac:dyDescent="0.35">
      <c r="A816" s="61"/>
      <c r="B816" s="61"/>
      <c r="C816" s="61"/>
      <c r="D816" s="61"/>
      <c r="E816" s="61"/>
      <c r="F816" s="61"/>
      <c r="G816" s="61"/>
      <c r="H816" s="61"/>
      <c r="I816" s="61"/>
      <c r="J816" s="61"/>
      <c r="K816" s="61"/>
      <c r="L816" s="61"/>
      <c r="M816" s="61"/>
      <c r="N816" s="61"/>
      <c r="O816" s="61"/>
      <c r="P816" s="61"/>
      <c r="Q816" s="61"/>
      <c r="R816" s="61"/>
      <c r="S816" s="61"/>
      <c r="T816" s="61"/>
      <c r="U816" s="61"/>
      <c r="V816" s="61"/>
      <c r="W816" s="61"/>
      <c r="X816" s="61"/>
      <c r="Y816" s="61"/>
      <c r="Z816" s="61"/>
      <c r="AA816" s="61"/>
    </row>
    <row r="817" spans="1:27" ht="14.25" customHeight="1" x14ac:dyDescent="0.35">
      <c r="A817" s="61"/>
      <c r="B817" s="61"/>
      <c r="C817" s="61"/>
      <c r="D817" s="61"/>
      <c r="E817" s="61"/>
      <c r="F817" s="61"/>
      <c r="G817" s="61"/>
      <c r="H817" s="61"/>
      <c r="I817" s="61"/>
      <c r="J817" s="61"/>
      <c r="K817" s="61"/>
      <c r="L817" s="61"/>
      <c r="M817" s="61"/>
      <c r="N817" s="61"/>
      <c r="O817" s="61"/>
      <c r="P817" s="61"/>
      <c r="Q817" s="61"/>
      <c r="R817" s="61"/>
      <c r="S817" s="61"/>
      <c r="T817" s="61"/>
      <c r="U817" s="61"/>
      <c r="V817" s="61"/>
      <c r="W817" s="61"/>
      <c r="X817" s="61"/>
      <c r="Y817" s="61"/>
      <c r="Z817" s="61"/>
      <c r="AA817" s="61"/>
    </row>
    <row r="818" spans="1:27" ht="14.25" customHeight="1" x14ac:dyDescent="0.35">
      <c r="A818" s="61"/>
      <c r="B818" s="61"/>
      <c r="C818" s="61"/>
      <c r="D818" s="61"/>
      <c r="E818" s="61"/>
      <c r="F818" s="61"/>
      <c r="G818" s="61"/>
      <c r="H818" s="61"/>
      <c r="I818" s="61"/>
      <c r="J818" s="61"/>
      <c r="K818" s="61"/>
      <c r="L818" s="61"/>
      <c r="M818" s="61"/>
      <c r="N818" s="61"/>
      <c r="O818" s="61"/>
      <c r="P818" s="61"/>
      <c r="Q818" s="61"/>
      <c r="R818" s="61"/>
      <c r="S818" s="61"/>
      <c r="T818" s="61"/>
      <c r="U818" s="61"/>
      <c r="V818" s="61"/>
      <c r="W818" s="61"/>
      <c r="X818" s="61"/>
      <c r="Y818" s="61"/>
      <c r="Z818" s="61"/>
      <c r="AA818" s="61"/>
    </row>
    <row r="819" spans="1:27" ht="14.25" customHeight="1" x14ac:dyDescent="0.35">
      <c r="A819" s="61"/>
      <c r="B819" s="61"/>
      <c r="C819" s="61"/>
      <c r="D819" s="61"/>
      <c r="E819" s="61"/>
      <c r="F819" s="61"/>
      <c r="G819" s="61"/>
      <c r="H819" s="61"/>
      <c r="I819" s="61"/>
      <c r="J819" s="61"/>
      <c r="K819" s="61"/>
      <c r="L819" s="61"/>
      <c r="M819" s="61"/>
      <c r="N819" s="61"/>
      <c r="O819" s="61"/>
      <c r="P819" s="61"/>
      <c r="Q819" s="61"/>
      <c r="R819" s="61"/>
      <c r="S819" s="61"/>
      <c r="T819" s="61"/>
      <c r="U819" s="61"/>
      <c r="V819" s="61"/>
      <c r="W819" s="61"/>
      <c r="X819" s="61"/>
      <c r="Y819" s="61"/>
      <c r="Z819" s="61"/>
      <c r="AA819" s="61"/>
    </row>
    <row r="820" spans="1:27" ht="14.25" customHeight="1" x14ac:dyDescent="0.35">
      <c r="A820" s="61"/>
      <c r="B820" s="61"/>
      <c r="C820" s="61"/>
      <c r="D820" s="61"/>
      <c r="E820" s="61"/>
      <c r="F820" s="61"/>
      <c r="G820" s="61"/>
      <c r="H820" s="61"/>
      <c r="I820" s="61"/>
      <c r="J820" s="61"/>
      <c r="K820" s="61"/>
      <c r="L820" s="61"/>
      <c r="M820" s="61"/>
      <c r="N820" s="61"/>
      <c r="O820" s="61"/>
      <c r="P820" s="61"/>
      <c r="Q820" s="61"/>
      <c r="R820" s="61"/>
      <c r="S820" s="61"/>
      <c r="T820" s="61"/>
      <c r="U820" s="61"/>
      <c r="V820" s="61"/>
      <c r="W820" s="61"/>
      <c r="X820" s="61"/>
      <c r="Y820" s="61"/>
      <c r="Z820" s="61"/>
      <c r="AA820" s="61"/>
    </row>
    <row r="821" spans="1:27" ht="14.25" customHeight="1" x14ac:dyDescent="0.35">
      <c r="A821" s="61"/>
      <c r="B821" s="61"/>
      <c r="C821" s="61"/>
      <c r="D821" s="61"/>
      <c r="E821" s="61"/>
      <c r="F821" s="61"/>
      <c r="G821" s="61"/>
      <c r="H821" s="61"/>
      <c r="I821" s="61"/>
      <c r="J821" s="61"/>
      <c r="K821" s="61"/>
      <c r="L821" s="61"/>
      <c r="M821" s="61"/>
      <c r="N821" s="61"/>
      <c r="O821" s="61"/>
      <c r="P821" s="61"/>
      <c r="Q821" s="61"/>
      <c r="R821" s="61"/>
      <c r="S821" s="61"/>
      <c r="T821" s="61"/>
      <c r="U821" s="61"/>
      <c r="V821" s="61"/>
      <c r="W821" s="61"/>
      <c r="X821" s="61"/>
      <c r="Y821" s="61"/>
      <c r="Z821" s="61"/>
      <c r="AA821" s="61"/>
    </row>
    <row r="822" spans="1:27" ht="14.25" customHeight="1" x14ac:dyDescent="0.35">
      <c r="A822" s="61"/>
      <c r="B822" s="61"/>
      <c r="C822" s="61"/>
      <c r="D822" s="61"/>
      <c r="E822" s="61"/>
      <c r="F822" s="61"/>
      <c r="G822" s="61"/>
      <c r="H822" s="61"/>
      <c r="I822" s="61"/>
      <c r="J822" s="61"/>
      <c r="K822" s="61"/>
      <c r="L822" s="61"/>
      <c r="M822" s="61"/>
      <c r="N822" s="61"/>
      <c r="O822" s="61"/>
      <c r="P822" s="61"/>
      <c r="Q822" s="61"/>
      <c r="R822" s="61"/>
      <c r="S822" s="61"/>
      <c r="T822" s="61"/>
      <c r="U822" s="61"/>
      <c r="V822" s="61"/>
      <c r="W822" s="61"/>
      <c r="X822" s="61"/>
      <c r="Y822" s="61"/>
      <c r="Z822" s="61"/>
      <c r="AA822" s="61"/>
    </row>
    <row r="823" spans="1:27" ht="14.25" customHeight="1" x14ac:dyDescent="0.35">
      <c r="A823" s="61"/>
      <c r="B823" s="61"/>
      <c r="C823" s="61"/>
      <c r="D823" s="61"/>
      <c r="E823" s="61"/>
      <c r="F823" s="61"/>
      <c r="G823" s="61"/>
      <c r="H823" s="61"/>
      <c r="I823" s="61"/>
      <c r="J823" s="61"/>
      <c r="K823" s="61"/>
      <c r="L823" s="61"/>
      <c r="M823" s="61"/>
      <c r="N823" s="61"/>
      <c r="O823" s="61"/>
      <c r="P823" s="61"/>
      <c r="Q823" s="61"/>
      <c r="R823" s="61"/>
      <c r="S823" s="61"/>
      <c r="T823" s="61"/>
      <c r="U823" s="61"/>
      <c r="V823" s="61"/>
      <c r="W823" s="61"/>
      <c r="X823" s="61"/>
      <c r="Y823" s="61"/>
      <c r="Z823" s="61"/>
      <c r="AA823" s="61"/>
    </row>
    <row r="824" spans="1:27" ht="14.25" customHeight="1" x14ac:dyDescent="0.35">
      <c r="A824" s="61"/>
      <c r="B824" s="61"/>
      <c r="C824" s="61"/>
      <c r="D824" s="61"/>
      <c r="E824" s="61"/>
      <c r="F824" s="61"/>
      <c r="G824" s="61"/>
      <c r="H824" s="61"/>
      <c r="I824" s="61"/>
      <c r="J824" s="61"/>
      <c r="K824" s="61"/>
      <c r="L824" s="61"/>
      <c r="M824" s="61"/>
      <c r="N824" s="61"/>
      <c r="O824" s="61"/>
      <c r="P824" s="61"/>
      <c r="Q824" s="61"/>
      <c r="R824" s="61"/>
      <c r="S824" s="61"/>
      <c r="T824" s="61"/>
      <c r="U824" s="61"/>
      <c r="V824" s="61"/>
      <c r="W824" s="61"/>
      <c r="X824" s="61"/>
      <c r="Y824" s="61"/>
      <c r="Z824" s="61"/>
      <c r="AA824" s="61"/>
    </row>
    <row r="825" spans="1:27" ht="14.25" customHeight="1" x14ac:dyDescent="0.35">
      <c r="A825" s="61"/>
      <c r="B825" s="61"/>
      <c r="C825" s="61"/>
      <c r="D825" s="61"/>
      <c r="E825" s="61"/>
      <c r="F825" s="61"/>
      <c r="G825" s="61"/>
      <c r="H825" s="61"/>
      <c r="I825" s="61"/>
      <c r="J825" s="61"/>
      <c r="K825" s="61"/>
      <c r="L825" s="61"/>
      <c r="M825" s="61"/>
      <c r="N825" s="61"/>
      <c r="O825" s="61"/>
      <c r="P825" s="61"/>
      <c r="Q825" s="61"/>
      <c r="R825" s="61"/>
      <c r="S825" s="61"/>
      <c r="T825" s="61"/>
      <c r="U825" s="61"/>
      <c r="V825" s="61"/>
      <c r="W825" s="61"/>
      <c r="X825" s="61"/>
      <c r="Y825" s="61"/>
      <c r="Z825" s="61"/>
      <c r="AA825" s="61"/>
    </row>
    <row r="826" spans="1:27" ht="14.25" customHeight="1" x14ac:dyDescent="0.35">
      <c r="A826" s="61"/>
      <c r="B826" s="61"/>
      <c r="C826" s="61"/>
      <c r="D826" s="61"/>
      <c r="E826" s="61"/>
      <c r="F826" s="61"/>
      <c r="G826" s="61"/>
      <c r="H826" s="61"/>
      <c r="I826" s="61"/>
      <c r="J826" s="61"/>
      <c r="K826" s="61"/>
      <c r="L826" s="61"/>
      <c r="M826" s="61"/>
      <c r="N826" s="61"/>
      <c r="O826" s="61"/>
      <c r="P826" s="61"/>
      <c r="Q826" s="61"/>
      <c r="R826" s="61"/>
      <c r="S826" s="61"/>
      <c r="T826" s="61"/>
      <c r="U826" s="61"/>
      <c r="V826" s="61"/>
      <c r="W826" s="61"/>
      <c r="X826" s="61"/>
      <c r="Y826" s="61"/>
      <c r="Z826" s="61"/>
      <c r="AA826" s="61"/>
    </row>
    <row r="827" spans="1:27" ht="14.25" customHeight="1" x14ac:dyDescent="0.35">
      <c r="A827" s="61"/>
      <c r="B827" s="61"/>
      <c r="C827" s="61"/>
      <c r="D827" s="61"/>
      <c r="E827" s="61"/>
      <c r="F827" s="61"/>
      <c r="G827" s="61"/>
      <c r="H827" s="61"/>
      <c r="I827" s="61"/>
      <c r="J827" s="61"/>
      <c r="K827" s="61"/>
      <c r="L827" s="61"/>
      <c r="M827" s="61"/>
      <c r="N827" s="61"/>
      <c r="O827" s="61"/>
      <c r="P827" s="61"/>
      <c r="Q827" s="61"/>
      <c r="R827" s="61"/>
      <c r="S827" s="61"/>
      <c r="T827" s="61"/>
      <c r="U827" s="61"/>
      <c r="V827" s="61"/>
      <c r="W827" s="61"/>
      <c r="X827" s="61"/>
      <c r="Y827" s="61"/>
      <c r="Z827" s="61"/>
      <c r="AA827" s="61"/>
    </row>
    <row r="828" spans="1:27" ht="14.25" customHeight="1" x14ac:dyDescent="0.35">
      <c r="A828" s="61"/>
      <c r="B828" s="61"/>
      <c r="C828" s="61"/>
      <c r="D828" s="61"/>
      <c r="E828" s="61"/>
      <c r="F828" s="61"/>
      <c r="G828" s="61"/>
      <c r="H828" s="61"/>
      <c r="I828" s="61"/>
      <c r="J828" s="61"/>
      <c r="K828" s="61"/>
      <c r="L828" s="61"/>
      <c r="M828" s="61"/>
      <c r="N828" s="61"/>
      <c r="O828" s="61"/>
      <c r="P828" s="61"/>
      <c r="Q828" s="61"/>
      <c r="R828" s="61"/>
      <c r="S828" s="61"/>
      <c r="T828" s="61"/>
      <c r="U828" s="61"/>
      <c r="V828" s="61"/>
      <c r="W828" s="61"/>
      <c r="X828" s="61"/>
      <c r="Y828" s="61"/>
      <c r="Z828" s="61"/>
      <c r="AA828" s="61"/>
    </row>
    <row r="829" spans="1:27" ht="14.25" customHeight="1" x14ac:dyDescent="0.35">
      <c r="A829" s="61"/>
      <c r="B829" s="61"/>
      <c r="C829" s="61"/>
      <c r="D829" s="61"/>
      <c r="E829" s="61"/>
      <c r="F829" s="61"/>
      <c r="G829" s="61"/>
      <c r="H829" s="61"/>
      <c r="I829" s="61"/>
      <c r="J829" s="61"/>
      <c r="K829" s="61"/>
      <c r="L829" s="61"/>
      <c r="M829" s="61"/>
      <c r="N829" s="61"/>
      <c r="O829" s="61"/>
      <c r="P829" s="61"/>
      <c r="Q829" s="61"/>
      <c r="R829" s="61"/>
      <c r="S829" s="61"/>
      <c r="T829" s="61"/>
      <c r="U829" s="61"/>
      <c r="V829" s="61"/>
      <c r="W829" s="61"/>
      <c r="X829" s="61"/>
      <c r="Y829" s="61"/>
      <c r="Z829" s="61"/>
      <c r="AA829" s="61"/>
    </row>
    <row r="830" spans="1:27" ht="14.25" customHeight="1" x14ac:dyDescent="0.35">
      <c r="A830" s="61"/>
      <c r="B830" s="61"/>
      <c r="C830" s="61"/>
      <c r="D830" s="61"/>
      <c r="E830" s="61"/>
      <c r="F830" s="61"/>
      <c r="G830" s="61"/>
      <c r="H830" s="61"/>
      <c r="I830" s="61"/>
      <c r="J830" s="61"/>
      <c r="K830" s="61"/>
      <c r="L830" s="61"/>
      <c r="M830" s="61"/>
      <c r="N830" s="61"/>
      <c r="O830" s="61"/>
      <c r="P830" s="61"/>
      <c r="Q830" s="61"/>
      <c r="R830" s="61"/>
      <c r="S830" s="61"/>
      <c r="T830" s="61"/>
      <c r="U830" s="61"/>
      <c r="V830" s="61"/>
      <c r="W830" s="61"/>
      <c r="X830" s="61"/>
      <c r="Y830" s="61"/>
      <c r="Z830" s="61"/>
      <c r="AA830" s="61"/>
    </row>
    <row r="831" spans="1:27" ht="14.25" customHeight="1" x14ac:dyDescent="0.35">
      <c r="A831" s="61"/>
      <c r="B831" s="61"/>
      <c r="C831" s="61"/>
      <c r="D831" s="61"/>
      <c r="E831" s="61"/>
      <c r="F831" s="61"/>
      <c r="G831" s="61"/>
      <c r="H831" s="61"/>
      <c r="I831" s="61"/>
      <c r="J831" s="61"/>
      <c r="K831" s="61"/>
      <c r="L831" s="61"/>
      <c r="M831" s="61"/>
      <c r="N831" s="61"/>
      <c r="O831" s="61"/>
      <c r="P831" s="61"/>
      <c r="Q831" s="61"/>
      <c r="R831" s="61"/>
      <c r="S831" s="61"/>
      <c r="T831" s="61"/>
      <c r="U831" s="61"/>
      <c r="V831" s="61"/>
      <c r="W831" s="61"/>
      <c r="X831" s="61"/>
      <c r="Y831" s="61"/>
      <c r="Z831" s="61"/>
      <c r="AA831" s="61"/>
    </row>
    <row r="832" spans="1:27" ht="14.25" customHeight="1" x14ac:dyDescent="0.35">
      <c r="A832" s="61"/>
      <c r="B832" s="61"/>
      <c r="C832" s="61"/>
      <c r="D832" s="61"/>
      <c r="E832" s="61"/>
      <c r="F832" s="61"/>
      <c r="G832" s="61"/>
      <c r="H832" s="61"/>
      <c r="I832" s="61"/>
      <c r="J832" s="61"/>
      <c r="K832" s="61"/>
      <c r="L832" s="61"/>
      <c r="M832" s="61"/>
      <c r="N832" s="61"/>
      <c r="O832" s="61"/>
      <c r="P832" s="61"/>
      <c r="Q832" s="61"/>
      <c r="R832" s="61"/>
      <c r="S832" s="61"/>
      <c r="T832" s="61"/>
      <c r="U832" s="61"/>
      <c r="V832" s="61"/>
      <c r="W832" s="61"/>
      <c r="X832" s="61"/>
      <c r="Y832" s="61"/>
      <c r="Z832" s="61"/>
      <c r="AA832" s="61"/>
    </row>
    <row r="833" spans="1:27" ht="14.25" customHeight="1" x14ac:dyDescent="0.35">
      <c r="A833" s="61"/>
      <c r="B833" s="61"/>
      <c r="C833" s="61"/>
      <c r="D833" s="61"/>
      <c r="E833" s="61"/>
      <c r="F833" s="61"/>
      <c r="G833" s="61"/>
      <c r="H833" s="61"/>
      <c r="I833" s="61"/>
      <c r="J833" s="61"/>
      <c r="K833" s="61"/>
      <c r="L833" s="61"/>
      <c r="M833" s="61"/>
      <c r="N833" s="61"/>
      <c r="O833" s="61"/>
      <c r="P833" s="61"/>
      <c r="Q833" s="61"/>
      <c r="R833" s="61"/>
      <c r="S833" s="61"/>
      <c r="T833" s="61"/>
      <c r="U833" s="61"/>
      <c r="V833" s="61"/>
      <c r="W833" s="61"/>
      <c r="X833" s="61"/>
      <c r="Y833" s="61"/>
      <c r="Z833" s="61"/>
      <c r="AA833" s="61"/>
    </row>
    <row r="834" spans="1:27" ht="14.25" customHeight="1" x14ac:dyDescent="0.35">
      <c r="A834" s="61"/>
      <c r="B834" s="61"/>
      <c r="C834" s="61"/>
      <c r="D834" s="61"/>
      <c r="E834" s="61"/>
      <c r="F834" s="61"/>
      <c r="G834" s="61"/>
      <c r="H834" s="61"/>
      <c r="I834" s="61"/>
      <c r="J834" s="61"/>
      <c r="K834" s="61"/>
      <c r="L834" s="61"/>
      <c r="M834" s="61"/>
      <c r="N834" s="61"/>
      <c r="O834" s="61"/>
      <c r="P834" s="61"/>
      <c r="Q834" s="61"/>
      <c r="R834" s="61"/>
      <c r="S834" s="61"/>
      <c r="T834" s="61"/>
      <c r="U834" s="61"/>
      <c r="V834" s="61"/>
      <c r="W834" s="61"/>
      <c r="X834" s="61"/>
      <c r="Y834" s="61"/>
      <c r="Z834" s="61"/>
      <c r="AA834" s="61"/>
    </row>
    <row r="835" spans="1:27" ht="14.25" customHeight="1" x14ac:dyDescent="0.35">
      <c r="A835" s="61"/>
      <c r="B835" s="61"/>
      <c r="C835" s="61"/>
      <c r="D835" s="61"/>
      <c r="E835" s="61"/>
      <c r="F835" s="61"/>
      <c r="G835" s="61"/>
      <c r="H835" s="61"/>
      <c r="I835" s="61"/>
      <c r="J835" s="61"/>
      <c r="K835" s="61"/>
      <c r="L835" s="61"/>
      <c r="M835" s="61"/>
      <c r="N835" s="61"/>
      <c r="O835" s="61"/>
      <c r="P835" s="61"/>
      <c r="Q835" s="61"/>
      <c r="R835" s="61"/>
      <c r="S835" s="61"/>
      <c r="T835" s="61"/>
      <c r="U835" s="61"/>
      <c r="V835" s="61"/>
      <c r="W835" s="61"/>
      <c r="X835" s="61"/>
      <c r="Y835" s="61"/>
      <c r="Z835" s="61"/>
      <c r="AA835" s="61"/>
    </row>
    <row r="836" spans="1:27" ht="14.25" customHeight="1" x14ac:dyDescent="0.35">
      <c r="A836" s="61"/>
      <c r="B836" s="61"/>
      <c r="C836" s="61"/>
      <c r="D836" s="61"/>
      <c r="E836" s="61"/>
      <c r="F836" s="61"/>
      <c r="G836" s="61"/>
      <c r="H836" s="61"/>
      <c r="I836" s="61"/>
      <c r="J836" s="61"/>
      <c r="K836" s="61"/>
      <c r="L836" s="61"/>
      <c r="M836" s="61"/>
      <c r="N836" s="61"/>
      <c r="O836" s="61"/>
      <c r="P836" s="61"/>
      <c r="Q836" s="61"/>
      <c r="R836" s="61"/>
      <c r="S836" s="61"/>
      <c r="T836" s="61"/>
      <c r="U836" s="61"/>
      <c r="V836" s="61"/>
      <c r="W836" s="61"/>
      <c r="X836" s="61"/>
      <c r="Y836" s="61"/>
      <c r="Z836" s="61"/>
      <c r="AA836" s="61"/>
    </row>
    <row r="837" spans="1:27" ht="14.25" customHeight="1" x14ac:dyDescent="0.35">
      <c r="A837" s="61"/>
      <c r="B837" s="61"/>
      <c r="C837" s="61"/>
      <c r="D837" s="61"/>
      <c r="E837" s="61"/>
      <c r="F837" s="61"/>
      <c r="G837" s="61"/>
      <c r="H837" s="61"/>
      <c r="I837" s="61"/>
      <c r="J837" s="61"/>
      <c r="K837" s="61"/>
      <c r="L837" s="61"/>
      <c r="M837" s="61"/>
      <c r="N837" s="61"/>
      <c r="O837" s="61"/>
      <c r="P837" s="61"/>
      <c r="Q837" s="61"/>
      <c r="R837" s="61"/>
      <c r="S837" s="61"/>
      <c r="T837" s="61"/>
      <c r="U837" s="61"/>
      <c r="V837" s="61"/>
      <c r="W837" s="61"/>
      <c r="X837" s="61"/>
      <c r="Y837" s="61"/>
      <c r="Z837" s="61"/>
      <c r="AA837" s="61"/>
    </row>
    <row r="838" spans="1:27" ht="14.25" customHeight="1" x14ac:dyDescent="0.35">
      <c r="A838" s="61"/>
      <c r="B838" s="61"/>
      <c r="C838" s="61"/>
      <c r="D838" s="61"/>
      <c r="E838" s="61"/>
      <c r="F838" s="61"/>
      <c r="G838" s="61"/>
      <c r="H838" s="61"/>
      <c r="I838" s="61"/>
      <c r="J838" s="61"/>
      <c r="K838" s="61"/>
      <c r="L838" s="61"/>
      <c r="M838" s="61"/>
      <c r="N838" s="61"/>
      <c r="O838" s="61"/>
      <c r="P838" s="61"/>
      <c r="Q838" s="61"/>
      <c r="R838" s="61"/>
      <c r="S838" s="61"/>
      <c r="T838" s="61"/>
      <c r="U838" s="61"/>
      <c r="V838" s="61"/>
      <c r="W838" s="61"/>
      <c r="X838" s="61"/>
      <c r="Y838" s="61"/>
      <c r="Z838" s="61"/>
      <c r="AA838" s="61"/>
    </row>
    <row r="839" spans="1:27" ht="14.25" customHeight="1" x14ac:dyDescent="0.35">
      <c r="A839" s="61"/>
      <c r="B839" s="61"/>
      <c r="C839" s="61"/>
      <c r="D839" s="61"/>
      <c r="E839" s="61"/>
      <c r="F839" s="61"/>
      <c r="G839" s="61"/>
      <c r="H839" s="61"/>
      <c r="I839" s="61"/>
      <c r="J839" s="61"/>
      <c r="K839" s="61"/>
      <c r="L839" s="61"/>
      <c r="M839" s="61"/>
      <c r="N839" s="61"/>
      <c r="O839" s="61"/>
      <c r="P839" s="61"/>
      <c r="Q839" s="61"/>
      <c r="R839" s="61"/>
      <c r="S839" s="61"/>
      <c r="T839" s="61"/>
      <c r="U839" s="61"/>
      <c r="V839" s="61"/>
      <c r="W839" s="61"/>
      <c r="X839" s="61"/>
      <c r="Y839" s="61"/>
      <c r="Z839" s="61"/>
      <c r="AA839" s="61"/>
    </row>
    <row r="840" spans="1:27" ht="14.25" customHeight="1" x14ac:dyDescent="0.35">
      <c r="A840" s="61"/>
      <c r="B840" s="61"/>
      <c r="C840" s="61"/>
      <c r="D840" s="61"/>
      <c r="E840" s="61"/>
      <c r="F840" s="61"/>
      <c r="G840" s="61"/>
      <c r="H840" s="61"/>
      <c r="I840" s="61"/>
      <c r="J840" s="61"/>
      <c r="K840" s="61"/>
      <c r="L840" s="61"/>
      <c r="M840" s="61"/>
      <c r="N840" s="61"/>
      <c r="O840" s="61"/>
      <c r="P840" s="61"/>
      <c r="Q840" s="61"/>
      <c r="R840" s="61"/>
      <c r="S840" s="61"/>
      <c r="T840" s="61"/>
      <c r="U840" s="61"/>
      <c r="V840" s="61"/>
      <c r="W840" s="61"/>
      <c r="X840" s="61"/>
      <c r="Y840" s="61"/>
      <c r="Z840" s="61"/>
      <c r="AA840" s="61"/>
    </row>
    <row r="841" spans="1:27" ht="14.25" customHeight="1" x14ac:dyDescent="0.35">
      <c r="A841" s="61"/>
      <c r="B841" s="61"/>
      <c r="C841" s="61"/>
      <c r="D841" s="61"/>
      <c r="E841" s="61"/>
      <c r="F841" s="61"/>
      <c r="G841" s="61"/>
      <c r="H841" s="61"/>
      <c r="I841" s="61"/>
      <c r="J841" s="61"/>
      <c r="K841" s="61"/>
      <c r="L841" s="61"/>
      <c r="M841" s="61"/>
      <c r="N841" s="61"/>
      <c r="O841" s="61"/>
      <c r="P841" s="61"/>
      <c r="Q841" s="61"/>
      <c r="R841" s="61"/>
      <c r="S841" s="61"/>
      <c r="T841" s="61"/>
      <c r="U841" s="61"/>
      <c r="V841" s="61"/>
      <c r="W841" s="61"/>
      <c r="X841" s="61"/>
      <c r="Y841" s="61"/>
      <c r="Z841" s="61"/>
      <c r="AA841" s="61"/>
    </row>
    <row r="842" spans="1:27" ht="14.25" customHeight="1" x14ac:dyDescent="0.35">
      <c r="A842" s="61"/>
      <c r="B842" s="61"/>
      <c r="C842" s="61"/>
      <c r="D842" s="61"/>
      <c r="E842" s="61"/>
      <c r="F842" s="61"/>
      <c r="G842" s="61"/>
      <c r="H842" s="61"/>
      <c r="I842" s="61"/>
      <c r="J842" s="61"/>
      <c r="K842" s="61"/>
      <c r="L842" s="61"/>
      <c r="M842" s="61"/>
      <c r="N842" s="61"/>
      <c r="O842" s="61"/>
      <c r="P842" s="61"/>
      <c r="Q842" s="61"/>
      <c r="R842" s="61"/>
      <c r="S842" s="61"/>
      <c r="T842" s="61"/>
      <c r="U842" s="61"/>
      <c r="V842" s="61"/>
      <c r="W842" s="61"/>
      <c r="X842" s="61"/>
      <c r="Y842" s="61"/>
      <c r="Z842" s="61"/>
      <c r="AA842" s="61"/>
    </row>
    <row r="843" spans="1:27" ht="14.25" customHeight="1" x14ac:dyDescent="0.35">
      <c r="A843" s="61"/>
      <c r="B843" s="61"/>
      <c r="C843" s="61"/>
      <c r="D843" s="61"/>
      <c r="E843" s="61"/>
      <c r="F843" s="61"/>
      <c r="G843" s="61"/>
      <c r="H843" s="61"/>
      <c r="I843" s="61"/>
      <c r="J843" s="61"/>
      <c r="K843" s="61"/>
      <c r="L843" s="61"/>
      <c r="M843" s="61"/>
      <c r="N843" s="61"/>
      <c r="O843" s="61"/>
      <c r="P843" s="61"/>
      <c r="Q843" s="61"/>
      <c r="R843" s="61"/>
      <c r="S843" s="61"/>
      <c r="T843" s="61"/>
      <c r="U843" s="61"/>
      <c r="V843" s="61"/>
      <c r="W843" s="61"/>
      <c r="X843" s="61"/>
      <c r="Y843" s="61"/>
      <c r="Z843" s="61"/>
      <c r="AA843" s="61"/>
    </row>
    <row r="844" spans="1:27" ht="14.25" customHeight="1" x14ac:dyDescent="0.35">
      <c r="A844" s="61"/>
      <c r="B844" s="61"/>
      <c r="C844" s="61"/>
      <c r="D844" s="61"/>
      <c r="E844" s="61"/>
      <c r="F844" s="61"/>
      <c r="G844" s="61"/>
      <c r="H844" s="61"/>
      <c r="I844" s="61"/>
      <c r="J844" s="61"/>
      <c r="K844" s="61"/>
      <c r="L844" s="61"/>
      <c r="M844" s="61"/>
      <c r="N844" s="61"/>
      <c r="O844" s="61"/>
      <c r="P844" s="61"/>
      <c r="Q844" s="61"/>
      <c r="R844" s="61"/>
      <c r="S844" s="61"/>
      <c r="T844" s="61"/>
      <c r="U844" s="61"/>
      <c r="V844" s="61"/>
      <c r="W844" s="61"/>
      <c r="X844" s="61"/>
      <c r="Y844" s="61"/>
      <c r="Z844" s="61"/>
      <c r="AA844" s="61"/>
    </row>
    <row r="845" spans="1:27" ht="14.25" customHeight="1" x14ac:dyDescent="0.35">
      <c r="A845" s="61"/>
      <c r="B845" s="61"/>
      <c r="C845" s="61"/>
      <c r="D845" s="61"/>
      <c r="E845" s="61"/>
      <c r="F845" s="61"/>
      <c r="G845" s="61"/>
      <c r="H845" s="61"/>
      <c r="I845" s="61"/>
      <c r="J845" s="61"/>
      <c r="K845" s="61"/>
      <c r="L845" s="61"/>
      <c r="M845" s="61"/>
      <c r="N845" s="61"/>
      <c r="O845" s="61"/>
      <c r="P845" s="61"/>
      <c r="Q845" s="61"/>
      <c r="R845" s="61"/>
      <c r="S845" s="61"/>
      <c r="T845" s="61"/>
      <c r="U845" s="61"/>
      <c r="V845" s="61"/>
      <c r="W845" s="61"/>
      <c r="X845" s="61"/>
      <c r="Y845" s="61"/>
      <c r="Z845" s="61"/>
      <c r="AA845" s="61"/>
    </row>
    <row r="846" spans="1:27" ht="14.25" customHeight="1" x14ac:dyDescent="0.35">
      <c r="A846" s="61"/>
      <c r="B846" s="61"/>
      <c r="C846" s="61"/>
      <c r="D846" s="61"/>
      <c r="E846" s="61"/>
      <c r="F846" s="61"/>
      <c r="G846" s="61"/>
      <c r="H846" s="61"/>
      <c r="I846" s="61"/>
      <c r="J846" s="61"/>
      <c r="K846" s="61"/>
      <c r="L846" s="61"/>
      <c r="M846" s="61"/>
      <c r="N846" s="61"/>
      <c r="O846" s="61"/>
      <c r="P846" s="61"/>
      <c r="Q846" s="61"/>
      <c r="R846" s="61"/>
      <c r="S846" s="61"/>
      <c r="T846" s="61"/>
      <c r="U846" s="61"/>
      <c r="V846" s="61"/>
      <c r="W846" s="61"/>
      <c r="X846" s="61"/>
      <c r="Y846" s="61"/>
      <c r="Z846" s="61"/>
      <c r="AA846" s="61"/>
    </row>
    <row r="847" spans="1:27" ht="14.25" customHeight="1" x14ac:dyDescent="0.35">
      <c r="A847" s="61"/>
      <c r="B847" s="61"/>
      <c r="C847" s="61"/>
      <c r="D847" s="61"/>
      <c r="E847" s="61"/>
      <c r="F847" s="61"/>
      <c r="G847" s="61"/>
      <c r="H847" s="61"/>
      <c r="I847" s="61"/>
      <c r="J847" s="61"/>
      <c r="K847" s="61"/>
      <c r="L847" s="61"/>
      <c r="M847" s="61"/>
      <c r="N847" s="61"/>
      <c r="O847" s="61"/>
      <c r="P847" s="61"/>
      <c r="Q847" s="61"/>
      <c r="R847" s="61"/>
      <c r="S847" s="61"/>
      <c r="T847" s="61"/>
      <c r="U847" s="61"/>
      <c r="V847" s="61"/>
      <c r="W847" s="61"/>
      <c r="X847" s="61"/>
      <c r="Y847" s="61"/>
      <c r="Z847" s="61"/>
      <c r="AA847" s="61"/>
    </row>
    <row r="848" spans="1:27" ht="14.25" customHeight="1" x14ac:dyDescent="0.35">
      <c r="A848" s="61"/>
      <c r="B848" s="61"/>
      <c r="C848" s="61"/>
      <c r="D848" s="61"/>
      <c r="E848" s="61"/>
      <c r="F848" s="61"/>
      <c r="G848" s="61"/>
      <c r="H848" s="61"/>
      <c r="I848" s="61"/>
      <c r="J848" s="61"/>
      <c r="K848" s="61"/>
      <c r="L848" s="61"/>
      <c r="M848" s="61"/>
      <c r="N848" s="61"/>
      <c r="O848" s="61"/>
      <c r="P848" s="61"/>
      <c r="Q848" s="61"/>
      <c r="R848" s="61"/>
      <c r="S848" s="61"/>
      <c r="T848" s="61"/>
      <c r="U848" s="61"/>
      <c r="V848" s="61"/>
      <c r="W848" s="61"/>
      <c r="X848" s="61"/>
      <c r="Y848" s="61"/>
      <c r="Z848" s="61"/>
      <c r="AA848" s="61"/>
    </row>
    <row r="849" spans="1:27" ht="14.25" customHeight="1" x14ac:dyDescent="0.35">
      <c r="A849" s="61"/>
      <c r="B849" s="61"/>
      <c r="C849" s="61"/>
      <c r="D849" s="61"/>
      <c r="E849" s="61"/>
      <c r="F849" s="61"/>
      <c r="G849" s="61"/>
      <c r="H849" s="61"/>
      <c r="I849" s="61"/>
      <c r="J849" s="61"/>
      <c r="K849" s="61"/>
      <c r="L849" s="61"/>
      <c r="M849" s="61"/>
      <c r="N849" s="61"/>
      <c r="O849" s="61"/>
      <c r="P849" s="61"/>
      <c r="Q849" s="61"/>
      <c r="R849" s="61"/>
      <c r="S849" s="61"/>
      <c r="T849" s="61"/>
      <c r="U849" s="61"/>
      <c r="V849" s="61"/>
      <c r="W849" s="61"/>
      <c r="X849" s="61"/>
      <c r="Y849" s="61"/>
      <c r="Z849" s="61"/>
      <c r="AA849" s="61"/>
    </row>
    <row r="850" spans="1:27" ht="14.25" customHeight="1" x14ac:dyDescent="0.35">
      <c r="A850" s="61"/>
      <c r="B850" s="61"/>
      <c r="C850" s="61"/>
      <c r="D850" s="61"/>
      <c r="E850" s="61"/>
      <c r="F850" s="61"/>
      <c r="G850" s="61"/>
      <c r="H850" s="61"/>
      <c r="I850" s="61"/>
      <c r="J850" s="61"/>
      <c r="K850" s="61"/>
      <c r="L850" s="61"/>
      <c r="M850" s="61"/>
      <c r="N850" s="61"/>
      <c r="O850" s="61"/>
      <c r="P850" s="61"/>
      <c r="Q850" s="61"/>
      <c r="R850" s="61"/>
      <c r="S850" s="61"/>
      <c r="T850" s="61"/>
      <c r="U850" s="61"/>
      <c r="V850" s="61"/>
      <c r="W850" s="61"/>
      <c r="X850" s="61"/>
      <c r="Y850" s="61"/>
      <c r="Z850" s="61"/>
      <c r="AA850" s="61"/>
    </row>
    <row r="851" spans="1:27" ht="14.25" customHeight="1" x14ac:dyDescent="0.35">
      <c r="A851" s="61"/>
      <c r="B851" s="61"/>
      <c r="C851" s="61"/>
      <c r="D851" s="61"/>
      <c r="E851" s="61"/>
      <c r="F851" s="61"/>
      <c r="G851" s="61"/>
      <c r="H851" s="61"/>
      <c r="I851" s="61"/>
      <c r="J851" s="61"/>
      <c r="K851" s="61"/>
      <c r="L851" s="61"/>
      <c r="M851" s="61"/>
      <c r="N851" s="61"/>
      <c r="O851" s="61"/>
      <c r="P851" s="61"/>
      <c r="Q851" s="61"/>
      <c r="R851" s="61"/>
      <c r="S851" s="61"/>
      <c r="T851" s="61"/>
      <c r="U851" s="61"/>
      <c r="V851" s="61"/>
      <c r="W851" s="61"/>
      <c r="X851" s="61"/>
      <c r="Y851" s="61"/>
      <c r="Z851" s="61"/>
      <c r="AA851" s="61"/>
    </row>
    <row r="852" spans="1:27" ht="14.25" customHeight="1" x14ac:dyDescent="0.35">
      <c r="A852" s="61"/>
      <c r="B852" s="61"/>
      <c r="C852" s="61"/>
      <c r="D852" s="61"/>
      <c r="E852" s="61"/>
      <c r="F852" s="61"/>
      <c r="G852" s="61"/>
      <c r="H852" s="61"/>
      <c r="I852" s="61"/>
      <c r="J852" s="61"/>
      <c r="K852" s="61"/>
      <c r="L852" s="61"/>
      <c r="M852" s="61"/>
      <c r="N852" s="61"/>
      <c r="O852" s="61"/>
      <c r="P852" s="61"/>
      <c r="Q852" s="61"/>
      <c r="R852" s="61"/>
      <c r="S852" s="61"/>
      <c r="T852" s="61"/>
      <c r="U852" s="61"/>
      <c r="V852" s="61"/>
      <c r="W852" s="61"/>
      <c r="X852" s="61"/>
      <c r="Y852" s="61"/>
      <c r="Z852" s="61"/>
      <c r="AA852" s="61"/>
    </row>
    <row r="853" spans="1:27" ht="14.25" customHeight="1" x14ac:dyDescent="0.35">
      <c r="A853" s="61"/>
      <c r="B853" s="61"/>
      <c r="C853" s="61"/>
      <c r="D853" s="61"/>
      <c r="E853" s="61"/>
      <c r="F853" s="61"/>
      <c r="G853" s="61"/>
      <c r="H853" s="61"/>
      <c r="I853" s="61"/>
      <c r="J853" s="61"/>
      <c r="K853" s="61"/>
      <c r="L853" s="61"/>
      <c r="M853" s="61"/>
      <c r="N853" s="61"/>
      <c r="O853" s="61"/>
      <c r="P853" s="61"/>
      <c r="Q853" s="61"/>
      <c r="R853" s="61"/>
      <c r="S853" s="61"/>
      <c r="T853" s="61"/>
      <c r="U853" s="61"/>
      <c r="V853" s="61"/>
      <c r="W853" s="61"/>
      <c r="X853" s="61"/>
      <c r="Y853" s="61"/>
      <c r="Z853" s="61"/>
      <c r="AA853" s="61"/>
    </row>
    <row r="854" spans="1:27" ht="14.25" customHeight="1" x14ac:dyDescent="0.35">
      <c r="A854" s="61"/>
      <c r="B854" s="61"/>
      <c r="C854" s="61"/>
      <c r="D854" s="61"/>
      <c r="E854" s="61"/>
      <c r="F854" s="61"/>
      <c r="G854" s="61"/>
      <c r="H854" s="61"/>
      <c r="I854" s="61"/>
      <c r="J854" s="61"/>
      <c r="K854" s="61"/>
      <c r="L854" s="61"/>
      <c r="M854" s="61"/>
      <c r="N854" s="61"/>
      <c r="O854" s="61"/>
      <c r="P854" s="61"/>
      <c r="Q854" s="61"/>
      <c r="R854" s="61"/>
      <c r="S854" s="61"/>
      <c r="T854" s="61"/>
      <c r="U854" s="61"/>
      <c r="V854" s="61"/>
      <c r="W854" s="61"/>
      <c r="X854" s="61"/>
      <c r="Y854" s="61"/>
      <c r="Z854" s="61"/>
      <c r="AA854" s="61"/>
    </row>
    <row r="855" spans="1:27" ht="14.25" customHeight="1" x14ac:dyDescent="0.35">
      <c r="A855" s="61"/>
      <c r="B855" s="61"/>
      <c r="C855" s="61"/>
      <c r="D855" s="61"/>
      <c r="E855" s="61"/>
      <c r="F855" s="61"/>
      <c r="G855" s="61"/>
      <c r="H855" s="61"/>
      <c r="I855" s="61"/>
      <c r="J855" s="61"/>
      <c r="K855" s="61"/>
      <c r="L855" s="61"/>
      <c r="M855" s="61"/>
      <c r="N855" s="61"/>
      <c r="O855" s="61"/>
      <c r="P855" s="61"/>
      <c r="Q855" s="61"/>
      <c r="R855" s="61"/>
      <c r="S855" s="61"/>
      <c r="T855" s="61"/>
      <c r="U855" s="61"/>
      <c r="V855" s="61"/>
      <c r="W855" s="61"/>
      <c r="X855" s="61"/>
      <c r="Y855" s="61"/>
      <c r="Z855" s="61"/>
      <c r="AA855" s="61"/>
    </row>
    <row r="856" spans="1:27" ht="14.25" customHeight="1" x14ac:dyDescent="0.35">
      <c r="A856" s="61"/>
      <c r="B856" s="61"/>
      <c r="C856" s="61"/>
      <c r="D856" s="61"/>
      <c r="E856" s="61"/>
      <c r="F856" s="61"/>
      <c r="G856" s="61"/>
      <c r="H856" s="61"/>
      <c r="I856" s="61"/>
      <c r="J856" s="61"/>
      <c r="K856" s="61"/>
      <c r="L856" s="61"/>
      <c r="M856" s="61"/>
      <c r="N856" s="61"/>
      <c r="O856" s="61"/>
      <c r="P856" s="61"/>
      <c r="Q856" s="61"/>
      <c r="R856" s="61"/>
      <c r="S856" s="61"/>
      <c r="T856" s="61"/>
      <c r="U856" s="61"/>
      <c r="V856" s="61"/>
      <c r="W856" s="61"/>
      <c r="X856" s="61"/>
      <c r="Y856" s="61"/>
      <c r="Z856" s="61"/>
      <c r="AA856" s="61"/>
    </row>
    <row r="857" spans="1:27" ht="14.25" customHeight="1" x14ac:dyDescent="0.35">
      <c r="A857" s="61"/>
      <c r="B857" s="61"/>
      <c r="C857" s="61"/>
      <c r="D857" s="61"/>
      <c r="E857" s="61"/>
      <c r="F857" s="61"/>
      <c r="G857" s="61"/>
      <c r="H857" s="61"/>
      <c r="I857" s="61"/>
      <c r="J857" s="61"/>
      <c r="K857" s="61"/>
      <c r="L857" s="61"/>
      <c r="M857" s="61"/>
      <c r="N857" s="61"/>
      <c r="O857" s="61"/>
      <c r="P857" s="61"/>
      <c r="Q857" s="61"/>
      <c r="R857" s="61"/>
      <c r="S857" s="61"/>
      <c r="T857" s="61"/>
      <c r="U857" s="61"/>
      <c r="V857" s="61"/>
      <c r="W857" s="61"/>
      <c r="X857" s="61"/>
      <c r="Y857" s="61"/>
      <c r="Z857" s="61"/>
      <c r="AA857" s="61"/>
    </row>
    <row r="858" spans="1:27" ht="14.25" customHeight="1" x14ac:dyDescent="0.35">
      <c r="A858" s="61"/>
      <c r="B858" s="61"/>
      <c r="C858" s="61"/>
      <c r="D858" s="61"/>
      <c r="E858" s="61"/>
      <c r="F858" s="61"/>
      <c r="G858" s="61"/>
      <c r="H858" s="61"/>
      <c r="I858" s="61"/>
      <c r="J858" s="61"/>
      <c r="K858" s="61"/>
      <c r="L858" s="61"/>
      <c r="M858" s="61"/>
      <c r="N858" s="61"/>
      <c r="O858" s="61"/>
      <c r="P858" s="61"/>
      <c r="Q858" s="61"/>
      <c r="R858" s="61"/>
      <c r="S858" s="61"/>
      <c r="T858" s="61"/>
      <c r="U858" s="61"/>
      <c r="V858" s="61"/>
      <c r="W858" s="61"/>
      <c r="X858" s="61"/>
      <c r="Y858" s="61"/>
      <c r="Z858" s="61"/>
      <c r="AA858" s="61"/>
    </row>
    <row r="859" spans="1:27" ht="14.25" customHeight="1" x14ac:dyDescent="0.35">
      <c r="A859" s="61"/>
      <c r="B859" s="61"/>
      <c r="C859" s="61"/>
      <c r="D859" s="61"/>
      <c r="E859" s="61"/>
      <c r="F859" s="61"/>
      <c r="G859" s="61"/>
      <c r="H859" s="61"/>
      <c r="I859" s="61"/>
      <c r="J859" s="61"/>
      <c r="K859" s="61"/>
      <c r="L859" s="61"/>
      <c r="M859" s="61"/>
      <c r="N859" s="61"/>
      <c r="O859" s="61"/>
      <c r="P859" s="61"/>
      <c r="Q859" s="61"/>
      <c r="R859" s="61"/>
      <c r="S859" s="61"/>
      <c r="T859" s="61"/>
      <c r="U859" s="61"/>
      <c r="V859" s="61"/>
      <c r="W859" s="61"/>
      <c r="X859" s="61"/>
      <c r="Y859" s="61"/>
      <c r="Z859" s="61"/>
      <c r="AA859" s="61"/>
    </row>
    <row r="860" spans="1:27" ht="14.25" customHeight="1" x14ac:dyDescent="0.35">
      <c r="A860" s="61"/>
      <c r="B860" s="61"/>
      <c r="C860" s="61"/>
      <c r="D860" s="61"/>
      <c r="E860" s="61"/>
      <c r="F860" s="61"/>
      <c r="G860" s="61"/>
      <c r="H860" s="61"/>
      <c r="I860" s="61"/>
      <c r="J860" s="61"/>
      <c r="K860" s="61"/>
      <c r="L860" s="61"/>
      <c r="M860" s="61"/>
      <c r="N860" s="61"/>
      <c r="O860" s="61"/>
      <c r="P860" s="61"/>
      <c r="Q860" s="61"/>
      <c r="R860" s="61"/>
      <c r="S860" s="61"/>
      <c r="T860" s="61"/>
      <c r="U860" s="61"/>
      <c r="V860" s="61"/>
      <c r="W860" s="61"/>
      <c r="X860" s="61"/>
      <c r="Y860" s="61"/>
      <c r="Z860" s="61"/>
      <c r="AA860" s="61"/>
    </row>
    <row r="861" spans="1:27" ht="14.25" customHeight="1" x14ac:dyDescent="0.35">
      <c r="A861" s="61"/>
      <c r="B861" s="61"/>
      <c r="C861" s="61"/>
      <c r="D861" s="61"/>
      <c r="E861" s="61"/>
      <c r="F861" s="61"/>
      <c r="G861" s="61"/>
      <c r="H861" s="61"/>
      <c r="I861" s="61"/>
      <c r="J861" s="61"/>
      <c r="K861" s="61"/>
      <c r="L861" s="61"/>
      <c r="M861" s="61"/>
      <c r="N861" s="61"/>
      <c r="O861" s="61"/>
      <c r="P861" s="61"/>
      <c r="Q861" s="61"/>
      <c r="R861" s="61"/>
      <c r="S861" s="61"/>
      <c r="T861" s="61"/>
      <c r="U861" s="61"/>
      <c r="V861" s="61"/>
      <c r="W861" s="61"/>
      <c r="X861" s="61"/>
      <c r="Y861" s="61"/>
      <c r="Z861" s="61"/>
      <c r="AA861" s="61"/>
    </row>
    <row r="862" spans="1:27" ht="14.25" customHeight="1" x14ac:dyDescent="0.35">
      <c r="A862" s="61"/>
      <c r="B862" s="61"/>
      <c r="C862" s="61"/>
      <c r="D862" s="61"/>
      <c r="E862" s="61"/>
      <c r="F862" s="61"/>
      <c r="G862" s="61"/>
      <c r="H862" s="61"/>
      <c r="I862" s="61"/>
      <c r="J862" s="61"/>
      <c r="K862" s="61"/>
      <c r="L862" s="61"/>
      <c r="M862" s="61"/>
      <c r="N862" s="61"/>
      <c r="O862" s="61"/>
      <c r="P862" s="61"/>
      <c r="Q862" s="61"/>
      <c r="R862" s="61"/>
      <c r="S862" s="61"/>
      <c r="T862" s="61"/>
      <c r="U862" s="61"/>
      <c r="V862" s="61"/>
      <c r="W862" s="61"/>
      <c r="X862" s="61"/>
      <c r="Y862" s="61"/>
      <c r="Z862" s="61"/>
      <c r="AA862" s="61"/>
    </row>
    <row r="863" spans="1:27" ht="14.25" customHeight="1" x14ac:dyDescent="0.35">
      <c r="A863" s="61"/>
      <c r="B863" s="61"/>
      <c r="C863" s="61"/>
      <c r="D863" s="61"/>
      <c r="E863" s="61"/>
      <c r="F863" s="61"/>
      <c r="G863" s="61"/>
      <c r="H863" s="61"/>
      <c r="I863" s="61"/>
      <c r="J863" s="61"/>
      <c r="K863" s="61"/>
      <c r="L863" s="61"/>
      <c r="M863" s="61"/>
      <c r="N863" s="61"/>
      <c r="O863" s="61"/>
      <c r="P863" s="61"/>
      <c r="Q863" s="61"/>
      <c r="R863" s="61"/>
      <c r="S863" s="61"/>
      <c r="T863" s="61"/>
      <c r="U863" s="61"/>
      <c r="V863" s="61"/>
      <c r="W863" s="61"/>
      <c r="X863" s="61"/>
      <c r="Y863" s="61"/>
      <c r="Z863" s="61"/>
      <c r="AA863" s="61"/>
    </row>
    <row r="864" spans="1:27" ht="14.25" customHeight="1" x14ac:dyDescent="0.35">
      <c r="A864" s="61"/>
      <c r="B864" s="61"/>
      <c r="C864" s="61"/>
      <c r="D864" s="61"/>
      <c r="E864" s="61"/>
      <c r="F864" s="61"/>
      <c r="G864" s="61"/>
      <c r="H864" s="61"/>
      <c r="I864" s="61"/>
      <c r="J864" s="61"/>
      <c r="K864" s="61"/>
      <c r="L864" s="61"/>
      <c r="M864" s="61"/>
      <c r="N864" s="61"/>
      <c r="O864" s="61"/>
      <c r="P864" s="61"/>
      <c r="Q864" s="61"/>
      <c r="R864" s="61"/>
      <c r="S864" s="61"/>
      <c r="T864" s="61"/>
      <c r="U864" s="61"/>
      <c r="V864" s="61"/>
      <c r="W864" s="61"/>
      <c r="X864" s="61"/>
      <c r="Y864" s="61"/>
      <c r="Z864" s="61"/>
      <c r="AA864" s="61"/>
    </row>
    <row r="865" spans="1:27" ht="14.25" customHeight="1" x14ac:dyDescent="0.35">
      <c r="A865" s="61"/>
      <c r="B865" s="61"/>
      <c r="C865" s="61"/>
      <c r="D865" s="61"/>
      <c r="E865" s="61"/>
      <c r="F865" s="61"/>
      <c r="G865" s="61"/>
      <c r="H865" s="61"/>
      <c r="I865" s="61"/>
      <c r="J865" s="61"/>
      <c r="K865" s="61"/>
      <c r="L865" s="61"/>
      <c r="M865" s="61"/>
      <c r="N865" s="61"/>
      <c r="O865" s="61"/>
      <c r="P865" s="61"/>
      <c r="Q865" s="61"/>
      <c r="R865" s="61"/>
      <c r="S865" s="61"/>
      <c r="T865" s="61"/>
      <c r="U865" s="61"/>
      <c r="V865" s="61"/>
      <c r="W865" s="61"/>
      <c r="X865" s="61"/>
      <c r="Y865" s="61"/>
      <c r="Z865" s="61"/>
      <c r="AA865" s="61"/>
    </row>
    <row r="866" spans="1:27" ht="14.25" customHeight="1" x14ac:dyDescent="0.35">
      <c r="A866" s="61"/>
      <c r="B866" s="61"/>
      <c r="C866" s="61"/>
      <c r="D866" s="61"/>
      <c r="E866" s="61"/>
      <c r="F866" s="61"/>
      <c r="G866" s="61"/>
      <c r="H866" s="61"/>
      <c r="I866" s="61"/>
      <c r="J866" s="61"/>
      <c r="K866" s="61"/>
      <c r="L866" s="61"/>
      <c r="M866" s="61"/>
      <c r="N866" s="61"/>
      <c r="O866" s="61"/>
      <c r="P866" s="61"/>
      <c r="Q866" s="61"/>
      <c r="R866" s="61"/>
      <c r="S866" s="61"/>
      <c r="T866" s="61"/>
      <c r="U866" s="61"/>
      <c r="V866" s="61"/>
      <c r="W866" s="61"/>
      <c r="X866" s="61"/>
      <c r="Y866" s="61"/>
      <c r="Z866" s="61"/>
      <c r="AA866" s="61"/>
    </row>
    <row r="867" spans="1:27" ht="14.25" customHeight="1" x14ac:dyDescent="0.35">
      <c r="A867" s="61"/>
      <c r="B867" s="61"/>
      <c r="C867" s="61"/>
      <c r="D867" s="61"/>
      <c r="E867" s="61"/>
      <c r="F867" s="61"/>
      <c r="G867" s="61"/>
      <c r="H867" s="61"/>
      <c r="I867" s="61"/>
      <c r="J867" s="61"/>
      <c r="K867" s="61"/>
      <c r="L867" s="61"/>
      <c r="M867" s="61"/>
      <c r="N867" s="61"/>
      <c r="O867" s="61"/>
      <c r="P867" s="61"/>
      <c r="Q867" s="61"/>
      <c r="R867" s="61"/>
      <c r="S867" s="61"/>
      <c r="T867" s="61"/>
      <c r="U867" s="61"/>
      <c r="V867" s="61"/>
      <c r="W867" s="61"/>
      <c r="X867" s="61"/>
      <c r="Y867" s="61"/>
      <c r="Z867" s="61"/>
      <c r="AA867" s="61"/>
    </row>
    <row r="868" spans="1:27" ht="14.25" customHeight="1" x14ac:dyDescent="0.35">
      <c r="A868" s="61"/>
      <c r="B868" s="61"/>
      <c r="C868" s="61"/>
      <c r="D868" s="61"/>
      <c r="E868" s="61"/>
      <c r="F868" s="61"/>
      <c r="G868" s="61"/>
      <c r="H868" s="61"/>
      <c r="I868" s="61"/>
      <c r="J868" s="61"/>
      <c r="K868" s="61"/>
      <c r="L868" s="61"/>
      <c r="M868" s="61"/>
      <c r="N868" s="61"/>
      <c r="O868" s="61"/>
      <c r="P868" s="61"/>
      <c r="Q868" s="61"/>
      <c r="R868" s="61"/>
      <c r="S868" s="61"/>
      <c r="T868" s="61"/>
      <c r="U868" s="61"/>
      <c r="V868" s="61"/>
      <c r="W868" s="61"/>
      <c r="X868" s="61"/>
      <c r="Y868" s="61"/>
      <c r="Z868" s="61"/>
      <c r="AA868" s="61"/>
    </row>
    <row r="869" spans="1:27" ht="14.25" customHeight="1" x14ac:dyDescent="0.35">
      <c r="A869" s="61"/>
      <c r="B869" s="61"/>
      <c r="C869" s="61"/>
      <c r="D869" s="61"/>
      <c r="E869" s="61"/>
      <c r="F869" s="61"/>
      <c r="G869" s="61"/>
      <c r="H869" s="61"/>
      <c r="I869" s="61"/>
      <c r="J869" s="61"/>
      <c r="K869" s="61"/>
      <c r="L869" s="61"/>
      <c r="M869" s="61"/>
      <c r="N869" s="61"/>
      <c r="O869" s="61"/>
      <c r="P869" s="61"/>
      <c r="Q869" s="61"/>
      <c r="R869" s="61"/>
      <c r="S869" s="61"/>
      <c r="T869" s="61"/>
      <c r="U869" s="61"/>
      <c r="V869" s="61"/>
      <c r="W869" s="61"/>
      <c r="X869" s="61"/>
      <c r="Y869" s="61"/>
      <c r="Z869" s="61"/>
      <c r="AA869" s="61"/>
    </row>
    <row r="870" spans="1:27" ht="14.25" customHeight="1" x14ac:dyDescent="0.35">
      <c r="A870" s="61"/>
      <c r="B870" s="61"/>
      <c r="C870" s="61"/>
      <c r="D870" s="61"/>
      <c r="E870" s="61"/>
      <c r="F870" s="61"/>
      <c r="G870" s="61"/>
      <c r="H870" s="61"/>
      <c r="I870" s="61"/>
      <c r="J870" s="61"/>
      <c r="K870" s="61"/>
      <c r="L870" s="61"/>
      <c r="M870" s="61"/>
      <c r="N870" s="61"/>
      <c r="O870" s="61"/>
      <c r="P870" s="61"/>
      <c r="Q870" s="61"/>
      <c r="R870" s="61"/>
      <c r="S870" s="61"/>
      <c r="T870" s="61"/>
      <c r="U870" s="61"/>
      <c r="V870" s="61"/>
      <c r="W870" s="61"/>
      <c r="X870" s="61"/>
      <c r="Y870" s="61"/>
      <c r="Z870" s="61"/>
      <c r="AA870" s="61"/>
    </row>
    <row r="871" spans="1:27" ht="14.25" customHeight="1" x14ac:dyDescent="0.35">
      <c r="A871" s="61"/>
      <c r="B871" s="61"/>
      <c r="C871" s="61"/>
      <c r="D871" s="61"/>
      <c r="E871" s="61"/>
      <c r="F871" s="61"/>
      <c r="G871" s="61"/>
      <c r="H871" s="61"/>
      <c r="I871" s="61"/>
      <c r="J871" s="61"/>
      <c r="K871" s="61"/>
      <c r="L871" s="61"/>
      <c r="M871" s="61"/>
      <c r="N871" s="61"/>
      <c r="O871" s="61"/>
      <c r="P871" s="61"/>
      <c r="Q871" s="61"/>
      <c r="R871" s="61"/>
      <c r="S871" s="61"/>
      <c r="T871" s="61"/>
      <c r="U871" s="61"/>
      <c r="V871" s="61"/>
      <c r="W871" s="61"/>
      <c r="X871" s="61"/>
      <c r="Y871" s="61"/>
      <c r="Z871" s="61"/>
      <c r="AA871" s="61"/>
    </row>
    <row r="872" spans="1:27" ht="14.25" customHeight="1" x14ac:dyDescent="0.35">
      <c r="A872" s="61"/>
      <c r="B872" s="61"/>
      <c r="C872" s="61"/>
      <c r="D872" s="61"/>
      <c r="E872" s="61"/>
      <c r="F872" s="61"/>
      <c r="G872" s="61"/>
      <c r="H872" s="61"/>
      <c r="I872" s="61"/>
      <c r="J872" s="61"/>
      <c r="K872" s="61"/>
      <c r="L872" s="61"/>
      <c r="M872" s="61"/>
      <c r="N872" s="61"/>
      <c r="O872" s="61"/>
      <c r="P872" s="61"/>
      <c r="Q872" s="61"/>
      <c r="R872" s="61"/>
      <c r="S872" s="61"/>
      <c r="T872" s="61"/>
      <c r="U872" s="61"/>
      <c r="V872" s="61"/>
      <c r="W872" s="61"/>
      <c r="X872" s="61"/>
      <c r="Y872" s="61"/>
      <c r="Z872" s="61"/>
      <c r="AA872" s="61"/>
    </row>
    <row r="873" spans="1:27" ht="14.25" customHeight="1" x14ac:dyDescent="0.35">
      <c r="A873" s="61"/>
      <c r="B873" s="61"/>
      <c r="C873" s="61"/>
      <c r="D873" s="61"/>
      <c r="E873" s="61"/>
      <c r="F873" s="61"/>
      <c r="G873" s="61"/>
      <c r="H873" s="61"/>
      <c r="I873" s="61"/>
      <c r="J873" s="61"/>
      <c r="K873" s="61"/>
      <c r="L873" s="61"/>
      <c r="M873" s="61"/>
      <c r="N873" s="61"/>
      <c r="O873" s="61"/>
      <c r="P873" s="61"/>
      <c r="Q873" s="61"/>
      <c r="R873" s="61"/>
      <c r="S873" s="61"/>
      <c r="T873" s="61"/>
      <c r="U873" s="61"/>
      <c r="V873" s="61"/>
      <c r="W873" s="61"/>
      <c r="X873" s="61"/>
      <c r="Y873" s="61"/>
      <c r="Z873" s="61"/>
      <c r="AA873" s="61"/>
    </row>
    <row r="874" spans="1:27" ht="14.25" customHeight="1" x14ac:dyDescent="0.35">
      <c r="A874" s="61"/>
      <c r="B874" s="61"/>
      <c r="C874" s="61"/>
      <c r="D874" s="61"/>
      <c r="E874" s="61"/>
      <c r="F874" s="61"/>
      <c r="G874" s="61"/>
      <c r="H874" s="61"/>
      <c r="I874" s="61"/>
      <c r="J874" s="61"/>
      <c r="K874" s="61"/>
      <c r="L874" s="61"/>
      <c r="M874" s="61"/>
      <c r="N874" s="61"/>
      <c r="O874" s="61"/>
      <c r="P874" s="61"/>
      <c r="Q874" s="61"/>
      <c r="R874" s="61"/>
      <c r="S874" s="61"/>
      <c r="T874" s="61"/>
      <c r="U874" s="61"/>
      <c r="V874" s="61"/>
      <c r="W874" s="61"/>
      <c r="X874" s="61"/>
      <c r="Y874" s="61"/>
      <c r="Z874" s="61"/>
      <c r="AA874" s="61"/>
    </row>
    <row r="875" spans="1:27" ht="14.25" customHeight="1" x14ac:dyDescent="0.35">
      <c r="A875" s="61"/>
      <c r="B875" s="61"/>
      <c r="C875" s="61"/>
      <c r="D875" s="61"/>
      <c r="E875" s="61"/>
      <c r="F875" s="61"/>
      <c r="G875" s="61"/>
      <c r="H875" s="61"/>
      <c r="I875" s="61"/>
      <c r="J875" s="61"/>
      <c r="K875" s="61"/>
      <c r="L875" s="61"/>
      <c r="M875" s="61"/>
      <c r="N875" s="61"/>
      <c r="O875" s="61"/>
      <c r="P875" s="61"/>
      <c r="Q875" s="61"/>
      <c r="R875" s="61"/>
      <c r="S875" s="61"/>
      <c r="T875" s="61"/>
      <c r="U875" s="61"/>
      <c r="V875" s="61"/>
      <c r="W875" s="61"/>
      <c r="X875" s="61"/>
      <c r="Y875" s="61"/>
      <c r="Z875" s="61"/>
      <c r="AA875" s="61"/>
    </row>
    <row r="876" spans="1:27" ht="14.25" customHeight="1" x14ac:dyDescent="0.35">
      <c r="A876" s="61"/>
      <c r="B876" s="61"/>
      <c r="C876" s="61"/>
      <c r="D876" s="61"/>
      <c r="E876" s="61"/>
      <c r="F876" s="61"/>
      <c r="G876" s="61"/>
      <c r="H876" s="61"/>
      <c r="I876" s="61"/>
      <c r="J876" s="61"/>
      <c r="K876" s="61"/>
      <c r="L876" s="61"/>
      <c r="M876" s="61"/>
      <c r="N876" s="61"/>
      <c r="O876" s="61"/>
      <c r="P876" s="61"/>
      <c r="Q876" s="61"/>
      <c r="R876" s="61"/>
      <c r="S876" s="61"/>
      <c r="T876" s="61"/>
      <c r="U876" s="61"/>
      <c r="V876" s="61"/>
      <c r="W876" s="61"/>
      <c r="X876" s="61"/>
      <c r="Y876" s="61"/>
      <c r="Z876" s="61"/>
      <c r="AA876" s="61"/>
    </row>
    <row r="877" spans="1:27" ht="14.25" customHeight="1" x14ac:dyDescent="0.35">
      <c r="A877" s="61"/>
      <c r="B877" s="61"/>
      <c r="C877" s="61"/>
      <c r="D877" s="61"/>
      <c r="E877" s="61"/>
      <c r="F877" s="61"/>
      <c r="G877" s="61"/>
      <c r="H877" s="61"/>
      <c r="I877" s="61"/>
      <c r="J877" s="61"/>
      <c r="K877" s="61"/>
      <c r="L877" s="61"/>
      <c r="M877" s="61"/>
      <c r="N877" s="61"/>
      <c r="O877" s="61"/>
      <c r="P877" s="61"/>
      <c r="Q877" s="61"/>
      <c r="R877" s="61"/>
      <c r="S877" s="61"/>
      <c r="T877" s="61"/>
      <c r="U877" s="61"/>
      <c r="V877" s="61"/>
      <c r="W877" s="61"/>
      <c r="X877" s="61"/>
      <c r="Y877" s="61"/>
      <c r="Z877" s="61"/>
      <c r="AA877" s="61"/>
    </row>
    <row r="878" spans="1:27" ht="14.25" customHeight="1" x14ac:dyDescent="0.35">
      <c r="A878" s="61"/>
      <c r="B878" s="61"/>
      <c r="C878" s="61"/>
      <c r="D878" s="61"/>
      <c r="E878" s="61"/>
      <c r="F878" s="61"/>
      <c r="G878" s="61"/>
      <c r="H878" s="61"/>
      <c r="I878" s="61"/>
      <c r="J878" s="61"/>
      <c r="K878" s="61"/>
      <c r="L878" s="61"/>
      <c r="M878" s="61"/>
      <c r="N878" s="61"/>
      <c r="O878" s="61"/>
      <c r="P878" s="61"/>
      <c r="Q878" s="61"/>
      <c r="R878" s="61"/>
      <c r="S878" s="61"/>
      <c r="T878" s="61"/>
      <c r="U878" s="61"/>
      <c r="V878" s="61"/>
      <c r="W878" s="61"/>
      <c r="X878" s="61"/>
      <c r="Y878" s="61"/>
      <c r="Z878" s="61"/>
      <c r="AA878" s="61"/>
    </row>
    <row r="879" spans="1:27" ht="14.25" customHeight="1" x14ac:dyDescent="0.35">
      <c r="A879" s="61"/>
      <c r="B879" s="61"/>
      <c r="C879" s="61"/>
      <c r="D879" s="61"/>
      <c r="E879" s="61"/>
      <c r="F879" s="61"/>
      <c r="G879" s="61"/>
      <c r="H879" s="61"/>
      <c r="I879" s="61"/>
      <c r="J879" s="61"/>
      <c r="K879" s="61"/>
      <c r="L879" s="61"/>
      <c r="M879" s="61"/>
      <c r="N879" s="61"/>
      <c r="O879" s="61"/>
      <c r="P879" s="61"/>
      <c r="Q879" s="61"/>
      <c r="R879" s="61"/>
      <c r="S879" s="61"/>
      <c r="T879" s="61"/>
      <c r="U879" s="61"/>
      <c r="V879" s="61"/>
      <c r="W879" s="61"/>
      <c r="X879" s="61"/>
      <c r="Y879" s="61"/>
      <c r="Z879" s="61"/>
      <c r="AA879" s="61"/>
    </row>
    <row r="880" spans="1:27" ht="14.25" customHeight="1" x14ac:dyDescent="0.35">
      <c r="A880" s="61"/>
      <c r="B880" s="61"/>
      <c r="C880" s="61"/>
      <c r="D880" s="61"/>
      <c r="E880" s="61"/>
      <c r="F880" s="61"/>
      <c r="G880" s="61"/>
      <c r="H880" s="61"/>
      <c r="I880" s="61"/>
      <c r="J880" s="61"/>
      <c r="K880" s="61"/>
      <c r="L880" s="61"/>
      <c r="M880" s="61"/>
      <c r="N880" s="61"/>
      <c r="O880" s="61"/>
      <c r="P880" s="61"/>
      <c r="Q880" s="61"/>
      <c r="R880" s="61"/>
      <c r="S880" s="61"/>
      <c r="T880" s="61"/>
      <c r="U880" s="61"/>
      <c r="V880" s="61"/>
      <c r="W880" s="61"/>
      <c r="X880" s="61"/>
      <c r="Y880" s="61"/>
      <c r="Z880" s="61"/>
      <c r="AA880" s="61"/>
    </row>
    <row r="881" spans="1:27" ht="14.25" customHeight="1" x14ac:dyDescent="0.35">
      <c r="A881" s="61"/>
      <c r="B881" s="61"/>
      <c r="C881" s="61"/>
      <c r="D881" s="61"/>
      <c r="E881" s="61"/>
      <c r="F881" s="61"/>
      <c r="G881" s="61"/>
      <c r="H881" s="61"/>
      <c r="I881" s="61"/>
      <c r="J881" s="61"/>
      <c r="K881" s="61"/>
      <c r="L881" s="61"/>
      <c r="M881" s="61"/>
      <c r="N881" s="61"/>
      <c r="O881" s="61"/>
      <c r="P881" s="61"/>
      <c r="Q881" s="61"/>
      <c r="R881" s="61"/>
      <c r="S881" s="61"/>
      <c r="T881" s="61"/>
      <c r="U881" s="61"/>
      <c r="V881" s="61"/>
      <c r="W881" s="61"/>
      <c r="X881" s="61"/>
      <c r="Y881" s="61"/>
      <c r="Z881" s="61"/>
      <c r="AA881" s="61"/>
    </row>
    <row r="882" spans="1:27" ht="14.25" customHeight="1" x14ac:dyDescent="0.35">
      <c r="A882" s="61"/>
      <c r="B882" s="61"/>
      <c r="C882" s="61"/>
      <c r="D882" s="61"/>
      <c r="E882" s="61"/>
      <c r="F882" s="61"/>
      <c r="G882" s="61"/>
      <c r="H882" s="61"/>
      <c r="I882" s="61"/>
      <c r="J882" s="61"/>
      <c r="K882" s="61"/>
      <c r="L882" s="61"/>
      <c r="M882" s="61"/>
      <c r="N882" s="61"/>
      <c r="O882" s="61"/>
      <c r="P882" s="61"/>
      <c r="Q882" s="61"/>
      <c r="R882" s="61"/>
      <c r="S882" s="61"/>
      <c r="T882" s="61"/>
      <c r="U882" s="61"/>
      <c r="V882" s="61"/>
      <c r="W882" s="61"/>
      <c r="X882" s="61"/>
      <c r="Y882" s="61"/>
      <c r="Z882" s="61"/>
      <c r="AA882" s="61"/>
    </row>
    <row r="883" spans="1:27" ht="14.25" customHeight="1" x14ac:dyDescent="0.35">
      <c r="A883" s="61"/>
      <c r="B883" s="61"/>
      <c r="C883" s="61"/>
      <c r="D883" s="61"/>
      <c r="E883" s="61"/>
      <c r="F883" s="61"/>
      <c r="G883" s="61"/>
      <c r="H883" s="61"/>
      <c r="I883" s="61"/>
      <c r="J883" s="61"/>
      <c r="K883" s="61"/>
      <c r="L883" s="61"/>
      <c r="M883" s="61"/>
      <c r="N883" s="61"/>
      <c r="O883" s="61"/>
      <c r="P883" s="61"/>
      <c r="Q883" s="61"/>
      <c r="R883" s="61"/>
      <c r="S883" s="61"/>
      <c r="T883" s="61"/>
      <c r="U883" s="61"/>
      <c r="V883" s="61"/>
      <c r="W883" s="61"/>
      <c r="X883" s="61"/>
      <c r="Y883" s="61"/>
      <c r="Z883" s="61"/>
      <c r="AA883" s="61"/>
    </row>
    <row r="884" spans="1:27" ht="14.25" customHeight="1" x14ac:dyDescent="0.35">
      <c r="A884" s="61"/>
      <c r="B884" s="61"/>
      <c r="C884" s="61"/>
      <c r="D884" s="61"/>
      <c r="E884" s="61"/>
      <c r="F884" s="61"/>
      <c r="G884" s="61"/>
      <c r="H884" s="61"/>
      <c r="I884" s="61"/>
      <c r="J884" s="61"/>
      <c r="K884" s="61"/>
      <c r="L884" s="61"/>
      <c r="M884" s="61"/>
      <c r="N884" s="61"/>
      <c r="O884" s="61"/>
      <c r="P884" s="61"/>
      <c r="Q884" s="61"/>
      <c r="R884" s="61"/>
      <c r="S884" s="61"/>
      <c r="T884" s="61"/>
      <c r="U884" s="61"/>
      <c r="V884" s="61"/>
      <c r="W884" s="61"/>
      <c r="X884" s="61"/>
      <c r="Y884" s="61"/>
      <c r="Z884" s="61"/>
      <c r="AA884" s="61"/>
    </row>
    <row r="885" spans="1:27" ht="14.25" customHeight="1" x14ac:dyDescent="0.35">
      <c r="A885" s="61"/>
      <c r="B885" s="61"/>
      <c r="C885" s="61"/>
      <c r="D885" s="61"/>
      <c r="E885" s="61"/>
      <c r="F885" s="61"/>
      <c r="G885" s="61"/>
      <c r="H885" s="61"/>
      <c r="I885" s="61"/>
      <c r="J885" s="61"/>
      <c r="K885" s="61"/>
      <c r="L885" s="61"/>
      <c r="M885" s="61"/>
      <c r="N885" s="61"/>
      <c r="O885" s="61"/>
      <c r="P885" s="61"/>
      <c r="Q885" s="61"/>
      <c r="R885" s="61"/>
      <c r="S885" s="61"/>
      <c r="T885" s="61"/>
      <c r="U885" s="61"/>
      <c r="V885" s="61"/>
      <c r="W885" s="61"/>
      <c r="X885" s="61"/>
      <c r="Y885" s="61"/>
      <c r="Z885" s="61"/>
      <c r="AA885" s="61"/>
    </row>
    <row r="886" spans="1:27" ht="14.25" customHeight="1" x14ac:dyDescent="0.35">
      <c r="A886" s="61"/>
      <c r="B886" s="61"/>
      <c r="C886" s="61"/>
      <c r="D886" s="61"/>
      <c r="E886" s="61"/>
      <c r="F886" s="61"/>
      <c r="G886" s="61"/>
      <c r="H886" s="61"/>
      <c r="I886" s="61"/>
      <c r="J886" s="61"/>
      <c r="K886" s="61"/>
      <c r="L886" s="61"/>
      <c r="M886" s="61"/>
      <c r="N886" s="61"/>
      <c r="O886" s="61"/>
      <c r="P886" s="61"/>
      <c r="Q886" s="61"/>
      <c r="R886" s="61"/>
      <c r="S886" s="61"/>
      <c r="T886" s="61"/>
      <c r="U886" s="61"/>
      <c r="V886" s="61"/>
      <c r="W886" s="61"/>
      <c r="X886" s="61"/>
      <c r="Y886" s="61"/>
      <c r="Z886" s="61"/>
      <c r="AA886" s="61"/>
    </row>
    <row r="887" spans="1:27" ht="14.25" customHeight="1" x14ac:dyDescent="0.35">
      <c r="A887" s="61"/>
      <c r="B887" s="61"/>
      <c r="C887" s="61"/>
      <c r="D887" s="61"/>
      <c r="E887" s="61"/>
      <c r="F887" s="61"/>
      <c r="G887" s="61"/>
      <c r="H887" s="61"/>
      <c r="I887" s="61"/>
      <c r="J887" s="61"/>
      <c r="K887" s="61"/>
      <c r="L887" s="61"/>
      <c r="M887" s="61"/>
      <c r="N887" s="61"/>
      <c r="O887" s="61"/>
      <c r="P887" s="61"/>
      <c r="Q887" s="61"/>
      <c r="R887" s="61"/>
      <c r="S887" s="61"/>
      <c r="T887" s="61"/>
      <c r="U887" s="61"/>
      <c r="V887" s="61"/>
      <c r="W887" s="61"/>
      <c r="X887" s="61"/>
      <c r="Y887" s="61"/>
      <c r="Z887" s="61"/>
      <c r="AA887" s="61"/>
    </row>
    <row r="888" spans="1:27" ht="14.25" customHeight="1" x14ac:dyDescent="0.35">
      <c r="A888" s="61"/>
      <c r="B888" s="61"/>
      <c r="C888" s="61"/>
      <c r="D888" s="61"/>
      <c r="E888" s="61"/>
      <c r="F888" s="61"/>
      <c r="G888" s="61"/>
      <c r="H888" s="61"/>
      <c r="I888" s="61"/>
      <c r="J888" s="61"/>
      <c r="K888" s="61"/>
      <c r="L888" s="61"/>
      <c r="M888" s="61"/>
      <c r="N888" s="61"/>
      <c r="O888" s="61"/>
      <c r="P888" s="61"/>
      <c r="Q888" s="61"/>
      <c r="R888" s="61"/>
      <c r="S888" s="61"/>
      <c r="T888" s="61"/>
      <c r="U888" s="61"/>
      <c r="V888" s="61"/>
      <c r="W888" s="61"/>
      <c r="X888" s="61"/>
      <c r="Y888" s="61"/>
      <c r="Z888" s="61"/>
      <c r="AA888" s="61"/>
    </row>
    <row r="889" spans="1:27" ht="14.25" customHeight="1" x14ac:dyDescent="0.35">
      <c r="A889" s="61"/>
      <c r="B889" s="61"/>
      <c r="C889" s="61"/>
      <c r="D889" s="61"/>
      <c r="E889" s="61"/>
      <c r="F889" s="61"/>
      <c r="G889" s="61"/>
      <c r="H889" s="61"/>
      <c r="I889" s="61"/>
      <c r="J889" s="61"/>
      <c r="K889" s="61"/>
      <c r="L889" s="61"/>
      <c r="M889" s="61"/>
      <c r="N889" s="61"/>
      <c r="O889" s="61"/>
      <c r="P889" s="61"/>
      <c r="Q889" s="61"/>
      <c r="R889" s="61"/>
      <c r="S889" s="61"/>
      <c r="T889" s="61"/>
      <c r="U889" s="61"/>
      <c r="V889" s="61"/>
      <c r="W889" s="61"/>
      <c r="X889" s="61"/>
      <c r="Y889" s="61"/>
      <c r="Z889" s="61"/>
      <c r="AA889" s="61"/>
    </row>
    <row r="890" spans="1:27" ht="14.25" customHeight="1" x14ac:dyDescent="0.35">
      <c r="A890" s="61"/>
      <c r="B890" s="61"/>
      <c r="C890" s="61"/>
      <c r="D890" s="61"/>
      <c r="E890" s="61"/>
      <c r="F890" s="61"/>
      <c r="G890" s="61"/>
      <c r="H890" s="61"/>
      <c r="I890" s="61"/>
      <c r="J890" s="61"/>
      <c r="K890" s="61"/>
      <c r="L890" s="61"/>
      <c r="M890" s="61"/>
      <c r="N890" s="61"/>
      <c r="O890" s="61"/>
      <c r="P890" s="61"/>
      <c r="Q890" s="61"/>
      <c r="R890" s="61"/>
      <c r="S890" s="61"/>
      <c r="T890" s="61"/>
      <c r="U890" s="61"/>
      <c r="V890" s="61"/>
      <c r="W890" s="61"/>
      <c r="X890" s="61"/>
      <c r="Y890" s="61"/>
      <c r="Z890" s="61"/>
      <c r="AA890" s="61"/>
    </row>
    <row r="891" spans="1:27" ht="14.25" customHeight="1" x14ac:dyDescent="0.35">
      <c r="A891" s="61"/>
      <c r="B891" s="61"/>
      <c r="C891" s="61"/>
      <c r="D891" s="61"/>
      <c r="E891" s="61"/>
      <c r="F891" s="61"/>
      <c r="G891" s="61"/>
      <c r="H891" s="61"/>
      <c r="I891" s="61"/>
      <c r="J891" s="61"/>
      <c r="K891" s="61"/>
      <c r="L891" s="61"/>
      <c r="M891" s="61"/>
      <c r="N891" s="61"/>
      <c r="O891" s="61"/>
      <c r="P891" s="61"/>
      <c r="Q891" s="61"/>
      <c r="R891" s="61"/>
      <c r="S891" s="61"/>
      <c r="T891" s="61"/>
      <c r="U891" s="61"/>
      <c r="V891" s="61"/>
      <c r="W891" s="61"/>
      <c r="X891" s="61"/>
      <c r="Y891" s="61"/>
      <c r="Z891" s="61"/>
      <c r="AA891" s="61"/>
    </row>
    <row r="892" spans="1:27" ht="14.25" customHeight="1" x14ac:dyDescent="0.35">
      <c r="A892" s="61"/>
      <c r="B892" s="61"/>
      <c r="C892" s="61"/>
      <c r="D892" s="61"/>
      <c r="E892" s="61"/>
      <c r="F892" s="61"/>
      <c r="G892" s="61"/>
      <c r="H892" s="61"/>
      <c r="I892" s="61"/>
      <c r="J892" s="61"/>
      <c r="K892" s="61"/>
      <c r="L892" s="61"/>
      <c r="M892" s="61"/>
      <c r="N892" s="61"/>
      <c r="O892" s="61"/>
      <c r="P892" s="61"/>
      <c r="Q892" s="61"/>
      <c r="R892" s="61"/>
      <c r="S892" s="61"/>
      <c r="T892" s="61"/>
      <c r="U892" s="61"/>
      <c r="V892" s="61"/>
      <c r="W892" s="61"/>
      <c r="X892" s="61"/>
      <c r="Y892" s="61"/>
      <c r="Z892" s="61"/>
      <c r="AA892" s="61"/>
    </row>
    <row r="893" spans="1:27" ht="14.25" customHeight="1" x14ac:dyDescent="0.35">
      <c r="A893" s="61"/>
      <c r="B893" s="61"/>
      <c r="C893" s="61"/>
      <c r="D893" s="61"/>
      <c r="E893" s="61"/>
      <c r="F893" s="61"/>
      <c r="G893" s="61"/>
      <c r="H893" s="61"/>
      <c r="I893" s="61"/>
      <c r="J893" s="61"/>
      <c r="K893" s="61"/>
      <c r="L893" s="61"/>
      <c r="M893" s="61"/>
      <c r="N893" s="61"/>
      <c r="O893" s="61"/>
      <c r="P893" s="61"/>
      <c r="Q893" s="61"/>
      <c r="R893" s="61"/>
      <c r="S893" s="61"/>
      <c r="T893" s="61"/>
      <c r="U893" s="61"/>
      <c r="V893" s="61"/>
      <c r="W893" s="61"/>
      <c r="X893" s="61"/>
      <c r="Y893" s="61"/>
      <c r="Z893" s="61"/>
      <c r="AA893" s="61"/>
    </row>
    <row r="894" spans="1:27" ht="14.25" customHeight="1" x14ac:dyDescent="0.35">
      <c r="A894" s="61"/>
      <c r="B894" s="61"/>
      <c r="C894" s="61"/>
      <c r="D894" s="61"/>
      <c r="E894" s="61"/>
      <c r="F894" s="61"/>
      <c r="G894" s="61"/>
      <c r="H894" s="61"/>
      <c r="I894" s="61"/>
      <c r="J894" s="61"/>
      <c r="K894" s="61"/>
      <c r="L894" s="61"/>
      <c r="M894" s="61"/>
      <c r="N894" s="61"/>
      <c r="O894" s="61"/>
      <c r="P894" s="61"/>
      <c r="Q894" s="61"/>
      <c r="R894" s="61"/>
      <c r="S894" s="61"/>
      <c r="T894" s="61"/>
      <c r="U894" s="61"/>
      <c r="V894" s="61"/>
      <c r="W894" s="61"/>
      <c r="X894" s="61"/>
      <c r="Y894" s="61"/>
      <c r="Z894" s="61"/>
      <c r="AA894" s="61"/>
    </row>
    <row r="895" spans="1:27" ht="14.25" customHeight="1" x14ac:dyDescent="0.35">
      <c r="A895" s="61"/>
      <c r="B895" s="61"/>
      <c r="C895" s="61"/>
      <c r="D895" s="61"/>
      <c r="E895" s="61"/>
      <c r="F895" s="61"/>
      <c r="G895" s="61"/>
      <c r="H895" s="61"/>
      <c r="I895" s="61"/>
      <c r="J895" s="61"/>
      <c r="K895" s="61"/>
      <c r="L895" s="61"/>
      <c r="M895" s="61"/>
      <c r="N895" s="61"/>
      <c r="O895" s="61"/>
      <c r="P895" s="61"/>
      <c r="Q895" s="61"/>
      <c r="R895" s="61"/>
      <c r="S895" s="61"/>
      <c r="T895" s="61"/>
      <c r="U895" s="61"/>
      <c r="V895" s="61"/>
      <c r="W895" s="61"/>
      <c r="X895" s="61"/>
      <c r="Y895" s="61"/>
      <c r="Z895" s="61"/>
      <c r="AA895" s="61"/>
    </row>
    <row r="896" spans="1:27" ht="14.25" customHeight="1" x14ac:dyDescent="0.35">
      <c r="A896" s="61"/>
      <c r="B896" s="61"/>
      <c r="C896" s="61"/>
      <c r="D896" s="61"/>
      <c r="E896" s="61"/>
      <c r="F896" s="61"/>
      <c r="G896" s="61"/>
      <c r="H896" s="61"/>
      <c r="I896" s="61"/>
      <c r="J896" s="61"/>
      <c r="K896" s="61"/>
      <c r="L896" s="61"/>
      <c r="M896" s="61"/>
      <c r="N896" s="61"/>
      <c r="O896" s="61"/>
      <c r="P896" s="61"/>
      <c r="Q896" s="61"/>
      <c r="R896" s="61"/>
      <c r="S896" s="61"/>
      <c r="T896" s="61"/>
      <c r="U896" s="61"/>
      <c r="V896" s="61"/>
      <c r="W896" s="61"/>
      <c r="X896" s="61"/>
      <c r="Y896" s="61"/>
      <c r="Z896" s="61"/>
      <c r="AA896" s="61"/>
    </row>
    <row r="897" spans="1:27" ht="14.25" customHeight="1" x14ac:dyDescent="0.35">
      <c r="A897" s="61"/>
      <c r="B897" s="61"/>
      <c r="C897" s="61"/>
      <c r="D897" s="61"/>
      <c r="E897" s="61"/>
      <c r="F897" s="61"/>
      <c r="G897" s="61"/>
      <c r="H897" s="61"/>
      <c r="I897" s="61"/>
      <c r="J897" s="61"/>
      <c r="K897" s="61"/>
      <c r="L897" s="61"/>
      <c r="M897" s="61"/>
      <c r="N897" s="61"/>
      <c r="O897" s="61"/>
      <c r="P897" s="61"/>
      <c r="Q897" s="61"/>
      <c r="R897" s="61"/>
      <c r="S897" s="61"/>
      <c r="T897" s="61"/>
      <c r="U897" s="61"/>
      <c r="V897" s="61"/>
      <c r="W897" s="61"/>
      <c r="X897" s="61"/>
      <c r="Y897" s="61"/>
      <c r="Z897" s="61"/>
      <c r="AA897" s="61"/>
    </row>
    <row r="898" spans="1:27" ht="14.25" customHeight="1" x14ac:dyDescent="0.35">
      <c r="A898" s="61"/>
      <c r="B898" s="61"/>
      <c r="C898" s="61"/>
      <c r="D898" s="61"/>
      <c r="E898" s="61"/>
      <c r="F898" s="61"/>
      <c r="G898" s="61"/>
      <c r="H898" s="61"/>
      <c r="I898" s="61"/>
      <c r="J898" s="61"/>
      <c r="K898" s="61"/>
      <c r="L898" s="61"/>
      <c r="M898" s="61"/>
      <c r="N898" s="61"/>
      <c r="O898" s="61"/>
      <c r="P898" s="61"/>
      <c r="Q898" s="61"/>
      <c r="R898" s="61"/>
      <c r="S898" s="61"/>
      <c r="T898" s="61"/>
      <c r="U898" s="61"/>
      <c r="V898" s="61"/>
      <c r="W898" s="61"/>
      <c r="X898" s="61"/>
      <c r="Y898" s="61"/>
      <c r="Z898" s="61"/>
      <c r="AA898" s="61"/>
    </row>
    <row r="899" spans="1:27" ht="14.25" customHeight="1" x14ac:dyDescent="0.35">
      <c r="A899" s="61"/>
      <c r="B899" s="61"/>
      <c r="C899" s="61"/>
      <c r="D899" s="61"/>
      <c r="E899" s="61"/>
      <c r="F899" s="61"/>
      <c r="G899" s="61"/>
      <c r="H899" s="61"/>
      <c r="I899" s="61"/>
      <c r="J899" s="61"/>
      <c r="K899" s="61"/>
      <c r="L899" s="61"/>
      <c r="M899" s="61"/>
      <c r="N899" s="61"/>
      <c r="O899" s="61"/>
      <c r="P899" s="61"/>
      <c r="Q899" s="61"/>
      <c r="R899" s="61"/>
      <c r="S899" s="61"/>
      <c r="T899" s="61"/>
      <c r="U899" s="61"/>
      <c r="V899" s="61"/>
      <c r="W899" s="61"/>
      <c r="X899" s="61"/>
      <c r="Y899" s="61"/>
      <c r="Z899" s="61"/>
      <c r="AA899" s="61"/>
    </row>
    <row r="900" spans="1:27" ht="14.25" customHeight="1" x14ac:dyDescent="0.35">
      <c r="A900" s="61"/>
      <c r="B900" s="61"/>
      <c r="C900" s="61"/>
      <c r="D900" s="61"/>
      <c r="E900" s="61"/>
      <c r="F900" s="61"/>
      <c r="G900" s="61"/>
      <c r="H900" s="61"/>
      <c r="I900" s="61"/>
      <c r="J900" s="61"/>
      <c r="K900" s="61"/>
      <c r="L900" s="61"/>
      <c r="M900" s="61"/>
      <c r="N900" s="61"/>
      <c r="O900" s="61"/>
      <c r="P900" s="61"/>
      <c r="Q900" s="61"/>
      <c r="R900" s="61"/>
      <c r="S900" s="61"/>
      <c r="T900" s="61"/>
      <c r="U900" s="61"/>
      <c r="V900" s="61"/>
      <c r="W900" s="61"/>
      <c r="X900" s="61"/>
      <c r="Y900" s="61"/>
      <c r="Z900" s="61"/>
      <c r="AA900" s="61"/>
    </row>
    <row r="901" spans="1:27" ht="14.25" customHeight="1" x14ac:dyDescent="0.35">
      <c r="A901" s="61"/>
      <c r="B901" s="61"/>
      <c r="C901" s="61"/>
      <c r="D901" s="61"/>
      <c r="E901" s="61"/>
      <c r="F901" s="61"/>
      <c r="G901" s="61"/>
      <c r="H901" s="61"/>
      <c r="I901" s="61"/>
      <c r="J901" s="61"/>
      <c r="K901" s="61"/>
      <c r="L901" s="61"/>
      <c r="M901" s="61"/>
      <c r="N901" s="61"/>
      <c r="O901" s="61"/>
      <c r="P901" s="61"/>
      <c r="Q901" s="61"/>
      <c r="R901" s="61"/>
      <c r="S901" s="61"/>
      <c r="T901" s="61"/>
      <c r="U901" s="61"/>
      <c r="V901" s="61"/>
      <c r="W901" s="61"/>
      <c r="X901" s="61"/>
      <c r="Y901" s="61"/>
      <c r="Z901" s="61"/>
      <c r="AA901" s="61"/>
    </row>
    <row r="902" spans="1:27" ht="14.25" customHeight="1" x14ac:dyDescent="0.35">
      <c r="A902" s="61"/>
      <c r="B902" s="61"/>
      <c r="C902" s="61"/>
      <c r="D902" s="61"/>
      <c r="E902" s="61"/>
      <c r="F902" s="61"/>
      <c r="G902" s="61"/>
      <c r="H902" s="61"/>
      <c r="I902" s="61"/>
      <c r="J902" s="61"/>
      <c r="K902" s="61"/>
      <c r="L902" s="61"/>
      <c r="M902" s="61"/>
      <c r="N902" s="61"/>
      <c r="O902" s="61"/>
      <c r="P902" s="61"/>
      <c r="Q902" s="61"/>
      <c r="R902" s="61"/>
      <c r="S902" s="61"/>
      <c r="T902" s="61"/>
      <c r="U902" s="61"/>
      <c r="V902" s="61"/>
      <c r="W902" s="61"/>
      <c r="X902" s="61"/>
      <c r="Y902" s="61"/>
      <c r="Z902" s="61"/>
      <c r="AA902" s="61"/>
    </row>
    <row r="903" spans="1:27" ht="14.25" customHeight="1" x14ac:dyDescent="0.35">
      <c r="A903" s="61"/>
      <c r="B903" s="61"/>
      <c r="C903" s="61"/>
      <c r="D903" s="61"/>
      <c r="E903" s="61"/>
      <c r="F903" s="61"/>
      <c r="G903" s="61"/>
      <c r="H903" s="61"/>
      <c r="I903" s="61"/>
      <c r="J903" s="61"/>
      <c r="K903" s="61"/>
      <c r="L903" s="61"/>
      <c r="M903" s="61"/>
      <c r="N903" s="61"/>
      <c r="O903" s="61"/>
      <c r="P903" s="61"/>
      <c r="Q903" s="61"/>
      <c r="R903" s="61"/>
      <c r="S903" s="61"/>
      <c r="T903" s="61"/>
      <c r="U903" s="61"/>
      <c r="V903" s="61"/>
      <c r="W903" s="61"/>
      <c r="X903" s="61"/>
      <c r="Y903" s="61"/>
      <c r="Z903" s="61"/>
      <c r="AA903" s="61"/>
    </row>
    <row r="904" spans="1:27" ht="14.25" customHeight="1" x14ac:dyDescent="0.35">
      <c r="A904" s="61"/>
      <c r="B904" s="61"/>
      <c r="C904" s="61"/>
      <c r="D904" s="61"/>
      <c r="E904" s="61"/>
      <c r="F904" s="61"/>
      <c r="G904" s="61"/>
      <c r="H904" s="61"/>
      <c r="I904" s="61"/>
      <c r="J904" s="61"/>
      <c r="K904" s="61"/>
      <c r="L904" s="61"/>
      <c r="M904" s="61"/>
      <c r="N904" s="61"/>
      <c r="O904" s="61"/>
      <c r="P904" s="61"/>
      <c r="Q904" s="61"/>
      <c r="R904" s="61"/>
      <c r="S904" s="61"/>
      <c r="T904" s="61"/>
      <c r="U904" s="61"/>
      <c r="V904" s="61"/>
      <c r="W904" s="61"/>
      <c r="X904" s="61"/>
      <c r="Y904" s="61"/>
      <c r="Z904" s="61"/>
      <c r="AA904" s="61"/>
    </row>
    <row r="905" spans="1:27" ht="14.25" customHeight="1" x14ac:dyDescent="0.35">
      <c r="A905" s="61"/>
      <c r="B905" s="61"/>
      <c r="C905" s="61"/>
      <c r="D905" s="61"/>
      <c r="E905" s="61"/>
      <c r="F905" s="61"/>
      <c r="G905" s="61"/>
      <c r="H905" s="61"/>
      <c r="I905" s="61"/>
      <c r="J905" s="61"/>
      <c r="K905" s="61"/>
      <c r="L905" s="61"/>
      <c r="M905" s="61"/>
      <c r="N905" s="61"/>
      <c r="O905" s="61"/>
      <c r="P905" s="61"/>
      <c r="Q905" s="61"/>
      <c r="R905" s="61"/>
      <c r="S905" s="61"/>
      <c r="T905" s="61"/>
      <c r="U905" s="61"/>
      <c r="V905" s="61"/>
      <c r="W905" s="61"/>
      <c r="X905" s="61"/>
      <c r="Y905" s="61"/>
      <c r="Z905" s="61"/>
      <c r="AA905" s="61"/>
    </row>
    <row r="906" spans="1:27" ht="14.25" customHeight="1" x14ac:dyDescent="0.35">
      <c r="A906" s="61"/>
      <c r="B906" s="61"/>
      <c r="C906" s="61"/>
      <c r="D906" s="61"/>
      <c r="E906" s="61"/>
      <c r="F906" s="61"/>
      <c r="G906" s="61"/>
      <c r="H906" s="61"/>
      <c r="I906" s="61"/>
      <c r="J906" s="61"/>
      <c r="K906" s="61"/>
      <c r="L906" s="61"/>
      <c r="M906" s="61"/>
      <c r="N906" s="61"/>
      <c r="O906" s="61"/>
      <c r="P906" s="61"/>
      <c r="Q906" s="61"/>
      <c r="R906" s="61"/>
      <c r="S906" s="61"/>
      <c r="T906" s="61"/>
      <c r="U906" s="61"/>
      <c r="V906" s="61"/>
      <c r="W906" s="61"/>
      <c r="X906" s="61"/>
      <c r="Y906" s="61"/>
      <c r="Z906" s="61"/>
      <c r="AA906" s="61"/>
    </row>
    <row r="907" spans="1:27" ht="14.25" customHeight="1" x14ac:dyDescent="0.35">
      <c r="A907" s="61"/>
      <c r="B907" s="61"/>
      <c r="C907" s="61"/>
      <c r="D907" s="61"/>
      <c r="E907" s="61"/>
      <c r="F907" s="61"/>
      <c r="G907" s="61"/>
      <c r="H907" s="61"/>
      <c r="I907" s="61"/>
      <c r="J907" s="61"/>
      <c r="K907" s="61"/>
      <c r="L907" s="61"/>
      <c r="M907" s="61"/>
      <c r="N907" s="61"/>
      <c r="O907" s="61"/>
      <c r="P907" s="61"/>
      <c r="Q907" s="61"/>
      <c r="R907" s="61"/>
      <c r="S907" s="61"/>
      <c r="T907" s="61"/>
      <c r="U907" s="61"/>
      <c r="V907" s="61"/>
      <c r="W907" s="61"/>
      <c r="X907" s="61"/>
      <c r="Y907" s="61"/>
      <c r="Z907" s="61"/>
      <c r="AA907" s="61"/>
    </row>
    <row r="908" spans="1:27" ht="14.25" customHeight="1" x14ac:dyDescent="0.35">
      <c r="A908" s="61"/>
      <c r="B908" s="61"/>
      <c r="C908" s="61"/>
      <c r="D908" s="61"/>
      <c r="E908" s="61"/>
      <c r="F908" s="61"/>
      <c r="G908" s="61"/>
      <c r="H908" s="61"/>
      <c r="I908" s="61"/>
      <c r="J908" s="61"/>
      <c r="K908" s="61"/>
      <c r="L908" s="61"/>
      <c r="M908" s="61"/>
      <c r="N908" s="61"/>
      <c r="O908" s="61"/>
      <c r="P908" s="61"/>
      <c r="Q908" s="61"/>
      <c r="R908" s="61"/>
      <c r="S908" s="61"/>
      <c r="T908" s="61"/>
      <c r="U908" s="61"/>
      <c r="V908" s="61"/>
      <c r="W908" s="61"/>
      <c r="X908" s="61"/>
      <c r="Y908" s="61"/>
      <c r="Z908" s="61"/>
      <c r="AA908" s="61"/>
    </row>
    <row r="909" spans="1:27" ht="14.25" customHeight="1" x14ac:dyDescent="0.35">
      <c r="A909" s="61"/>
      <c r="B909" s="61"/>
      <c r="C909" s="61"/>
      <c r="D909" s="61"/>
      <c r="E909" s="61"/>
      <c r="F909" s="61"/>
      <c r="G909" s="61"/>
      <c r="H909" s="61"/>
      <c r="I909" s="61"/>
      <c r="J909" s="61"/>
      <c r="K909" s="61"/>
      <c r="L909" s="61"/>
      <c r="M909" s="61"/>
      <c r="N909" s="61"/>
      <c r="O909" s="61"/>
      <c r="P909" s="61"/>
      <c r="Q909" s="61"/>
      <c r="R909" s="61"/>
      <c r="S909" s="61"/>
      <c r="T909" s="61"/>
      <c r="U909" s="61"/>
      <c r="V909" s="61"/>
      <c r="W909" s="61"/>
      <c r="X909" s="61"/>
      <c r="Y909" s="61"/>
      <c r="Z909" s="61"/>
      <c r="AA909" s="61"/>
    </row>
    <row r="910" spans="1:27" ht="14.25" customHeight="1" x14ac:dyDescent="0.35">
      <c r="A910" s="61"/>
      <c r="B910" s="61"/>
      <c r="C910" s="61"/>
      <c r="D910" s="61"/>
      <c r="E910" s="61"/>
      <c r="F910" s="61"/>
      <c r="G910" s="61"/>
      <c r="H910" s="61"/>
      <c r="I910" s="61"/>
      <c r="J910" s="61"/>
      <c r="K910" s="61"/>
      <c r="L910" s="61"/>
      <c r="M910" s="61"/>
      <c r="N910" s="61"/>
      <c r="O910" s="61"/>
      <c r="P910" s="61"/>
      <c r="Q910" s="61"/>
      <c r="R910" s="61"/>
      <c r="S910" s="61"/>
      <c r="T910" s="61"/>
      <c r="U910" s="61"/>
      <c r="V910" s="61"/>
      <c r="W910" s="61"/>
      <c r="X910" s="61"/>
      <c r="Y910" s="61"/>
      <c r="Z910" s="61"/>
      <c r="AA910" s="61"/>
    </row>
    <row r="911" spans="1:27" ht="14.25" customHeight="1" x14ac:dyDescent="0.35">
      <c r="A911" s="61"/>
      <c r="B911" s="61"/>
      <c r="C911" s="61"/>
      <c r="D911" s="61"/>
      <c r="E911" s="61"/>
      <c r="F911" s="61"/>
      <c r="G911" s="61"/>
      <c r="H911" s="61"/>
      <c r="I911" s="61"/>
      <c r="J911" s="61"/>
      <c r="K911" s="61"/>
      <c r="L911" s="61"/>
      <c r="M911" s="61"/>
      <c r="N911" s="61"/>
      <c r="O911" s="61"/>
      <c r="P911" s="61"/>
      <c r="Q911" s="61"/>
      <c r="R911" s="61"/>
      <c r="S911" s="61"/>
      <c r="T911" s="61"/>
      <c r="U911" s="61"/>
      <c r="V911" s="61"/>
      <c r="W911" s="61"/>
      <c r="X911" s="61"/>
      <c r="Y911" s="61"/>
      <c r="Z911" s="61"/>
      <c r="AA911" s="61"/>
    </row>
    <row r="912" spans="1:27" ht="14.25" customHeight="1" x14ac:dyDescent="0.35">
      <c r="A912" s="61"/>
      <c r="B912" s="61"/>
      <c r="C912" s="61"/>
      <c r="D912" s="61"/>
      <c r="E912" s="61"/>
      <c r="F912" s="61"/>
      <c r="G912" s="61"/>
      <c r="H912" s="61"/>
      <c r="I912" s="61"/>
      <c r="J912" s="61"/>
      <c r="K912" s="61"/>
      <c r="L912" s="61"/>
      <c r="M912" s="61"/>
      <c r="N912" s="61"/>
      <c r="O912" s="61"/>
      <c r="P912" s="61"/>
      <c r="Q912" s="61"/>
      <c r="R912" s="61"/>
      <c r="S912" s="61"/>
      <c r="T912" s="61"/>
      <c r="U912" s="61"/>
      <c r="V912" s="61"/>
      <c r="W912" s="61"/>
      <c r="X912" s="61"/>
      <c r="Y912" s="61"/>
      <c r="Z912" s="61"/>
      <c r="AA912" s="61"/>
    </row>
    <row r="913" spans="1:27" ht="14.25" customHeight="1" x14ac:dyDescent="0.35">
      <c r="A913" s="61"/>
      <c r="B913" s="61"/>
      <c r="C913" s="61"/>
      <c r="D913" s="61"/>
      <c r="E913" s="61"/>
      <c r="F913" s="61"/>
      <c r="G913" s="61"/>
      <c r="H913" s="61"/>
      <c r="I913" s="61"/>
      <c r="J913" s="61"/>
      <c r="K913" s="61"/>
      <c r="L913" s="61"/>
      <c r="M913" s="61"/>
      <c r="N913" s="61"/>
      <c r="O913" s="61"/>
      <c r="P913" s="61"/>
      <c r="Q913" s="61"/>
      <c r="R913" s="61"/>
      <c r="S913" s="61"/>
      <c r="T913" s="61"/>
      <c r="U913" s="61"/>
      <c r="V913" s="61"/>
      <c r="W913" s="61"/>
      <c r="X913" s="61"/>
      <c r="Y913" s="61"/>
      <c r="Z913" s="61"/>
      <c r="AA913" s="61"/>
    </row>
    <row r="914" spans="1:27" ht="14.25" customHeight="1" x14ac:dyDescent="0.35">
      <c r="A914" s="61"/>
      <c r="B914" s="61"/>
      <c r="C914" s="61"/>
      <c r="D914" s="61"/>
      <c r="E914" s="61"/>
      <c r="F914" s="61"/>
      <c r="G914" s="61"/>
      <c r="H914" s="61"/>
      <c r="I914" s="61"/>
      <c r="J914" s="61"/>
      <c r="K914" s="61"/>
      <c r="L914" s="61"/>
      <c r="M914" s="61"/>
      <c r="N914" s="61"/>
      <c r="O914" s="61"/>
      <c r="P914" s="61"/>
      <c r="Q914" s="61"/>
      <c r="R914" s="61"/>
      <c r="S914" s="61"/>
      <c r="T914" s="61"/>
      <c r="U914" s="61"/>
      <c r="V914" s="61"/>
      <c r="W914" s="61"/>
      <c r="X914" s="61"/>
      <c r="Y914" s="61"/>
      <c r="Z914" s="61"/>
      <c r="AA914" s="61"/>
    </row>
    <row r="915" spans="1:27" ht="14.25" customHeight="1" x14ac:dyDescent="0.35">
      <c r="A915" s="61"/>
      <c r="B915" s="61"/>
      <c r="C915" s="61"/>
      <c r="D915" s="61"/>
      <c r="E915" s="61"/>
      <c r="F915" s="61"/>
      <c r="G915" s="61"/>
      <c r="H915" s="61"/>
      <c r="I915" s="61"/>
      <c r="J915" s="61"/>
      <c r="K915" s="61"/>
      <c r="L915" s="61"/>
      <c r="M915" s="61"/>
      <c r="N915" s="61"/>
      <c r="O915" s="61"/>
      <c r="P915" s="61"/>
      <c r="Q915" s="61"/>
      <c r="R915" s="61"/>
      <c r="S915" s="61"/>
      <c r="T915" s="61"/>
      <c r="U915" s="61"/>
      <c r="V915" s="61"/>
      <c r="W915" s="61"/>
      <c r="X915" s="61"/>
      <c r="Y915" s="61"/>
      <c r="Z915" s="61"/>
      <c r="AA915" s="61"/>
    </row>
    <row r="916" spans="1:27" ht="14.25" customHeight="1" x14ac:dyDescent="0.35">
      <c r="A916" s="61"/>
      <c r="B916" s="61"/>
      <c r="C916" s="61"/>
      <c r="D916" s="61"/>
      <c r="E916" s="61"/>
      <c r="F916" s="61"/>
      <c r="G916" s="61"/>
      <c r="H916" s="61"/>
      <c r="I916" s="61"/>
      <c r="J916" s="61"/>
      <c r="K916" s="61"/>
      <c r="L916" s="61"/>
      <c r="M916" s="61"/>
      <c r="N916" s="61"/>
      <c r="O916" s="61"/>
      <c r="P916" s="61"/>
      <c r="Q916" s="61"/>
      <c r="R916" s="61"/>
      <c r="S916" s="61"/>
      <c r="T916" s="61"/>
      <c r="U916" s="61"/>
      <c r="V916" s="61"/>
      <c r="W916" s="61"/>
      <c r="X916" s="61"/>
      <c r="Y916" s="61"/>
      <c r="Z916" s="61"/>
      <c r="AA916" s="61"/>
    </row>
    <row r="917" spans="1:27" ht="14.25" customHeight="1" x14ac:dyDescent="0.35">
      <c r="A917" s="61"/>
      <c r="B917" s="61"/>
      <c r="C917" s="61"/>
      <c r="D917" s="61"/>
      <c r="E917" s="61"/>
      <c r="F917" s="61"/>
      <c r="G917" s="61"/>
      <c r="H917" s="61"/>
      <c r="I917" s="61"/>
      <c r="J917" s="61"/>
      <c r="K917" s="61"/>
      <c r="L917" s="61"/>
      <c r="M917" s="61"/>
      <c r="N917" s="61"/>
      <c r="O917" s="61"/>
      <c r="P917" s="61"/>
      <c r="Q917" s="61"/>
      <c r="R917" s="61"/>
      <c r="S917" s="61"/>
      <c r="T917" s="61"/>
      <c r="U917" s="61"/>
      <c r="V917" s="61"/>
      <c r="W917" s="61"/>
      <c r="X917" s="61"/>
      <c r="Y917" s="61"/>
      <c r="Z917" s="61"/>
      <c r="AA917" s="61"/>
    </row>
    <row r="918" spans="1:27" ht="14.25" customHeight="1" x14ac:dyDescent="0.35">
      <c r="A918" s="61"/>
      <c r="B918" s="61"/>
      <c r="C918" s="61"/>
      <c r="D918" s="61"/>
      <c r="E918" s="61"/>
      <c r="F918" s="61"/>
      <c r="G918" s="61"/>
      <c r="H918" s="61"/>
      <c r="I918" s="61"/>
      <c r="J918" s="61"/>
      <c r="K918" s="61"/>
      <c r="L918" s="61"/>
      <c r="M918" s="61"/>
      <c r="N918" s="61"/>
      <c r="O918" s="61"/>
      <c r="P918" s="61"/>
      <c r="Q918" s="61"/>
      <c r="R918" s="61"/>
      <c r="S918" s="61"/>
      <c r="T918" s="61"/>
      <c r="U918" s="61"/>
      <c r="V918" s="61"/>
      <c r="W918" s="61"/>
      <c r="X918" s="61"/>
      <c r="Y918" s="61"/>
      <c r="Z918" s="61"/>
      <c r="AA918" s="61"/>
    </row>
    <row r="919" spans="1:27" ht="14.25" customHeight="1" x14ac:dyDescent="0.35">
      <c r="A919" s="61"/>
      <c r="B919" s="61"/>
      <c r="C919" s="61"/>
      <c r="D919" s="61"/>
      <c r="E919" s="61"/>
      <c r="F919" s="61"/>
      <c r="G919" s="61"/>
      <c r="H919" s="61"/>
      <c r="I919" s="61"/>
      <c r="J919" s="61"/>
      <c r="K919" s="61"/>
      <c r="L919" s="61"/>
      <c r="M919" s="61"/>
      <c r="N919" s="61"/>
      <c r="O919" s="61"/>
      <c r="P919" s="61"/>
      <c r="Q919" s="61"/>
      <c r="R919" s="61"/>
      <c r="S919" s="61"/>
      <c r="T919" s="61"/>
      <c r="U919" s="61"/>
      <c r="V919" s="61"/>
      <c r="W919" s="61"/>
      <c r="X919" s="61"/>
      <c r="Y919" s="61"/>
      <c r="Z919" s="61"/>
      <c r="AA919" s="61"/>
    </row>
    <row r="920" spans="1:27" ht="14.25" customHeight="1" x14ac:dyDescent="0.35">
      <c r="A920" s="61"/>
      <c r="B920" s="61"/>
      <c r="C920" s="61"/>
      <c r="D920" s="61"/>
      <c r="E920" s="61"/>
      <c r="F920" s="61"/>
      <c r="G920" s="61"/>
      <c r="H920" s="61"/>
      <c r="I920" s="61"/>
      <c r="J920" s="61"/>
      <c r="K920" s="61"/>
      <c r="L920" s="61"/>
      <c r="M920" s="61"/>
      <c r="N920" s="61"/>
      <c r="O920" s="61"/>
      <c r="P920" s="61"/>
      <c r="Q920" s="61"/>
      <c r="R920" s="61"/>
      <c r="S920" s="61"/>
      <c r="T920" s="61"/>
      <c r="U920" s="61"/>
      <c r="V920" s="61"/>
      <c r="W920" s="61"/>
      <c r="X920" s="61"/>
      <c r="Y920" s="61"/>
      <c r="Z920" s="61"/>
      <c r="AA920" s="61"/>
    </row>
    <row r="921" spans="1:27" ht="14.25" customHeight="1" x14ac:dyDescent="0.35">
      <c r="A921" s="61"/>
      <c r="B921" s="61"/>
      <c r="C921" s="61"/>
      <c r="D921" s="61"/>
      <c r="E921" s="61"/>
      <c r="F921" s="61"/>
      <c r="G921" s="61"/>
      <c r="H921" s="61"/>
      <c r="I921" s="61"/>
      <c r="J921" s="61"/>
      <c r="K921" s="61"/>
      <c r="L921" s="61"/>
      <c r="M921" s="61"/>
      <c r="N921" s="61"/>
      <c r="O921" s="61"/>
      <c r="P921" s="61"/>
      <c r="Q921" s="61"/>
      <c r="R921" s="61"/>
      <c r="S921" s="61"/>
      <c r="T921" s="61"/>
      <c r="U921" s="61"/>
      <c r="V921" s="61"/>
      <c r="W921" s="61"/>
      <c r="X921" s="61"/>
      <c r="Y921" s="61"/>
      <c r="Z921" s="61"/>
      <c r="AA921" s="61"/>
    </row>
    <row r="922" spans="1:27" ht="14.25" customHeight="1" x14ac:dyDescent="0.35">
      <c r="A922" s="61"/>
      <c r="B922" s="61"/>
      <c r="C922" s="61"/>
      <c r="D922" s="61"/>
      <c r="E922" s="61"/>
      <c r="F922" s="61"/>
      <c r="G922" s="61"/>
      <c r="H922" s="61"/>
      <c r="I922" s="61"/>
      <c r="J922" s="61"/>
      <c r="K922" s="61"/>
      <c r="L922" s="61"/>
      <c r="M922" s="61"/>
      <c r="N922" s="61"/>
      <c r="O922" s="61"/>
      <c r="P922" s="61"/>
      <c r="Q922" s="61"/>
      <c r="R922" s="61"/>
      <c r="S922" s="61"/>
      <c r="T922" s="61"/>
      <c r="U922" s="61"/>
      <c r="V922" s="61"/>
      <c r="W922" s="61"/>
      <c r="X922" s="61"/>
      <c r="Y922" s="61"/>
      <c r="Z922" s="61"/>
      <c r="AA922" s="61"/>
    </row>
    <row r="923" spans="1:27" ht="14.25" customHeight="1" x14ac:dyDescent="0.35">
      <c r="A923" s="61"/>
      <c r="B923" s="61"/>
      <c r="C923" s="61"/>
      <c r="D923" s="61"/>
      <c r="E923" s="61"/>
      <c r="F923" s="61"/>
      <c r="G923" s="61"/>
      <c r="H923" s="61"/>
      <c r="I923" s="61"/>
      <c r="J923" s="61"/>
      <c r="K923" s="61"/>
      <c r="L923" s="61"/>
      <c r="M923" s="61"/>
      <c r="N923" s="61"/>
      <c r="O923" s="61"/>
      <c r="P923" s="61"/>
      <c r="Q923" s="61"/>
      <c r="R923" s="61"/>
      <c r="S923" s="61"/>
      <c r="T923" s="61"/>
      <c r="U923" s="61"/>
      <c r="V923" s="61"/>
      <c r="W923" s="61"/>
      <c r="X923" s="61"/>
      <c r="Y923" s="61"/>
      <c r="Z923" s="61"/>
      <c r="AA923" s="61"/>
    </row>
    <row r="924" spans="1:27" ht="14.25" customHeight="1" x14ac:dyDescent="0.35">
      <c r="A924" s="61"/>
      <c r="B924" s="61"/>
      <c r="C924" s="61"/>
      <c r="D924" s="61"/>
      <c r="E924" s="61"/>
      <c r="F924" s="61"/>
      <c r="G924" s="61"/>
      <c r="H924" s="61"/>
      <c r="I924" s="61"/>
      <c r="J924" s="61"/>
      <c r="K924" s="61"/>
      <c r="L924" s="61"/>
      <c r="M924" s="61"/>
      <c r="N924" s="61"/>
      <c r="O924" s="61"/>
      <c r="P924" s="61"/>
      <c r="Q924" s="61"/>
      <c r="R924" s="61"/>
      <c r="S924" s="61"/>
      <c r="T924" s="61"/>
      <c r="U924" s="61"/>
      <c r="V924" s="61"/>
      <c r="W924" s="61"/>
      <c r="X924" s="61"/>
      <c r="Y924" s="61"/>
      <c r="Z924" s="61"/>
      <c r="AA924" s="61"/>
    </row>
    <row r="925" spans="1:27" ht="14.25" customHeight="1" x14ac:dyDescent="0.35">
      <c r="A925" s="61"/>
      <c r="B925" s="61"/>
      <c r="C925" s="61"/>
      <c r="D925" s="61"/>
      <c r="E925" s="61"/>
      <c r="F925" s="61"/>
      <c r="G925" s="61"/>
      <c r="H925" s="61"/>
      <c r="I925" s="61"/>
      <c r="J925" s="61"/>
      <c r="K925" s="61"/>
      <c r="L925" s="61"/>
      <c r="M925" s="61"/>
      <c r="N925" s="61"/>
      <c r="O925" s="61"/>
      <c r="P925" s="61"/>
      <c r="Q925" s="61"/>
      <c r="R925" s="61"/>
      <c r="S925" s="61"/>
      <c r="T925" s="61"/>
      <c r="U925" s="61"/>
      <c r="V925" s="61"/>
      <c r="W925" s="61"/>
      <c r="X925" s="61"/>
      <c r="Y925" s="61"/>
      <c r="Z925" s="61"/>
      <c r="AA925" s="61"/>
    </row>
    <row r="926" spans="1:27" ht="14.25" customHeight="1" x14ac:dyDescent="0.35">
      <c r="A926" s="61"/>
      <c r="B926" s="61"/>
      <c r="C926" s="61"/>
      <c r="D926" s="61"/>
      <c r="E926" s="61"/>
      <c r="F926" s="61"/>
      <c r="G926" s="61"/>
      <c r="H926" s="61"/>
      <c r="I926" s="61"/>
      <c r="J926" s="61"/>
      <c r="K926" s="61"/>
      <c r="L926" s="61"/>
      <c r="M926" s="61"/>
      <c r="N926" s="61"/>
      <c r="O926" s="61"/>
      <c r="P926" s="61"/>
      <c r="Q926" s="61"/>
      <c r="R926" s="61"/>
      <c r="S926" s="61"/>
      <c r="T926" s="61"/>
      <c r="U926" s="61"/>
      <c r="V926" s="61"/>
      <c r="W926" s="61"/>
      <c r="X926" s="61"/>
      <c r="Y926" s="61"/>
      <c r="Z926" s="61"/>
      <c r="AA926" s="61"/>
    </row>
    <row r="927" spans="1:27" ht="14.25" customHeight="1" x14ac:dyDescent="0.35">
      <c r="A927" s="61"/>
      <c r="B927" s="61"/>
      <c r="C927" s="61"/>
      <c r="D927" s="61"/>
      <c r="E927" s="61"/>
      <c r="F927" s="61"/>
      <c r="G927" s="61"/>
      <c r="H927" s="61"/>
      <c r="I927" s="61"/>
      <c r="J927" s="61"/>
      <c r="K927" s="61"/>
      <c r="L927" s="61"/>
      <c r="M927" s="61"/>
      <c r="N927" s="61"/>
      <c r="O927" s="61"/>
      <c r="P927" s="61"/>
      <c r="Q927" s="61"/>
      <c r="R927" s="61"/>
      <c r="S927" s="61"/>
      <c r="T927" s="61"/>
      <c r="U927" s="61"/>
      <c r="V927" s="61"/>
      <c r="W927" s="61"/>
      <c r="X927" s="61"/>
      <c r="Y927" s="61"/>
      <c r="Z927" s="61"/>
      <c r="AA927" s="61"/>
    </row>
    <row r="928" spans="1:27" ht="14.25" customHeight="1" x14ac:dyDescent="0.35">
      <c r="A928" s="61"/>
      <c r="B928" s="61"/>
      <c r="C928" s="61"/>
      <c r="D928" s="61"/>
      <c r="E928" s="61"/>
      <c r="F928" s="61"/>
      <c r="G928" s="61"/>
      <c r="H928" s="61"/>
      <c r="I928" s="61"/>
      <c r="J928" s="61"/>
      <c r="K928" s="61"/>
      <c r="L928" s="61"/>
      <c r="M928" s="61"/>
      <c r="N928" s="61"/>
      <c r="O928" s="61"/>
      <c r="P928" s="61"/>
      <c r="Q928" s="61"/>
      <c r="R928" s="61"/>
      <c r="S928" s="61"/>
      <c r="T928" s="61"/>
      <c r="U928" s="61"/>
      <c r="V928" s="61"/>
      <c r="W928" s="61"/>
      <c r="X928" s="61"/>
      <c r="Y928" s="61"/>
      <c r="Z928" s="61"/>
      <c r="AA928" s="61"/>
    </row>
    <row r="929" spans="1:27" ht="14.25" customHeight="1" x14ac:dyDescent="0.35">
      <c r="A929" s="61"/>
      <c r="B929" s="61"/>
      <c r="C929" s="61"/>
      <c r="D929" s="61"/>
      <c r="E929" s="61"/>
      <c r="F929" s="61"/>
      <c r="G929" s="61"/>
      <c r="H929" s="61"/>
      <c r="I929" s="61"/>
      <c r="J929" s="61"/>
      <c r="K929" s="61"/>
      <c r="L929" s="61"/>
      <c r="M929" s="61"/>
      <c r="N929" s="61"/>
      <c r="O929" s="61"/>
      <c r="P929" s="61"/>
      <c r="Q929" s="61"/>
      <c r="R929" s="61"/>
      <c r="S929" s="61"/>
      <c r="T929" s="61"/>
      <c r="U929" s="61"/>
      <c r="V929" s="61"/>
      <c r="W929" s="61"/>
      <c r="X929" s="61"/>
      <c r="Y929" s="61"/>
      <c r="Z929" s="61"/>
      <c r="AA929" s="61"/>
    </row>
    <row r="930" spans="1:27" ht="14.25" customHeight="1" x14ac:dyDescent="0.35">
      <c r="A930" s="61"/>
      <c r="B930" s="61"/>
      <c r="C930" s="61"/>
      <c r="D930" s="61"/>
      <c r="E930" s="61"/>
      <c r="F930" s="61"/>
      <c r="G930" s="61"/>
      <c r="H930" s="61"/>
      <c r="I930" s="61"/>
      <c r="J930" s="61"/>
      <c r="K930" s="61"/>
      <c r="L930" s="61"/>
      <c r="M930" s="61"/>
      <c r="N930" s="61"/>
      <c r="O930" s="61"/>
      <c r="P930" s="61"/>
      <c r="Q930" s="61"/>
      <c r="R930" s="61"/>
      <c r="S930" s="61"/>
      <c r="T930" s="61"/>
      <c r="U930" s="61"/>
      <c r="V930" s="61"/>
      <c r="W930" s="61"/>
      <c r="X930" s="61"/>
      <c r="Y930" s="61"/>
      <c r="Z930" s="61"/>
      <c r="AA930" s="61"/>
    </row>
    <row r="931" spans="1:27" ht="14.25" customHeight="1" x14ac:dyDescent="0.35">
      <c r="A931" s="61"/>
      <c r="B931" s="61"/>
      <c r="C931" s="61"/>
      <c r="D931" s="61"/>
      <c r="E931" s="61"/>
      <c r="F931" s="61"/>
      <c r="G931" s="61"/>
      <c r="H931" s="61"/>
      <c r="I931" s="61"/>
      <c r="J931" s="61"/>
      <c r="K931" s="61"/>
      <c r="L931" s="61"/>
      <c r="M931" s="61"/>
      <c r="N931" s="61"/>
      <c r="O931" s="61"/>
      <c r="P931" s="61"/>
      <c r="Q931" s="61"/>
      <c r="R931" s="61"/>
      <c r="S931" s="61"/>
      <c r="T931" s="61"/>
      <c r="U931" s="61"/>
      <c r="V931" s="61"/>
      <c r="W931" s="61"/>
      <c r="X931" s="61"/>
      <c r="Y931" s="61"/>
      <c r="Z931" s="61"/>
      <c r="AA931" s="61"/>
    </row>
    <row r="932" spans="1:27" ht="14.25" customHeight="1" x14ac:dyDescent="0.35">
      <c r="A932" s="61"/>
      <c r="B932" s="61"/>
      <c r="C932" s="61"/>
      <c r="D932" s="61"/>
      <c r="E932" s="61"/>
      <c r="F932" s="61"/>
      <c r="G932" s="61"/>
      <c r="H932" s="61"/>
      <c r="I932" s="61"/>
      <c r="J932" s="61"/>
      <c r="K932" s="61"/>
      <c r="L932" s="61"/>
      <c r="M932" s="61"/>
      <c r="N932" s="61"/>
      <c r="O932" s="61"/>
      <c r="P932" s="61"/>
      <c r="Q932" s="61"/>
      <c r="R932" s="61"/>
      <c r="S932" s="61"/>
      <c r="T932" s="61"/>
      <c r="U932" s="61"/>
      <c r="V932" s="61"/>
      <c r="W932" s="61"/>
      <c r="X932" s="61"/>
      <c r="Y932" s="61"/>
      <c r="Z932" s="61"/>
      <c r="AA932" s="61"/>
    </row>
    <row r="933" spans="1:27" ht="14.25" customHeight="1" x14ac:dyDescent="0.35">
      <c r="A933" s="61"/>
      <c r="B933" s="61"/>
      <c r="C933" s="61"/>
      <c r="D933" s="61"/>
      <c r="E933" s="61"/>
      <c r="F933" s="61"/>
      <c r="G933" s="61"/>
      <c r="H933" s="61"/>
      <c r="I933" s="61"/>
      <c r="J933" s="61"/>
      <c r="K933" s="61"/>
      <c r="L933" s="61"/>
      <c r="M933" s="61"/>
      <c r="N933" s="61"/>
      <c r="O933" s="61"/>
      <c r="P933" s="61"/>
      <c r="Q933" s="61"/>
      <c r="R933" s="61"/>
      <c r="S933" s="61"/>
      <c r="T933" s="61"/>
      <c r="U933" s="61"/>
      <c r="V933" s="61"/>
      <c r="W933" s="61"/>
      <c r="X933" s="61"/>
      <c r="Y933" s="61"/>
      <c r="Z933" s="61"/>
      <c r="AA933" s="61"/>
    </row>
    <row r="934" spans="1:27" ht="14.25" customHeight="1" x14ac:dyDescent="0.35">
      <c r="A934" s="61"/>
      <c r="B934" s="61"/>
      <c r="C934" s="61"/>
      <c r="D934" s="61"/>
      <c r="E934" s="61"/>
      <c r="F934" s="61"/>
      <c r="G934" s="61"/>
      <c r="H934" s="61"/>
      <c r="I934" s="61"/>
      <c r="J934" s="61"/>
      <c r="K934" s="61"/>
      <c r="L934" s="61"/>
      <c r="M934" s="61"/>
      <c r="N934" s="61"/>
      <c r="O934" s="61"/>
      <c r="P934" s="61"/>
      <c r="Q934" s="61"/>
      <c r="R934" s="61"/>
      <c r="S934" s="61"/>
      <c r="T934" s="61"/>
      <c r="U934" s="61"/>
      <c r="V934" s="61"/>
      <c r="W934" s="61"/>
      <c r="X934" s="61"/>
      <c r="Y934" s="61"/>
      <c r="Z934" s="61"/>
      <c r="AA934" s="61"/>
    </row>
    <row r="935" spans="1:27" ht="14.25" customHeight="1" x14ac:dyDescent="0.35">
      <c r="A935" s="61"/>
      <c r="B935" s="61"/>
      <c r="C935" s="61"/>
      <c r="D935" s="61"/>
      <c r="E935" s="61"/>
      <c r="F935" s="61"/>
      <c r="G935" s="61"/>
      <c r="H935" s="61"/>
      <c r="I935" s="61"/>
      <c r="J935" s="61"/>
      <c r="K935" s="61"/>
      <c r="L935" s="61"/>
      <c r="M935" s="61"/>
      <c r="N935" s="61"/>
      <c r="O935" s="61"/>
      <c r="P935" s="61"/>
      <c r="Q935" s="61"/>
      <c r="R935" s="61"/>
      <c r="S935" s="61"/>
      <c r="T935" s="61"/>
      <c r="U935" s="61"/>
      <c r="V935" s="61"/>
      <c r="W935" s="61"/>
      <c r="X935" s="61"/>
      <c r="Y935" s="61"/>
      <c r="Z935" s="61"/>
      <c r="AA935" s="61"/>
    </row>
    <row r="936" spans="1:27" ht="14.25" customHeight="1" x14ac:dyDescent="0.35">
      <c r="A936" s="61"/>
      <c r="B936" s="61"/>
      <c r="C936" s="61"/>
      <c r="D936" s="61"/>
      <c r="E936" s="61"/>
      <c r="F936" s="61"/>
      <c r="G936" s="61"/>
      <c r="H936" s="61"/>
      <c r="I936" s="61"/>
      <c r="J936" s="61"/>
      <c r="K936" s="61"/>
      <c r="L936" s="61"/>
      <c r="M936" s="61"/>
      <c r="N936" s="61"/>
      <c r="O936" s="61"/>
      <c r="P936" s="61"/>
      <c r="Q936" s="61"/>
      <c r="R936" s="61"/>
      <c r="S936" s="61"/>
      <c r="T936" s="61"/>
      <c r="U936" s="61"/>
      <c r="V936" s="61"/>
      <c r="W936" s="61"/>
      <c r="X936" s="61"/>
      <c r="Y936" s="61"/>
      <c r="Z936" s="61"/>
      <c r="AA936" s="61"/>
    </row>
    <row r="937" spans="1:27" ht="14.25" customHeight="1" x14ac:dyDescent="0.35">
      <c r="A937" s="61"/>
      <c r="B937" s="61"/>
      <c r="C937" s="61"/>
      <c r="D937" s="61"/>
      <c r="E937" s="61"/>
      <c r="F937" s="61"/>
      <c r="G937" s="61"/>
      <c r="H937" s="61"/>
      <c r="I937" s="61"/>
      <c r="J937" s="61"/>
      <c r="K937" s="61"/>
      <c r="L937" s="61"/>
      <c r="M937" s="61"/>
      <c r="N937" s="61"/>
      <c r="O937" s="61"/>
      <c r="P937" s="61"/>
      <c r="Q937" s="61"/>
      <c r="R937" s="61"/>
      <c r="S937" s="61"/>
      <c r="T937" s="61"/>
      <c r="U937" s="61"/>
      <c r="V937" s="61"/>
      <c r="W937" s="61"/>
      <c r="X937" s="61"/>
      <c r="Y937" s="61"/>
      <c r="Z937" s="61"/>
      <c r="AA937" s="61"/>
    </row>
    <row r="938" spans="1:27" ht="14.25" customHeight="1" x14ac:dyDescent="0.35">
      <c r="A938" s="61"/>
      <c r="B938" s="61"/>
      <c r="C938" s="61"/>
      <c r="D938" s="61"/>
      <c r="E938" s="61"/>
      <c r="F938" s="61"/>
      <c r="G938" s="61"/>
      <c r="H938" s="61"/>
      <c r="I938" s="61"/>
      <c r="J938" s="61"/>
      <c r="K938" s="61"/>
      <c r="L938" s="61"/>
      <c r="M938" s="61"/>
      <c r="N938" s="61"/>
      <c r="O938" s="61"/>
      <c r="P938" s="61"/>
      <c r="Q938" s="61"/>
      <c r="R938" s="61"/>
      <c r="S938" s="61"/>
      <c r="T938" s="61"/>
      <c r="U938" s="61"/>
      <c r="V938" s="61"/>
      <c r="W938" s="61"/>
      <c r="X938" s="61"/>
      <c r="Y938" s="61"/>
      <c r="Z938" s="61"/>
      <c r="AA938" s="61"/>
    </row>
    <row r="939" spans="1:27" ht="14.25" customHeight="1" x14ac:dyDescent="0.35">
      <c r="A939" s="61"/>
      <c r="B939" s="61"/>
      <c r="C939" s="61"/>
      <c r="D939" s="61"/>
      <c r="E939" s="61"/>
      <c r="F939" s="61"/>
      <c r="G939" s="61"/>
      <c r="H939" s="61"/>
      <c r="I939" s="61"/>
      <c r="J939" s="61"/>
      <c r="K939" s="61"/>
      <c r="L939" s="61"/>
      <c r="M939" s="61"/>
      <c r="N939" s="61"/>
      <c r="O939" s="61"/>
      <c r="P939" s="61"/>
      <c r="Q939" s="61"/>
      <c r="R939" s="61"/>
      <c r="S939" s="61"/>
      <c r="T939" s="61"/>
      <c r="U939" s="61"/>
      <c r="V939" s="61"/>
      <c r="W939" s="61"/>
      <c r="X939" s="61"/>
      <c r="Y939" s="61"/>
      <c r="Z939" s="61"/>
      <c r="AA939" s="61"/>
    </row>
    <row r="940" spans="1:27" ht="14.25" customHeight="1" x14ac:dyDescent="0.35">
      <c r="A940" s="61"/>
      <c r="B940" s="61"/>
      <c r="C940" s="61"/>
      <c r="D940" s="61"/>
      <c r="E940" s="61"/>
      <c r="F940" s="61"/>
      <c r="G940" s="61"/>
      <c r="H940" s="61"/>
      <c r="I940" s="61"/>
      <c r="J940" s="61"/>
      <c r="K940" s="61"/>
      <c r="L940" s="61"/>
      <c r="M940" s="61"/>
      <c r="N940" s="61"/>
      <c r="O940" s="61"/>
      <c r="P940" s="61"/>
      <c r="Q940" s="61"/>
      <c r="R940" s="61"/>
      <c r="S940" s="61"/>
      <c r="T940" s="61"/>
      <c r="U940" s="61"/>
      <c r="V940" s="61"/>
      <c r="W940" s="61"/>
      <c r="X940" s="61"/>
      <c r="Y940" s="61"/>
      <c r="Z940" s="61"/>
      <c r="AA940" s="61"/>
    </row>
    <row r="941" spans="1:27" ht="14.25" customHeight="1" x14ac:dyDescent="0.35">
      <c r="A941" s="61"/>
      <c r="B941" s="61"/>
      <c r="C941" s="61"/>
      <c r="D941" s="61"/>
      <c r="E941" s="61"/>
      <c r="F941" s="61"/>
      <c r="G941" s="61"/>
      <c r="H941" s="61"/>
      <c r="I941" s="61"/>
      <c r="J941" s="61"/>
      <c r="K941" s="61"/>
      <c r="L941" s="61"/>
      <c r="M941" s="61"/>
      <c r="N941" s="61"/>
      <c r="O941" s="61"/>
      <c r="P941" s="61"/>
      <c r="Q941" s="61"/>
      <c r="R941" s="61"/>
      <c r="S941" s="61"/>
      <c r="T941" s="61"/>
      <c r="U941" s="61"/>
      <c r="V941" s="61"/>
      <c r="W941" s="61"/>
      <c r="X941" s="61"/>
      <c r="Y941" s="61"/>
      <c r="Z941" s="61"/>
      <c r="AA941" s="61"/>
    </row>
    <row r="942" spans="1:27" ht="14.25" customHeight="1" x14ac:dyDescent="0.35">
      <c r="A942" s="61"/>
      <c r="B942" s="61"/>
      <c r="C942" s="61"/>
      <c r="D942" s="61"/>
      <c r="E942" s="61"/>
      <c r="F942" s="61"/>
      <c r="G942" s="61"/>
      <c r="H942" s="61"/>
      <c r="I942" s="61"/>
      <c r="J942" s="61"/>
      <c r="K942" s="61"/>
      <c r="L942" s="61"/>
      <c r="M942" s="61"/>
      <c r="N942" s="61"/>
      <c r="O942" s="61"/>
      <c r="P942" s="61"/>
      <c r="Q942" s="61"/>
      <c r="R942" s="61"/>
      <c r="S942" s="61"/>
      <c r="T942" s="61"/>
      <c r="U942" s="61"/>
      <c r="V942" s="61"/>
      <c r="W942" s="61"/>
      <c r="X942" s="61"/>
      <c r="Y942" s="61"/>
      <c r="Z942" s="61"/>
      <c r="AA942" s="61"/>
    </row>
    <row r="943" spans="1:27" ht="14.25" customHeight="1" x14ac:dyDescent="0.35">
      <c r="A943" s="61"/>
      <c r="B943" s="61"/>
      <c r="C943" s="61"/>
      <c r="D943" s="61"/>
      <c r="E943" s="61"/>
      <c r="F943" s="61"/>
      <c r="G943" s="61"/>
      <c r="H943" s="61"/>
      <c r="I943" s="61"/>
      <c r="J943" s="61"/>
      <c r="K943" s="61"/>
      <c r="L943" s="61"/>
      <c r="M943" s="61"/>
      <c r="N943" s="61"/>
      <c r="O943" s="61"/>
      <c r="P943" s="61"/>
      <c r="Q943" s="61"/>
      <c r="R943" s="61"/>
      <c r="S943" s="61"/>
      <c r="T943" s="61"/>
      <c r="U943" s="61"/>
      <c r="V943" s="61"/>
      <c r="W943" s="61"/>
      <c r="X943" s="61"/>
      <c r="Y943" s="61"/>
      <c r="Z943" s="61"/>
      <c r="AA943" s="61"/>
    </row>
    <row r="944" spans="1:27" ht="14.25" customHeight="1" x14ac:dyDescent="0.35">
      <c r="A944" s="61"/>
      <c r="B944" s="61"/>
      <c r="C944" s="61"/>
      <c r="D944" s="61"/>
      <c r="E944" s="61"/>
      <c r="F944" s="61"/>
      <c r="G944" s="61"/>
      <c r="H944" s="61"/>
      <c r="I944" s="61"/>
      <c r="J944" s="61"/>
      <c r="K944" s="61"/>
      <c r="L944" s="61"/>
      <c r="M944" s="61"/>
      <c r="N944" s="61"/>
      <c r="O944" s="61"/>
      <c r="P944" s="61"/>
      <c r="Q944" s="61"/>
      <c r="R944" s="61"/>
      <c r="S944" s="61"/>
      <c r="T944" s="61"/>
      <c r="U944" s="61"/>
      <c r="V944" s="61"/>
      <c r="W944" s="61"/>
      <c r="X944" s="61"/>
      <c r="Y944" s="61"/>
      <c r="Z944" s="61"/>
      <c r="AA944" s="61"/>
    </row>
    <row r="945" spans="1:27" ht="14.25" customHeight="1" x14ac:dyDescent="0.35">
      <c r="A945" s="61"/>
      <c r="B945" s="61"/>
      <c r="C945" s="61"/>
      <c r="D945" s="61"/>
      <c r="E945" s="61"/>
      <c r="F945" s="61"/>
      <c r="G945" s="61"/>
      <c r="H945" s="61"/>
      <c r="I945" s="61"/>
      <c r="J945" s="61"/>
      <c r="K945" s="61"/>
      <c r="L945" s="61"/>
      <c r="M945" s="61"/>
      <c r="N945" s="61"/>
      <c r="O945" s="61"/>
      <c r="P945" s="61"/>
      <c r="Q945" s="61"/>
      <c r="R945" s="61"/>
      <c r="S945" s="61"/>
      <c r="T945" s="61"/>
      <c r="U945" s="61"/>
      <c r="V945" s="61"/>
      <c r="W945" s="61"/>
      <c r="X945" s="61"/>
      <c r="Y945" s="61"/>
      <c r="Z945" s="61"/>
      <c r="AA945" s="61"/>
    </row>
    <row r="946" spans="1:27" ht="14.25" customHeight="1" x14ac:dyDescent="0.35">
      <c r="A946" s="61"/>
      <c r="B946" s="61"/>
      <c r="C946" s="61"/>
      <c r="D946" s="61"/>
      <c r="E946" s="61"/>
      <c r="F946" s="61"/>
      <c r="G946" s="61"/>
      <c r="H946" s="61"/>
      <c r="I946" s="61"/>
      <c r="J946" s="61"/>
      <c r="K946" s="61"/>
      <c r="L946" s="61"/>
      <c r="M946" s="61"/>
      <c r="N946" s="61"/>
      <c r="O946" s="61"/>
      <c r="P946" s="61"/>
      <c r="Q946" s="61"/>
      <c r="R946" s="61"/>
      <c r="S946" s="61"/>
      <c r="T946" s="61"/>
      <c r="U946" s="61"/>
      <c r="V946" s="61"/>
      <c r="W946" s="61"/>
      <c r="X946" s="61"/>
      <c r="Y946" s="61"/>
      <c r="Z946" s="61"/>
      <c r="AA946" s="61"/>
    </row>
    <row r="947" spans="1:27" ht="14.25" customHeight="1" x14ac:dyDescent="0.35">
      <c r="A947" s="61"/>
      <c r="B947" s="61"/>
      <c r="C947" s="61"/>
      <c r="D947" s="61"/>
      <c r="E947" s="61"/>
      <c r="F947" s="61"/>
      <c r="G947" s="61"/>
      <c r="H947" s="61"/>
      <c r="I947" s="61"/>
      <c r="J947" s="61"/>
      <c r="K947" s="61"/>
      <c r="L947" s="61"/>
      <c r="M947" s="61"/>
      <c r="N947" s="61"/>
      <c r="O947" s="61"/>
      <c r="P947" s="61"/>
      <c r="Q947" s="61"/>
      <c r="R947" s="61"/>
      <c r="S947" s="61"/>
      <c r="T947" s="61"/>
      <c r="U947" s="61"/>
      <c r="V947" s="61"/>
      <c r="W947" s="61"/>
      <c r="X947" s="61"/>
      <c r="Y947" s="61"/>
      <c r="Z947" s="61"/>
      <c r="AA947" s="61"/>
    </row>
    <row r="948" spans="1:27" ht="14.25" customHeight="1" x14ac:dyDescent="0.35">
      <c r="A948" s="61"/>
      <c r="B948" s="61"/>
      <c r="C948" s="61"/>
      <c r="D948" s="61"/>
      <c r="E948" s="61"/>
      <c r="F948" s="61"/>
      <c r="G948" s="61"/>
      <c r="H948" s="61"/>
      <c r="I948" s="61"/>
      <c r="J948" s="61"/>
      <c r="K948" s="61"/>
      <c r="L948" s="61"/>
      <c r="M948" s="61"/>
      <c r="N948" s="61"/>
      <c r="O948" s="61"/>
      <c r="P948" s="61"/>
      <c r="Q948" s="61"/>
      <c r="R948" s="61"/>
      <c r="S948" s="61"/>
      <c r="T948" s="61"/>
      <c r="U948" s="61"/>
      <c r="V948" s="61"/>
      <c r="W948" s="61"/>
      <c r="X948" s="61"/>
      <c r="Y948" s="61"/>
      <c r="Z948" s="61"/>
      <c r="AA948" s="61"/>
    </row>
    <row r="949" spans="1:27" ht="14.25" customHeight="1" x14ac:dyDescent="0.35">
      <c r="A949" s="61"/>
      <c r="B949" s="61"/>
      <c r="C949" s="61"/>
      <c r="D949" s="61"/>
      <c r="E949" s="61"/>
      <c r="F949" s="61"/>
      <c r="G949" s="61"/>
      <c r="H949" s="61"/>
      <c r="I949" s="61"/>
      <c r="J949" s="61"/>
      <c r="K949" s="61"/>
      <c r="L949" s="61"/>
      <c r="M949" s="61"/>
      <c r="N949" s="61"/>
      <c r="O949" s="61"/>
      <c r="P949" s="61"/>
      <c r="Q949" s="61"/>
      <c r="R949" s="61"/>
      <c r="S949" s="61"/>
      <c r="T949" s="61"/>
      <c r="U949" s="61"/>
      <c r="V949" s="61"/>
      <c r="W949" s="61"/>
      <c r="X949" s="61"/>
      <c r="Y949" s="61"/>
      <c r="Z949" s="61"/>
      <c r="AA949" s="61"/>
    </row>
    <row r="950" spans="1:27" ht="14.25" customHeight="1" x14ac:dyDescent="0.35">
      <c r="A950" s="61"/>
      <c r="B950" s="61"/>
      <c r="C950" s="61"/>
      <c r="D950" s="61"/>
      <c r="E950" s="61"/>
      <c r="F950" s="61"/>
      <c r="G950" s="61"/>
      <c r="H950" s="61"/>
      <c r="I950" s="61"/>
      <c r="J950" s="61"/>
      <c r="K950" s="61"/>
      <c r="L950" s="61"/>
      <c r="M950" s="61"/>
      <c r="N950" s="61"/>
      <c r="O950" s="61"/>
      <c r="P950" s="61"/>
      <c r="Q950" s="61"/>
      <c r="R950" s="61"/>
      <c r="S950" s="61"/>
      <c r="T950" s="61"/>
      <c r="U950" s="61"/>
      <c r="V950" s="61"/>
      <c r="W950" s="61"/>
      <c r="X950" s="61"/>
      <c r="Y950" s="61"/>
      <c r="Z950" s="61"/>
      <c r="AA950" s="61"/>
    </row>
    <row r="951" spans="1:27" ht="14.25" customHeight="1" x14ac:dyDescent="0.35">
      <c r="A951" s="61"/>
      <c r="B951" s="61"/>
      <c r="C951" s="61"/>
      <c r="D951" s="61"/>
      <c r="E951" s="61"/>
      <c r="F951" s="61"/>
      <c r="G951" s="61"/>
      <c r="H951" s="61"/>
      <c r="I951" s="61"/>
      <c r="J951" s="61"/>
      <c r="K951" s="61"/>
      <c r="L951" s="61"/>
      <c r="M951" s="61"/>
      <c r="N951" s="61"/>
      <c r="O951" s="61"/>
      <c r="P951" s="61"/>
      <c r="Q951" s="61"/>
      <c r="R951" s="61"/>
      <c r="S951" s="61"/>
      <c r="T951" s="61"/>
      <c r="U951" s="61"/>
      <c r="V951" s="61"/>
      <c r="W951" s="61"/>
      <c r="X951" s="61"/>
      <c r="Y951" s="61"/>
      <c r="Z951" s="61"/>
      <c r="AA951" s="61"/>
    </row>
    <row r="952" spans="1:27" ht="14.25" customHeight="1" x14ac:dyDescent="0.35">
      <c r="A952" s="61"/>
      <c r="B952" s="61"/>
      <c r="C952" s="61"/>
      <c r="D952" s="61"/>
      <c r="E952" s="61"/>
      <c r="F952" s="61"/>
      <c r="G952" s="61"/>
      <c r="H952" s="61"/>
      <c r="I952" s="61"/>
      <c r="J952" s="61"/>
      <c r="K952" s="61"/>
      <c r="L952" s="61"/>
      <c r="M952" s="61"/>
      <c r="N952" s="61"/>
      <c r="O952" s="61"/>
      <c r="P952" s="61"/>
      <c r="Q952" s="61"/>
      <c r="R952" s="61"/>
      <c r="S952" s="61"/>
      <c r="T952" s="61"/>
      <c r="U952" s="61"/>
      <c r="V952" s="61"/>
      <c r="W952" s="61"/>
      <c r="X952" s="61"/>
      <c r="Y952" s="61"/>
      <c r="Z952" s="61"/>
      <c r="AA952" s="61"/>
    </row>
    <row r="953" spans="1:27" ht="14.25" customHeight="1" x14ac:dyDescent="0.35">
      <c r="A953" s="61"/>
      <c r="B953" s="61"/>
      <c r="C953" s="61"/>
      <c r="D953" s="61"/>
      <c r="E953" s="61"/>
      <c r="F953" s="61"/>
      <c r="G953" s="61"/>
      <c r="H953" s="61"/>
      <c r="I953" s="61"/>
      <c r="J953" s="61"/>
      <c r="K953" s="61"/>
      <c r="L953" s="61"/>
      <c r="M953" s="61"/>
      <c r="N953" s="61"/>
      <c r="O953" s="61"/>
      <c r="P953" s="61"/>
      <c r="Q953" s="61"/>
      <c r="R953" s="61"/>
      <c r="S953" s="61"/>
      <c r="T953" s="61"/>
      <c r="U953" s="61"/>
      <c r="V953" s="61"/>
      <c r="W953" s="61"/>
      <c r="X953" s="61"/>
      <c r="Y953" s="61"/>
      <c r="Z953" s="61"/>
      <c r="AA953" s="61"/>
    </row>
    <row r="954" spans="1:27" ht="14.25" customHeight="1" x14ac:dyDescent="0.35">
      <c r="A954" s="61"/>
      <c r="B954" s="61"/>
      <c r="C954" s="61"/>
      <c r="D954" s="61"/>
      <c r="E954" s="61"/>
      <c r="F954" s="61"/>
      <c r="G954" s="61"/>
      <c r="H954" s="61"/>
      <c r="I954" s="61"/>
      <c r="J954" s="61"/>
      <c r="K954" s="61"/>
      <c r="L954" s="61"/>
      <c r="M954" s="61"/>
      <c r="N954" s="61"/>
      <c r="O954" s="61"/>
      <c r="P954" s="61"/>
      <c r="Q954" s="61"/>
      <c r="R954" s="61"/>
      <c r="S954" s="61"/>
      <c r="T954" s="61"/>
      <c r="U954" s="61"/>
      <c r="V954" s="61"/>
      <c r="W954" s="61"/>
      <c r="X954" s="61"/>
      <c r="Y954" s="61"/>
      <c r="Z954" s="61"/>
      <c r="AA954" s="61"/>
    </row>
    <row r="955" spans="1:27" ht="14.25" customHeight="1" x14ac:dyDescent="0.35">
      <c r="A955" s="61"/>
      <c r="B955" s="61"/>
      <c r="C955" s="61"/>
      <c r="D955" s="61"/>
      <c r="E955" s="61"/>
      <c r="F955" s="61"/>
      <c r="G955" s="61"/>
      <c r="H955" s="61"/>
      <c r="I955" s="61"/>
      <c r="J955" s="61"/>
      <c r="K955" s="61"/>
      <c r="L955" s="61"/>
      <c r="M955" s="61"/>
      <c r="N955" s="61"/>
      <c r="O955" s="61"/>
      <c r="P955" s="61"/>
      <c r="Q955" s="61"/>
      <c r="R955" s="61"/>
      <c r="S955" s="61"/>
      <c r="T955" s="61"/>
      <c r="U955" s="61"/>
      <c r="V955" s="61"/>
      <c r="W955" s="61"/>
      <c r="X955" s="61"/>
      <c r="Y955" s="61"/>
      <c r="Z955" s="61"/>
      <c r="AA955" s="61"/>
    </row>
    <row r="956" spans="1:27" ht="14.25" customHeight="1" x14ac:dyDescent="0.35">
      <c r="A956" s="61"/>
      <c r="B956" s="61"/>
      <c r="C956" s="61"/>
      <c r="D956" s="61"/>
      <c r="E956" s="61"/>
      <c r="F956" s="61"/>
      <c r="G956" s="61"/>
      <c r="H956" s="61"/>
      <c r="I956" s="61"/>
      <c r="J956" s="61"/>
      <c r="K956" s="61"/>
      <c r="L956" s="61"/>
      <c r="M956" s="61"/>
      <c r="N956" s="61"/>
      <c r="O956" s="61"/>
      <c r="P956" s="61"/>
      <c r="Q956" s="61"/>
      <c r="R956" s="61"/>
      <c r="S956" s="61"/>
      <c r="T956" s="61"/>
      <c r="U956" s="61"/>
      <c r="V956" s="61"/>
      <c r="W956" s="61"/>
      <c r="X956" s="61"/>
      <c r="Y956" s="61"/>
      <c r="Z956" s="61"/>
      <c r="AA956" s="61"/>
    </row>
    <row r="957" spans="1:27" ht="14.25" customHeight="1" x14ac:dyDescent="0.35">
      <c r="A957" s="61"/>
      <c r="B957" s="61"/>
      <c r="C957" s="61"/>
      <c r="D957" s="61"/>
      <c r="E957" s="61"/>
      <c r="F957" s="61"/>
      <c r="G957" s="61"/>
      <c r="H957" s="61"/>
      <c r="I957" s="61"/>
      <c r="J957" s="61"/>
      <c r="K957" s="61"/>
      <c r="L957" s="61"/>
      <c r="M957" s="61"/>
      <c r="N957" s="61"/>
      <c r="O957" s="61"/>
      <c r="P957" s="61"/>
      <c r="Q957" s="61"/>
      <c r="R957" s="61"/>
      <c r="S957" s="61"/>
      <c r="T957" s="61"/>
      <c r="U957" s="61"/>
      <c r="V957" s="61"/>
      <c r="W957" s="61"/>
      <c r="X957" s="61"/>
      <c r="Y957" s="61"/>
      <c r="Z957" s="61"/>
      <c r="AA957" s="61"/>
    </row>
    <row r="958" spans="1:27" ht="14.25" customHeight="1" x14ac:dyDescent="0.35">
      <c r="A958" s="61"/>
      <c r="B958" s="61"/>
      <c r="C958" s="61"/>
      <c r="D958" s="61"/>
      <c r="E958" s="61"/>
      <c r="F958" s="61"/>
      <c r="G958" s="61"/>
      <c r="H958" s="61"/>
      <c r="I958" s="61"/>
      <c r="J958" s="61"/>
      <c r="K958" s="61"/>
      <c r="L958" s="61"/>
      <c r="M958" s="61"/>
      <c r="N958" s="61"/>
      <c r="O958" s="61"/>
      <c r="P958" s="61"/>
      <c r="Q958" s="61"/>
      <c r="R958" s="61"/>
      <c r="S958" s="61"/>
      <c r="T958" s="61"/>
      <c r="U958" s="61"/>
      <c r="V958" s="61"/>
      <c r="W958" s="61"/>
      <c r="X958" s="61"/>
      <c r="Y958" s="61"/>
      <c r="Z958" s="61"/>
      <c r="AA958" s="61"/>
    </row>
    <row r="959" spans="1:27" ht="14.25" customHeight="1" x14ac:dyDescent="0.35">
      <c r="A959" s="61"/>
      <c r="B959" s="61"/>
      <c r="C959" s="61"/>
      <c r="D959" s="61"/>
      <c r="E959" s="61"/>
      <c r="F959" s="61"/>
      <c r="G959" s="61"/>
      <c r="H959" s="61"/>
      <c r="I959" s="61"/>
      <c r="J959" s="61"/>
      <c r="K959" s="61"/>
      <c r="L959" s="61"/>
      <c r="M959" s="61"/>
      <c r="N959" s="61"/>
      <c r="O959" s="61"/>
      <c r="P959" s="61"/>
      <c r="Q959" s="61"/>
      <c r="R959" s="61"/>
      <c r="S959" s="61"/>
      <c r="T959" s="61"/>
      <c r="U959" s="61"/>
      <c r="V959" s="61"/>
      <c r="W959" s="61"/>
      <c r="X959" s="61"/>
      <c r="Y959" s="61"/>
      <c r="Z959" s="61"/>
      <c r="AA959" s="61"/>
    </row>
    <row r="960" spans="1:27" ht="14.25" customHeight="1" x14ac:dyDescent="0.35">
      <c r="A960" s="61"/>
      <c r="B960" s="61"/>
      <c r="C960" s="61"/>
      <c r="D960" s="61"/>
      <c r="E960" s="61"/>
      <c r="F960" s="61"/>
      <c r="G960" s="61"/>
      <c r="H960" s="61"/>
      <c r="I960" s="61"/>
      <c r="J960" s="61"/>
      <c r="K960" s="61"/>
      <c r="L960" s="61"/>
      <c r="M960" s="61"/>
      <c r="N960" s="61"/>
      <c r="O960" s="61"/>
      <c r="P960" s="61"/>
      <c r="Q960" s="61"/>
      <c r="R960" s="61"/>
      <c r="S960" s="61"/>
      <c r="T960" s="61"/>
      <c r="U960" s="61"/>
      <c r="V960" s="61"/>
      <c r="W960" s="61"/>
      <c r="X960" s="61"/>
      <c r="Y960" s="61"/>
      <c r="Z960" s="61"/>
      <c r="AA960" s="61"/>
    </row>
    <row r="961" spans="1:27" ht="14.25" customHeight="1" x14ac:dyDescent="0.35">
      <c r="A961" s="61"/>
      <c r="B961" s="61"/>
      <c r="C961" s="61"/>
      <c r="D961" s="61"/>
      <c r="E961" s="61"/>
      <c r="F961" s="61"/>
      <c r="G961" s="61"/>
      <c r="H961" s="61"/>
      <c r="I961" s="61"/>
      <c r="J961" s="61"/>
      <c r="K961" s="61"/>
      <c r="L961" s="61"/>
      <c r="M961" s="61"/>
      <c r="N961" s="61"/>
      <c r="O961" s="61"/>
      <c r="P961" s="61"/>
      <c r="Q961" s="61"/>
      <c r="R961" s="61"/>
      <c r="S961" s="61"/>
      <c r="T961" s="61"/>
      <c r="U961" s="61"/>
      <c r="V961" s="61"/>
      <c r="W961" s="61"/>
      <c r="X961" s="61"/>
      <c r="Y961" s="61"/>
      <c r="Z961" s="61"/>
      <c r="AA961" s="61"/>
    </row>
    <row r="962" spans="1:27" ht="14.25" customHeight="1" x14ac:dyDescent="0.35">
      <c r="A962" s="61"/>
      <c r="B962" s="61"/>
      <c r="C962" s="61"/>
      <c r="D962" s="61"/>
      <c r="E962" s="61"/>
      <c r="F962" s="61"/>
      <c r="G962" s="61"/>
      <c r="H962" s="61"/>
      <c r="I962" s="61"/>
      <c r="J962" s="61"/>
      <c r="K962" s="61"/>
      <c r="L962" s="61"/>
      <c r="M962" s="61"/>
      <c r="N962" s="61"/>
      <c r="O962" s="61"/>
      <c r="P962" s="61"/>
      <c r="Q962" s="61"/>
      <c r="R962" s="61"/>
      <c r="S962" s="61"/>
      <c r="T962" s="61"/>
      <c r="U962" s="61"/>
      <c r="V962" s="61"/>
      <c r="W962" s="61"/>
      <c r="X962" s="61"/>
      <c r="Y962" s="61"/>
      <c r="Z962" s="61"/>
      <c r="AA962" s="61"/>
    </row>
    <row r="963" spans="1:27" ht="14.25" customHeight="1" x14ac:dyDescent="0.35">
      <c r="A963" s="61"/>
      <c r="B963" s="61"/>
      <c r="C963" s="61"/>
      <c r="D963" s="61"/>
      <c r="E963" s="61"/>
      <c r="F963" s="61"/>
      <c r="G963" s="61"/>
      <c r="H963" s="61"/>
      <c r="I963" s="61"/>
      <c r="J963" s="61"/>
      <c r="K963" s="61"/>
      <c r="L963" s="61"/>
      <c r="M963" s="61"/>
      <c r="N963" s="61"/>
      <c r="O963" s="61"/>
      <c r="P963" s="61"/>
      <c r="Q963" s="61"/>
      <c r="R963" s="61"/>
      <c r="S963" s="61"/>
      <c r="T963" s="61"/>
      <c r="U963" s="61"/>
      <c r="V963" s="61"/>
      <c r="W963" s="61"/>
      <c r="X963" s="61"/>
      <c r="Y963" s="61"/>
      <c r="Z963" s="61"/>
      <c r="AA963" s="61"/>
    </row>
    <row r="964" spans="1:27" ht="14.25" customHeight="1" x14ac:dyDescent="0.35">
      <c r="A964" s="61"/>
      <c r="B964" s="61"/>
      <c r="C964" s="61"/>
      <c r="D964" s="61"/>
      <c r="E964" s="61"/>
      <c r="F964" s="61"/>
      <c r="G964" s="61"/>
      <c r="H964" s="61"/>
      <c r="I964" s="61"/>
      <c r="J964" s="61"/>
      <c r="K964" s="61"/>
      <c r="L964" s="61"/>
      <c r="M964" s="61"/>
      <c r="N964" s="61"/>
      <c r="O964" s="61"/>
      <c r="P964" s="61"/>
      <c r="Q964" s="61"/>
      <c r="R964" s="61"/>
      <c r="S964" s="61"/>
      <c r="T964" s="61"/>
      <c r="U964" s="61"/>
      <c r="V964" s="61"/>
      <c r="W964" s="61"/>
      <c r="X964" s="61"/>
      <c r="Y964" s="61"/>
      <c r="Z964" s="61"/>
      <c r="AA964" s="61"/>
    </row>
    <row r="965" spans="1:27" ht="14.25" customHeight="1" x14ac:dyDescent="0.35">
      <c r="A965" s="61"/>
      <c r="B965" s="61"/>
      <c r="C965" s="61"/>
      <c r="D965" s="61"/>
      <c r="E965" s="61"/>
      <c r="F965" s="61"/>
      <c r="G965" s="61"/>
      <c r="H965" s="61"/>
      <c r="I965" s="61"/>
      <c r="J965" s="61"/>
      <c r="K965" s="61"/>
      <c r="L965" s="61"/>
      <c r="M965" s="61"/>
      <c r="N965" s="61"/>
      <c r="O965" s="61"/>
      <c r="P965" s="61"/>
      <c r="Q965" s="61"/>
      <c r="R965" s="61"/>
      <c r="S965" s="61"/>
      <c r="T965" s="61"/>
      <c r="U965" s="61"/>
      <c r="V965" s="61"/>
      <c r="W965" s="61"/>
      <c r="X965" s="61"/>
      <c r="Y965" s="61"/>
      <c r="Z965" s="61"/>
      <c r="AA965" s="61"/>
    </row>
    <row r="966" spans="1:27" ht="14.25" customHeight="1" x14ac:dyDescent="0.35">
      <c r="A966" s="61"/>
      <c r="B966" s="61"/>
      <c r="C966" s="61"/>
      <c r="D966" s="61"/>
      <c r="E966" s="61"/>
      <c r="F966" s="61"/>
      <c r="G966" s="61"/>
      <c r="H966" s="61"/>
      <c r="I966" s="61"/>
      <c r="J966" s="61"/>
      <c r="K966" s="61"/>
      <c r="L966" s="61"/>
      <c r="M966" s="61"/>
      <c r="N966" s="61"/>
      <c r="O966" s="61"/>
      <c r="P966" s="61"/>
      <c r="Q966" s="61"/>
      <c r="R966" s="61"/>
      <c r="S966" s="61"/>
      <c r="T966" s="61"/>
      <c r="U966" s="61"/>
      <c r="V966" s="61"/>
      <c r="W966" s="61"/>
      <c r="X966" s="61"/>
      <c r="Y966" s="61"/>
      <c r="Z966" s="61"/>
      <c r="AA966" s="61"/>
    </row>
    <row r="967" spans="1:27" ht="14.25" customHeight="1" x14ac:dyDescent="0.35">
      <c r="A967" s="61"/>
      <c r="B967" s="61"/>
      <c r="C967" s="61"/>
      <c r="D967" s="61"/>
      <c r="E967" s="61"/>
      <c r="F967" s="61"/>
      <c r="G967" s="61"/>
      <c r="H967" s="61"/>
      <c r="I967" s="61"/>
      <c r="J967" s="61"/>
      <c r="K967" s="61"/>
      <c r="L967" s="61"/>
      <c r="M967" s="61"/>
      <c r="N967" s="61"/>
      <c r="O967" s="61"/>
      <c r="P967" s="61"/>
      <c r="Q967" s="61"/>
      <c r="R967" s="61"/>
      <c r="S967" s="61"/>
      <c r="T967" s="61"/>
      <c r="U967" s="61"/>
      <c r="V967" s="61"/>
      <c r="W967" s="61"/>
      <c r="X967" s="61"/>
      <c r="Y967" s="61"/>
      <c r="Z967" s="61"/>
      <c r="AA967" s="61"/>
    </row>
    <row r="968" spans="1:27" ht="14.25" customHeight="1" x14ac:dyDescent="0.35">
      <c r="A968" s="61"/>
      <c r="B968" s="61"/>
      <c r="C968" s="61"/>
      <c r="D968" s="61"/>
      <c r="E968" s="61"/>
      <c r="F968" s="61"/>
      <c r="G968" s="61"/>
      <c r="H968" s="61"/>
      <c r="I968" s="61"/>
      <c r="J968" s="61"/>
      <c r="K968" s="61"/>
      <c r="L968" s="61"/>
      <c r="M968" s="61"/>
      <c r="N968" s="61"/>
      <c r="O968" s="61"/>
      <c r="P968" s="61"/>
      <c r="Q968" s="61"/>
      <c r="R968" s="61"/>
      <c r="S968" s="61"/>
      <c r="T968" s="61"/>
      <c r="U968" s="61"/>
      <c r="V968" s="61"/>
      <c r="W968" s="61"/>
      <c r="X968" s="61"/>
      <c r="Y968" s="61"/>
      <c r="Z968" s="61"/>
      <c r="AA968" s="61"/>
    </row>
    <row r="969" spans="1:27" ht="14.25" customHeight="1" x14ac:dyDescent="0.35">
      <c r="A969" s="61"/>
      <c r="B969" s="61"/>
      <c r="C969" s="61"/>
      <c r="D969" s="61"/>
      <c r="E969" s="61"/>
      <c r="F969" s="61"/>
      <c r="G969" s="61"/>
      <c r="H969" s="61"/>
      <c r="I969" s="61"/>
      <c r="J969" s="61"/>
      <c r="K969" s="61"/>
      <c r="L969" s="61"/>
      <c r="M969" s="61"/>
      <c r="N969" s="61"/>
      <c r="O969" s="61"/>
      <c r="P969" s="61"/>
      <c r="Q969" s="61"/>
      <c r="R969" s="61"/>
      <c r="S969" s="61"/>
      <c r="T969" s="61"/>
      <c r="U969" s="61"/>
      <c r="V969" s="61"/>
      <c r="W969" s="61"/>
      <c r="X969" s="61"/>
      <c r="Y969" s="61"/>
      <c r="Z969" s="61"/>
      <c r="AA969" s="61"/>
    </row>
    <row r="970" spans="1:27" ht="14.25" customHeight="1" x14ac:dyDescent="0.35">
      <c r="A970" s="61"/>
      <c r="B970" s="61"/>
      <c r="C970" s="61"/>
      <c r="D970" s="61"/>
      <c r="E970" s="61"/>
      <c r="F970" s="61"/>
      <c r="G970" s="61"/>
      <c r="H970" s="61"/>
      <c r="I970" s="61"/>
      <c r="J970" s="61"/>
      <c r="K970" s="61"/>
      <c r="L970" s="61"/>
      <c r="M970" s="61"/>
      <c r="N970" s="61"/>
      <c r="O970" s="61"/>
      <c r="P970" s="61"/>
      <c r="Q970" s="61"/>
      <c r="R970" s="61"/>
      <c r="S970" s="61"/>
      <c r="T970" s="61"/>
      <c r="U970" s="61"/>
      <c r="V970" s="61"/>
      <c r="W970" s="61"/>
      <c r="X970" s="61"/>
      <c r="Y970" s="61"/>
      <c r="Z970" s="61"/>
      <c r="AA970" s="61"/>
    </row>
    <row r="971" spans="1:27" ht="14.25" customHeight="1" x14ac:dyDescent="0.35">
      <c r="A971" s="61"/>
      <c r="B971" s="61"/>
      <c r="C971" s="61"/>
      <c r="D971" s="61"/>
      <c r="E971" s="61"/>
      <c r="F971" s="61"/>
      <c r="G971" s="61"/>
      <c r="H971" s="61"/>
      <c r="I971" s="61"/>
      <c r="J971" s="61"/>
      <c r="K971" s="61"/>
      <c r="L971" s="61"/>
      <c r="M971" s="61"/>
      <c r="N971" s="61"/>
      <c r="O971" s="61"/>
      <c r="P971" s="61"/>
      <c r="Q971" s="61"/>
      <c r="R971" s="61"/>
      <c r="S971" s="61"/>
      <c r="T971" s="61"/>
      <c r="U971" s="61"/>
      <c r="V971" s="61"/>
      <c r="W971" s="61"/>
      <c r="X971" s="61"/>
      <c r="Y971" s="61"/>
      <c r="Z971" s="61"/>
      <c r="AA971" s="61"/>
    </row>
    <row r="972" spans="1:27" ht="14.25" customHeight="1" x14ac:dyDescent="0.35">
      <c r="A972" s="61"/>
      <c r="B972" s="61"/>
      <c r="C972" s="61"/>
      <c r="D972" s="61"/>
      <c r="E972" s="61"/>
      <c r="F972" s="61"/>
      <c r="G972" s="61"/>
      <c r="H972" s="61"/>
      <c r="I972" s="61"/>
      <c r="J972" s="61"/>
      <c r="K972" s="61"/>
      <c r="L972" s="61"/>
      <c r="M972" s="61"/>
      <c r="N972" s="61"/>
      <c r="O972" s="61"/>
      <c r="P972" s="61"/>
      <c r="Q972" s="61"/>
      <c r="R972" s="61"/>
      <c r="S972" s="61"/>
      <c r="T972" s="61"/>
      <c r="U972" s="61"/>
      <c r="V972" s="61"/>
      <c r="W972" s="61"/>
      <c r="X972" s="61"/>
      <c r="Y972" s="61"/>
      <c r="Z972" s="61"/>
      <c r="AA972" s="61"/>
    </row>
    <row r="973" spans="1:27" ht="14.25" customHeight="1" x14ac:dyDescent="0.35">
      <c r="A973" s="61"/>
      <c r="B973" s="61"/>
      <c r="C973" s="61"/>
      <c r="D973" s="61"/>
      <c r="E973" s="61"/>
      <c r="F973" s="61"/>
      <c r="G973" s="61"/>
      <c r="H973" s="61"/>
      <c r="I973" s="61"/>
      <c r="J973" s="61"/>
      <c r="K973" s="61"/>
      <c r="L973" s="61"/>
      <c r="M973" s="61"/>
      <c r="N973" s="61"/>
      <c r="O973" s="61"/>
      <c r="P973" s="61"/>
      <c r="Q973" s="61"/>
      <c r="R973" s="61"/>
      <c r="S973" s="61"/>
      <c r="T973" s="61"/>
      <c r="U973" s="61"/>
      <c r="V973" s="61"/>
      <c r="W973" s="61"/>
      <c r="X973" s="61"/>
      <c r="Y973" s="61"/>
      <c r="Z973" s="61"/>
      <c r="AA973" s="61"/>
    </row>
    <row r="974" spans="1:27" ht="14.25" customHeight="1" x14ac:dyDescent="0.35">
      <c r="A974" s="61"/>
      <c r="B974" s="61"/>
      <c r="C974" s="61"/>
      <c r="D974" s="61"/>
      <c r="E974" s="61"/>
      <c r="F974" s="61"/>
      <c r="G974" s="61"/>
      <c r="H974" s="61"/>
      <c r="I974" s="61"/>
      <c r="J974" s="61"/>
      <c r="K974" s="61"/>
      <c r="L974" s="61"/>
      <c r="M974" s="61"/>
      <c r="N974" s="61"/>
      <c r="O974" s="61"/>
      <c r="P974" s="61"/>
      <c r="Q974" s="61"/>
      <c r="R974" s="61"/>
      <c r="S974" s="61"/>
      <c r="T974" s="61"/>
      <c r="U974" s="61"/>
      <c r="V974" s="61"/>
      <c r="W974" s="61"/>
      <c r="X974" s="61"/>
      <c r="Y974" s="61"/>
      <c r="Z974" s="61"/>
      <c r="AA974" s="61"/>
    </row>
    <row r="975" spans="1:27" ht="14.25" customHeight="1" x14ac:dyDescent="0.35">
      <c r="A975" s="61"/>
      <c r="B975" s="61"/>
      <c r="C975" s="61"/>
      <c r="D975" s="61"/>
      <c r="E975" s="61"/>
      <c r="F975" s="61"/>
      <c r="G975" s="61"/>
      <c r="H975" s="61"/>
      <c r="I975" s="61"/>
      <c r="J975" s="61"/>
      <c r="K975" s="61"/>
      <c r="L975" s="61"/>
      <c r="M975" s="61"/>
      <c r="N975" s="61"/>
      <c r="O975" s="61"/>
      <c r="P975" s="61"/>
      <c r="Q975" s="61"/>
      <c r="R975" s="61"/>
      <c r="S975" s="61"/>
      <c r="T975" s="61"/>
      <c r="U975" s="61"/>
      <c r="V975" s="61"/>
      <c r="W975" s="61"/>
      <c r="X975" s="61"/>
      <c r="Y975" s="61"/>
      <c r="Z975" s="61"/>
      <c r="AA975" s="61"/>
    </row>
    <row r="976" spans="1:27" ht="14.25" customHeight="1" x14ac:dyDescent="0.35">
      <c r="A976" s="61"/>
      <c r="B976" s="61"/>
      <c r="C976" s="61"/>
      <c r="D976" s="61"/>
      <c r="E976" s="61"/>
      <c r="F976" s="61"/>
      <c r="G976" s="61"/>
      <c r="H976" s="61"/>
      <c r="I976" s="61"/>
      <c r="J976" s="61"/>
      <c r="K976" s="61"/>
      <c r="L976" s="61"/>
      <c r="M976" s="61"/>
      <c r="N976" s="61"/>
      <c r="O976" s="61"/>
      <c r="P976" s="61"/>
      <c r="Q976" s="61"/>
      <c r="R976" s="61"/>
      <c r="S976" s="61"/>
      <c r="T976" s="61"/>
      <c r="U976" s="61"/>
      <c r="V976" s="61"/>
      <c r="W976" s="61"/>
      <c r="X976" s="61"/>
      <c r="Y976" s="61"/>
      <c r="Z976" s="61"/>
      <c r="AA976" s="61"/>
    </row>
    <row r="977" spans="1:27" ht="14.25" customHeight="1" x14ac:dyDescent="0.35">
      <c r="A977" s="61"/>
      <c r="B977" s="61"/>
      <c r="C977" s="61"/>
      <c r="D977" s="61"/>
      <c r="E977" s="61"/>
      <c r="F977" s="61"/>
      <c r="G977" s="61"/>
      <c r="H977" s="61"/>
      <c r="I977" s="61"/>
      <c r="J977" s="61"/>
      <c r="K977" s="61"/>
      <c r="L977" s="61"/>
      <c r="M977" s="61"/>
      <c r="N977" s="61"/>
      <c r="O977" s="61"/>
      <c r="P977" s="61"/>
      <c r="Q977" s="61"/>
      <c r="R977" s="61"/>
      <c r="S977" s="61"/>
      <c r="T977" s="61"/>
      <c r="U977" s="61"/>
      <c r="V977" s="61"/>
      <c r="W977" s="61"/>
      <c r="X977" s="61"/>
      <c r="Y977" s="61"/>
      <c r="Z977" s="61"/>
      <c r="AA977" s="61"/>
    </row>
    <row r="978" spans="1:27" ht="14.25" customHeight="1" x14ac:dyDescent="0.35">
      <c r="A978" s="61"/>
      <c r="B978" s="61"/>
      <c r="C978" s="61"/>
      <c r="D978" s="61"/>
      <c r="E978" s="61"/>
      <c r="F978" s="61"/>
      <c r="G978" s="61"/>
      <c r="H978" s="61"/>
      <c r="I978" s="61"/>
      <c r="J978" s="61"/>
      <c r="K978" s="61"/>
      <c r="L978" s="61"/>
      <c r="M978" s="61"/>
      <c r="N978" s="61"/>
      <c r="O978" s="61"/>
      <c r="P978" s="61"/>
      <c r="Q978" s="61"/>
      <c r="R978" s="61"/>
      <c r="S978" s="61"/>
      <c r="T978" s="61"/>
      <c r="U978" s="61"/>
      <c r="V978" s="61"/>
      <c r="W978" s="61"/>
      <c r="X978" s="61"/>
      <c r="Y978" s="61"/>
      <c r="Z978" s="61"/>
      <c r="AA978" s="61"/>
    </row>
  </sheetData>
  <mergeCells count="100">
    <mergeCell ref="B60:F60"/>
    <mergeCell ref="G60:H60"/>
    <mergeCell ref="I60:L60"/>
    <mergeCell ref="M60:T60"/>
    <mergeCell ref="U60:Z60"/>
    <mergeCell ref="B58:F58"/>
    <mergeCell ref="G58:H58"/>
    <mergeCell ref="I58:L58"/>
    <mergeCell ref="M58:T58"/>
    <mergeCell ref="U58:Z58"/>
    <mergeCell ref="B59:F59"/>
    <mergeCell ref="G59:H59"/>
    <mergeCell ref="I59:L59"/>
    <mergeCell ref="M59:T59"/>
    <mergeCell ref="U59:Z59"/>
    <mergeCell ref="B54:F56"/>
    <mergeCell ref="G54:H56"/>
    <mergeCell ref="I54:L56"/>
    <mergeCell ref="M54:T56"/>
    <mergeCell ref="U54:Z56"/>
    <mergeCell ref="B57:F57"/>
    <mergeCell ref="G57:H57"/>
    <mergeCell ref="I57:L57"/>
    <mergeCell ref="M57:T57"/>
    <mergeCell ref="U57:Z57"/>
    <mergeCell ref="B39:F39"/>
    <mergeCell ref="J39:Z39"/>
    <mergeCell ref="B40:F40"/>
    <mergeCell ref="J40:Z40"/>
    <mergeCell ref="B43:Z44"/>
    <mergeCell ref="B45:Z51"/>
    <mergeCell ref="B36:F36"/>
    <mergeCell ref="J36:Z36"/>
    <mergeCell ref="B37:F37"/>
    <mergeCell ref="J37:Z37"/>
    <mergeCell ref="B38:F38"/>
    <mergeCell ref="J38:Z38"/>
    <mergeCell ref="B33:Z33"/>
    <mergeCell ref="B34:F35"/>
    <mergeCell ref="G34:G35"/>
    <mergeCell ref="H34:H35"/>
    <mergeCell ref="I34:I35"/>
    <mergeCell ref="J34:Z35"/>
    <mergeCell ref="J31:M31"/>
    <mergeCell ref="N31:Q31"/>
    <mergeCell ref="R31:S31"/>
    <mergeCell ref="T31:V31"/>
    <mergeCell ref="W31:X31"/>
    <mergeCell ref="Y31:Z31"/>
    <mergeCell ref="B29:I31"/>
    <mergeCell ref="J29:Q29"/>
    <mergeCell ref="R29:V29"/>
    <mergeCell ref="W29:Z29"/>
    <mergeCell ref="J30:M30"/>
    <mergeCell ref="N30:Q30"/>
    <mergeCell ref="R30:S30"/>
    <mergeCell ref="T30:V30"/>
    <mergeCell ref="W30:X30"/>
    <mergeCell ref="Y30:Z30"/>
    <mergeCell ref="B25:G25"/>
    <mergeCell ref="H25:Z25"/>
    <mergeCell ref="B27:G27"/>
    <mergeCell ref="H27:I27"/>
    <mergeCell ref="J27:M27"/>
    <mergeCell ref="N27:Q27"/>
    <mergeCell ref="S27:U27"/>
    <mergeCell ref="W27:Y27"/>
    <mergeCell ref="B22:H22"/>
    <mergeCell ref="I22:O22"/>
    <mergeCell ref="P22:Z22"/>
    <mergeCell ref="B23:H23"/>
    <mergeCell ref="I23:O23"/>
    <mergeCell ref="P23:Z23"/>
    <mergeCell ref="B17:G17"/>
    <mergeCell ref="H17:Z17"/>
    <mergeCell ref="B19:G20"/>
    <mergeCell ref="H19:K20"/>
    <mergeCell ref="L19:R19"/>
    <mergeCell ref="S19:Z19"/>
    <mergeCell ref="L20:R20"/>
    <mergeCell ref="S20:Z20"/>
    <mergeCell ref="B12:G13"/>
    <mergeCell ref="H12:R13"/>
    <mergeCell ref="S12:Z12"/>
    <mergeCell ref="S13:Z13"/>
    <mergeCell ref="B15:G15"/>
    <mergeCell ref="H15:Z15"/>
    <mergeCell ref="B9:G10"/>
    <mergeCell ref="H9:P10"/>
    <mergeCell ref="Q9:T9"/>
    <mergeCell ref="U9:Z9"/>
    <mergeCell ref="Q10:T10"/>
    <mergeCell ref="U10:Z10"/>
    <mergeCell ref="A1:F3"/>
    <mergeCell ref="G1:AA1"/>
    <mergeCell ref="G2:N2"/>
    <mergeCell ref="O2:AA2"/>
    <mergeCell ref="G3:AA3"/>
    <mergeCell ref="B6:G7"/>
    <mergeCell ref="H6:Z7"/>
  </mergeCells>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B1:AB102"/>
  <sheetViews>
    <sheetView topLeftCell="A28" workbookViewId="0">
      <selection activeCell="J36" sqref="J36"/>
    </sheetView>
  </sheetViews>
  <sheetFormatPr baseColWidth="10" defaultColWidth="3.7265625" defaultRowHeight="14.5" x14ac:dyDescent="0.35"/>
  <cols>
    <col min="1" max="1" width="3.7265625" style="1"/>
    <col min="2" max="2" width="2.81640625" style="1" customWidth="1"/>
    <col min="3" max="6" width="2.7265625" style="1" customWidth="1"/>
    <col min="7" max="7" width="4.26953125" style="1" customWidth="1"/>
    <col min="8" max="8" width="14.26953125" style="1" customWidth="1"/>
    <col min="9" max="9" width="13.453125" style="1" customWidth="1"/>
    <col min="10" max="10" width="15" style="1" customWidth="1"/>
    <col min="11" max="12" width="3.453125" style="1" customWidth="1"/>
    <col min="13" max="15" width="2.7265625" style="1" customWidth="1"/>
    <col min="16" max="16" width="3.453125" style="1" customWidth="1"/>
    <col min="17" max="17" width="3.54296875" style="1" customWidth="1"/>
    <col min="18" max="18" width="3.7265625" style="1"/>
    <col min="19" max="19" width="3.26953125" style="1" customWidth="1"/>
    <col min="20" max="20" width="7.453125" style="1" customWidth="1"/>
    <col min="21" max="21" width="3.54296875" style="1" customWidth="1"/>
    <col min="22" max="22" width="3.7265625" style="1"/>
    <col min="23" max="25" width="5" style="1" customWidth="1"/>
    <col min="26" max="26" width="6.7265625" style="1" customWidth="1"/>
    <col min="27" max="27" width="4.1796875" style="1" customWidth="1"/>
    <col min="28" max="28" width="2" style="1" customWidth="1"/>
    <col min="29" max="35" width="3.7265625" style="1"/>
    <col min="36" max="36" width="5.54296875" style="1" bestFit="1" customWidth="1"/>
    <col min="37" max="37" width="4.54296875" style="1" bestFit="1" customWidth="1"/>
    <col min="38" max="16384" width="3.7265625" style="1"/>
  </cols>
  <sheetData>
    <row r="1" spans="2:28" ht="15" thickBot="1" x14ac:dyDescent="0.4">
      <c r="B1" s="108"/>
      <c r="C1" s="108"/>
      <c r="D1" s="108"/>
      <c r="E1" s="108"/>
      <c r="F1" s="108"/>
    </row>
    <row r="2" spans="2:28" ht="45.75" customHeight="1" x14ac:dyDescent="0.35">
      <c r="B2" s="858"/>
      <c r="C2" s="859"/>
      <c r="D2" s="859"/>
      <c r="E2" s="859"/>
      <c r="F2" s="859"/>
      <c r="G2" s="859"/>
      <c r="H2" s="974" t="s">
        <v>0</v>
      </c>
      <c r="I2" s="974"/>
      <c r="J2" s="974"/>
      <c r="K2" s="974"/>
      <c r="L2" s="974"/>
      <c r="M2" s="974"/>
      <c r="N2" s="974"/>
      <c r="O2" s="974"/>
      <c r="P2" s="974"/>
      <c r="Q2" s="974"/>
      <c r="R2" s="974"/>
      <c r="S2" s="974"/>
      <c r="T2" s="974"/>
      <c r="U2" s="974"/>
      <c r="V2" s="974"/>
      <c r="W2" s="974"/>
      <c r="X2" s="974"/>
      <c r="Y2" s="974"/>
      <c r="Z2" s="974"/>
      <c r="AA2" s="974"/>
      <c r="AB2" s="975"/>
    </row>
    <row r="3" spans="2:28" x14ac:dyDescent="0.35">
      <c r="B3" s="704"/>
      <c r="C3" s="705"/>
      <c r="D3" s="705"/>
      <c r="E3" s="705"/>
      <c r="F3" s="705"/>
      <c r="G3" s="705"/>
      <c r="H3" s="862" t="s">
        <v>1</v>
      </c>
      <c r="I3" s="862"/>
      <c r="J3" s="862"/>
      <c r="K3" s="862"/>
      <c r="L3" s="862"/>
      <c r="M3" s="862"/>
      <c r="N3" s="862"/>
      <c r="O3" s="862"/>
      <c r="P3" s="862" t="s">
        <v>2</v>
      </c>
      <c r="Q3" s="862"/>
      <c r="R3" s="862"/>
      <c r="S3" s="862"/>
      <c r="T3" s="862"/>
      <c r="U3" s="862"/>
      <c r="V3" s="862"/>
      <c r="W3" s="862"/>
      <c r="X3" s="862"/>
      <c r="Y3" s="862"/>
      <c r="Z3" s="862"/>
      <c r="AA3" s="862"/>
      <c r="AB3" s="863"/>
    </row>
    <row r="4" spans="2:28" ht="15" thickBot="1" x14ac:dyDescent="0.4">
      <c r="B4" s="707"/>
      <c r="C4" s="708"/>
      <c r="D4" s="708"/>
      <c r="E4" s="708"/>
      <c r="F4" s="708"/>
      <c r="G4" s="708"/>
      <c r="H4" s="864" t="s">
        <v>3</v>
      </c>
      <c r="I4" s="864"/>
      <c r="J4" s="864"/>
      <c r="K4" s="864"/>
      <c r="L4" s="864"/>
      <c r="M4" s="864"/>
      <c r="N4" s="864"/>
      <c r="O4" s="864"/>
      <c r="P4" s="864"/>
      <c r="Q4" s="864"/>
      <c r="R4" s="864"/>
      <c r="S4" s="864"/>
      <c r="T4" s="864"/>
      <c r="U4" s="864"/>
      <c r="V4" s="864"/>
      <c r="W4" s="864"/>
      <c r="X4" s="864"/>
      <c r="Y4" s="864"/>
      <c r="Z4" s="864"/>
      <c r="AA4" s="864"/>
      <c r="AB4" s="865"/>
    </row>
    <row r="5" spans="2:28" x14ac:dyDescent="0.35">
      <c r="H5" s="109"/>
      <c r="I5" s="109"/>
      <c r="J5" s="109"/>
      <c r="K5" s="109"/>
      <c r="L5" s="109"/>
      <c r="M5" s="109"/>
      <c r="N5" s="109"/>
      <c r="O5" s="109"/>
      <c r="P5" s="109"/>
      <c r="Q5" s="109"/>
      <c r="R5" s="109"/>
      <c r="S5" s="109"/>
      <c r="T5" s="109"/>
      <c r="U5" s="109"/>
      <c r="V5" s="109"/>
      <c r="W5" s="109"/>
      <c r="X5" s="109"/>
      <c r="Y5" s="109"/>
      <c r="Z5" s="109"/>
      <c r="AA5" s="109"/>
      <c r="AB5" s="109"/>
    </row>
    <row r="6" spans="2:28" ht="8.5" customHeight="1" thickBot="1" x14ac:dyDescent="0.4">
      <c r="B6" s="6"/>
      <c r="C6" s="7"/>
      <c r="D6" s="7"/>
      <c r="E6" s="7"/>
      <c r="F6" s="7"/>
      <c r="G6" s="7"/>
      <c r="H6" s="7"/>
      <c r="I6" s="106"/>
      <c r="J6" s="106"/>
      <c r="K6" s="106"/>
      <c r="L6" s="106"/>
      <c r="M6" s="106"/>
      <c r="N6" s="106"/>
      <c r="O6" s="106"/>
      <c r="P6" s="106"/>
      <c r="Q6" s="106"/>
      <c r="R6" s="106"/>
      <c r="S6" s="106"/>
      <c r="T6" s="106"/>
      <c r="U6" s="106"/>
      <c r="V6" s="106"/>
      <c r="W6" s="7"/>
      <c r="X6" s="7"/>
      <c r="Y6" s="7"/>
      <c r="Z6" s="7"/>
      <c r="AA6" s="7"/>
      <c r="AB6" s="8"/>
    </row>
    <row r="7" spans="2:28" ht="15" customHeight="1" x14ac:dyDescent="0.35">
      <c r="B7" s="9"/>
      <c r="C7" s="976" t="s">
        <v>4</v>
      </c>
      <c r="D7" s="977"/>
      <c r="E7" s="977"/>
      <c r="F7" s="977"/>
      <c r="G7" s="977"/>
      <c r="H7" s="978"/>
      <c r="I7" s="982" t="s">
        <v>52</v>
      </c>
      <c r="J7" s="983"/>
      <c r="K7" s="983"/>
      <c r="L7" s="983"/>
      <c r="M7" s="983"/>
      <c r="N7" s="983"/>
      <c r="O7" s="983"/>
      <c r="P7" s="983"/>
      <c r="Q7" s="983"/>
      <c r="R7" s="983"/>
      <c r="S7" s="983"/>
      <c r="T7" s="983"/>
      <c r="U7" s="983"/>
      <c r="V7" s="983"/>
      <c r="W7" s="983"/>
      <c r="X7" s="983"/>
      <c r="Y7" s="983"/>
      <c r="Z7" s="983"/>
      <c r="AA7" s="983"/>
      <c r="AB7" s="10"/>
    </row>
    <row r="8" spans="2:28" ht="5.5" customHeight="1" x14ac:dyDescent="0.35">
      <c r="B8" s="9"/>
      <c r="C8" s="979"/>
      <c r="D8" s="980"/>
      <c r="E8" s="980"/>
      <c r="F8" s="980"/>
      <c r="G8" s="980"/>
      <c r="H8" s="981"/>
      <c r="I8" s="984"/>
      <c r="J8" s="985"/>
      <c r="K8" s="985"/>
      <c r="L8" s="985"/>
      <c r="M8" s="985"/>
      <c r="N8" s="985"/>
      <c r="O8" s="985"/>
      <c r="P8" s="985"/>
      <c r="Q8" s="985"/>
      <c r="R8" s="985"/>
      <c r="S8" s="985"/>
      <c r="T8" s="985"/>
      <c r="U8" s="985"/>
      <c r="V8" s="985"/>
      <c r="W8" s="985"/>
      <c r="X8" s="985"/>
      <c r="Y8" s="985"/>
      <c r="Z8" s="985"/>
      <c r="AA8" s="985"/>
      <c r="AB8" s="10"/>
    </row>
    <row r="9" spans="2:28" ht="9" customHeight="1" thickBot="1" x14ac:dyDescent="0.4">
      <c r="B9" s="9"/>
      <c r="C9" s="4"/>
      <c r="D9" s="4"/>
      <c r="E9" s="4"/>
      <c r="F9" s="4"/>
      <c r="G9" s="4"/>
      <c r="H9" s="4"/>
      <c r="I9" s="96"/>
      <c r="J9" s="96"/>
      <c r="K9" s="96"/>
      <c r="L9" s="96"/>
      <c r="M9" s="96"/>
      <c r="N9" s="96"/>
      <c r="O9" s="96"/>
      <c r="P9" s="96"/>
      <c r="Q9" s="96"/>
      <c r="R9" s="96"/>
      <c r="S9" s="96"/>
      <c r="T9" s="96"/>
      <c r="U9" s="96"/>
      <c r="V9" s="96"/>
      <c r="W9" s="4"/>
      <c r="X9" s="4"/>
      <c r="Y9" s="4"/>
      <c r="Z9" s="4"/>
      <c r="AA9" s="4"/>
      <c r="AB9" s="10"/>
    </row>
    <row r="10" spans="2:28" ht="22.5" customHeight="1" x14ac:dyDescent="0.35">
      <c r="B10" s="9"/>
      <c r="C10" s="976" t="s">
        <v>5</v>
      </c>
      <c r="D10" s="977"/>
      <c r="E10" s="977"/>
      <c r="F10" s="977"/>
      <c r="G10" s="977"/>
      <c r="H10" s="978"/>
      <c r="I10" s="986" t="s">
        <v>53</v>
      </c>
      <c r="J10" s="987"/>
      <c r="K10" s="987"/>
      <c r="L10" s="987"/>
      <c r="M10" s="987"/>
      <c r="N10" s="987"/>
      <c r="O10" s="987"/>
      <c r="P10" s="987"/>
      <c r="Q10" s="988"/>
      <c r="R10" s="992" t="s">
        <v>7</v>
      </c>
      <c r="S10" s="993"/>
      <c r="T10" s="993"/>
      <c r="U10" s="994"/>
      <c r="V10" s="992" t="s">
        <v>8</v>
      </c>
      <c r="W10" s="993"/>
      <c r="X10" s="993"/>
      <c r="Y10" s="993"/>
      <c r="Z10" s="993"/>
      <c r="AA10" s="993"/>
      <c r="AB10" s="10"/>
    </row>
    <row r="11" spans="2:28" ht="22.5" customHeight="1" thickBot="1" x14ac:dyDescent="0.4">
      <c r="B11" s="9"/>
      <c r="C11" s="979"/>
      <c r="D11" s="980"/>
      <c r="E11" s="980"/>
      <c r="F11" s="980"/>
      <c r="G11" s="980"/>
      <c r="H11" s="981"/>
      <c r="I11" s="989"/>
      <c r="J11" s="990"/>
      <c r="K11" s="990"/>
      <c r="L11" s="990"/>
      <c r="M11" s="990"/>
      <c r="N11" s="990"/>
      <c r="O11" s="990"/>
      <c r="P11" s="990"/>
      <c r="Q11" s="991"/>
      <c r="R11" s="995" t="s">
        <v>54</v>
      </c>
      <c r="S11" s="996"/>
      <c r="T11" s="996"/>
      <c r="U11" s="997"/>
      <c r="V11" s="998">
        <v>1</v>
      </c>
      <c r="W11" s="996"/>
      <c r="X11" s="996"/>
      <c r="Y11" s="996"/>
      <c r="Z11" s="996"/>
      <c r="AA11" s="996"/>
      <c r="AB11" s="10"/>
    </row>
    <row r="12" spans="2:28" ht="7.9" customHeight="1" thickBot="1" x14ac:dyDescent="0.4">
      <c r="B12" s="11"/>
      <c r="C12" s="5"/>
      <c r="D12" s="5"/>
      <c r="E12" s="5"/>
      <c r="F12" s="5"/>
      <c r="G12" s="5"/>
      <c r="H12" s="5"/>
      <c r="I12" s="5"/>
      <c r="J12" s="5"/>
      <c r="K12" s="5"/>
      <c r="L12" s="5"/>
      <c r="M12" s="5"/>
      <c r="N12" s="5"/>
      <c r="O12" s="5"/>
      <c r="P12" s="5"/>
      <c r="Q12" s="5"/>
      <c r="R12" s="5"/>
      <c r="S12" s="5"/>
      <c r="T12" s="5"/>
      <c r="U12" s="5"/>
      <c r="V12" s="5"/>
      <c r="W12" s="5"/>
      <c r="X12" s="5"/>
      <c r="Y12" s="5"/>
      <c r="Z12" s="5"/>
      <c r="AA12" s="5"/>
      <c r="AB12" s="101"/>
    </row>
    <row r="13" spans="2:28" s="474" customFormat="1" ht="24" customHeight="1" x14ac:dyDescent="0.35">
      <c r="B13" s="478"/>
      <c r="C13" s="953" t="s">
        <v>10</v>
      </c>
      <c r="D13" s="954"/>
      <c r="E13" s="954"/>
      <c r="F13" s="954"/>
      <c r="G13" s="954"/>
      <c r="H13" s="955"/>
      <c r="I13" s="959" t="s">
        <v>55</v>
      </c>
      <c r="J13" s="960"/>
      <c r="K13" s="960"/>
      <c r="L13" s="960"/>
      <c r="M13" s="960"/>
      <c r="N13" s="960"/>
      <c r="O13" s="960"/>
      <c r="P13" s="960"/>
      <c r="Q13" s="960"/>
      <c r="R13" s="960"/>
      <c r="S13" s="961"/>
      <c r="T13" s="953" t="s">
        <v>11</v>
      </c>
      <c r="U13" s="954"/>
      <c r="V13" s="954"/>
      <c r="W13" s="954"/>
      <c r="X13" s="954"/>
      <c r="Y13" s="954"/>
      <c r="Z13" s="954"/>
      <c r="AA13" s="955"/>
      <c r="AB13" s="480"/>
    </row>
    <row r="14" spans="2:28" s="474" customFormat="1" ht="24" customHeight="1" thickBot="1" x14ac:dyDescent="0.4">
      <c r="B14" s="478"/>
      <c r="C14" s="956"/>
      <c r="D14" s="957"/>
      <c r="E14" s="957"/>
      <c r="F14" s="957"/>
      <c r="G14" s="957"/>
      <c r="H14" s="958"/>
      <c r="I14" s="962"/>
      <c r="J14" s="963"/>
      <c r="K14" s="963"/>
      <c r="L14" s="963"/>
      <c r="M14" s="963"/>
      <c r="N14" s="963"/>
      <c r="O14" s="963"/>
      <c r="P14" s="963"/>
      <c r="Q14" s="963"/>
      <c r="R14" s="963"/>
      <c r="S14" s="964"/>
      <c r="T14" s="965" t="s">
        <v>56</v>
      </c>
      <c r="U14" s="966"/>
      <c r="V14" s="966"/>
      <c r="W14" s="966"/>
      <c r="X14" s="966"/>
      <c r="Y14" s="966"/>
      <c r="Z14" s="966"/>
      <c r="AA14" s="967"/>
      <c r="AB14" s="480"/>
    </row>
    <row r="15" spans="2:28" s="474" customFormat="1" ht="9.5" customHeight="1" thickBot="1" x14ac:dyDescent="0.4">
      <c r="B15" s="478"/>
      <c r="C15" s="479"/>
      <c r="D15" s="479"/>
      <c r="E15" s="479"/>
      <c r="F15" s="479"/>
      <c r="G15" s="479"/>
      <c r="H15" s="479"/>
      <c r="I15" s="479"/>
      <c r="J15" s="479"/>
      <c r="K15" s="479"/>
      <c r="L15" s="479"/>
      <c r="M15" s="479"/>
      <c r="N15" s="479"/>
      <c r="O15" s="479"/>
      <c r="P15" s="479"/>
      <c r="Q15" s="479"/>
      <c r="R15" s="479"/>
      <c r="S15" s="479"/>
      <c r="T15" s="479"/>
      <c r="U15" s="479"/>
      <c r="V15" s="479"/>
      <c r="W15" s="479"/>
      <c r="X15" s="479"/>
      <c r="Y15" s="479"/>
      <c r="Z15" s="479"/>
      <c r="AA15" s="479"/>
      <c r="AB15" s="480"/>
    </row>
    <row r="16" spans="2:28" s="474" customFormat="1" ht="36.75" customHeight="1" thickBot="1" x14ac:dyDescent="0.4">
      <c r="B16" s="478"/>
      <c r="C16" s="938" t="s">
        <v>13</v>
      </c>
      <c r="D16" s="939"/>
      <c r="E16" s="939"/>
      <c r="F16" s="939"/>
      <c r="G16" s="939"/>
      <c r="H16" s="940"/>
      <c r="I16" s="941" t="s">
        <v>57</v>
      </c>
      <c r="J16" s="942"/>
      <c r="K16" s="942"/>
      <c r="L16" s="942"/>
      <c r="M16" s="942"/>
      <c r="N16" s="942"/>
      <c r="O16" s="942"/>
      <c r="P16" s="942"/>
      <c r="Q16" s="942"/>
      <c r="R16" s="942"/>
      <c r="S16" s="942"/>
      <c r="T16" s="942"/>
      <c r="U16" s="942"/>
      <c r="V16" s="942"/>
      <c r="W16" s="942"/>
      <c r="X16" s="942"/>
      <c r="Y16" s="942"/>
      <c r="Z16" s="942"/>
      <c r="AA16" s="943"/>
      <c r="AB16" s="480"/>
    </row>
    <row r="17" spans="2:28" s="474" customFormat="1" ht="11" customHeight="1" thickBot="1" x14ac:dyDescent="0.4">
      <c r="B17" s="478"/>
      <c r="C17" s="477"/>
      <c r="D17" s="477"/>
      <c r="E17" s="477"/>
      <c r="F17" s="477"/>
      <c r="G17" s="477"/>
      <c r="H17" s="477"/>
      <c r="I17" s="481"/>
      <c r="J17" s="481"/>
      <c r="K17" s="481"/>
      <c r="L17" s="481"/>
      <c r="M17" s="481"/>
      <c r="N17" s="481"/>
      <c r="O17" s="481"/>
      <c r="P17" s="481"/>
      <c r="Q17" s="481"/>
      <c r="R17" s="481"/>
      <c r="S17" s="481"/>
      <c r="T17" s="481"/>
      <c r="U17" s="481"/>
      <c r="V17" s="481"/>
      <c r="W17" s="481"/>
      <c r="X17" s="481"/>
      <c r="Y17" s="481"/>
      <c r="Z17" s="481"/>
      <c r="AA17" s="481"/>
      <c r="AB17" s="480"/>
    </row>
    <row r="18" spans="2:28" s="474" customFormat="1" ht="50.25" customHeight="1" thickBot="1" x14ac:dyDescent="0.4">
      <c r="B18" s="478"/>
      <c r="C18" s="938" t="s">
        <v>58</v>
      </c>
      <c r="D18" s="939"/>
      <c r="E18" s="939"/>
      <c r="F18" s="939"/>
      <c r="G18" s="939"/>
      <c r="H18" s="940"/>
      <c r="I18" s="941" t="s">
        <v>59</v>
      </c>
      <c r="J18" s="942"/>
      <c r="K18" s="942"/>
      <c r="L18" s="942"/>
      <c r="M18" s="942"/>
      <c r="N18" s="942"/>
      <c r="O18" s="942"/>
      <c r="P18" s="942"/>
      <c r="Q18" s="942"/>
      <c r="R18" s="942"/>
      <c r="S18" s="942"/>
      <c r="T18" s="942"/>
      <c r="U18" s="942"/>
      <c r="V18" s="942"/>
      <c r="W18" s="942"/>
      <c r="X18" s="942"/>
      <c r="Y18" s="942"/>
      <c r="Z18" s="942"/>
      <c r="AA18" s="943"/>
      <c r="AB18" s="480"/>
    </row>
    <row r="19" spans="2:28" s="474" customFormat="1" ht="8.5" customHeight="1" thickBot="1" x14ac:dyDescent="0.4">
      <c r="B19" s="478"/>
      <c r="C19" s="477"/>
      <c r="D19" s="477"/>
      <c r="E19" s="477"/>
      <c r="F19" s="477"/>
      <c r="G19" s="477"/>
      <c r="H19" s="477"/>
      <c r="I19" s="481"/>
      <c r="J19" s="481"/>
      <c r="K19" s="481"/>
      <c r="L19" s="481"/>
      <c r="M19" s="481"/>
      <c r="N19" s="481"/>
      <c r="O19" s="481"/>
      <c r="P19" s="481"/>
      <c r="Q19" s="481"/>
      <c r="R19" s="481"/>
      <c r="S19" s="481"/>
      <c r="T19" s="481"/>
      <c r="U19" s="481"/>
      <c r="V19" s="481"/>
      <c r="W19" s="481"/>
      <c r="X19" s="481"/>
      <c r="Y19" s="481"/>
      <c r="Z19" s="481"/>
      <c r="AA19" s="481"/>
      <c r="AB19" s="480"/>
    </row>
    <row r="20" spans="2:28" s="474" customFormat="1" ht="17.5" customHeight="1" x14ac:dyDescent="0.35">
      <c r="B20" s="478"/>
      <c r="C20" s="843" t="s">
        <v>17</v>
      </c>
      <c r="D20" s="844"/>
      <c r="E20" s="844"/>
      <c r="F20" s="844"/>
      <c r="G20" s="844"/>
      <c r="H20" s="968"/>
      <c r="I20" s="804" t="s">
        <v>910</v>
      </c>
      <c r="J20" s="805"/>
      <c r="K20" s="805"/>
      <c r="L20" s="806"/>
      <c r="M20" s="929" t="s">
        <v>18</v>
      </c>
      <c r="N20" s="930"/>
      <c r="O20" s="930"/>
      <c r="P20" s="930"/>
      <c r="Q20" s="930"/>
      <c r="R20" s="930"/>
      <c r="S20" s="931"/>
      <c r="T20" s="929" t="s">
        <v>19</v>
      </c>
      <c r="U20" s="930"/>
      <c r="V20" s="930"/>
      <c r="W20" s="930"/>
      <c r="X20" s="930"/>
      <c r="Y20" s="930"/>
      <c r="Z20" s="930"/>
      <c r="AA20" s="931"/>
      <c r="AB20" s="480"/>
    </row>
    <row r="21" spans="2:28" s="474" customFormat="1" ht="17.25" customHeight="1" thickBot="1" x14ac:dyDescent="0.4">
      <c r="B21" s="478"/>
      <c r="C21" s="845"/>
      <c r="D21" s="846"/>
      <c r="E21" s="846"/>
      <c r="F21" s="846"/>
      <c r="G21" s="846"/>
      <c r="H21" s="969"/>
      <c r="I21" s="807"/>
      <c r="J21" s="808"/>
      <c r="K21" s="808"/>
      <c r="L21" s="809"/>
      <c r="M21" s="970" t="s">
        <v>60</v>
      </c>
      <c r="N21" s="971"/>
      <c r="O21" s="971"/>
      <c r="P21" s="971"/>
      <c r="Q21" s="971"/>
      <c r="R21" s="971"/>
      <c r="S21" s="972"/>
      <c r="T21" s="973" t="s">
        <v>61</v>
      </c>
      <c r="U21" s="971"/>
      <c r="V21" s="971"/>
      <c r="W21" s="971"/>
      <c r="X21" s="971"/>
      <c r="Y21" s="971"/>
      <c r="Z21" s="971"/>
      <c r="AA21" s="972"/>
      <c r="AB21" s="480"/>
    </row>
    <row r="22" spans="2:28" s="474" customFormat="1" ht="9.5" customHeight="1" thickBot="1" x14ac:dyDescent="0.4">
      <c r="B22" s="478"/>
      <c r="C22" s="479"/>
      <c r="D22" s="479"/>
      <c r="E22" s="479"/>
      <c r="F22" s="479"/>
      <c r="G22" s="479"/>
      <c r="H22" s="479"/>
      <c r="I22" s="479"/>
      <c r="J22" s="479"/>
      <c r="K22" s="479"/>
      <c r="L22" s="479"/>
      <c r="M22" s="479"/>
      <c r="N22" s="479"/>
      <c r="O22" s="479"/>
      <c r="P22" s="479"/>
      <c r="Q22" s="479"/>
      <c r="R22" s="479"/>
      <c r="S22" s="479"/>
      <c r="T22" s="479"/>
      <c r="U22" s="479"/>
      <c r="V22" s="479"/>
      <c r="W22" s="479"/>
      <c r="X22" s="479"/>
      <c r="Y22" s="479"/>
      <c r="Z22" s="479"/>
      <c r="AA22" s="479"/>
      <c r="AB22" s="480"/>
    </row>
    <row r="23" spans="2:28" s="474" customFormat="1" ht="30.75" customHeight="1" x14ac:dyDescent="0.35">
      <c r="B23" s="478"/>
      <c r="C23" s="929" t="s">
        <v>22</v>
      </c>
      <c r="D23" s="930"/>
      <c r="E23" s="930"/>
      <c r="F23" s="930"/>
      <c r="G23" s="930"/>
      <c r="H23" s="930"/>
      <c r="I23" s="931"/>
      <c r="J23" s="929" t="s">
        <v>23</v>
      </c>
      <c r="K23" s="930"/>
      <c r="L23" s="930"/>
      <c r="M23" s="930"/>
      <c r="N23" s="930"/>
      <c r="O23" s="930"/>
      <c r="P23" s="931"/>
      <c r="Q23" s="929" t="s">
        <v>24</v>
      </c>
      <c r="R23" s="930"/>
      <c r="S23" s="930"/>
      <c r="T23" s="930"/>
      <c r="U23" s="930"/>
      <c r="V23" s="930"/>
      <c r="W23" s="930"/>
      <c r="X23" s="930"/>
      <c r="Y23" s="930"/>
      <c r="Z23" s="930"/>
      <c r="AA23" s="931"/>
      <c r="AB23" s="480"/>
    </row>
    <row r="24" spans="2:28" s="474" customFormat="1" ht="40.25" customHeight="1" thickBot="1" x14ac:dyDescent="0.4">
      <c r="B24" s="478"/>
      <c r="C24" s="932" t="s">
        <v>62</v>
      </c>
      <c r="D24" s="933"/>
      <c r="E24" s="933"/>
      <c r="F24" s="933"/>
      <c r="G24" s="933"/>
      <c r="H24" s="933"/>
      <c r="I24" s="934"/>
      <c r="J24" s="932" t="s">
        <v>52</v>
      </c>
      <c r="K24" s="933"/>
      <c r="L24" s="933"/>
      <c r="M24" s="933"/>
      <c r="N24" s="933"/>
      <c r="O24" s="933"/>
      <c r="P24" s="934"/>
      <c r="Q24" s="935" t="s">
        <v>63</v>
      </c>
      <c r="R24" s="936"/>
      <c r="S24" s="936"/>
      <c r="T24" s="936"/>
      <c r="U24" s="936"/>
      <c r="V24" s="936"/>
      <c r="W24" s="936"/>
      <c r="X24" s="936"/>
      <c r="Y24" s="936"/>
      <c r="Z24" s="936"/>
      <c r="AA24" s="937"/>
      <c r="AB24" s="480"/>
    </row>
    <row r="25" spans="2:28" s="474" customFormat="1" ht="15" thickBot="1" x14ac:dyDescent="0.4">
      <c r="B25" s="478"/>
      <c r="C25" s="479"/>
      <c r="D25" s="479"/>
      <c r="E25" s="479"/>
      <c r="F25" s="479"/>
      <c r="G25" s="479"/>
      <c r="H25" s="479"/>
      <c r="I25" s="479"/>
      <c r="J25" s="479"/>
      <c r="K25" s="479"/>
      <c r="L25" s="479"/>
      <c r="M25" s="479"/>
      <c r="N25" s="479"/>
      <c r="O25" s="479"/>
      <c r="P25" s="479"/>
      <c r="Q25" s="479"/>
      <c r="R25" s="479"/>
      <c r="S25" s="479"/>
      <c r="T25" s="479"/>
      <c r="U25" s="479"/>
      <c r="V25" s="479"/>
      <c r="W25" s="479"/>
      <c r="X25" s="479"/>
      <c r="Y25" s="479"/>
      <c r="Z25" s="479"/>
      <c r="AA25" s="479"/>
      <c r="AB25" s="480"/>
    </row>
    <row r="26" spans="2:28" s="474" customFormat="1" ht="33" customHeight="1" thickBot="1" x14ac:dyDescent="0.4">
      <c r="B26" s="478"/>
      <c r="C26" s="938" t="s">
        <v>26</v>
      </c>
      <c r="D26" s="939"/>
      <c r="E26" s="939"/>
      <c r="F26" s="939"/>
      <c r="G26" s="939"/>
      <c r="H26" s="940"/>
      <c r="I26" s="941" t="s">
        <v>64</v>
      </c>
      <c r="J26" s="942"/>
      <c r="K26" s="942"/>
      <c r="L26" s="942"/>
      <c r="M26" s="942"/>
      <c r="N26" s="942"/>
      <c r="O26" s="942"/>
      <c r="P26" s="942"/>
      <c r="Q26" s="942"/>
      <c r="R26" s="942"/>
      <c r="S26" s="942"/>
      <c r="T26" s="942"/>
      <c r="U26" s="942"/>
      <c r="V26" s="942"/>
      <c r="W26" s="942"/>
      <c r="X26" s="942"/>
      <c r="Y26" s="942"/>
      <c r="Z26" s="942"/>
      <c r="AA26" s="943"/>
      <c r="AB26" s="480"/>
    </row>
    <row r="27" spans="2:28" s="474" customFormat="1" ht="9" customHeight="1" thickBot="1" x14ac:dyDescent="0.4">
      <c r="B27" s="478"/>
      <c r="C27" s="477"/>
      <c r="D27" s="477"/>
      <c r="E27" s="477"/>
      <c r="F27" s="477"/>
      <c r="G27" s="477"/>
      <c r="H27" s="477"/>
      <c r="I27" s="481"/>
      <c r="J27" s="481"/>
      <c r="K27" s="481"/>
      <c r="L27" s="481"/>
      <c r="M27" s="481"/>
      <c r="N27" s="481"/>
      <c r="O27" s="481"/>
      <c r="P27" s="481"/>
      <c r="Q27" s="481"/>
      <c r="R27" s="481"/>
      <c r="S27" s="481"/>
      <c r="T27" s="481"/>
      <c r="U27" s="481"/>
      <c r="V27" s="481"/>
      <c r="W27" s="481"/>
      <c r="X27" s="481"/>
      <c r="Y27" s="481"/>
      <c r="Z27" s="481"/>
      <c r="AA27" s="481"/>
      <c r="AB27" s="480"/>
    </row>
    <row r="28" spans="2:28" s="474" customFormat="1" ht="43.25" customHeight="1" thickBot="1" x14ac:dyDescent="0.4">
      <c r="B28" s="478"/>
      <c r="C28" s="938" t="s">
        <v>28</v>
      </c>
      <c r="D28" s="939"/>
      <c r="E28" s="939"/>
      <c r="F28" s="939"/>
      <c r="G28" s="939"/>
      <c r="H28" s="940"/>
      <c r="I28" s="840">
        <v>0.8</v>
      </c>
      <c r="J28" s="941"/>
      <c r="K28" s="944" t="s">
        <v>29</v>
      </c>
      <c r="L28" s="945"/>
      <c r="M28" s="945"/>
      <c r="N28" s="946"/>
      <c r="O28" s="947" t="s">
        <v>30</v>
      </c>
      <c r="P28" s="948"/>
      <c r="Q28" s="948"/>
      <c r="R28" s="949"/>
      <c r="S28" s="123" t="s">
        <v>32</v>
      </c>
      <c r="T28" s="948" t="s">
        <v>65</v>
      </c>
      <c r="U28" s="948"/>
      <c r="V28" s="949"/>
      <c r="W28" s="487"/>
      <c r="X28" s="950" t="s">
        <v>33</v>
      </c>
      <c r="Y28" s="951"/>
      <c r="Z28" s="952"/>
      <c r="AA28" s="486"/>
      <c r="AB28" s="480"/>
    </row>
    <row r="29" spans="2:28" s="474" customFormat="1" ht="8" customHeight="1" thickBot="1" x14ac:dyDescent="0.4">
      <c r="B29" s="478"/>
      <c r="C29" s="479"/>
      <c r="D29" s="479"/>
      <c r="E29" s="479"/>
      <c r="F29" s="479"/>
      <c r="G29" s="479"/>
      <c r="H29" s="479"/>
      <c r="I29" s="479"/>
      <c r="J29" s="479"/>
      <c r="K29" s="479"/>
      <c r="L29" s="479"/>
      <c r="M29" s="479"/>
      <c r="N29" s="479"/>
      <c r="O29" s="479"/>
      <c r="P29" s="479"/>
      <c r="Q29" s="479"/>
      <c r="R29" s="479"/>
      <c r="S29" s="479"/>
      <c r="T29" s="479"/>
      <c r="U29" s="479"/>
      <c r="V29" s="479"/>
      <c r="W29" s="479"/>
      <c r="X29" s="479"/>
      <c r="Y29" s="479"/>
      <c r="Z29" s="479"/>
      <c r="AA29" s="479"/>
      <c r="AB29" s="480"/>
    </row>
    <row r="30" spans="2:28" s="474" customFormat="1" ht="13.25" customHeight="1" x14ac:dyDescent="0.35">
      <c r="B30" s="478"/>
      <c r="C30" s="778" t="s">
        <v>34</v>
      </c>
      <c r="D30" s="779"/>
      <c r="E30" s="779"/>
      <c r="F30" s="779"/>
      <c r="G30" s="779"/>
      <c r="H30" s="779"/>
      <c r="I30" s="779"/>
      <c r="J30" s="780"/>
      <c r="K30" s="787" t="s">
        <v>35</v>
      </c>
      <c r="L30" s="788"/>
      <c r="M30" s="788"/>
      <c r="N30" s="788"/>
      <c r="O30" s="788"/>
      <c r="P30" s="788"/>
      <c r="Q30" s="788"/>
      <c r="R30" s="788"/>
      <c r="S30" s="789" t="s">
        <v>36</v>
      </c>
      <c r="T30" s="789"/>
      <c r="U30" s="789"/>
      <c r="V30" s="789"/>
      <c r="W30" s="789"/>
      <c r="X30" s="915" t="s">
        <v>37</v>
      </c>
      <c r="Y30" s="915"/>
      <c r="Z30" s="915"/>
      <c r="AA30" s="916"/>
      <c r="AB30" s="480"/>
    </row>
    <row r="31" spans="2:28" s="474" customFormat="1" ht="15" customHeight="1" x14ac:dyDescent="0.35">
      <c r="B31" s="478"/>
      <c r="C31" s="781"/>
      <c r="D31" s="782"/>
      <c r="E31" s="782"/>
      <c r="F31" s="782"/>
      <c r="G31" s="782"/>
      <c r="H31" s="782"/>
      <c r="I31" s="782"/>
      <c r="J31" s="783"/>
      <c r="K31" s="795" t="s">
        <v>38</v>
      </c>
      <c r="L31" s="771"/>
      <c r="M31" s="771"/>
      <c r="N31" s="771"/>
      <c r="O31" s="771" t="s">
        <v>39</v>
      </c>
      <c r="P31" s="771"/>
      <c r="Q31" s="771"/>
      <c r="R31" s="771"/>
      <c r="S31" s="771" t="s">
        <v>38</v>
      </c>
      <c r="T31" s="771"/>
      <c r="U31" s="771" t="s">
        <v>39</v>
      </c>
      <c r="V31" s="771"/>
      <c r="W31" s="771"/>
      <c r="X31" s="771" t="s">
        <v>38</v>
      </c>
      <c r="Y31" s="771"/>
      <c r="Z31" s="771" t="s">
        <v>39</v>
      </c>
      <c r="AA31" s="772"/>
      <c r="AB31" s="480"/>
    </row>
    <row r="32" spans="2:28" s="474" customFormat="1" ht="15" customHeight="1" thickBot="1" x14ac:dyDescent="0.4">
      <c r="B32" s="478"/>
      <c r="C32" s="784"/>
      <c r="D32" s="785"/>
      <c r="E32" s="785"/>
      <c r="F32" s="785"/>
      <c r="G32" s="785"/>
      <c r="H32" s="785"/>
      <c r="I32" s="785"/>
      <c r="J32" s="786"/>
      <c r="K32" s="773">
        <v>0</v>
      </c>
      <c r="L32" s="774"/>
      <c r="M32" s="774"/>
      <c r="N32" s="774"/>
      <c r="O32" s="775">
        <v>0.69</v>
      </c>
      <c r="P32" s="774"/>
      <c r="Q32" s="774"/>
      <c r="R32" s="774"/>
      <c r="S32" s="775">
        <v>0.7</v>
      </c>
      <c r="T32" s="774"/>
      <c r="U32" s="775">
        <v>0.79</v>
      </c>
      <c r="V32" s="774"/>
      <c r="W32" s="774"/>
      <c r="X32" s="775">
        <v>0.8</v>
      </c>
      <c r="Y32" s="774"/>
      <c r="Z32" s="775">
        <v>1</v>
      </c>
      <c r="AA32" s="777"/>
      <c r="AB32" s="480"/>
    </row>
    <row r="33" spans="2:28" s="474" customFormat="1" ht="8.5" customHeight="1" thickBot="1" x14ac:dyDescent="0.4">
      <c r="B33" s="478"/>
      <c r="C33" s="479"/>
      <c r="D33" s="479"/>
      <c r="E33" s="479"/>
      <c r="F33" s="479"/>
      <c r="G33" s="479"/>
      <c r="H33" s="479"/>
      <c r="I33" s="479"/>
      <c r="J33" s="479"/>
      <c r="K33" s="479"/>
      <c r="L33" s="479"/>
      <c r="M33" s="479"/>
      <c r="N33" s="479"/>
      <c r="O33" s="479"/>
      <c r="P33" s="479"/>
      <c r="Q33" s="479"/>
      <c r="R33" s="479"/>
      <c r="S33" s="479"/>
      <c r="T33" s="479"/>
      <c r="U33" s="479"/>
      <c r="V33" s="479"/>
      <c r="W33" s="479"/>
      <c r="X33" s="479"/>
      <c r="Y33" s="479"/>
      <c r="Z33" s="479"/>
      <c r="AA33" s="479"/>
      <c r="AB33" s="480"/>
    </row>
    <row r="34" spans="2:28" s="105" customFormat="1" ht="12.5" thickBot="1" x14ac:dyDescent="0.35">
      <c r="B34" s="456"/>
      <c r="C34" s="923" t="s">
        <v>40</v>
      </c>
      <c r="D34" s="924"/>
      <c r="E34" s="924"/>
      <c r="F34" s="924"/>
      <c r="G34" s="924"/>
      <c r="H34" s="924"/>
      <c r="I34" s="924"/>
      <c r="J34" s="924"/>
      <c r="K34" s="924"/>
      <c r="L34" s="924"/>
      <c r="M34" s="924"/>
      <c r="N34" s="924"/>
      <c r="O34" s="924"/>
      <c r="P34" s="924"/>
      <c r="Q34" s="924"/>
      <c r="R34" s="924"/>
      <c r="S34" s="924"/>
      <c r="T34" s="924"/>
      <c r="U34" s="924"/>
      <c r="V34" s="924"/>
      <c r="W34" s="924"/>
      <c r="X34" s="924"/>
      <c r="Y34" s="924"/>
      <c r="Z34" s="924"/>
      <c r="AA34" s="925"/>
      <c r="AB34" s="457"/>
    </row>
    <row r="35" spans="2:28" s="105" customFormat="1" ht="38.25" customHeight="1" thickBot="1" x14ac:dyDescent="0.35">
      <c r="B35" s="456"/>
      <c r="C35" s="923" t="s">
        <v>41</v>
      </c>
      <c r="D35" s="924"/>
      <c r="E35" s="924"/>
      <c r="F35" s="924"/>
      <c r="G35" s="925"/>
      <c r="H35" s="488" t="s">
        <v>66</v>
      </c>
      <c r="I35" s="488" t="s">
        <v>67</v>
      </c>
      <c r="J35" s="488" t="s">
        <v>42</v>
      </c>
      <c r="K35" s="926" t="s">
        <v>43</v>
      </c>
      <c r="L35" s="927"/>
      <c r="M35" s="927"/>
      <c r="N35" s="927"/>
      <c r="O35" s="927"/>
      <c r="P35" s="927"/>
      <c r="Q35" s="927"/>
      <c r="R35" s="927"/>
      <c r="S35" s="927"/>
      <c r="T35" s="927"/>
      <c r="U35" s="927"/>
      <c r="V35" s="927"/>
      <c r="W35" s="927"/>
      <c r="X35" s="927"/>
      <c r="Y35" s="927"/>
      <c r="Z35" s="927"/>
      <c r="AA35" s="928"/>
      <c r="AB35" s="457"/>
    </row>
    <row r="36" spans="2:28" s="105" customFormat="1" ht="64.5" customHeight="1" thickBot="1" x14ac:dyDescent="0.35">
      <c r="B36" s="456"/>
      <c r="C36" s="917" t="s">
        <v>137</v>
      </c>
      <c r="D36" s="918"/>
      <c r="E36" s="918"/>
      <c r="F36" s="918"/>
      <c r="G36" s="919"/>
      <c r="H36" s="166">
        <v>99</v>
      </c>
      <c r="I36" s="166">
        <v>100</v>
      </c>
      <c r="J36" s="169">
        <f>H36/I36</f>
        <v>0.99</v>
      </c>
      <c r="K36" s="920" t="s">
        <v>871</v>
      </c>
      <c r="L36" s="921"/>
      <c r="M36" s="921"/>
      <c r="N36" s="921"/>
      <c r="O36" s="921"/>
      <c r="P36" s="921"/>
      <c r="Q36" s="921"/>
      <c r="R36" s="921"/>
      <c r="S36" s="921"/>
      <c r="T36" s="921"/>
      <c r="U36" s="921"/>
      <c r="V36" s="921"/>
      <c r="W36" s="921"/>
      <c r="X36" s="921"/>
      <c r="Y36" s="921"/>
      <c r="Z36" s="921"/>
      <c r="AA36" s="922"/>
      <c r="AB36" s="457"/>
    </row>
    <row r="37" spans="2:28" s="105" customFormat="1" ht="80.25" customHeight="1" thickBot="1" x14ac:dyDescent="0.35">
      <c r="B37" s="456"/>
      <c r="C37" s="917" t="s">
        <v>872</v>
      </c>
      <c r="D37" s="918"/>
      <c r="E37" s="918"/>
      <c r="F37" s="918"/>
      <c r="G37" s="919"/>
      <c r="H37" s="489">
        <v>0</v>
      </c>
      <c r="I37" s="166">
        <v>0</v>
      </c>
      <c r="J37" s="169" t="e">
        <f>H37/I37</f>
        <v>#DIV/0!</v>
      </c>
      <c r="K37" s="920"/>
      <c r="L37" s="921"/>
      <c r="M37" s="921"/>
      <c r="N37" s="921"/>
      <c r="O37" s="921"/>
      <c r="P37" s="921"/>
      <c r="Q37" s="921"/>
      <c r="R37" s="921"/>
      <c r="S37" s="921"/>
      <c r="T37" s="921"/>
      <c r="U37" s="921"/>
      <c r="V37" s="921"/>
      <c r="W37" s="921"/>
      <c r="X37" s="921"/>
      <c r="Y37" s="921"/>
      <c r="Z37" s="921"/>
      <c r="AA37" s="922"/>
      <c r="AB37" s="457"/>
    </row>
    <row r="38" spans="2:28" s="105" customFormat="1" ht="15.75" customHeight="1" thickBot="1" x14ac:dyDescent="0.35">
      <c r="B38" s="456"/>
      <c r="C38" s="879" t="s">
        <v>46</v>
      </c>
      <c r="D38" s="880"/>
      <c r="E38" s="880"/>
      <c r="F38" s="880"/>
      <c r="G38" s="881"/>
      <c r="H38" s="168">
        <v>99</v>
      </c>
      <c r="I38" s="168">
        <v>100</v>
      </c>
      <c r="J38" s="496">
        <v>0.99</v>
      </c>
      <c r="K38" s="882"/>
      <c r="L38" s="883"/>
      <c r="M38" s="883"/>
      <c r="N38" s="883"/>
      <c r="O38" s="883"/>
      <c r="P38" s="883"/>
      <c r="Q38" s="883"/>
      <c r="R38" s="883"/>
      <c r="S38" s="883"/>
      <c r="T38" s="883"/>
      <c r="U38" s="883"/>
      <c r="V38" s="883"/>
      <c r="W38" s="883"/>
      <c r="X38" s="883"/>
      <c r="Y38" s="883"/>
      <c r="Z38" s="883"/>
      <c r="AA38" s="884"/>
      <c r="AB38" s="457"/>
    </row>
    <row r="39" spans="2:28" s="105" customFormat="1" ht="5.25" customHeight="1" x14ac:dyDescent="0.3">
      <c r="B39" s="456"/>
      <c r="C39" s="490"/>
      <c r="D39" s="490"/>
      <c r="E39" s="490"/>
      <c r="F39" s="490"/>
      <c r="G39" s="490"/>
      <c r="H39" s="491"/>
      <c r="I39" s="491"/>
      <c r="J39" s="58"/>
      <c r="K39" s="490"/>
      <c r="L39" s="490"/>
      <c r="M39" s="490"/>
      <c r="N39" s="490"/>
      <c r="O39" s="490"/>
      <c r="P39" s="490"/>
      <c r="Q39" s="490"/>
      <c r="R39" s="490"/>
      <c r="S39" s="490"/>
      <c r="T39" s="490"/>
      <c r="U39" s="490"/>
      <c r="V39" s="490"/>
      <c r="W39" s="490"/>
      <c r="X39" s="490"/>
      <c r="Y39" s="490"/>
      <c r="Z39" s="490"/>
      <c r="AA39" s="490"/>
      <c r="AB39" s="457"/>
    </row>
    <row r="40" spans="2:28" s="105" customFormat="1" ht="12.5" thickBot="1" x14ac:dyDescent="0.35">
      <c r="B40" s="456"/>
      <c r="C40" s="490"/>
      <c r="D40" s="490"/>
      <c r="E40" s="490"/>
      <c r="F40" s="490"/>
      <c r="G40" s="490"/>
      <c r="H40" s="491"/>
      <c r="I40" s="491"/>
      <c r="J40" s="58"/>
      <c r="K40" s="490"/>
      <c r="L40" s="490"/>
      <c r="M40" s="490"/>
      <c r="N40" s="490"/>
      <c r="O40" s="490"/>
      <c r="P40" s="490"/>
      <c r="Q40" s="490"/>
      <c r="R40" s="490"/>
      <c r="S40" s="490"/>
      <c r="T40" s="490"/>
      <c r="U40" s="490"/>
      <c r="V40" s="490"/>
      <c r="W40" s="490"/>
      <c r="X40" s="490"/>
      <c r="Y40" s="490"/>
      <c r="Z40" s="490"/>
      <c r="AA40" s="490"/>
      <c r="AB40" s="457"/>
    </row>
    <row r="41" spans="2:28" s="105" customFormat="1" ht="12" x14ac:dyDescent="0.3">
      <c r="B41" s="456"/>
      <c r="C41" s="885" t="s">
        <v>47</v>
      </c>
      <c r="D41" s="886"/>
      <c r="E41" s="886"/>
      <c r="F41" s="886"/>
      <c r="G41" s="886"/>
      <c r="H41" s="886"/>
      <c r="I41" s="886"/>
      <c r="J41" s="886"/>
      <c r="K41" s="886"/>
      <c r="L41" s="886"/>
      <c r="M41" s="886"/>
      <c r="N41" s="886"/>
      <c r="O41" s="886"/>
      <c r="P41" s="886"/>
      <c r="Q41" s="886"/>
      <c r="R41" s="886"/>
      <c r="S41" s="886"/>
      <c r="T41" s="886"/>
      <c r="U41" s="886"/>
      <c r="V41" s="886"/>
      <c r="W41" s="886"/>
      <c r="X41" s="886"/>
      <c r="Y41" s="886"/>
      <c r="Z41" s="886"/>
      <c r="AA41" s="887"/>
      <c r="AB41" s="457"/>
    </row>
    <row r="42" spans="2:28" s="495" customFormat="1" ht="12.5" thickBot="1" x14ac:dyDescent="0.35">
      <c r="B42" s="155"/>
      <c r="C42" s="888"/>
      <c r="D42" s="889"/>
      <c r="E42" s="889"/>
      <c r="F42" s="889"/>
      <c r="G42" s="889"/>
      <c r="H42" s="889"/>
      <c r="I42" s="889"/>
      <c r="J42" s="889"/>
      <c r="K42" s="889"/>
      <c r="L42" s="889"/>
      <c r="M42" s="889"/>
      <c r="N42" s="889"/>
      <c r="O42" s="889"/>
      <c r="P42" s="889"/>
      <c r="Q42" s="889"/>
      <c r="R42" s="889"/>
      <c r="S42" s="889"/>
      <c r="T42" s="889"/>
      <c r="U42" s="889"/>
      <c r="V42" s="889"/>
      <c r="W42" s="889"/>
      <c r="X42" s="889"/>
      <c r="Y42" s="889"/>
      <c r="Z42" s="889"/>
      <c r="AA42" s="890"/>
      <c r="AB42" s="457"/>
    </row>
    <row r="43" spans="2:28" s="495" customFormat="1" ht="12" x14ac:dyDescent="0.3">
      <c r="B43" s="155"/>
      <c r="C43" s="891"/>
      <c r="D43" s="892"/>
      <c r="E43" s="892"/>
      <c r="F43" s="892"/>
      <c r="G43" s="892"/>
      <c r="H43" s="892"/>
      <c r="I43" s="892"/>
      <c r="J43" s="892"/>
      <c r="K43" s="892"/>
      <c r="L43" s="892"/>
      <c r="M43" s="892"/>
      <c r="N43" s="892"/>
      <c r="O43" s="892"/>
      <c r="P43" s="892"/>
      <c r="Q43" s="892"/>
      <c r="R43" s="892"/>
      <c r="S43" s="892"/>
      <c r="T43" s="892"/>
      <c r="U43" s="892"/>
      <c r="V43" s="892"/>
      <c r="W43" s="892"/>
      <c r="X43" s="892"/>
      <c r="Y43" s="892"/>
      <c r="Z43" s="892"/>
      <c r="AA43" s="893"/>
      <c r="AB43" s="457"/>
    </row>
    <row r="44" spans="2:28" s="495" customFormat="1" ht="12" x14ac:dyDescent="0.3">
      <c r="B44" s="155"/>
      <c r="C44" s="894"/>
      <c r="D44" s="895"/>
      <c r="E44" s="895"/>
      <c r="F44" s="895"/>
      <c r="G44" s="895"/>
      <c r="H44" s="895"/>
      <c r="I44" s="895"/>
      <c r="J44" s="895"/>
      <c r="K44" s="895"/>
      <c r="L44" s="895"/>
      <c r="M44" s="895"/>
      <c r="N44" s="895"/>
      <c r="O44" s="895"/>
      <c r="P44" s="895"/>
      <c r="Q44" s="895"/>
      <c r="R44" s="895"/>
      <c r="S44" s="895"/>
      <c r="T44" s="895"/>
      <c r="U44" s="895"/>
      <c r="V44" s="895"/>
      <c r="W44" s="895"/>
      <c r="X44" s="895"/>
      <c r="Y44" s="895"/>
      <c r="Z44" s="895"/>
      <c r="AA44" s="896"/>
      <c r="AB44" s="457"/>
    </row>
    <row r="45" spans="2:28" s="495" customFormat="1" ht="12" x14ac:dyDescent="0.3">
      <c r="B45" s="155"/>
      <c r="C45" s="894"/>
      <c r="D45" s="895"/>
      <c r="E45" s="895"/>
      <c r="F45" s="895"/>
      <c r="G45" s="895"/>
      <c r="H45" s="895"/>
      <c r="I45" s="895"/>
      <c r="J45" s="895"/>
      <c r="K45" s="895"/>
      <c r="L45" s="895"/>
      <c r="M45" s="895"/>
      <c r="N45" s="895"/>
      <c r="O45" s="895"/>
      <c r="P45" s="895"/>
      <c r="Q45" s="895"/>
      <c r="R45" s="895"/>
      <c r="S45" s="895"/>
      <c r="T45" s="895"/>
      <c r="U45" s="895"/>
      <c r="V45" s="895"/>
      <c r="W45" s="895"/>
      <c r="X45" s="895"/>
      <c r="Y45" s="895"/>
      <c r="Z45" s="895"/>
      <c r="AA45" s="896"/>
      <c r="AB45" s="457"/>
    </row>
    <row r="46" spans="2:28" s="495" customFormat="1" ht="12" x14ac:dyDescent="0.3">
      <c r="B46" s="155"/>
      <c r="C46" s="894"/>
      <c r="D46" s="895"/>
      <c r="E46" s="895"/>
      <c r="F46" s="895"/>
      <c r="G46" s="895"/>
      <c r="H46" s="895"/>
      <c r="I46" s="895"/>
      <c r="J46" s="895"/>
      <c r="K46" s="895"/>
      <c r="L46" s="895"/>
      <c r="M46" s="895"/>
      <c r="N46" s="895"/>
      <c r="O46" s="895"/>
      <c r="P46" s="895"/>
      <c r="Q46" s="895"/>
      <c r="R46" s="895"/>
      <c r="S46" s="895"/>
      <c r="T46" s="895"/>
      <c r="U46" s="895"/>
      <c r="V46" s="895"/>
      <c r="W46" s="895"/>
      <c r="X46" s="895"/>
      <c r="Y46" s="895"/>
      <c r="Z46" s="895"/>
      <c r="AA46" s="896"/>
      <c r="AB46" s="457"/>
    </row>
    <row r="47" spans="2:28" s="495" customFormat="1" ht="12" x14ac:dyDescent="0.3">
      <c r="B47" s="155"/>
      <c r="C47" s="894"/>
      <c r="D47" s="895"/>
      <c r="E47" s="895"/>
      <c r="F47" s="895"/>
      <c r="G47" s="895"/>
      <c r="H47" s="895"/>
      <c r="I47" s="895"/>
      <c r="J47" s="895"/>
      <c r="K47" s="895"/>
      <c r="L47" s="895"/>
      <c r="M47" s="895"/>
      <c r="N47" s="895"/>
      <c r="O47" s="895"/>
      <c r="P47" s="895"/>
      <c r="Q47" s="895"/>
      <c r="R47" s="895"/>
      <c r="S47" s="895"/>
      <c r="T47" s="895"/>
      <c r="U47" s="895"/>
      <c r="V47" s="895"/>
      <c r="W47" s="895"/>
      <c r="X47" s="895"/>
      <c r="Y47" s="895"/>
      <c r="Z47" s="895"/>
      <c r="AA47" s="896"/>
      <c r="AB47" s="457"/>
    </row>
    <row r="48" spans="2:28" s="495" customFormat="1" ht="12" x14ac:dyDescent="0.3">
      <c r="B48" s="155"/>
      <c r="C48" s="894"/>
      <c r="D48" s="895"/>
      <c r="E48" s="895"/>
      <c r="F48" s="895"/>
      <c r="G48" s="895"/>
      <c r="H48" s="895"/>
      <c r="I48" s="895"/>
      <c r="J48" s="895"/>
      <c r="K48" s="895"/>
      <c r="L48" s="895"/>
      <c r="M48" s="895"/>
      <c r="N48" s="895"/>
      <c r="O48" s="895"/>
      <c r="P48" s="895"/>
      <c r="Q48" s="895"/>
      <c r="R48" s="895"/>
      <c r="S48" s="895"/>
      <c r="T48" s="895"/>
      <c r="U48" s="895"/>
      <c r="V48" s="895"/>
      <c r="W48" s="895"/>
      <c r="X48" s="895"/>
      <c r="Y48" s="895"/>
      <c r="Z48" s="895"/>
      <c r="AA48" s="896"/>
      <c r="AB48" s="457"/>
    </row>
    <row r="49" spans="2:28" s="495" customFormat="1" ht="156.75" customHeight="1" thickBot="1" x14ac:dyDescent="0.35">
      <c r="B49" s="155"/>
      <c r="C49" s="897"/>
      <c r="D49" s="898"/>
      <c r="E49" s="898"/>
      <c r="F49" s="898"/>
      <c r="G49" s="898"/>
      <c r="H49" s="898"/>
      <c r="I49" s="898"/>
      <c r="J49" s="898"/>
      <c r="K49" s="898"/>
      <c r="L49" s="898"/>
      <c r="M49" s="898"/>
      <c r="N49" s="898"/>
      <c r="O49" s="898"/>
      <c r="P49" s="898"/>
      <c r="Q49" s="898"/>
      <c r="R49" s="898"/>
      <c r="S49" s="898"/>
      <c r="T49" s="898"/>
      <c r="U49" s="898"/>
      <c r="V49" s="898"/>
      <c r="W49" s="898"/>
      <c r="X49" s="898"/>
      <c r="Y49" s="898"/>
      <c r="Z49" s="898"/>
      <c r="AA49" s="899"/>
      <c r="AB49" s="457"/>
    </row>
    <row r="50" spans="2:28" s="495" customFormat="1" ht="12" x14ac:dyDescent="0.3">
      <c r="B50" s="156"/>
      <c r="C50" s="492"/>
      <c r="D50" s="492"/>
      <c r="E50" s="492"/>
      <c r="F50" s="492"/>
      <c r="G50" s="492"/>
      <c r="H50" s="492"/>
      <c r="I50" s="492"/>
      <c r="J50" s="492"/>
      <c r="K50" s="492"/>
      <c r="L50" s="492"/>
      <c r="M50" s="492"/>
      <c r="N50" s="492"/>
      <c r="O50" s="492"/>
      <c r="P50" s="492"/>
      <c r="Q50" s="492"/>
      <c r="R50" s="492"/>
      <c r="S50" s="492"/>
      <c r="T50" s="492"/>
      <c r="U50" s="492"/>
      <c r="V50" s="492"/>
      <c r="W50" s="492"/>
      <c r="X50" s="492"/>
      <c r="Y50" s="492"/>
      <c r="Z50" s="492"/>
      <c r="AA50" s="492"/>
      <c r="AB50" s="157"/>
    </row>
    <row r="51" spans="2:28" s="495" customFormat="1" ht="12.5" thickBot="1" x14ac:dyDescent="0.35">
      <c r="B51" s="158"/>
      <c r="C51" s="493"/>
      <c r="D51" s="493"/>
      <c r="E51" s="493"/>
      <c r="F51" s="493"/>
      <c r="G51" s="493"/>
      <c r="H51" s="493"/>
      <c r="I51" s="493"/>
      <c r="J51" s="493"/>
      <c r="K51" s="493"/>
      <c r="L51" s="493"/>
      <c r="M51" s="493"/>
      <c r="N51" s="493"/>
      <c r="O51" s="493"/>
      <c r="P51" s="493"/>
      <c r="Q51" s="493"/>
      <c r="R51" s="493"/>
      <c r="S51" s="493"/>
      <c r="T51" s="493"/>
      <c r="U51" s="493"/>
      <c r="V51" s="493"/>
      <c r="W51" s="493"/>
      <c r="X51" s="493"/>
      <c r="Y51" s="493"/>
      <c r="Z51" s="493"/>
      <c r="AA51" s="493"/>
      <c r="AB51" s="159"/>
    </row>
    <row r="52" spans="2:28" s="495" customFormat="1" ht="12" x14ac:dyDescent="0.3">
      <c r="B52" s="160"/>
      <c r="C52" s="900" t="s">
        <v>41</v>
      </c>
      <c r="D52" s="901"/>
      <c r="E52" s="901"/>
      <c r="F52" s="901"/>
      <c r="G52" s="902"/>
      <c r="H52" s="900" t="s">
        <v>68</v>
      </c>
      <c r="I52" s="902"/>
      <c r="J52" s="900" t="s">
        <v>48</v>
      </c>
      <c r="K52" s="901"/>
      <c r="L52" s="901"/>
      <c r="M52" s="902"/>
      <c r="N52" s="900" t="s">
        <v>49</v>
      </c>
      <c r="O52" s="901"/>
      <c r="P52" s="901"/>
      <c r="Q52" s="901"/>
      <c r="R52" s="901"/>
      <c r="S52" s="901"/>
      <c r="T52" s="901"/>
      <c r="U52" s="902"/>
      <c r="V52" s="909" t="s">
        <v>50</v>
      </c>
      <c r="W52" s="909"/>
      <c r="X52" s="909"/>
      <c r="Y52" s="909"/>
      <c r="Z52" s="909"/>
      <c r="AA52" s="910"/>
      <c r="AB52" s="161"/>
    </row>
    <row r="53" spans="2:28" s="495" customFormat="1" ht="12" x14ac:dyDescent="0.3">
      <c r="B53" s="162"/>
      <c r="C53" s="903"/>
      <c r="D53" s="904"/>
      <c r="E53" s="904"/>
      <c r="F53" s="904"/>
      <c r="G53" s="905"/>
      <c r="H53" s="903"/>
      <c r="I53" s="905"/>
      <c r="J53" s="903"/>
      <c r="K53" s="904"/>
      <c r="L53" s="904"/>
      <c r="M53" s="905"/>
      <c r="N53" s="903"/>
      <c r="O53" s="904"/>
      <c r="P53" s="904"/>
      <c r="Q53" s="904"/>
      <c r="R53" s="904"/>
      <c r="S53" s="904"/>
      <c r="T53" s="904"/>
      <c r="U53" s="905"/>
      <c r="V53" s="911"/>
      <c r="W53" s="911"/>
      <c r="X53" s="911"/>
      <c r="Y53" s="911"/>
      <c r="Z53" s="911"/>
      <c r="AA53" s="912"/>
      <c r="AB53" s="161"/>
    </row>
    <row r="54" spans="2:28" s="495" customFormat="1" ht="12.5" thickBot="1" x14ac:dyDescent="0.35">
      <c r="B54" s="162"/>
      <c r="C54" s="903"/>
      <c r="D54" s="904"/>
      <c r="E54" s="904"/>
      <c r="F54" s="904"/>
      <c r="G54" s="905"/>
      <c r="H54" s="903"/>
      <c r="I54" s="905"/>
      <c r="J54" s="903"/>
      <c r="K54" s="904"/>
      <c r="L54" s="904"/>
      <c r="M54" s="905"/>
      <c r="N54" s="906"/>
      <c r="O54" s="907"/>
      <c r="P54" s="907"/>
      <c r="Q54" s="907"/>
      <c r="R54" s="907"/>
      <c r="S54" s="907"/>
      <c r="T54" s="907"/>
      <c r="U54" s="908"/>
      <c r="V54" s="913"/>
      <c r="W54" s="913"/>
      <c r="X54" s="913"/>
      <c r="Y54" s="913"/>
      <c r="Z54" s="913"/>
      <c r="AA54" s="914"/>
      <c r="AB54" s="161"/>
    </row>
    <row r="55" spans="2:28" s="495" customFormat="1" ht="62" customHeight="1" x14ac:dyDescent="0.3">
      <c r="B55" s="160"/>
      <c r="C55" s="878" t="s">
        <v>911</v>
      </c>
      <c r="D55" s="877"/>
      <c r="E55" s="877"/>
      <c r="F55" s="877"/>
      <c r="G55" s="877"/>
      <c r="H55" s="876">
        <v>0.97</v>
      </c>
      <c r="I55" s="877"/>
      <c r="J55" s="876">
        <v>0.99</v>
      </c>
      <c r="K55" s="877"/>
      <c r="L55" s="877"/>
      <c r="M55" s="877"/>
      <c r="N55" s="866" t="s">
        <v>912</v>
      </c>
      <c r="O55" s="867"/>
      <c r="P55" s="867"/>
      <c r="Q55" s="867"/>
      <c r="R55" s="867"/>
      <c r="S55" s="867"/>
      <c r="T55" s="867"/>
      <c r="U55" s="868"/>
      <c r="V55" s="866" t="s">
        <v>51</v>
      </c>
      <c r="W55" s="867"/>
      <c r="X55" s="867"/>
      <c r="Y55" s="867"/>
      <c r="Z55" s="867"/>
      <c r="AA55" s="869"/>
      <c r="AB55" s="163"/>
    </row>
    <row r="56" spans="2:28" s="495" customFormat="1" ht="15.75" customHeight="1" thickBot="1" x14ac:dyDescent="0.35">
      <c r="B56" s="160"/>
      <c r="C56" s="870"/>
      <c r="D56" s="871"/>
      <c r="E56" s="871"/>
      <c r="F56" s="871"/>
      <c r="G56" s="871"/>
      <c r="H56" s="871"/>
      <c r="I56" s="871"/>
      <c r="J56" s="871"/>
      <c r="K56" s="871"/>
      <c r="L56" s="871"/>
      <c r="M56" s="871"/>
      <c r="N56" s="872"/>
      <c r="O56" s="873"/>
      <c r="P56" s="873"/>
      <c r="Q56" s="873"/>
      <c r="R56" s="873"/>
      <c r="S56" s="873"/>
      <c r="T56" s="873"/>
      <c r="U56" s="874"/>
      <c r="V56" s="872"/>
      <c r="W56" s="873"/>
      <c r="X56" s="873"/>
      <c r="Y56" s="873"/>
      <c r="Z56" s="873"/>
      <c r="AA56" s="875"/>
      <c r="AB56" s="163"/>
    </row>
    <row r="57" spans="2:28" s="495" customFormat="1" ht="12" x14ac:dyDescent="0.3">
      <c r="B57" s="164"/>
      <c r="C57" s="492"/>
      <c r="D57" s="492"/>
      <c r="E57" s="492"/>
      <c r="F57" s="492"/>
      <c r="G57" s="492"/>
      <c r="H57" s="492"/>
      <c r="I57" s="492"/>
      <c r="J57" s="492"/>
      <c r="K57" s="492"/>
      <c r="L57" s="492"/>
      <c r="M57" s="492"/>
      <c r="N57" s="492"/>
      <c r="O57" s="492"/>
      <c r="P57" s="492"/>
      <c r="Q57" s="492"/>
      <c r="R57" s="492"/>
      <c r="S57" s="492"/>
      <c r="T57" s="492"/>
      <c r="U57" s="492"/>
      <c r="V57" s="492"/>
      <c r="W57" s="492"/>
      <c r="X57" s="492"/>
      <c r="Y57" s="492"/>
      <c r="Z57" s="492"/>
      <c r="AA57" s="492"/>
      <c r="AB57" s="165"/>
    </row>
    <row r="58" spans="2:28" s="495" customFormat="1" ht="12" x14ac:dyDescent="0.3"/>
    <row r="59" spans="2:28" s="495" customFormat="1" ht="12" x14ac:dyDescent="0.3"/>
    <row r="60" spans="2:28" s="495" customFormat="1" ht="12" x14ac:dyDescent="0.3"/>
    <row r="61" spans="2:28" s="495" customFormat="1" ht="12" x14ac:dyDescent="0.3"/>
    <row r="62" spans="2:28" s="495" customFormat="1" ht="12" x14ac:dyDescent="0.3"/>
    <row r="63" spans="2:28" s="495" customFormat="1" ht="12" x14ac:dyDescent="0.3"/>
    <row r="64" spans="2:28" s="495" customFormat="1" ht="12" x14ac:dyDescent="0.3"/>
    <row r="65" s="495" customFormat="1" ht="12" x14ac:dyDescent="0.3"/>
    <row r="66" s="495" customFormat="1" ht="12" x14ac:dyDescent="0.3"/>
    <row r="67" s="495" customFormat="1" ht="12" x14ac:dyDescent="0.3"/>
    <row r="68" s="474" customFormat="1" x14ac:dyDescent="0.35"/>
    <row r="69" s="474" customFormat="1" x14ac:dyDescent="0.35"/>
    <row r="70" s="474" customFormat="1" x14ac:dyDescent="0.35"/>
    <row r="71" s="474" customFormat="1" x14ac:dyDescent="0.35"/>
    <row r="72" s="474" customFormat="1" x14ac:dyDescent="0.35"/>
    <row r="73" s="474" customFormat="1" x14ac:dyDescent="0.35"/>
    <row r="74" s="474" customFormat="1" x14ac:dyDescent="0.35"/>
    <row r="75" s="474" customFormat="1" x14ac:dyDescent="0.35"/>
    <row r="76" s="474" customFormat="1" x14ac:dyDescent="0.35"/>
    <row r="77" s="474" customFormat="1" x14ac:dyDescent="0.35"/>
    <row r="78" s="474" customFormat="1" x14ac:dyDescent="0.35"/>
    <row r="79" s="474" customFormat="1" x14ac:dyDescent="0.35"/>
    <row r="80" s="474" customFormat="1" x14ac:dyDescent="0.35"/>
    <row r="81" s="474" customFormat="1" x14ac:dyDescent="0.35"/>
    <row r="82" s="474" customFormat="1" x14ac:dyDescent="0.35"/>
    <row r="83" s="474" customFormat="1" x14ac:dyDescent="0.35"/>
    <row r="102" ht="6" customHeight="1" x14ac:dyDescent="0.35"/>
  </sheetData>
  <mergeCells count="83">
    <mergeCell ref="C7:H8"/>
    <mergeCell ref="I7:AA8"/>
    <mergeCell ref="C10:H11"/>
    <mergeCell ref="I10:Q11"/>
    <mergeCell ref="R10:U10"/>
    <mergeCell ref="V10:AA10"/>
    <mergeCell ref="R11:U11"/>
    <mergeCell ref="V11:AA11"/>
    <mergeCell ref="B2:G4"/>
    <mergeCell ref="H2:AB2"/>
    <mergeCell ref="H3:O3"/>
    <mergeCell ref="P3:AB3"/>
    <mergeCell ref="H4:AB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37:G37"/>
    <mergeCell ref="K37:AA37"/>
    <mergeCell ref="C36:G36"/>
    <mergeCell ref="K36:AA36"/>
    <mergeCell ref="C34:AA34"/>
    <mergeCell ref="C35:G35"/>
    <mergeCell ref="K35:AA35"/>
    <mergeCell ref="Z32:AA32"/>
    <mergeCell ref="C30:J32"/>
    <mergeCell ref="K30:R30"/>
    <mergeCell ref="S30:W30"/>
    <mergeCell ref="X30:AA30"/>
    <mergeCell ref="K31:N31"/>
    <mergeCell ref="O31:R31"/>
    <mergeCell ref="S31:T31"/>
    <mergeCell ref="U31:W31"/>
    <mergeCell ref="X31:Y31"/>
    <mergeCell ref="Z31:AA31"/>
    <mergeCell ref="K32:N32"/>
    <mergeCell ref="O32:R32"/>
    <mergeCell ref="S32:T32"/>
    <mergeCell ref="U32:W32"/>
    <mergeCell ref="X32:Y32"/>
    <mergeCell ref="C38:G38"/>
    <mergeCell ref="K38:AA38"/>
    <mergeCell ref="C41:AA42"/>
    <mergeCell ref="C43:AA49"/>
    <mergeCell ref="C52:G54"/>
    <mergeCell ref="H52:I54"/>
    <mergeCell ref="J52:M54"/>
    <mergeCell ref="N52:U54"/>
    <mergeCell ref="V52:AA54"/>
    <mergeCell ref="N55:U55"/>
    <mergeCell ref="V55:AA55"/>
    <mergeCell ref="C56:G56"/>
    <mergeCell ref="N56:U56"/>
    <mergeCell ref="V56:AA56"/>
    <mergeCell ref="H55:I55"/>
    <mergeCell ref="H56:I56"/>
    <mergeCell ref="J55:M55"/>
    <mergeCell ref="J56:M56"/>
    <mergeCell ref="C55:G55"/>
  </mergeCells>
  <pageMargins left="0.7" right="0.7" top="0.75" bottom="0.75" header="0.3" footer="0.3"/>
  <drawing r:id="rId1"/>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C08AF"/>
  </sheetPr>
  <dimension ref="A1:AB984"/>
  <sheetViews>
    <sheetView topLeftCell="A37" zoomScale="55" zoomScaleNormal="55" workbookViewId="0">
      <selection activeCell="J37" sqref="J37:J42"/>
    </sheetView>
  </sheetViews>
  <sheetFormatPr baseColWidth="10" defaultColWidth="13.7265625" defaultRowHeight="15" customHeight="1" x14ac:dyDescent="0.35"/>
  <cols>
    <col min="1" max="1" width="3.54296875" customWidth="1"/>
    <col min="2" max="2" width="2.7265625" customWidth="1"/>
    <col min="3" max="6" width="2.54296875" customWidth="1"/>
    <col min="7" max="7" width="6.26953125" customWidth="1"/>
    <col min="8" max="8" width="28.08984375" customWidth="1"/>
    <col min="9" max="10" width="14.26953125" customWidth="1"/>
    <col min="11" max="12" width="3.26953125" customWidth="1"/>
    <col min="13" max="13" width="12.08984375" customWidth="1"/>
    <col min="14" max="14" width="2.54296875" customWidth="1"/>
    <col min="15" max="15" width="10.1796875" customWidth="1"/>
    <col min="16" max="16" width="4.08984375" customWidth="1"/>
    <col min="17" max="17" width="3.90625" customWidth="1"/>
    <col min="18" max="18" width="3.54296875" customWidth="1"/>
    <col min="19" max="19" width="7.7265625" customWidth="1"/>
    <col min="20" max="20" width="9.08984375" customWidth="1"/>
    <col min="21" max="21" width="7.36328125" customWidth="1"/>
    <col min="22" max="22" width="3.54296875" customWidth="1"/>
    <col min="23" max="24" width="4.7265625" customWidth="1"/>
    <col min="25" max="25" width="22.90625" customWidth="1"/>
    <col min="26" max="26" width="6.36328125" customWidth="1"/>
    <col min="27" max="27" width="27.26953125" customWidth="1"/>
    <col min="28" max="28" width="1.90625" customWidth="1"/>
  </cols>
  <sheetData>
    <row r="1" spans="1:28" ht="14.25" customHeight="1" thickBot="1" x14ac:dyDescent="0.4">
      <c r="A1" s="61"/>
      <c r="B1" s="62"/>
      <c r="C1" s="62"/>
      <c r="D1" s="62"/>
      <c r="E1" s="62"/>
      <c r="F1" s="62"/>
      <c r="G1" s="61"/>
      <c r="H1" s="61"/>
      <c r="I1" s="61"/>
      <c r="J1" s="61"/>
      <c r="K1" s="61"/>
      <c r="L1" s="61"/>
      <c r="M1" s="61"/>
      <c r="N1" s="61"/>
      <c r="O1" s="61"/>
      <c r="P1" s="61"/>
      <c r="Q1" s="61"/>
      <c r="R1" s="61"/>
      <c r="S1" s="61"/>
      <c r="T1" s="61"/>
      <c r="U1" s="61"/>
      <c r="V1" s="61"/>
      <c r="W1" s="61"/>
      <c r="X1" s="61"/>
      <c r="Y1" s="61"/>
      <c r="Z1" s="61"/>
      <c r="AA1" s="61"/>
      <c r="AB1" s="61"/>
    </row>
    <row r="2" spans="1:28" ht="45.75" customHeight="1" x14ac:dyDescent="0.35">
      <c r="A2" s="61"/>
      <c r="B2" s="1622"/>
      <c r="C2" s="2660"/>
      <c r="D2" s="2660"/>
      <c r="E2" s="2660"/>
      <c r="F2" s="2660"/>
      <c r="G2" s="2661"/>
      <c r="H2" s="1633" t="s">
        <v>0</v>
      </c>
      <c r="I2" s="2658"/>
      <c r="J2" s="2658"/>
      <c r="K2" s="2658"/>
      <c r="L2" s="2658"/>
      <c r="M2" s="2658"/>
      <c r="N2" s="2658"/>
      <c r="O2" s="2658"/>
      <c r="P2" s="2658"/>
      <c r="Q2" s="2658"/>
      <c r="R2" s="2658"/>
      <c r="S2" s="2658"/>
      <c r="T2" s="2658"/>
      <c r="U2" s="2658"/>
      <c r="V2" s="2658"/>
      <c r="W2" s="2658"/>
      <c r="X2" s="2658"/>
      <c r="Y2" s="2658"/>
      <c r="Z2" s="2658"/>
      <c r="AA2" s="2658"/>
      <c r="AB2" s="2659"/>
    </row>
    <row r="3" spans="1:28" ht="14.25" customHeight="1" x14ac:dyDescent="0.35">
      <c r="A3" s="61"/>
      <c r="B3" s="2662"/>
      <c r="C3" s="2663"/>
      <c r="D3" s="2663"/>
      <c r="E3" s="2663"/>
      <c r="F3" s="2663"/>
      <c r="G3" s="2664"/>
      <c r="H3" s="1627" t="s">
        <v>1</v>
      </c>
      <c r="I3" s="2655"/>
      <c r="J3" s="2655"/>
      <c r="K3" s="2655"/>
      <c r="L3" s="2655"/>
      <c r="M3" s="2655"/>
      <c r="N3" s="2655"/>
      <c r="O3" s="2657"/>
      <c r="P3" s="1627" t="s">
        <v>2</v>
      </c>
      <c r="Q3" s="2655"/>
      <c r="R3" s="2655"/>
      <c r="S3" s="2655"/>
      <c r="T3" s="2655"/>
      <c r="U3" s="2655"/>
      <c r="V3" s="2655"/>
      <c r="W3" s="2655"/>
      <c r="X3" s="2655"/>
      <c r="Y3" s="2655"/>
      <c r="Z3" s="2655"/>
      <c r="AA3" s="2655"/>
      <c r="AB3" s="2656"/>
    </row>
    <row r="4" spans="1:28" ht="20.25" customHeight="1" thickBot="1" x14ac:dyDescent="0.4">
      <c r="A4" s="61"/>
      <c r="B4" s="2665"/>
      <c r="C4" s="2666"/>
      <c r="D4" s="2666"/>
      <c r="E4" s="2666"/>
      <c r="F4" s="2666"/>
      <c r="G4" s="2667"/>
      <c r="H4" s="1628" t="s">
        <v>3</v>
      </c>
      <c r="I4" s="2653"/>
      <c r="J4" s="2653"/>
      <c r="K4" s="2653"/>
      <c r="L4" s="2653"/>
      <c r="M4" s="2653"/>
      <c r="N4" s="2653"/>
      <c r="O4" s="2653"/>
      <c r="P4" s="2653"/>
      <c r="Q4" s="2653"/>
      <c r="R4" s="2653"/>
      <c r="S4" s="2653"/>
      <c r="T4" s="2653"/>
      <c r="U4" s="2653"/>
      <c r="V4" s="2653"/>
      <c r="W4" s="2653"/>
      <c r="X4" s="2653"/>
      <c r="Y4" s="2653"/>
      <c r="Z4" s="2653"/>
      <c r="AA4" s="2653"/>
      <c r="AB4" s="2654"/>
    </row>
    <row r="5" spans="1:28" ht="14.25" customHeight="1" x14ac:dyDescent="0.35">
      <c r="A5" s="61"/>
      <c r="B5" s="61"/>
      <c r="C5" s="61"/>
      <c r="D5" s="61"/>
      <c r="E5" s="61"/>
      <c r="F5" s="61"/>
      <c r="G5" s="61"/>
      <c r="H5" s="63"/>
      <c r="I5" s="63"/>
      <c r="J5" s="63"/>
      <c r="K5" s="63"/>
      <c r="L5" s="63"/>
      <c r="M5" s="63"/>
      <c r="N5" s="63"/>
      <c r="O5" s="63"/>
      <c r="P5" s="63"/>
      <c r="Q5" s="63"/>
      <c r="R5" s="63"/>
      <c r="S5" s="63"/>
      <c r="T5" s="63"/>
      <c r="U5" s="63"/>
      <c r="V5" s="63"/>
      <c r="W5" s="63"/>
      <c r="X5" s="63"/>
      <c r="Y5" s="63"/>
      <c r="Z5" s="63"/>
      <c r="AA5" s="63"/>
      <c r="AB5" s="63"/>
    </row>
    <row r="6" spans="1:28" ht="14.25" customHeight="1" thickBot="1" x14ac:dyDescent="0.4">
      <c r="A6" s="61"/>
      <c r="B6" s="64"/>
      <c r="C6" s="65"/>
      <c r="D6" s="65"/>
      <c r="E6" s="65"/>
      <c r="F6" s="65"/>
      <c r="G6" s="65"/>
      <c r="H6" s="65"/>
      <c r="I6" s="66"/>
      <c r="J6" s="66"/>
      <c r="K6" s="66"/>
      <c r="L6" s="66"/>
      <c r="M6" s="66"/>
      <c r="N6" s="66"/>
      <c r="O6" s="66"/>
      <c r="P6" s="66"/>
      <c r="Q6" s="66"/>
      <c r="R6" s="66"/>
      <c r="S6" s="66"/>
      <c r="T6" s="66"/>
      <c r="U6" s="66"/>
      <c r="V6" s="66"/>
      <c r="W6" s="65"/>
      <c r="X6" s="65"/>
      <c r="Y6" s="65"/>
      <c r="Z6" s="65"/>
      <c r="AA6" s="65"/>
      <c r="AB6" s="67"/>
    </row>
    <row r="7" spans="1:28" ht="15" customHeight="1" x14ac:dyDescent="0.35">
      <c r="A7" s="61"/>
      <c r="B7" s="68"/>
      <c r="C7" s="1604" t="s">
        <v>4</v>
      </c>
      <c r="D7" s="2631"/>
      <c r="E7" s="2631"/>
      <c r="F7" s="2631"/>
      <c r="G7" s="2631"/>
      <c r="H7" s="2632"/>
      <c r="I7" s="1634" t="s">
        <v>306</v>
      </c>
      <c r="J7" s="2648"/>
      <c r="K7" s="2648"/>
      <c r="L7" s="2648"/>
      <c r="M7" s="2648"/>
      <c r="N7" s="2648"/>
      <c r="O7" s="2648"/>
      <c r="P7" s="2648"/>
      <c r="Q7" s="2648"/>
      <c r="R7" s="2648"/>
      <c r="S7" s="2648"/>
      <c r="T7" s="2648"/>
      <c r="U7" s="2648"/>
      <c r="V7" s="2648"/>
      <c r="W7" s="2648"/>
      <c r="X7" s="2648"/>
      <c r="Y7" s="2648"/>
      <c r="Z7" s="2648"/>
      <c r="AA7" s="2649"/>
      <c r="AB7" s="69"/>
    </row>
    <row r="8" spans="1:28" ht="10.9" customHeight="1" thickBot="1" x14ac:dyDescent="0.4">
      <c r="A8" s="61"/>
      <c r="B8" s="68"/>
      <c r="C8" s="2633"/>
      <c r="D8" s="2634"/>
      <c r="E8" s="2634"/>
      <c r="F8" s="2634"/>
      <c r="G8" s="2634"/>
      <c r="H8" s="2635"/>
      <c r="I8" s="2650"/>
      <c r="J8" s="2651"/>
      <c r="K8" s="2651"/>
      <c r="L8" s="2651"/>
      <c r="M8" s="2651"/>
      <c r="N8" s="2651"/>
      <c r="O8" s="2651"/>
      <c r="P8" s="2651"/>
      <c r="Q8" s="2651"/>
      <c r="R8" s="2651"/>
      <c r="S8" s="2651"/>
      <c r="T8" s="2651"/>
      <c r="U8" s="2651"/>
      <c r="V8" s="2651"/>
      <c r="W8" s="2651"/>
      <c r="X8" s="2651"/>
      <c r="Y8" s="2651"/>
      <c r="Z8" s="2651"/>
      <c r="AA8" s="2652"/>
      <c r="AB8" s="69"/>
    </row>
    <row r="9" spans="1:28" ht="14.25" customHeight="1" thickBot="1" x14ac:dyDescent="0.4">
      <c r="A9" s="61"/>
      <c r="B9" s="68"/>
      <c r="C9" s="665"/>
      <c r="D9" s="665"/>
      <c r="E9" s="665"/>
      <c r="F9" s="665"/>
      <c r="G9" s="665"/>
      <c r="H9" s="665"/>
      <c r="I9" s="70"/>
      <c r="J9" s="70"/>
      <c r="K9" s="70"/>
      <c r="L9" s="70"/>
      <c r="M9" s="70"/>
      <c r="N9" s="70"/>
      <c r="O9" s="70"/>
      <c r="P9" s="70"/>
      <c r="Q9" s="70"/>
      <c r="R9" s="70"/>
      <c r="S9" s="70"/>
      <c r="T9" s="70"/>
      <c r="U9" s="70"/>
      <c r="V9" s="70"/>
      <c r="W9" s="665"/>
      <c r="X9" s="665"/>
      <c r="Y9" s="665"/>
      <c r="Z9" s="665"/>
      <c r="AA9" s="665"/>
      <c r="AB9" s="69"/>
    </row>
    <row r="10" spans="1:28" ht="15" customHeight="1" thickBot="1" x14ac:dyDescent="0.4">
      <c r="A10" s="61"/>
      <c r="B10" s="68"/>
      <c r="C10" s="1604" t="s">
        <v>5</v>
      </c>
      <c r="D10" s="2631"/>
      <c r="E10" s="2631"/>
      <c r="F10" s="2631"/>
      <c r="G10" s="2631"/>
      <c r="H10" s="2632"/>
      <c r="I10" s="1641" t="s">
        <v>325</v>
      </c>
      <c r="J10" s="2598"/>
      <c r="K10" s="2598"/>
      <c r="L10" s="2598"/>
      <c r="M10" s="2598"/>
      <c r="N10" s="2598"/>
      <c r="O10" s="2598"/>
      <c r="P10" s="2598"/>
      <c r="Q10" s="2599"/>
      <c r="R10" s="1645" t="s">
        <v>7</v>
      </c>
      <c r="S10" s="1614"/>
      <c r="T10" s="1614"/>
      <c r="U10" s="2639"/>
      <c r="V10" s="1597" t="s">
        <v>8</v>
      </c>
      <c r="W10" s="2626"/>
      <c r="X10" s="2626"/>
      <c r="Y10" s="2626"/>
      <c r="Z10" s="2626"/>
      <c r="AA10" s="2627"/>
      <c r="AB10" s="69"/>
    </row>
    <row r="11" spans="1:28" ht="45" customHeight="1" thickBot="1" x14ac:dyDescent="0.4">
      <c r="A11" s="61"/>
      <c r="B11" s="68"/>
      <c r="C11" s="2633"/>
      <c r="D11" s="2634"/>
      <c r="E11" s="2634"/>
      <c r="F11" s="2634"/>
      <c r="G11" s="2634"/>
      <c r="H11" s="2635"/>
      <c r="I11" s="2640"/>
      <c r="J11" s="2641"/>
      <c r="K11" s="2641"/>
      <c r="L11" s="2641"/>
      <c r="M11" s="2641"/>
      <c r="N11" s="2641"/>
      <c r="O11" s="2641"/>
      <c r="P11" s="2641"/>
      <c r="Q11" s="2642"/>
      <c r="R11" s="1646" t="s">
        <v>326</v>
      </c>
      <c r="S11" s="1615"/>
      <c r="T11" s="1615"/>
      <c r="U11" s="2638"/>
      <c r="V11" s="1598" t="s">
        <v>327</v>
      </c>
      <c r="W11" s="2636"/>
      <c r="X11" s="2636"/>
      <c r="Y11" s="2636"/>
      <c r="Z11" s="2636"/>
      <c r="AA11" s="2637"/>
      <c r="AB11" s="69"/>
    </row>
    <row r="12" spans="1:28" ht="14.25" customHeight="1" thickBot="1" x14ac:dyDescent="0.4">
      <c r="A12" s="61"/>
      <c r="B12" s="60"/>
      <c r="C12" s="614"/>
      <c r="D12" s="614"/>
      <c r="E12" s="614"/>
      <c r="F12" s="614"/>
      <c r="G12" s="614"/>
      <c r="H12" s="614"/>
      <c r="I12" s="614"/>
      <c r="J12" s="614"/>
      <c r="K12" s="614"/>
      <c r="L12" s="614"/>
      <c r="M12" s="614"/>
      <c r="N12" s="614"/>
      <c r="O12" s="614"/>
      <c r="P12" s="614"/>
      <c r="Q12" s="614"/>
      <c r="R12" s="614"/>
      <c r="S12" s="614"/>
      <c r="T12" s="614"/>
      <c r="U12" s="614"/>
      <c r="V12" s="614"/>
      <c r="W12" s="614"/>
      <c r="X12" s="614"/>
      <c r="Y12" s="614"/>
      <c r="Z12" s="614"/>
      <c r="AA12" s="614"/>
      <c r="AB12" s="71"/>
    </row>
    <row r="13" spans="1:28" ht="15" customHeight="1" x14ac:dyDescent="0.35">
      <c r="A13" s="61"/>
      <c r="B13" s="60"/>
      <c r="C13" s="1604" t="s">
        <v>10</v>
      </c>
      <c r="D13" s="2631"/>
      <c r="E13" s="2631"/>
      <c r="F13" s="2631"/>
      <c r="G13" s="2631"/>
      <c r="H13" s="2632"/>
      <c r="I13" s="2644" t="s">
        <v>328</v>
      </c>
      <c r="J13" s="1635"/>
      <c r="K13" s="1635"/>
      <c r="L13" s="1635"/>
      <c r="M13" s="1635"/>
      <c r="N13" s="1635"/>
      <c r="O13" s="1635"/>
      <c r="P13" s="1635"/>
      <c r="Q13" s="1635"/>
      <c r="R13" s="1635"/>
      <c r="S13" s="2602"/>
      <c r="T13" s="1597" t="s">
        <v>11</v>
      </c>
      <c r="U13" s="2626"/>
      <c r="V13" s="2626"/>
      <c r="W13" s="2626"/>
      <c r="X13" s="2626"/>
      <c r="Y13" s="2626"/>
      <c r="Z13" s="2626"/>
      <c r="AA13" s="2627"/>
      <c r="AB13" s="71"/>
    </row>
    <row r="14" spans="1:28" ht="25.9" customHeight="1" thickBot="1" x14ac:dyDescent="0.4">
      <c r="A14" s="61"/>
      <c r="B14" s="60"/>
      <c r="C14" s="2633"/>
      <c r="D14" s="2634"/>
      <c r="E14" s="2634"/>
      <c r="F14" s="2634"/>
      <c r="G14" s="2634"/>
      <c r="H14" s="2635"/>
      <c r="I14" s="2645"/>
      <c r="J14" s="2646"/>
      <c r="K14" s="2646"/>
      <c r="L14" s="2646"/>
      <c r="M14" s="2646"/>
      <c r="N14" s="2646"/>
      <c r="O14" s="2646"/>
      <c r="P14" s="2646"/>
      <c r="Q14" s="2646"/>
      <c r="R14" s="2646"/>
      <c r="S14" s="2647"/>
      <c r="T14" s="1640" t="s">
        <v>310</v>
      </c>
      <c r="U14" s="2603"/>
      <c r="V14" s="2603"/>
      <c r="W14" s="2603"/>
      <c r="X14" s="2603"/>
      <c r="Y14" s="2603"/>
      <c r="Z14" s="2603"/>
      <c r="AA14" s="2643"/>
      <c r="AB14" s="71"/>
    </row>
    <row r="15" spans="1:28" ht="14.25" customHeight="1" thickBot="1" x14ac:dyDescent="0.4">
      <c r="A15" s="61"/>
      <c r="B15" s="60"/>
      <c r="C15" s="614"/>
      <c r="D15" s="614"/>
      <c r="E15" s="614"/>
      <c r="F15" s="614"/>
      <c r="G15" s="614"/>
      <c r="H15" s="614"/>
      <c r="I15" s="614"/>
      <c r="J15" s="614"/>
      <c r="K15" s="614"/>
      <c r="L15" s="614"/>
      <c r="M15" s="614"/>
      <c r="N15" s="614"/>
      <c r="O15" s="614"/>
      <c r="P15" s="614"/>
      <c r="Q15" s="614"/>
      <c r="R15" s="614"/>
      <c r="S15" s="614"/>
      <c r="T15" s="614"/>
      <c r="U15" s="614"/>
      <c r="V15" s="614"/>
      <c r="W15" s="614"/>
      <c r="X15" s="614"/>
      <c r="Y15" s="614"/>
      <c r="Z15" s="614"/>
      <c r="AA15" s="614"/>
      <c r="AB15" s="71"/>
    </row>
    <row r="16" spans="1:28" ht="40.9" customHeight="1" thickBot="1" x14ac:dyDescent="0.4">
      <c r="A16" s="61"/>
      <c r="B16" s="60"/>
      <c r="C16" s="1587" t="s">
        <v>13</v>
      </c>
      <c r="D16" s="2740"/>
      <c r="E16" s="2740"/>
      <c r="F16" s="2740"/>
      <c r="G16" s="2740"/>
      <c r="H16" s="2741"/>
      <c r="I16" s="2750" t="s">
        <v>329</v>
      </c>
      <c r="J16" s="1656"/>
      <c r="K16" s="1656"/>
      <c r="L16" s="1656"/>
      <c r="M16" s="1656"/>
      <c r="N16" s="1656"/>
      <c r="O16" s="1656"/>
      <c r="P16" s="1656"/>
      <c r="Q16" s="1656"/>
      <c r="R16" s="1656"/>
      <c r="S16" s="1656"/>
      <c r="T16" s="1656"/>
      <c r="U16" s="1656"/>
      <c r="V16" s="1656"/>
      <c r="W16" s="1656"/>
      <c r="X16" s="1656"/>
      <c r="Y16" s="1656"/>
      <c r="Z16" s="1656"/>
      <c r="AA16" s="2751"/>
      <c r="AB16" s="71"/>
    </row>
    <row r="17" spans="1:28" ht="16.5" customHeight="1" thickBot="1" x14ac:dyDescent="0.4">
      <c r="A17" s="61"/>
      <c r="B17" s="60"/>
      <c r="C17" s="70"/>
      <c r="D17" s="70"/>
      <c r="E17" s="70"/>
      <c r="F17" s="70"/>
      <c r="G17" s="70"/>
      <c r="H17" s="70"/>
      <c r="I17" s="338"/>
      <c r="J17" s="338"/>
      <c r="K17" s="338"/>
      <c r="L17" s="338"/>
      <c r="M17" s="338"/>
      <c r="N17" s="338"/>
      <c r="O17" s="338"/>
      <c r="P17" s="338"/>
      <c r="Q17" s="338"/>
      <c r="R17" s="338"/>
      <c r="S17" s="338"/>
      <c r="T17" s="338"/>
      <c r="U17" s="338"/>
      <c r="V17" s="338"/>
      <c r="W17" s="338"/>
      <c r="X17" s="338"/>
      <c r="Y17" s="338"/>
      <c r="Z17" s="338"/>
      <c r="AA17" s="338"/>
      <c r="AB17" s="71"/>
    </row>
    <row r="18" spans="1:28" ht="52.5" customHeight="1" thickBot="1" x14ac:dyDescent="0.4">
      <c r="A18" s="61"/>
      <c r="B18" s="60"/>
      <c r="C18" s="1587" t="s">
        <v>75</v>
      </c>
      <c r="D18" s="2740"/>
      <c r="E18" s="2740"/>
      <c r="F18" s="2740"/>
      <c r="G18" s="2740"/>
      <c r="H18" s="2741"/>
      <c r="I18" s="2750" t="s">
        <v>330</v>
      </c>
      <c r="J18" s="1656"/>
      <c r="K18" s="1656"/>
      <c r="L18" s="1656"/>
      <c r="M18" s="1656"/>
      <c r="N18" s="1656"/>
      <c r="O18" s="1656"/>
      <c r="P18" s="1656"/>
      <c r="Q18" s="1656"/>
      <c r="R18" s="1656"/>
      <c r="S18" s="1656"/>
      <c r="T18" s="1656"/>
      <c r="U18" s="1656"/>
      <c r="V18" s="1656"/>
      <c r="W18" s="1656"/>
      <c r="X18" s="1656"/>
      <c r="Y18" s="1656"/>
      <c r="Z18" s="1656"/>
      <c r="AA18" s="2751"/>
      <c r="AB18" s="71"/>
    </row>
    <row r="19" spans="1:28" ht="16.5" customHeight="1" thickBot="1" x14ac:dyDescent="0.4">
      <c r="A19" s="61"/>
      <c r="B19" s="60"/>
      <c r="C19" s="70"/>
      <c r="D19" s="70"/>
      <c r="E19" s="70"/>
      <c r="F19" s="70"/>
      <c r="G19" s="70"/>
      <c r="H19" s="70"/>
      <c r="I19" s="338"/>
      <c r="J19" s="338"/>
      <c r="K19" s="338"/>
      <c r="L19" s="338"/>
      <c r="M19" s="338"/>
      <c r="N19" s="338"/>
      <c r="O19" s="338"/>
      <c r="P19" s="338"/>
      <c r="Q19" s="338"/>
      <c r="R19" s="338"/>
      <c r="S19" s="338"/>
      <c r="T19" s="338"/>
      <c r="U19" s="338"/>
      <c r="V19" s="338"/>
      <c r="W19" s="338"/>
      <c r="X19" s="338"/>
      <c r="Y19" s="338"/>
      <c r="Z19" s="338"/>
      <c r="AA19" s="338"/>
      <c r="AB19" s="71"/>
    </row>
    <row r="20" spans="1:28" ht="16.149999999999999" customHeight="1" x14ac:dyDescent="0.35">
      <c r="A20" s="61"/>
      <c r="B20" s="60"/>
      <c r="C20" s="1601" t="s">
        <v>17</v>
      </c>
      <c r="D20" s="2763"/>
      <c r="E20" s="2763"/>
      <c r="F20" s="2763"/>
      <c r="G20" s="2763"/>
      <c r="H20" s="2764"/>
      <c r="I20" s="1602" t="s">
        <v>313</v>
      </c>
      <c r="J20" s="2768"/>
      <c r="K20" s="2768"/>
      <c r="L20" s="2769"/>
      <c r="M20" s="1597" t="s">
        <v>18</v>
      </c>
      <c r="N20" s="2626"/>
      <c r="O20" s="2626"/>
      <c r="P20" s="2626"/>
      <c r="Q20" s="2626"/>
      <c r="R20" s="2626"/>
      <c r="S20" s="2627"/>
      <c r="T20" s="1597" t="s">
        <v>19</v>
      </c>
      <c r="U20" s="2626"/>
      <c r="V20" s="2626"/>
      <c r="W20" s="2626"/>
      <c r="X20" s="2626"/>
      <c r="Y20" s="2626"/>
      <c r="Z20" s="2626"/>
      <c r="AA20" s="2627"/>
      <c r="AB20" s="71"/>
    </row>
    <row r="21" spans="1:28" ht="13.9" customHeight="1" thickBot="1" x14ac:dyDescent="0.4">
      <c r="A21" s="61"/>
      <c r="B21" s="60"/>
      <c r="C21" s="2765"/>
      <c r="D21" s="2766"/>
      <c r="E21" s="2766"/>
      <c r="F21" s="2766"/>
      <c r="G21" s="2766"/>
      <c r="H21" s="2767"/>
      <c r="I21" s="2770"/>
      <c r="J21" s="2771"/>
      <c r="K21" s="2771"/>
      <c r="L21" s="2772"/>
      <c r="M21" s="1603" t="s">
        <v>194</v>
      </c>
      <c r="N21" s="1600"/>
      <c r="O21" s="1600"/>
      <c r="P21" s="1600"/>
      <c r="Q21" s="1600"/>
      <c r="R21" s="1600"/>
      <c r="S21" s="2624"/>
      <c r="T21" s="1603" t="s">
        <v>61</v>
      </c>
      <c r="U21" s="1600"/>
      <c r="V21" s="1600"/>
      <c r="W21" s="1600"/>
      <c r="X21" s="1600"/>
      <c r="Y21" s="1600"/>
      <c r="Z21" s="1600"/>
      <c r="AA21" s="1600"/>
      <c r="AB21" s="71"/>
    </row>
    <row r="22" spans="1:28" ht="14.25" customHeight="1" thickBot="1" x14ac:dyDescent="0.4">
      <c r="A22" s="61"/>
      <c r="B22" s="60"/>
      <c r="C22" s="61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71"/>
    </row>
    <row r="23" spans="1:28" ht="31.5" customHeight="1" x14ac:dyDescent="0.35">
      <c r="A23" s="61"/>
      <c r="B23" s="60"/>
      <c r="C23" s="1597" t="s">
        <v>22</v>
      </c>
      <c r="D23" s="2626"/>
      <c r="E23" s="2626"/>
      <c r="F23" s="2626"/>
      <c r="G23" s="2626"/>
      <c r="H23" s="2626"/>
      <c r="I23" s="2627"/>
      <c r="J23" s="1597" t="s">
        <v>23</v>
      </c>
      <c r="K23" s="2626"/>
      <c r="L23" s="2626"/>
      <c r="M23" s="2626"/>
      <c r="N23" s="2626"/>
      <c r="O23" s="2626"/>
      <c r="P23" s="2627"/>
      <c r="Q23" s="1597" t="s">
        <v>24</v>
      </c>
      <c r="R23" s="2626"/>
      <c r="S23" s="2626"/>
      <c r="T23" s="2626"/>
      <c r="U23" s="2626"/>
      <c r="V23" s="2626"/>
      <c r="W23" s="2626"/>
      <c r="X23" s="2626"/>
      <c r="Y23" s="2626"/>
      <c r="Z23" s="2626"/>
      <c r="AA23" s="2627"/>
      <c r="AB23" s="71"/>
    </row>
    <row r="24" spans="1:28" ht="22.15" customHeight="1" thickBot="1" x14ac:dyDescent="0.4">
      <c r="A24" s="61"/>
      <c r="B24" s="60"/>
      <c r="C24" s="1598" t="s">
        <v>331</v>
      </c>
      <c r="D24" s="2636"/>
      <c r="E24" s="2636"/>
      <c r="F24" s="2636"/>
      <c r="G24" s="2636"/>
      <c r="H24" s="2636"/>
      <c r="I24" s="2637"/>
      <c r="J24" s="1599" t="s">
        <v>316</v>
      </c>
      <c r="K24" s="2604"/>
      <c r="L24" s="2604"/>
      <c r="M24" s="2604"/>
      <c r="N24" s="2604"/>
      <c r="O24" s="2604"/>
      <c r="P24" s="2625"/>
      <c r="Q24" s="1603" t="s">
        <v>317</v>
      </c>
      <c r="R24" s="1600"/>
      <c r="S24" s="1600"/>
      <c r="T24" s="1600"/>
      <c r="U24" s="1600"/>
      <c r="V24" s="1600"/>
      <c r="W24" s="1600"/>
      <c r="X24" s="1600"/>
      <c r="Y24" s="1600"/>
      <c r="Z24" s="1600"/>
      <c r="AA24" s="2624"/>
      <c r="AB24" s="71"/>
    </row>
    <row r="25" spans="1:28" ht="14.25" customHeight="1" thickBot="1" x14ac:dyDescent="0.4">
      <c r="A25" s="61"/>
      <c r="B25" s="60"/>
      <c r="C25" s="614"/>
      <c r="D25" s="614"/>
      <c r="E25" s="614"/>
      <c r="F25" s="614"/>
      <c r="G25" s="614"/>
      <c r="H25" s="614"/>
      <c r="I25" s="614"/>
      <c r="J25" s="614"/>
      <c r="K25" s="614"/>
      <c r="L25" s="614"/>
      <c r="M25" s="614"/>
      <c r="N25" s="614"/>
      <c r="O25" s="614"/>
      <c r="P25" s="614"/>
      <c r="Q25" s="614"/>
      <c r="R25" s="614"/>
      <c r="S25" s="614"/>
      <c r="T25" s="614"/>
      <c r="U25" s="614"/>
      <c r="V25" s="614"/>
      <c r="W25" s="614"/>
      <c r="X25" s="614"/>
      <c r="Y25" s="614"/>
      <c r="Z25" s="614"/>
      <c r="AA25" s="614"/>
      <c r="AB25" s="71"/>
    </row>
    <row r="26" spans="1:28" ht="70.900000000000006" customHeight="1" thickBot="1" x14ac:dyDescent="0.4">
      <c r="A26" s="61"/>
      <c r="B26" s="60"/>
      <c r="C26" s="1587" t="s">
        <v>26</v>
      </c>
      <c r="D26" s="2740"/>
      <c r="E26" s="2740"/>
      <c r="F26" s="2740"/>
      <c r="G26" s="2740"/>
      <c r="H26" s="2741"/>
      <c r="I26" s="2622" t="s">
        <v>332</v>
      </c>
      <c r="J26" s="1629"/>
      <c r="K26" s="1629"/>
      <c r="L26" s="1629"/>
      <c r="M26" s="1629"/>
      <c r="N26" s="1629"/>
      <c r="O26" s="1629"/>
      <c r="P26" s="1629"/>
      <c r="Q26" s="1629"/>
      <c r="R26" s="1629"/>
      <c r="S26" s="1629"/>
      <c r="T26" s="1629"/>
      <c r="U26" s="1629"/>
      <c r="V26" s="1629"/>
      <c r="W26" s="1629"/>
      <c r="X26" s="1629"/>
      <c r="Y26" s="1629"/>
      <c r="Z26" s="1629"/>
      <c r="AA26" s="2623"/>
      <c r="AB26" s="71"/>
    </row>
    <row r="27" spans="1:28" ht="14.25" customHeight="1" thickBot="1" x14ac:dyDescent="0.4">
      <c r="A27" s="61"/>
      <c r="B27" s="60"/>
      <c r="C27" s="70"/>
      <c r="D27" s="70"/>
      <c r="E27" s="70"/>
      <c r="F27" s="70"/>
      <c r="G27" s="70"/>
      <c r="H27" s="70"/>
      <c r="I27" s="338"/>
      <c r="J27" s="338"/>
      <c r="K27" s="338"/>
      <c r="L27" s="338"/>
      <c r="M27" s="338"/>
      <c r="N27" s="338"/>
      <c r="O27" s="338"/>
      <c r="P27" s="338"/>
      <c r="Q27" s="338"/>
      <c r="R27" s="338"/>
      <c r="S27" s="338"/>
      <c r="T27" s="338"/>
      <c r="U27" s="338"/>
      <c r="V27" s="338"/>
      <c r="W27" s="338"/>
      <c r="X27" s="338"/>
      <c r="Y27" s="338"/>
      <c r="Z27" s="338"/>
      <c r="AA27" s="338"/>
      <c r="AB27" s="71"/>
    </row>
    <row r="28" spans="1:28" ht="39" customHeight="1" thickBot="1" x14ac:dyDescent="0.4">
      <c r="A28" s="61"/>
      <c r="B28" s="60"/>
      <c r="C28" s="1665" t="s">
        <v>28</v>
      </c>
      <c r="D28" s="2600"/>
      <c r="E28" s="2600"/>
      <c r="F28" s="2600"/>
      <c r="G28" s="2600"/>
      <c r="H28" s="2601"/>
      <c r="I28" s="1666">
        <v>85.5</v>
      </c>
      <c r="J28" s="2605"/>
      <c r="K28" s="1593" t="s">
        <v>29</v>
      </c>
      <c r="L28" s="2738"/>
      <c r="M28" s="2738"/>
      <c r="N28" s="2739"/>
      <c r="O28" s="1594" t="s">
        <v>30</v>
      </c>
      <c r="P28" s="1595"/>
      <c r="Q28" s="1595"/>
      <c r="R28" s="2744"/>
      <c r="S28" s="72"/>
      <c r="T28" s="1594" t="s">
        <v>31</v>
      </c>
      <c r="U28" s="1595"/>
      <c r="V28" s="2744"/>
      <c r="W28" s="240" t="s">
        <v>97</v>
      </c>
      <c r="X28" s="1596" t="s">
        <v>33</v>
      </c>
      <c r="Y28" s="2742"/>
      <c r="Z28" s="2743"/>
      <c r="AA28" s="74"/>
      <c r="AB28" s="71"/>
    </row>
    <row r="29" spans="1:28" ht="14.25" customHeight="1" thickBot="1" x14ac:dyDescent="0.4">
      <c r="A29" s="61"/>
      <c r="B29" s="60"/>
      <c r="C29" s="614"/>
      <c r="D29" s="614"/>
      <c r="E29" s="614"/>
      <c r="F29" s="614"/>
      <c r="G29" s="614"/>
      <c r="H29" s="614"/>
      <c r="I29" s="614"/>
      <c r="J29" s="614"/>
      <c r="K29" s="614"/>
      <c r="L29" s="614"/>
      <c r="M29" s="614"/>
      <c r="N29" s="614"/>
      <c r="O29" s="614"/>
      <c r="P29" s="614"/>
      <c r="Q29" s="614"/>
      <c r="R29" s="614"/>
      <c r="S29" s="614"/>
      <c r="T29" s="614"/>
      <c r="U29" s="614"/>
      <c r="V29" s="614"/>
      <c r="W29" s="614"/>
      <c r="X29" s="614"/>
      <c r="Y29" s="614"/>
      <c r="Z29" s="614"/>
      <c r="AA29" s="614"/>
      <c r="AB29" s="71"/>
    </row>
    <row r="30" spans="1:28" ht="15" customHeight="1" x14ac:dyDescent="0.35">
      <c r="A30" s="61"/>
      <c r="B30" s="60"/>
      <c r="C30" s="1564" t="s">
        <v>34</v>
      </c>
      <c r="D30" s="2668"/>
      <c r="E30" s="2668"/>
      <c r="F30" s="2668"/>
      <c r="G30" s="2668"/>
      <c r="H30" s="2668"/>
      <c r="I30" s="2668"/>
      <c r="J30" s="2669"/>
      <c r="K30" s="1573" t="s">
        <v>35</v>
      </c>
      <c r="L30" s="2620"/>
      <c r="M30" s="2620"/>
      <c r="N30" s="2620"/>
      <c r="O30" s="2620"/>
      <c r="P30" s="2620"/>
      <c r="Q30" s="2620"/>
      <c r="R30" s="2621"/>
      <c r="S30" s="1632" t="s">
        <v>36</v>
      </c>
      <c r="T30" s="2618"/>
      <c r="U30" s="2618"/>
      <c r="V30" s="2618"/>
      <c r="W30" s="2619"/>
      <c r="X30" s="1577" t="s">
        <v>37</v>
      </c>
      <c r="Y30" s="2616"/>
      <c r="Z30" s="2616"/>
      <c r="AA30" s="2617"/>
      <c r="AB30" s="71"/>
    </row>
    <row r="31" spans="1:28" ht="14.25" customHeight="1" x14ac:dyDescent="0.35">
      <c r="A31" s="61"/>
      <c r="B31" s="60"/>
      <c r="C31" s="2670"/>
      <c r="D31" s="2671"/>
      <c r="E31" s="2671"/>
      <c r="F31" s="2671"/>
      <c r="G31" s="2671"/>
      <c r="H31" s="2671"/>
      <c r="I31" s="2671"/>
      <c r="J31" s="2672"/>
      <c r="K31" s="1579" t="s">
        <v>38</v>
      </c>
      <c r="L31" s="2630"/>
      <c r="M31" s="2630"/>
      <c r="N31" s="2629"/>
      <c r="O31" s="1582" t="s">
        <v>39</v>
      </c>
      <c r="P31" s="2630"/>
      <c r="Q31" s="2630"/>
      <c r="R31" s="2629"/>
      <c r="S31" s="1582" t="s">
        <v>38</v>
      </c>
      <c r="T31" s="2629"/>
      <c r="U31" s="1582" t="s">
        <v>39</v>
      </c>
      <c r="V31" s="2630"/>
      <c r="W31" s="2629"/>
      <c r="X31" s="1582" t="s">
        <v>38</v>
      </c>
      <c r="Y31" s="2629"/>
      <c r="Z31" s="1582" t="s">
        <v>39</v>
      </c>
      <c r="AA31" s="2628"/>
      <c r="AB31" s="71"/>
    </row>
    <row r="32" spans="1:28" ht="15.65" customHeight="1" thickBot="1" x14ac:dyDescent="0.4">
      <c r="A32" s="61"/>
      <c r="B32" s="60"/>
      <c r="C32" s="2673"/>
      <c r="D32" s="2674"/>
      <c r="E32" s="2674"/>
      <c r="F32" s="2674"/>
      <c r="G32" s="2674"/>
      <c r="H32" s="2674"/>
      <c r="I32" s="2674"/>
      <c r="J32" s="2675"/>
      <c r="K32" s="1584">
        <v>0</v>
      </c>
      <c r="L32" s="2606"/>
      <c r="M32" s="2606"/>
      <c r="N32" s="2607"/>
      <c r="O32" s="1562">
        <v>0.69</v>
      </c>
      <c r="P32" s="2606"/>
      <c r="Q32" s="2606"/>
      <c r="R32" s="2607"/>
      <c r="S32" s="1562">
        <v>0.7</v>
      </c>
      <c r="T32" s="2607"/>
      <c r="U32" s="1562">
        <v>0.79</v>
      </c>
      <c r="V32" s="2606"/>
      <c r="W32" s="2607"/>
      <c r="X32" s="1562">
        <v>0.8</v>
      </c>
      <c r="Y32" s="2607"/>
      <c r="Z32" s="1562">
        <v>1</v>
      </c>
      <c r="AA32" s="2679"/>
      <c r="AB32" s="71"/>
    </row>
    <row r="33" spans="1:28" ht="14.25" customHeight="1" thickBot="1" x14ac:dyDescent="0.4">
      <c r="A33" s="61"/>
      <c r="B33" s="60"/>
      <c r="C33" s="614"/>
      <c r="D33" s="614"/>
      <c r="E33" s="614"/>
      <c r="F33" s="614"/>
      <c r="G33" s="614"/>
      <c r="H33" s="614"/>
      <c r="I33" s="614"/>
      <c r="J33" s="614"/>
      <c r="K33" s="614"/>
      <c r="L33" s="614"/>
      <c r="M33" s="614"/>
      <c r="N33" s="614"/>
      <c r="O33" s="614"/>
      <c r="P33" s="614"/>
      <c r="Q33" s="614"/>
      <c r="R33" s="614"/>
      <c r="S33" s="614"/>
      <c r="T33" s="614"/>
      <c r="U33" s="614"/>
      <c r="V33" s="614"/>
      <c r="W33" s="614"/>
      <c r="X33" s="614"/>
      <c r="Y33" s="614"/>
      <c r="Z33" s="614"/>
      <c r="AA33" s="614"/>
      <c r="AB33" s="71"/>
    </row>
    <row r="34" spans="1:28" ht="14.25" customHeight="1" thickBot="1" x14ac:dyDescent="0.4">
      <c r="A34" s="62"/>
      <c r="B34" s="59"/>
      <c r="C34" s="2676" t="s">
        <v>40</v>
      </c>
      <c r="D34" s="2677"/>
      <c r="E34" s="2677"/>
      <c r="F34" s="2677"/>
      <c r="G34" s="2677"/>
      <c r="H34" s="2677"/>
      <c r="I34" s="2677"/>
      <c r="J34" s="2677"/>
      <c r="K34" s="2677"/>
      <c r="L34" s="2677"/>
      <c r="M34" s="2677"/>
      <c r="N34" s="2677"/>
      <c r="O34" s="2677"/>
      <c r="P34" s="2677"/>
      <c r="Q34" s="2677"/>
      <c r="R34" s="2677"/>
      <c r="S34" s="2677"/>
      <c r="T34" s="2677"/>
      <c r="U34" s="2677"/>
      <c r="V34" s="2677"/>
      <c r="W34" s="2677"/>
      <c r="X34" s="2677"/>
      <c r="Y34" s="2677"/>
      <c r="Z34" s="2677"/>
      <c r="AA34" s="2678"/>
      <c r="AB34" s="71"/>
    </row>
    <row r="35" spans="1:28" ht="14.5" customHeight="1" x14ac:dyDescent="0.35">
      <c r="A35" s="62"/>
      <c r="B35" s="59"/>
      <c r="C35" s="1539" t="s">
        <v>41</v>
      </c>
      <c r="D35" s="2752"/>
      <c r="E35" s="2752"/>
      <c r="F35" s="2752"/>
      <c r="G35" s="2753"/>
      <c r="H35" s="1561" t="s">
        <v>333</v>
      </c>
      <c r="I35" s="1561" t="s">
        <v>334</v>
      </c>
      <c r="J35" s="1561" t="s">
        <v>42</v>
      </c>
      <c r="K35" s="1539" t="s">
        <v>43</v>
      </c>
      <c r="L35" s="2752"/>
      <c r="M35" s="2752"/>
      <c r="N35" s="2752"/>
      <c r="O35" s="2752"/>
      <c r="P35" s="2752"/>
      <c r="Q35" s="2752"/>
      <c r="R35" s="2752"/>
      <c r="S35" s="2752"/>
      <c r="T35" s="2752"/>
      <c r="U35" s="2752"/>
      <c r="V35" s="2752"/>
      <c r="W35" s="2752"/>
      <c r="X35" s="2752"/>
      <c r="Y35" s="2752"/>
      <c r="Z35" s="2752"/>
      <c r="AA35" s="2753"/>
      <c r="AB35" s="71"/>
    </row>
    <row r="36" spans="1:28" ht="27.75" customHeight="1" thickBot="1" x14ac:dyDescent="0.4">
      <c r="A36" s="62"/>
      <c r="B36" s="59"/>
      <c r="C36" s="2754"/>
      <c r="D36" s="2755"/>
      <c r="E36" s="2755"/>
      <c r="F36" s="2755"/>
      <c r="G36" s="2756"/>
      <c r="H36" s="2758"/>
      <c r="I36" s="2757"/>
      <c r="J36" s="2757"/>
      <c r="K36" s="2754"/>
      <c r="L36" s="2755"/>
      <c r="M36" s="2755"/>
      <c r="N36" s="2755"/>
      <c r="O36" s="2755"/>
      <c r="P36" s="2755"/>
      <c r="Q36" s="2755"/>
      <c r="R36" s="2755"/>
      <c r="S36" s="2755"/>
      <c r="T36" s="2755"/>
      <c r="U36" s="2755"/>
      <c r="V36" s="2755"/>
      <c r="W36" s="2755"/>
      <c r="X36" s="2755"/>
      <c r="Y36" s="2755"/>
      <c r="Z36" s="2755"/>
      <c r="AA36" s="2756"/>
      <c r="AB36" s="71"/>
    </row>
    <row r="37" spans="1:28" ht="21.75" customHeight="1" x14ac:dyDescent="0.35">
      <c r="A37" s="62"/>
      <c r="B37" s="59"/>
      <c r="C37" s="1670" t="s">
        <v>335</v>
      </c>
      <c r="D37" s="1671"/>
      <c r="E37" s="1671"/>
      <c r="F37" s="1671"/>
      <c r="G37" s="1672"/>
      <c r="H37" s="2729">
        <v>89</v>
      </c>
      <c r="I37" s="2727">
        <v>100</v>
      </c>
      <c r="J37" s="2725">
        <v>0.89</v>
      </c>
      <c r="K37" s="2759" t="s">
        <v>336</v>
      </c>
      <c r="L37" s="2760"/>
      <c r="M37" s="2760"/>
      <c r="N37" s="2760"/>
      <c r="O37" s="2760"/>
      <c r="P37" s="2760"/>
      <c r="Q37" s="2760"/>
      <c r="R37" s="2760"/>
      <c r="S37" s="2760"/>
      <c r="T37" s="2760"/>
      <c r="U37" s="2760"/>
      <c r="V37" s="2760"/>
      <c r="W37" s="2760"/>
      <c r="X37" s="2760"/>
      <c r="Y37" s="2760"/>
      <c r="Z37" s="2760"/>
      <c r="AA37" s="2761"/>
      <c r="AB37" s="71"/>
    </row>
    <row r="38" spans="1:28" ht="107.25" customHeight="1" thickBot="1" x14ac:dyDescent="0.4">
      <c r="A38" s="62"/>
      <c r="B38" s="59"/>
      <c r="C38" s="1673"/>
      <c r="D38" s="1674"/>
      <c r="E38" s="1674"/>
      <c r="F38" s="1674"/>
      <c r="G38" s="1675"/>
      <c r="H38" s="2730"/>
      <c r="I38" s="2728"/>
      <c r="J38" s="2726"/>
      <c r="K38" s="2614"/>
      <c r="L38" s="2615"/>
      <c r="M38" s="2615"/>
      <c r="N38" s="2615"/>
      <c r="O38" s="2615"/>
      <c r="P38" s="2615"/>
      <c r="Q38" s="2615"/>
      <c r="R38" s="2615"/>
      <c r="S38" s="2615"/>
      <c r="T38" s="2615"/>
      <c r="U38" s="2615"/>
      <c r="V38" s="2615"/>
      <c r="W38" s="2615"/>
      <c r="X38" s="2615"/>
      <c r="Y38" s="2615"/>
      <c r="Z38" s="2615"/>
      <c r="AA38" s="2762"/>
      <c r="AB38" s="71"/>
    </row>
    <row r="39" spans="1:28" ht="14.25" customHeight="1" x14ac:dyDescent="0.35">
      <c r="A39" s="62"/>
      <c r="B39" s="59"/>
      <c r="C39" s="1657" t="s">
        <v>239</v>
      </c>
      <c r="D39" s="1658"/>
      <c r="E39" s="1658"/>
      <c r="F39" s="1658"/>
      <c r="G39" s="1659"/>
      <c r="H39" s="2748">
        <v>80.8</v>
      </c>
      <c r="I39" s="2746">
        <v>100</v>
      </c>
      <c r="J39" s="2736">
        <v>0.80800000000000005</v>
      </c>
      <c r="K39" s="2731" t="s">
        <v>855</v>
      </c>
      <c r="L39" s="2732"/>
      <c r="M39" s="2732"/>
      <c r="N39" s="2732"/>
      <c r="O39" s="2732"/>
      <c r="P39" s="2732"/>
      <c r="Q39" s="2732"/>
      <c r="R39" s="2732"/>
      <c r="S39" s="2732"/>
      <c r="T39" s="2732"/>
      <c r="U39" s="2732"/>
      <c r="V39" s="2732"/>
      <c r="W39" s="2732"/>
      <c r="X39" s="2732"/>
      <c r="Y39" s="2732"/>
      <c r="Z39" s="2732"/>
      <c r="AA39" s="2733"/>
      <c r="AB39" s="71"/>
    </row>
    <row r="40" spans="1:28" ht="317.25" customHeight="1" thickBot="1" x14ac:dyDescent="0.4">
      <c r="A40" s="62"/>
      <c r="B40" s="59"/>
      <c r="C40" s="1667"/>
      <c r="D40" s="1668"/>
      <c r="E40" s="1668"/>
      <c r="F40" s="1668"/>
      <c r="G40" s="1669"/>
      <c r="H40" s="2730"/>
      <c r="I40" s="2728"/>
      <c r="J40" s="2737"/>
      <c r="K40" s="2734"/>
      <c r="L40" s="1663"/>
      <c r="M40" s="1663"/>
      <c r="N40" s="1663"/>
      <c r="O40" s="1663"/>
      <c r="P40" s="1663"/>
      <c r="Q40" s="1663"/>
      <c r="R40" s="1663"/>
      <c r="S40" s="1663"/>
      <c r="T40" s="1663"/>
      <c r="U40" s="1663"/>
      <c r="V40" s="1663"/>
      <c r="W40" s="1663"/>
      <c r="X40" s="1663"/>
      <c r="Y40" s="1663"/>
      <c r="Z40" s="1663"/>
      <c r="AA40" s="1664"/>
      <c r="AB40" s="71"/>
    </row>
    <row r="41" spans="1:28" ht="14.5" customHeight="1" x14ac:dyDescent="0.35">
      <c r="A41" s="62"/>
      <c r="B41" s="59"/>
      <c r="C41" s="1657" t="s">
        <v>240</v>
      </c>
      <c r="D41" s="1658"/>
      <c r="E41" s="1658"/>
      <c r="F41" s="1658"/>
      <c r="G41" s="1659"/>
      <c r="H41" s="2611">
        <v>81</v>
      </c>
      <c r="I41" s="2612">
        <v>100</v>
      </c>
      <c r="J41" s="2613">
        <v>0.81</v>
      </c>
      <c r="K41" s="2759" t="s">
        <v>1139</v>
      </c>
      <c r="L41" s="2760"/>
      <c r="M41" s="2760"/>
      <c r="N41" s="2760"/>
      <c r="O41" s="2760"/>
      <c r="P41" s="2760"/>
      <c r="Q41" s="2760"/>
      <c r="R41" s="2760"/>
      <c r="S41" s="2760"/>
      <c r="T41" s="2760"/>
      <c r="U41" s="2760"/>
      <c r="V41" s="2760"/>
      <c r="W41" s="2760"/>
      <c r="X41" s="2760"/>
      <c r="Y41" s="2760"/>
      <c r="Z41" s="2760"/>
      <c r="AA41" s="2760"/>
      <c r="AB41" s="71"/>
    </row>
    <row r="42" spans="1:28" ht="20.25" customHeight="1" thickBot="1" x14ac:dyDescent="0.4">
      <c r="A42" s="62"/>
      <c r="B42" s="59"/>
      <c r="C42" s="1667"/>
      <c r="D42" s="1668"/>
      <c r="E42" s="1668"/>
      <c r="F42" s="1668"/>
      <c r="G42" s="1669"/>
      <c r="H42" s="2608"/>
      <c r="I42" s="2609"/>
      <c r="J42" s="2610"/>
      <c r="K42" s="2614"/>
      <c r="L42" s="2615"/>
      <c r="M42" s="2615"/>
      <c r="N42" s="2615"/>
      <c r="O42" s="2615"/>
      <c r="P42" s="2615"/>
      <c r="Q42" s="2615"/>
      <c r="R42" s="2615"/>
      <c r="S42" s="2615"/>
      <c r="T42" s="2615"/>
      <c r="U42" s="2615"/>
      <c r="V42" s="2615"/>
      <c r="W42" s="2615"/>
      <c r="X42" s="2615"/>
      <c r="Y42" s="2615"/>
      <c r="Z42" s="2615"/>
      <c r="AA42" s="2615"/>
      <c r="AB42" s="71"/>
    </row>
    <row r="43" spans="1:28" ht="26.25" customHeight="1" x14ac:dyDescent="0.35">
      <c r="A43" s="62"/>
      <c r="B43" s="59"/>
      <c r="C43" s="1657" t="s">
        <v>241</v>
      </c>
      <c r="D43" s="1658"/>
      <c r="E43" s="1658"/>
      <c r="F43" s="1658"/>
      <c r="G43" s="1659"/>
      <c r="H43" s="2748"/>
      <c r="I43" s="2746">
        <v>100</v>
      </c>
      <c r="J43" s="2735">
        <f>+H43</f>
        <v>0</v>
      </c>
      <c r="K43" s="2731"/>
      <c r="L43" s="2732"/>
      <c r="M43" s="2732"/>
      <c r="N43" s="2732"/>
      <c r="O43" s="2732"/>
      <c r="P43" s="2732"/>
      <c r="Q43" s="2732"/>
      <c r="R43" s="2732"/>
      <c r="S43" s="2732"/>
      <c r="T43" s="2732"/>
      <c r="U43" s="2732"/>
      <c r="V43" s="2732"/>
      <c r="W43" s="2732"/>
      <c r="X43" s="2732"/>
      <c r="Y43" s="2732"/>
      <c r="Z43" s="2732"/>
      <c r="AA43" s="2733"/>
      <c r="AB43" s="71"/>
    </row>
    <row r="44" spans="1:28" ht="15" customHeight="1" thickBot="1" x14ac:dyDescent="0.4">
      <c r="A44" s="62"/>
      <c r="B44" s="59"/>
      <c r="C44" s="1660"/>
      <c r="D44" s="1661"/>
      <c r="E44" s="1661"/>
      <c r="F44" s="1661"/>
      <c r="G44" s="1662"/>
      <c r="H44" s="2749"/>
      <c r="I44" s="2747"/>
      <c r="J44" s="2745"/>
      <c r="K44" s="2734"/>
      <c r="L44" s="1663"/>
      <c r="M44" s="1663"/>
      <c r="N44" s="1663"/>
      <c r="O44" s="1663"/>
      <c r="P44" s="1663"/>
      <c r="Q44" s="1663"/>
      <c r="R44" s="1663"/>
      <c r="S44" s="1663"/>
      <c r="T44" s="1663"/>
      <c r="U44" s="1663"/>
      <c r="V44" s="1663"/>
      <c r="W44" s="1663"/>
      <c r="X44" s="1663"/>
      <c r="Y44" s="1663"/>
      <c r="Z44" s="1663"/>
      <c r="AA44" s="1664"/>
      <c r="AB44" s="71"/>
    </row>
    <row r="45" spans="1:28" ht="26.25" customHeight="1" thickBot="1" x14ac:dyDescent="0.4">
      <c r="A45" s="62"/>
      <c r="B45" s="59"/>
      <c r="C45" s="1677" t="s">
        <v>46</v>
      </c>
      <c r="D45" s="2775"/>
      <c r="E45" s="2775"/>
      <c r="F45" s="2775"/>
      <c r="G45" s="2776"/>
      <c r="H45" s="343"/>
      <c r="I45" s="344"/>
      <c r="J45" s="345"/>
      <c r="K45" s="1521"/>
      <c r="L45" s="2773"/>
      <c r="M45" s="2773"/>
      <c r="N45" s="2773"/>
      <c r="O45" s="2773"/>
      <c r="P45" s="2773"/>
      <c r="Q45" s="2773"/>
      <c r="R45" s="2773"/>
      <c r="S45" s="2773"/>
      <c r="T45" s="2773"/>
      <c r="U45" s="2773"/>
      <c r="V45" s="2773"/>
      <c r="W45" s="2773"/>
      <c r="X45" s="2773"/>
      <c r="Y45" s="2773"/>
      <c r="Z45" s="2773"/>
      <c r="AA45" s="2774"/>
      <c r="AB45" s="71"/>
    </row>
    <row r="46" spans="1:28" ht="15.75" customHeight="1" x14ac:dyDescent="0.35">
      <c r="A46" s="62"/>
      <c r="B46" s="59"/>
      <c r="C46" s="80"/>
      <c r="D46" s="80"/>
      <c r="E46" s="80"/>
      <c r="F46" s="80"/>
      <c r="G46" s="80"/>
      <c r="H46" s="81"/>
      <c r="I46" s="81"/>
      <c r="J46" s="82"/>
      <c r="K46" s="80"/>
      <c r="L46" s="80"/>
      <c r="M46" s="80"/>
      <c r="N46" s="80"/>
      <c r="O46" s="80"/>
      <c r="P46" s="80"/>
      <c r="Q46" s="80"/>
      <c r="R46" s="80"/>
      <c r="S46" s="80"/>
      <c r="T46" s="80"/>
      <c r="U46" s="80"/>
      <c r="V46" s="80"/>
      <c r="W46" s="80"/>
      <c r="X46" s="80"/>
      <c r="Y46" s="80"/>
      <c r="Z46" s="80"/>
      <c r="AA46" s="80"/>
      <c r="AB46" s="71"/>
    </row>
    <row r="47" spans="1:28" ht="14.25" customHeight="1" thickBot="1" x14ac:dyDescent="0.4">
      <c r="A47" s="62"/>
      <c r="B47" s="59"/>
      <c r="C47" s="80"/>
      <c r="D47" s="80"/>
      <c r="E47" s="80"/>
      <c r="F47" s="80"/>
      <c r="G47" s="80"/>
      <c r="H47" s="81"/>
      <c r="I47" s="81"/>
      <c r="J47" s="82"/>
      <c r="K47" s="80"/>
      <c r="L47" s="80"/>
      <c r="M47" s="80"/>
      <c r="N47" s="80"/>
      <c r="O47" s="80"/>
      <c r="P47" s="80"/>
      <c r="Q47" s="80"/>
      <c r="R47" s="80"/>
      <c r="S47" s="80"/>
      <c r="T47" s="80"/>
      <c r="U47" s="80"/>
      <c r="V47" s="80"/>
      <c r="W47" s="80"/>
      <c r="X47" s="80"/>
      <c r="Y47" s="80"/>
      <c r="Z47" s="80"/>
      <c r="AA47" s="80"/>
      <c r="AB47" s="71"/>
    </row>
    <row r="48" spans="1:28" ht="14.25" customHeight="1" x14ac:dyDescent="0.35">
      <c r="A48" s="62"/>
      <c r="B48" s="59"/>
      <c r="C48" s="1539" t="s">
        <v>47</v>
      </c>
      <c r="D48" s="2752"/>
      <c r="E48" s="2752"/>
      <c r="F48" s="2752"/>
      <c r="G48" s="2752"/>
      <c r="H48" s="2752"/>
      <c r="I48" s="2752"/>
      <c r="J48" s="2752"/>
      <c r="K48" s="2752"/>
      <c r="L48" s="2752"/>
      <c r="M48" s="2752"/>
      <c r="N48" s="2752"/>
      <c r="O48" s="2752"/>
      <c r="P48" s="2752"/>
      <c r="Q48" s="2752"/>
      <c r="R48" s="2752"/>
      <c r="S48" s="2752"/>
      <c r="T48" s="2752"/>
      <c r="U48" s="2752"/>
      <c r="V48" s="2752"/>
      <c r="W48" s="2752"/>
      <c r="X48" s="2752"/>
      <c r="Y48" s="2752"/>
      <c r="Z48" s="2752"/>
      <c r="AA48" s="2753"/>
      <c r="AB48" s="71"/>
    </row>
    <row r="49" spans="1:28" ht="3" customHeight="1" thickBot="1" x14ac:dyDescent="0.4">
      <c r="A49" s="61"/>
      <c r="B49" s="60"/>
      <c r="C49" s="2754"/>
      <c r="D49" s="2755"/>
      <c r="E49" s="2755"/>
      <c r="F49" s="2755"/>
      <c r="G49" s="2755"/>
      <c r="H49" s="2755"/>
      <c r="I49" s="2755"/>
      <c r="J49" s="2755"/>
      <c r="K49" s="2755"/>
      <c r="L49" s="2755"/>
      <c r="M49" s="2755"/>
      <c r="N49" s="2755"/>
      <c r="O49" s="2755"/>
      <c r="P49" s="2755"/>
      <c r="Q49" s="2755"/>
      <c r="R49" s="2755"/>
      <c r="S49" s="2755"/>
      <c r="T49" s="2755"/>
      <c r="U49" s="2755"/>
      <c r="V49" s="2755"/>
      <c r="W49" s="2755"/>
      <c r="X49" s="2755"/>
      <c r="Y49" s="2755"/>
      <c r="Z49" s="2755"/>
      <c r="AA49" s="2756"/>
      <c r="AB49" s="71"/>
    </row>
    <row r="50" spans="1:28" ht="20.149999999999999" customHeight="1" x14ac:dyDescent="0.35">
      <c r="A50" s="61"/>
      <c r="B50" s="60"/>
      <c r="C50" s="1676"/>
      <c r="D50" s="2777"/>
      <c r="E50" s="2777"/>
      <c r="F50" s="2777"/>
      <c r="G50" s="2777"/>
      <c r="H50" s="2777"/>
      <c r="I50" s="2777"/>
      <c r="J50" s="2777"/>
      <c r="K50" s="2777"/>
      <c r="L50" s="2777"/>
      <c r="M50" s="2777"/>
      <c r="N50" s="2777"/>
      <c r="O50" s="2777"/>
      <c r="P50" s="2777"/>
      <c r="Q50" s="2777"/>
      <c r="R50" s="2777"/>
      <c r="S50" s="2777"/>
      <c r="T50" s="2777"/>
      <c r="U50" s="2777"/>
      <c r="V50" s="2777"/>
      <c r="W50" s="2777"/>
      <c r="X50" s="2777"/>
      <c r="Y50" s="2777"/>
      <c r="Z50" s="2777"/>
      <c r="AA50" s="2778"/>
      <c r="AB50" s="71"/>
    </row>
    <row r="51" spans="1:28" ht="20.149999999999999" customHeight="1" x14ac:dyDescent="0.35">
      <c r="A51" s="61"/>
      <c r="B51" s="60"/>
      <c r="C51" s="2779"/>
      <c r="D51" s="2780"/>
      <c r="E51" s="2780"/>
      <c r="F51" s="2780"/>
      <c r="G51" s="2780"/>
      <c r="H51" s="2780"/>
      <c r="I51" s="2780"/>
      <c r="J51" s="2780"/>
      <c r="K51" s="2780"/>
      <c r="L51" s="2780"/>
      <c r="M51" s="2780"/>
      <c r="N51" s="2780"/>
      <c r="O51" s="2780"/>
      <c r="P51" s="2780"/>
      <c r="Q51" s="2780"/>
      <c r="R51" s="2780"/>
      <c r="S51" s="2780"/>
      <c r="T51" s="2780"/>
      <c r="U51" s="2780"/>
      <c r="V51" s="2780"/>
      <c r="W51" s="2780"/>
      <c r="X51" s="2780"/>
      <c r="Y51" s="2780"/>
      <c r="Z51" s="2780"/>
      <c r="AA51" s="2781"/>
      <c r="AB51" s="71"/>
    </row>
    <row r="52" spans="1:28" ht="20.149999999999999" customHeight="1" x14ac:dyDescent="0.35">
      <c r="A52" s="61"/>
      <c r="B52" s="60"/>
      <c r="C52" s="2779"/>
      <c r="D52" s="2780"/>
      <c r="E52" s="2780"/>
      <c r="F52" s="2780"/>
      <c r="G52" s="2780"/>
      <c r="H52" s="2780"/>
      <c r="I52" s="2780"/>
      <c r="J52" s="2780"/>
      <c r="K52" s="2780"/>
      <c r="L52" s="2780"/>
      <c r="M52" s="2780"/>
      <c r="N52" s="2780"/>
      <c r="O52" s="2780"/>
      <c r="P52" s="2780"/>
      <c r="Q52" s="2780"/>
      <c r="R52" s="2780"/>
      <c r="S52" s="2780"/>
      <c r="T52" s="2780"/>
      <c r="U52" s="2780"/>
      <c r="V52" s="2780"/>
      <c r="W52" s="2780"/>
      <c r="X52" s="2780"/>
      <c r="Y52" s="2780"/>
      <c r="Z52" s="2780"/>
      <c r="AA52" s="2781"/>
      <c r="AB52" s="71"/>
    </row>
    <row r="53" spans="1:28" ht="20.149999999999999" customHeight="1" x14ac:dyDescent="0.35">
      <c r="A53" s="61"/>
      <c r="B53" s="60"/>
      <c r="C53" s="2779"/>
      <c r="D53" s="2780"/>
      <c r="E53" s="2780"/>
      <c r="F53" s="2780"/>
      <c r="G53" s="2780"/>
      <c r="H53" s="2780"/>
      <c r="I53" s="2780"/>
      <c r="J53" s="2780"/>
      <c r="K53" s="2780"/>
      <c r="L53" s="2780"/>
      <c r="M53" s="2780"/>
      <c r="N53" s="2780"/>
      <c r="O53" s="2780"/>
      <c r="P53" s="2780"/>
      <c r="Q53" s="2780"/>
      <c r="R53" s="2780"/>
      <c r="S53" s="2780"/>
      <c r="T53" s="2780"/>
      <c r="U53" s="2780"/>
      <c r="V53" s="2780"/>
      <c r="W53" s="2780"/>
      <c r="X53" s="2780"/>
      <c r="Y53" s="2780"/>
      <c r="Z53" s="2780"/>
      <c r="AA53" s="2781"/>
      <c r="AB53" s="71"/>
    </row>
    <row r="54" spans="1:28" ht="20.149999999999999" customHeight="1" x14ac:dyDescent="0.35">
      <c r="A54" s="61"/>
      <c r="B54" s="60"/>
      <c r="C54" s="2779"/>
      <c r="D54" s="2780"/>
      <c r="E54" s="2780"/>
      <c r="F54" s="2780"/>
      <c r="G54" s="2780"/>
      <c r="H54" s="2780"/>
      <c r="I54" s="2780"/>
      <c r="J54" s="2780"/>
      <c r="K54" s="2780"/>
      <c r="L54" s="2780"/>
      <c r="M54" s="2780"/>
      <c r="N54" s="2780"/>
      <c r="O54" s="2780"/>
      <c r="P54" s="2780"/>
      <c r="Q54" s="2780"/>
      <c r="R54" s="2780"/>
      <c r="S54" s="2780"/>
      <c r="T54" s="2780"/>
      <c r="U54" s="2780"/>
      <c r="V54" s="2780"/>
      <c r="W54" s="2780"/>
      <c r="X54" s="2780"/>
      <c r="Y54" s="2780"/>
      <c r="Z54" s="2780"/>
      <c r="AA54" s="2781"/>
      <c r="AB54" s="71"/>
    </row>
    <row r="55" spans="1:28" ht="20.149999999999999" customHeight="1" x14ac:dyDescent="0.35">
      <c r="A55" s="61"/>
      <c r="B55" s="60"/>
      <c r="C55" s="2779"/>
      <c r="D55" s="2780"/>
      <c r="E55" s="2780"/>
      <c r="F55" s="2780"/>
      <c r="G55" s="2780"/>
      <c r="H55" s="2780"/>
      <c r="I55" s="2780"/>
      <c r="J55" s="2780"/>
      <c r="K55" s="2780"/>
      <c r="L55" s="2780"/>
      <c r="M55" s="2780"/>
      <c r="N55" s="2780"/>
      <c r="O55" s="2780"/>
      <c r="P55" s="2780"/>
      <c r="Q55" s="2780"/>
      <c r="R55" s="2780"/>
      <c r="S55" s="2780"/>
      <c r="T55" s="2780"/>
      <c r="U55" s="2780"/>
      <c r="V55" s="2780"/>
      <c r="W55" s="2780"/>
      <c r="X55" s="2780"/>
      <c r="Y55" s="2780"/>
      <c r="Z55" s="2780"/>
      <c r="AA55" s="2781"/>
      <c r="AB55" s="71"/>
    </row>
    <row r="56" spans="1:28" ht="20.149999999999999" customHeight="1" x14ac:dyDescent="0.35">
      <c r="A56" s="61"/>
      <c r="B56" s="60"/>
      <c r="C56" s="2779"/>
      <c r="D56" s="2780"/>
      <c r="E56" s="2780"/>
      <c r="F56" s="2780"/>
      <c r="G56" s="2780"/>
      <c r="H56" s="2780"/>
      <c r="I56" s="2780"/>
      <c r="J56" s="2780"/>
      <c r="K56" s="2780"/>
      <c r="L56" s="2780"/>
      <c r="M56" s="2780"/>
      <c r="N56" s="2780"/>
      <c r="O56" s="2780"/>
      <c r="P56" s="2780"/>
      <c r="Q56" s="2780"/>
      <c r="R56" s="2780"/>
      <c r="S56" s="2780"/>
      <c r="T56" s="2780"/>
      <c r="U56" s="2780"/>
      <c r="V56" s="2780"/>
      <c r="W56" s="2780"/>
      <c r="X56" s="2780"/>
      <c r="Y56" s="2780"/>
      <c r="Z56" s="2780"/>
      <c r="AA56" s="2781"/>
      <c r="AB56" s="71"/>
    </row>
    <row r="57" spans="1:28" ht="20.149999999999999" customHeight="1" x14ac:dyDescent="0.35">
      <c r="A57" s="61"/>
      <c r="B57" s="60"/>
      <c r="C57" s="2779"/>
      <c r="D57" s="2780"/>
      <c r="E57" s="2780"/>
      <c r="F57" s="2780"/>
      <c r="G57" s="2780"/>
      <c r="H57" s="2780"/>
      <c r="I57" s="2780"/>
      <c r="J57" s="2780"/>
      <c r="K57" s="2780"/>
      <c r="L57" s="2780"/>
      <c r="M57" s="2780"/>
      <c r="N57" s="2780"/>
      <c r="O57" s="2780"/>
      <c r="P57" s="2780"/>
      <c r="Q57" s="2780"/>
      <c r="R57" s="2780"/>
      <c r="S57" s="2780"/>
      <c r="T57" s="2780"/>
      <c r="U57" s="2780"/>
      <c r="V57" s="2780"/>
      <c r="W57" s="2780"/>
      <c r="X57" s="2780"/>
      <c r="Y57" s="2780"/>
      <c r="Z57" s="2780"/>
      <c r="AA57" s="2781"/>
      <c r="AB57" s="71"/>
    </row>
    <row r="58" spans="1:28" ht="20.149999999999999" customHeight="1" thickBot="1" x14ac:dyDescent="0.4">
      <c r="A58" s="61"/>
      <c r="B58" s="60"/>
      <c r="C58" s="2782"/>
      <c r="D58" s="2783"/>
      <c r="E58" s="2783"/>
      <c r="F58" s="2783"/>
      <c r="G58" s="2783"/>
      <c r="H58" s="2783"/>
      <c r="I58" s="2783"/>
      <c r="J58" s="2783"/>
      <c r="K58" s="2783"/>
      <c r="L58" s="2783"/>
      <c r="M58" s="2783"/>
      <c r="N58" s="2783"/>
      <c r="O58" s="2783"/>
      <c r="P58" s="2783"/>
      <c r="Q58" s="2783"/>
      <c r="R58" s="2783"/>
      <c r="S58" s="2783"/>
      <c r="T58" s="2783"/>
      <c r="U58" s="2783"/>
      <c r="V58" s="2783"/>
      <c r="W58" s="2783"/>
      <c r="X58" s="2783"/>
      <c r="Y58" s="2783"/>
      <c r="Z58" s="2783"/>
      <c r="AA58" s="2784"/>
      <c r="AB58" s="71"/>
    </row>
    <row r="59" spans="1:28" ht="50.15" customHeight="1" x14ac:dyDescent="0.35">
      <c r="A59" s="61"/>
      <c r="B59" s="83"/>
      <c r="C59" s="84"/>
      <c r="D59" s="84"/>
      <c r="E59" s="84"/>
      <c r="F59" s="84"/>
      <c r="G59" s="84"/>
      <c r="H59" s="84"/>
      <c r="I59" s="84"/>
      <c r="J59" s="84"/>
      <c r="K59" s="84"/>
      <c r="L59" s="84"/>
      <c r="M59" s="84"/>
      <c r="N59" s="84"/>
      <c r="O59" s="84"/>
      <c r="P59" s="84"/>
      <c r="Q59" s="84"/>
      <c r="R59" s="84"/>
      <c r="S59" s="84"/>
      <c r="T59" s="84"/>
      <c r="U59" s="84"/>
      <c r="V59" s="84"/>
      <c r="W59" s="84"/>
      <c r="X59" s="84"/>
      <c r="Y59" s="84"/>
      <c r="Z59" s="84"/>
      <c r="AA59" s="84"/>
      <c r="AB59" s="85"/>
    </row>
    <row r="60" spans="1:28" ht="6" customHeight="1" thickBot="1" x14ac:dyDescent="0.4">
      <c r="A60" s="61"/>
      <c r="B60" s="86"/>
      <c r="C60" s="87"/>
      <c r="D60" s="87"/>
      <c r="E60" s="87"/>
      <c r="F60" s="87"/>
      <c r="G60" s="87"/>
      <c r="H60" s="87"/>
      <c r="I60" s="87"/>
      <c r="J60" s="87"/>
      <c r="K60" s="87"/>
      <c r="L60" s="87"/>
      <c r="M60" s="87"/>
      <c r="N60" s="87"/>
      <c r="O60" s="87"/>
      <c r="P60" s="87"/>
      <c r="Q60" s="87"/>
      <c r="R60" s="87"/>
      <c r="S60" s="87"/>
      <c r="T60" s="87"/>
      <c r="U60" s="87"/>
      <c r="V60" s="87"/>
      <c r="W60" s="87"/>
      <c r="X60" s="87"/>
      <c r="Y60" s="87"/>
      <c r="Z60" s="87"/>
      <c r="AA60" s="87"/>
      <c r="AB60" s="88"/>
    </row>
    <row r="61" spans="1:28" ht="14.25" customHeight="1" x14ac:dyDescent="0.35">
      <c r="A61" s="61"/>
      <c r="B61" s="89"/>
      <c r="C61" s="1549" t="s">
        <v>41</v>
      </c>
      <c r="D61" s="1655"/>
      <c r="E61" s="1655"/>
      <c r="F61" s="1655"/>
      <c r="G61" s="2702"/>
      <c r="H61" s="1549" t="s">
        <v>68</v>
      </c>
      <c r="I61" s="2702"/>
      <c r="J61" s="1549" t="s">
        <v>48</v>
      </c>
      <c r="K61" s="1655"/>
      <c r="L61" s="1655"/>
      <c r="M61" s="2702"/>
      <c r="N61" s="1549" t="s">
        <v>49</v>
      </c>
      <c r="O61" s="1655"/>
      <c r="P61" s="1655"/>
      <c r="Q61" s="1655"/>
      <c r="R61" s="1655"/>
      <c r="S61" s="1655"/>
      <c r="T61" s="1655"/>
      <c r="U61" s="2702"/>
      <c r="V61" s="1654" t="s">
        <v>50</v>
      </c>
      <c r="W61" s="1498"/>
      <c r="X61" s="1498"/>
      <c r="Y61" s="1498"/>
      <c r="Z61" s="1498"/>
      <c r="AA61" s="2709"/>
      <c r="AB61" s="90"/>
    </row>
    <row r="62" spans="1:28" ht="15.75" customHeight="1" x14ac:dyDescent="0.35">
      <c r="A62" s="61"/>
      <c r="B62" s="91"/>
      <c r="C62" s="2703"/>
      <c r="D62" s="2704"/>
      <c r="E62" s="2704"/>
      <c r="F62" s="2704"/>
      <c r="G62" s="2705"/>
      <c r="H62" s="2703"/>
      <c r="I62" s="2705"/>
      <c r="J62" s="2703"/>
      <c r="K62" s="2704"/>
      <c r="L62" s="2704"/>
      <c r="M62" s="2705"/>
      <c r="N62" s="2703"/>
      <c r="O62" s="2704"/>
      <c r="P62" s="2704"/>
      <c r="Q62" s="2704"/>
      <c r="R62" s="2704"/>
      <c r="S62" s="2704"/>
      <c r="T62" s="2704"/>
      <c r="U62" s="2705"/>
      <c r="V62" s="2710"/>
      <c r="W62" s="2711"/>
      <c r="X62" s="2711"/>
      <c r="Y62" s="2711"/>
      <c r="Z62" s="2711"/>
      <c r="AA62" s="2712"/>
      <c r="AB62" s="90"/>
    </row>
    <row r="63" spans="1:28" ht="15.75" customHeight="1" thickBot="1" x14ac:dyDescent="0.4">
      <c r="A63" s="61"/>
      <c r="B63" s="91"/>
      <c r="C63" s="2706"/>
      <c r="D63" s="2707"/>
      <c r="E63" s="2707"/>
      <c r="F63" s="2707"/>
      <c r="G63" s="2708"/>
      <c r="H63" s="2706"/>
      <c r="I63" s="2708"/>
      <c r="J63" s="2706"/>
      <c r="K63" s="2707"/>
      <c r="L63" s="2707"/>
      <c r="M63" s="2708"/>
      <c r="N63" s="2706"/>
      <c r="O63" s="2707"/>
      <c r="P63" s="2707"/>
      <c r="Q63" s="2707"/>
      <c r="R63" s="2707"/>
      <c r="S63" s="2707"/>
      <c r="T63" s="2707"/>
      <c r="U63" s="2708"/>
      <c r="V63" s="2713"/>
      <c r="W63" s="2714"/>
      <c r="X63" s="2714"/>
      <c r="Y63" s="2714"/>
      <c r="Z63" s="2714"/>
      <c r="AA63" s="2715"/>
      <c r="AB63" s="90"/>
    </row>
    <row r="64" spans="1:28" ht="90" customHeight="1" x14ac:dyDescent="0.35">
      <c r="A64" s="61"/>
      <c r="B64" s="89"/>
      <c r="C64" s="1652" t="s">
        <v>236</v>
      </c>
      <c r="D64" s="2723"/>
      <c r="E64" s="2723"/>
      <c r="F64" s="2723"/>
      <c r="G64" s="2724"/>
      <c r="H64" s="1653">
        <v>0.91200000000000003</v>
      </c>
      <c r="I64" s="2722"/>
      <c r="J64" s="2719">
        <v>0.89</v>
      </c>
      <c r="K64" s="2720"/>
      <c r="L64" s="2720"/>
      <c r="M64" s="2721"/>
      <c r="N64" s="2716" t="s">
        <v>337</v>
      </c>
      <c r="O64" s="2717"/>
      <c r="P64" s="2717"/>
      <c r="Q64" s="2717"/>
      <c r="R64" s="2717"/>
      <c r="S64" s="2717"/>
      <c r="T64" s="2717"/>
      <c r="U64" s="2718"/>
      <c r="V64" s="2716" t="s">
        <v>338</v>
      </c>
      <c r="W64" s="2717"/>
      <c r="X64" s="2717"/>
      <c r="Y64" s="2717"/>
      <c r="Z64" s="2717"/>
      <c r="AA64" s="2718"/>
      <c r="AB64" s="92"/>
    </row>
    <row r="65" spans="1:28" ht="77.25" customHeight="1" x14ac:dyDescent="0.35">
      <c r="A65" s="61"/>
      <c r="B65" s="89"/>
      <c r="C65" s="1649" t="s">
        <v>239</v>
      </c>
      <c r="D65" s="2688"/>
      <c r="E65" s="2688"/>
      <c r="F65" s="2688"/>
      <c r="G65" s="2689"/>
      <c r="H65" s="1651">
        <v>0.96699999999999997</v>
      </c>
      <c r="I65" s="2683"/>
      <c r="J65" s="2684">
        <v>0.80800000000000005</v>
      </c>
      <c r="K65" s="2685"/>
      <c r="L65" s="2685"/>
      <c r="M65" s="2686"/>
      <c r="N65" s="2680" t="s">
        <v>856</v>
      </c>
      <c r="O65" s="2681"/>
      <c r="P65" s="2681"/>
      <c r="Q65" s="2681"/>
      <c r="R65" s="2681"/>
      <c r="S65" s="2681"/>
      <c r="T65" s="2681"/>
      <c r="U65" s="2682"/>
      <c r="V65" s="2680" t="s">
        <v>857</v>
      </c>
      <c r="W65" s="2681"/>
      <c r="X65" s="2681"/>
      <c r="Y65" s="2681"/>
      <c r="Z65" s="2681"/>
      <c r="AA65" s="2682"/>
      <c r="AB65" s="92"/>
    </row>
    <row r="66" spans="1:28" ht="14.5" x14ac:dyDescent="0.35">
      <c r="A66" s="61"/>
      <c r="B66" s="89"/>
      <c r="C66" s="1649" t="s">
        <v>240</v>
      </c>
      <c r="D66" s="2688"/>
      <c r="E66" s="2688"/>
      <c r="F66" s="2688"/>
      <c r="G66" s="2689"/>
      <c r="H66" s="1650">
        <v>0.95299999999999996</v>
      </c>
      <c r="I66" s="2687"/>
      <c r="J66" s="2684"/>
      <c r="K66" s="2685"/>
      <c r="L66" s="2685"/>
      <c r="M66" s="2686"/>
      <c r="N66" s="2680"/>
      <c r="O66" s="2681"/>
      <c r="P66" s="2681"/>
      <c r="Q66" s="2681"/>
      <c r="R66" s="2681"/>
      <c r="S66" s="2681"/>
      <c r="T66" s="2681"/>
      <c r="U66" s="2682"/>
      <c r="V66" s="2680"/>
      <c r="W66" s="2681"/>
      <c r="X66" s="2681"/>
      <c r="Y66" s="2681"/>
      <c r="Z66" s="2681"/>
      <c r="AA66" s="2682"/>
      <c r="AB66" s="92"/>
    </row>
    <row r="67" spans="1:28" thickBot="1" x14ac:dyDescent="0.4">
      <c r="A67" s="61"/>
      <c r="B67" s="89"/>
      <c r="C67" s="1647" t="s">
        <v>241</v>
      </c>
      <c r="D67" s="2694"/>
      <c r="E67" s="2694"/>
      <c r="F67" s="2694"/>
      <c r="G67" s="2695"/>
      <c r="H67" s="1648">
        <v>0.97099999999999997</v>
      </c>
      <c r="I67" s="2693"/>
      <c r="J67" s="2690"/>
      <c r="K67" s="2691"/>
      <c r="L67" s="2691"/>
      <c r="M67" s="2692"/>
      <c r="N67" s="2699"/>
      <c r="O67" s="2700"/>
      <c r="P67" s="2700"/>
      <c r="Q67" s="2700"/>
      <c r="R67" s="2700"/>
      <c r="S67" s="2700"/>
      <c r="T67" s="2700"/>
      <c r="U67" s="2701"/>
      <c r="V67" s="2696"/>
      <c r="W67" s="2697"/>
      <c r="X67" s="2697"/>
      <c r="Y67" s="2697"/>
      <c r="Z67" s="2697"/>
      <c r="AA67" s="2698"/>
      <c r="AB67" s="92"/>
    </row>
    <row r="68" spans="1:28" ht="14.25" customHeight="1" x14ac:dyDescent="0.35">
      <c r="A68" s="61"/>
      <c r="B68" s="61"/>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61"/>
    </row>
    <row r="69" spans="1:28" ht="14.25" customHeight="1" x14ac:dyDescent="0.35">
      <c r="A69" s="61"/>
      <c r="B69" s="61"/>
      <c r="C69" s="95"/>
      <c r="D69" s="95"/>
      <c r="E69" s="95"/>
      <c r="F69" s="95"/>
      <c r="G69" s="95"/>
      <c r="H69" s="95"/>
      <c r="I69" s="95"/>
      <c r="J69" s="95"/>
      <c r="K69" s="95"/>
      <c r="L69" s="95"/>
      <c r="M69" s="95"/>
      <c r="N69" s="95"/>
      <c r="O69" s="95"/>
      <c r="P69" s="95"/>
      <c r="Q69" s="95"/>
      <c r="R69" s="95"/>
      <c r="S69" s="95"/>
      <c r="T69" s="95"/>
      <c r="U69" s="95"/>
      <c r="V69" s="95"/>
      <c r="W69" s="95"/>
      <c r="X69" s="95"/>
      <c r="Y69" s="95"/>
      <c r="Z69" s="95"/>
      <c r="AA69" s="95"/>
      <c r="AB69" s="61"/>
    </row>
    <row r="70" spans="1:28" ht="14.25" customHeight="1" x14ac:dyDescent="0.35">
      <c r="A70" s="61"/>
      <c r="B70" s="61"/>
      <c r="C70" s="95"/>
      <c r="D70" s="95"/>
      <c r="E70" s="95"/>
      <c r="F70" s="95"/>
      <c r="G70" s="95"/>
      <c r="H70" s="95"/>
      <c r="I70" s="95"/>
      <c r="J70" s="95"/>
      <c r="K70" s="95"/>
      <c r="L70" s="95"/>
      <c r="M70" s="95"/>
      <c r="N70" s="95"/>
      <c r="O70" s="95"/>
      <c r="P70" s="95"/>
      <c r="Q70" s="95"/>
      <c r="R70" s="95"/>
      <c r="S70" s="95"/>
      <c r="T70" s="95"/>
      <c r="U70" s="95"/>
      <c r="V70" s="95"/>
      <c r="W70" s="95"/>
      <c r="X70" s="95"/>
      <c r="Y70" s="95"/>
      <c r="Z70" s="95"/>
      <c r="AA70" s="95"/>
      <c r="AB70" s="61"/>
    </row>
    <row r="71" spans="1:28" ht="14.25" customHeight="1" x14ac:dyDescent="0.35">
      <c r="A71" s="61"/>
      <c r="B71" s="61"/>
      <c r="C71" s="95"/>
      <c r="D71" s="95"/>
      <c r="E71" s="95"/>
      <c r="F71" s="95"/>
      <c r="G71" s="95"/>
      <c r="H71" s="95"/>
      <c r="I71" s="95"/>
      <c r="J71" s="95"/>
      <c r="K71" s="95"/>
      <c r="L71" s="95"/>
      <c r="M71" s="95"/>
      <c r="N71" s="95"/>
      <c r="O71" s="95"/>
      <c r="P71" s="95"/>
      <c r="Q71" s="95"/>
      <c r="R71" s="95"/>
      <c r="S71" s="95"/>
      <c r="T71" s="95"/>
      <c r="U71" s="95"/>
      <c r="V71" s="95"/>
      <c r="W71" s="95"/>
      <c r="X71" s="95"/>
      <c r="Y71" s="95"/>
      <c r="Z71" s="95"/>
      <c r="AA71" s="95"/>
      <c r="AB71" s="61"/>
    </row>
    <row r="72" spans="1:28" ht="14.25" customHeight="1" x14ac:dyDescent="0.35">
      <c r="A72" s="61"/>
      <c r="B72" s="61"/>
      <c r="C72" s="61"/>
      <c r="D72" s="61"/>
      <c r="E72" s="61"/>
      <c r="F72" s="61"/>
      <c r="G72" s="61"/>
      <c r="H72" s="61"/>
      <c r="I72" s="61"/>
      <c r="J72" s="61"/>
      <c r="K72" s="61"/>
      <c r="L72" s="61"/>
      <c r="M72" s="61"/>
      <c r="N72" s="61"/>
      <c r="O72" s="61"/>
      <c r="P72" s="61"/>
      <c r="Q72" s="61"/>
      <c r="R72" s="61"/>
      <c r="S72" s="61"/>
      <c r="T72" s="61"/>
      <c r="U72" s="61"/>
      <c r="V72" s="61"/>
      <c r="W72" s="61"/>
      <c r="X72" s="61"/>
      <c r="Y72" s="61"/>
      <c r="Z72" s="61"/>
      <c r="AA72" s="61"/>
      <c r="AB72" s="61"/>
    </row>
    <row r="73" spans="1:28" ht="14.25" customHeight="1" x14ac:dyDescent="0.35">
      <c r="A73" s="61"/>
      <c r="B73" s="61"/>
      <c r="C73" s="61"/>
      <c r="D73" s="61"/>
      <c r="E73" s="61"/>
      <c r="F73" s="61"/>
      <c r="G73" s="61"/>
      <c r="H73" s="61"/>
      <c r="I73" s="61"/>
      <c r="J73" s="61"/>
      <c r="K73" s="61"/>
      <c r="L73" s="61"/>
      <c r="M73" s="61"/>
      <c r="N73" s="61"/>
      <c r="O73" s="61"/>
      <c r="P73" s="61"/>
      <c r="Q73" s="61"/>
      <c r="R73" s="61"/>
      <c r="S73" s="61"/>
      <c r="T73" s="61"/>
      <c r="U73" s="61"/>
      <c r="V73" s="61"/>
      <c r="W73" s="61"/>
      <c r="X73" s="61"/>
      <c r="Y73" s="61"/>
      <c r="Z73" s="61"/>
      <c r="AA73" s="61"/>
      <c r="AB73" s="61"/>
    </row>
    <row r="74" spans="1:28" ht="14.25" customHeight="1" x14ac:dyDescent="0.35">
      <c r="A74" s="61"/>
      <c r="B74" s="61"/>
      <c r="C74" s="61"/>
      <c r="D74" s="61"/>
      <c r="E74" s="61"/>
      <c r="F74" s="61"/>
      <c r="G74" s="61"/>
      <c r="H74" s="61"/>
      <c r="I74" s="61"/>
      <c r="J74" s="61"/>
      <c r="K74" s="61"/>
      <c r="L74" s="61"/>
      <c r="M74" s="61"/>
      <c r="N74" s="61"/>
      <c r="O74" s="61"/>
      <c r="P74" s="61"/>
      <c r="Q74" s="61"/>
      <c r="R74" s="61"/>
      <c r="S74" s="61"/>
      <c r="T74" s="61"/>
      <c r="U74" s="61"/>
      <c r="V74" s="61"/>
      <c r="W74" s="61"/>
      <c r="X74" s="61"/>
      <c r="Y74" s="61"/>
      <c r="Z74" s="61"/>
      <c r="AA74" s="61"/>
      <c r="AB74" s="61"/>
    </row>
    <row r="75" spans="1:28" ht="14.25" customHeight="1" x14ac:dyDescent="0.35">
      <c r="A75" s="61"/>
      <c r="B75" s="61"/>
      <c r="C75" s="61"/>
      <c r="D75" s="61"/>
      <c r="E75" s="61"/>
      <c r="F75" s="61"/>
      <c r="G75" s="61"/>
      <c r="H75" s="61"/>
      <c r="I75" s="61"/>
      <c r="J75" s="61"/>
      <c r="K75" s="61"/>
      <c r="L75" s="61"/>
      <c r="M75" s="61"/>
      <c r="N75" s="61"/>
      <c r="O75" s="61"/>
      <c r="P75" s="61"/>
      <c r="Q75" s="61"/>
      <c r="R75" s="61"/>
      <c r="S75" s="61"/>
      <c r="T75" s="61"/>
      <c r="U75" s="61"/>
      <c r="V75" s="61"/>
      <c r="W75" s="61"/>
      <c r="X75" s="61"/>
      <c r="Y75" s="61"/>
      <c r="Z75" s="61"/>
      <c r="AA75" s="61"/>
      <c r="AB75" s="61"/>
    </row>
    <row r="76" spans="1:28" ht="14.25" customHeight="1" x14ac:dyDescent="0.35">
      <c r="A76" s="61"/>
      <c r="B76" s="61"/>
      <c r="C76" s="61"/>
      <c r="D76" s="61"/>
      <c r="E76" s="61"/>
      <c r="F76" s="61"/>
      <c r="G76" s="61"/>
      <c r="H76" s="61"/>
      <c r="I76" s="61"/>
      <c r="J76" s="61"/>
      <c r="K76" s="61"/>
      <c r="L76" s="61"/>
      <c r="M76" s="61"/>
      <c r="N76" s="61"/>
      <c r="O76" s="61"/>
      <c r="P76" s="61"/>
      <c r="Q76" s="61"/>
      <c r="R76" s="61"/>
      <c r="S76" s="61"/>
      <c r="T76" s="61"/>
      <c r="U76" s="61"/>
      <c r="V76" s="61"/>
      <c r="W76" s="61"/>
      <c r="X76" s="61"/>
      <c r="Y76" s="61"/>
      <c r="Z76" s="61"/>
      <c r="AA76" s="61"/>
      <c r="AB76" s="61"/>
    </row>
    <row r="77" spans="1:28" ht="14.25" customHeight="1" x14ac:dyDescent="0.35">
      <c r="A77" s="61"/>
      <c r="B77" s="61"/>
      <c r="C77" s="61"/>
      <c r="D77" s="61"/>
      <c r="E77" s="61"/>
      <c r="F77" s="61"/>
      <c r="G77" s="61"/>
      <c r="H77" s="61"/>
      <c r="I77" s="61"/>
      <c r="J77" s="61"/>
      <c r="K77" s="61"/>
      <c r="L77" s="61"/>
      <c r="M77" s="61"/>
      <c r="N77" s="61"/>
      <c r="O77" s="61"/>
      <c r="P77" s="61"/>
      <c r="Q77" s="61"/>
      <c r="R77" s="61"/>
      <c r="S77" s="61"/>
      <c r="T77" s="61"/>
      <c r="U77" s="61"/>
      <c r="V77" s="61"/>
      <c r="W77" s="61"/>
      <c r="X77" s="61"/>
      <c r="Y77" s="61"/>
      <c r="Z77" s="61"/>
      <c r="AA77" s="61"/>
      <c r="AB77" s="61"/>
    </row>
    <row r="78" spans="1:28" ht="14.25" customHeight="1" x14ac:dyDescent="0.35">
      <c r="A78" s="61"/>
      <c r="B78" s="61"/>
      <c r="C78" s="61"/>
      <c r="D78" s="61"/>
      <c r="E78" s="61"/>
      <c r="F78" s="61"/>
      <c r="G78" s="61"/>
      <c r="H78" s="61"/>
      <c r="I78" s="61"/>
      <c r="J78" s="61"/>
      <c r="K78" s="61"/>
      <c r="L78" s="61"/>
      <c r="M78" s="61"/>
      <c r="N78" s="61"/>
      <c r="O78" s="61"/>
      <c r="P78" s="61"/>
      <c r="Q78" s="61"/>
      <c r="R78" s="61"/>
      <c r="S78" s="61"/>
      <c r="T78" s="61"/>
      <c r="U78" s="61"/>
      <c r="V78" s="61"/>
      <c r="W78" s="61"/>
      <c r="X78" s="61"/>
      <c r="Y78" s="61"/>
      <c r="Z78" s="61"/>
      <c r="AA78" s="61"/>
      <c r="AB78" s="61"/>
    </row>
    <row r="79" spans="1:28" ht="14.25" customHeight="1" x14ac:dyDescent="0.35">
      <c r="A79" s="61"/>
      <c r="B79" s="61"/>
      <c r="C79" s="61"/>
      <c r="D79" s="61"/>
      <c r="E79" s="61"/>
      <c r="F79" s="61"/>
      <c r="G79" s="61"/>
      <c r="H79" s="61"/>
      <c r="I79" s="61"/>
      <c r="J79" s="61"/>
      <c r="K79" s="61"/>
      <c r="L79" s="61"/>
      <c r="M79" s="61"/>
      <c r="N79" s="61"/>
      <c r="O79" s="61"/>
      <c r="P79" s="61"/>
      <c r="Q79" s="61"/>
      <c r="R79" s="61"/>
      <c r="S79" s="61"/>
      <c r="T79" s="61"/>
      <c r="U79" s="61"/>
      <c r="V79" s="61"/>
      <c r="W79" s="61"/>
      <c r="X79" s="61"/>
      <c r="Y79" s="61"/>
      <c r="Z79" s="61"/>
      <c r="AA79" s="61"/>
      <c r="AB79" s="61"/>
    </row>
    <row r="80" spans="1:28" ht="14.25" customHeight="1" x14ac:dyDescent="0.35">
      <c r="A80" s="61"/>
      <c r="B80" s="61"/>
      <c r="C80" s="61"/>
      <c r="D80" s="61"/>
      <c r="E80" s="61"/>
      <c r="F80" s="61"/>
      <c r="G80" s="61"/>
      <c r="H80" s="61"/>
      <c r="I80" s="61"/>
      <c r="J80" s="61"/>
      <c r="K80" s="61"/>
      <c r="L80" s="61"/>
      <c r="M80" s="61"/>
      <c r="N80" s="61"/>
      <c r="O80" s="61"/>
      <c r="P80" s="61"/>
      <c r="Q80" s="61"/>
      <c r="R80" s="61"/>
      <c r="S80" s="61"/>
      <c r="T80" s="61"/>
      <c r="U80" s="61"/>
      <c r="V80" s="61"/>
      <c r="W80" s="61"/>
      <c r="X80" s="61"/>
      <c r="Y80" s="61"/>
      <c r="Z80" s="61"/>
      <c r="AA80" s="61"/>
      <c r="AB80" s="61"/>
    </row>
    <row r="81" spans="1:28" ht="14.25" customHeight="1" x14ac:dyDescent="0.35">
      <c r="A81" s="61"/>
      <c r="B81" s="61"/>
      <c r="C81" s="61"/>
      <c r="D81" s="61"/>
      <c r="E81" s="61"/>
      <c r="F81" s="61"/>
      <c r="G81" s="61"/>
      <c r="H81" s="61"/>
      <c r="I81" s="61"/>
      <c r="J81" s="61"/>
      <c r="K81" s="61"/>
      <c r="L81" s="61"/>
      <c r="M81" s="61"/>
      <c r="N81" s="61"/>
      <c r="O81" s="61"/>
      <c r="P81" s="61"/>
      <c r="Q81" s="61"/>
      <c r="R81" s="61"/>
      <c r="S81" s="61"/>
      <c r="T81" s="61"/>
      <c r="U81" s="61"/>
      <c r="V81" s="61"/>
      <c r="W81" s="61"/>
      <c r="X81" s="61"/>
      <c r="Y81" s="61"/>
      <c r="Z81" s="61"/>
      <c r="AA81" s="61"/>
      <c r="AB81" s="61"/>
    </row>
    <row r="82" spans="1:28" ht="14.25" customHeight="1" x14ac:dyDescent="0.35">
      <c r="A82" s="61"/>
      <c r="B82" s="61"/>
      <c r="C82" s="61"/>
      <c r="D82" s="61"/>
      <c r="E82" s="61"/>
      <c r="F82" s="61"/>
      <c r="G82" s="61"/>
      <c r="H82" s="61"/>
      <c r="I82" s="61"/>
      <c r="J82" s="61"/>
      <c r="K82" s="61"/>
      <c r="L82" s="61"/>
      <c r="M82" s="61"/>
      <c r="N82" s="61"/>
      <c r="O82" s="61"/>
      <c r="P82" s="61"/>
      <c r="Q82" s="61"/>
      <c r="R82" s="61"/>
      <c r="S82" s="61"/>
      <c r="T82" s="61"/>
      <c r="U82" s="61"/>
      <c r="V82" s="61"/>
      <c r="W82" s="61"/>
      <c r="X82" s="61"/>
      <c r="Y82" s="61"/>
      <c r="Z82" s="61"/>
      <c r="AA82" s="61"/>
      <c r="AB82" s="61"/>
    </row>
    <row r="83" spans="1:28" ht="14.25" customHeight="1" x14ac:dyDescent="0.35">
      <c r="A83" s="61"/>
      <c r="B83" s="61"/>
      <c r="C83" s="61"/>
      <c r="D83" s="61"/>
      <c r="E83" s="61"/>
      <c r="F83" s="61"/>
      <c r="G83" s="61"/>
      <c r="H83" s="61"/>
      <c r="I83" s="61"/>
      <c r="J83" s="61"/>
      <c r="K83" s="61"/>
      <c r="L83" s="61"/>
      <c r="M83" s="61"/>
      <c r="N83" s="61"/>
      <c r="O83" s="61"/>
      <c r="P83" s="61"/>
      <c r="Q83" s="61"/>
      <c r="R83" s="61"/>
      <c r="S83" s="61"/>
      <c r="T83" s="61"/>
      <c r="U83" s="61"/>
      <c r="V83" s="61"/>
      <c r="W83" s="61"/>
      <c r="X83" s="61"/>
      <c r="Y83" s="61"/>
      <c r="Z83" s="61"/>
      <c r="AA83" s="61"/>
      <c r="AB83" s="61"/>
    </row>
    <row r="84" spans="1:28" ht="14.25" customHeight="1" x14ac:dyDescent="0.35">
      <c r="A84" s="61"/>
      <c r="B84" s="61"/>
      <c r="C84" s="61"/>
      <c r="D84" s="61"/>
      <c r="E84" s="61"/>
      <c r="F84" s="61"/>
      <c r="G84" s="61"/>
      <c r="H84" s="61"/>
      <c r="I84" s="61"/>
      <c r="J84" s="61"/>
      <c r="K84" s="61"/>
      <c r="L84" s="61"/>
      <c r="M84" s="61"/>
      <c r="N84" s="61"/>
      <c r="O84" s="61"/>
      <c r="P84" s="61"/>
      <c r="Q84" s="61"/>
      <c r="R84" s="61"/>
      <c r="S84" s="61"/>
      <c r="T84" s="61"/>
      <c r="U84" s="61"/>
      <c r="V84" s="61"/>
      <c r="W84" s="61"/>
      <c r="X84" s="61"/>
      <c r="Y84" s="61"/>
      <c r="Z84" s="61"/>
      <c r="AA84" s="61"/>
      <c r="AB84" s="61"/>
    </row>
    <row r="85" spans="1:28" ht="14.25" customHeight="1" x14ac:dyDescent="0.35">
      <c r="A85" s="61"/>
      <c r="B85" s="61"/>
      <c r="C85" s="61"/>
      <c r="D85" s="61"/>
      <c r="E85" s="61"/>
      <c r="F85" s="61"/>
      <c r="G85" s="61"/>
      <c r="H85" s="61"/>
      <c r="I85" s="61"/>
      <c r="J85" s="61"/>
      <c r="K85" s="61"/>
      <c r="L85" s="61"/>
      <c r="M85" s="61"/>
      <c r="N85" s="61"/>
      <c r="O85" s="61"/>
      <c r="P85" s="61"/>
      <c r="Q85" s="61"/>
      <c r="R85" s="61"/>
      <c r="S85" s="61"/>
      <c r="T85" s="61"/>
      <c r="U85" s="61"/>
      <c r="V85" s="61"/>
      <c r="W85" s="61"/>
      <c r="X85" s="61"/>
      <c r="Y85" s="61"/>
      <c r="Z85" s="61"/>
      <c r="AA85" s="61"/>
      <c r="AB85" s="61"/>
    </row>
    <row r="86" spans="1:28" ht="14.25" customHeight="1" x14ac:dyDescent="0.35">
      <c r="A86" s="61"/>
      <c r="B86" s="61"/>
      <c r="C86" s="61"/>
      <c r="D86" s="61"/>
      <c r="E86" s="61"/>
      <c r="F86" s="61"/>
      <c r="G86" s="61"/>
      <c r="H86" s="61"/>
      <c r="I86" s="61"/>
      <c r="J86" s="61"/>
      <c r="K86" s="61"/>
      <c r="L86" s="61"/>
      <c r="M86" s="61"/>
      <c r="N86" s="61"/>
      <c r="O86" s="61"/>
      <c r="P86" s="61"/>
      <c r="Q86" s="61"/>
      <c r="R86" s="61"/>
      <c r="S86" s="61"/>
      <c r="T86" s="61"/>
      <c r="U86" s="61"/>
      <c r="V86" s="61"/>
      <c r="W86" s="61"/>
      <c r="X86" s="61"/>
      <c r="Y86" s="61"/>
      <c r="Z86" s="61"/>
      <c r="AA86" s="61"/>
      <c r="AB86" s="61"/>
    </row>
    <row r="87" spans="1:28" ht="14.25" customHeight="1" x14ac:dyDescent="0.35">
      <c r="A87" s="61"/>
      <c r="B87" s="61"/>
      <c r="C87" s="61"/>
      <c r="D87" s="61"/>
      <c r="E87" s="61"/>
      <c r="F87" s="61"/>
      <c r="G87" s="61"/>
      <c r="H87" s="61"/>
      <c r="I87" s="61"/>
      <c r="J87" s="61"/>
      <c r="K87" s="61"/>
      <c r="L87" s="61"/>
      <c r="M87" s="61"/>
      <c r="N87" s="61"/>
      <c r="O87" s="61"/>
      <c r="P87" s="61"/>
      <c r="Q87" s="61"/>
      <c r="R87" s="61"/>
      <c r="S87" s="61"/>
      <c r="T87" s="61"/>
      <c r="U87" s="61"/>
      <c r="V87" s="61"/>
      <c r="W87" s="61"/>
      <c r="X87" s="61"/>
      <c r="Y87" s="61"/>
      <c r="Z87" s="61"/>
      <c r="AA87" s="61"/>
      <c r="AB87" s="61"/>
    </row>
    <row r="88" spans="1:28" ht="14.25" customHeight="1" x14ac:dyDescent="0.35">
      <c r="A88" s="61"/>
      <c r="B88" s="61"/>
      <c r="C88" s="61"/>
      <c r="D88" s="61"/>
      <c r="E88" s="61"/>
      <c r="F88" s="61"/>
      <c r="G88" s="61"/>
      <c r="H88" s="61"/>
      <c r="I88" s="61"/>
      <c r="J88" s="61"/>
      <c r="K88" s="61"/>
      <c r="L88" s="61"/>
      <c r="M88" s="61"/>
      <c r="N88" s="61"/>
      <c r="O88" s="61"/>
      <c r="P88" s="61"/>
      <c r="Q88" s="61"/>
      <c r="R88" s="61"/>
      <c r="S88" s="61"/>
      <c r="T88" s="61"/>
      <c r="U88" s="61"/>
      <c r="V88" s="61"/>
      <c r="W88" s="61"/>
      <c r="X88" s="61"/>
      <c r="Y88" s="61"/>
      <c r="Z88" s="61"/>
      <c r="AA88" s="61"/>
      <c r="AB88" s="61"/>
    </row>
    <row r="89" spans="1:28" ht="14.25" customHeight="1" x14ac:dyDescent="0.35">
      <c r="A89" s="61"/>
      <c r="B89" s="61"/>
      <c r="C89" s="61"/>
      <c r="D89" s="61"/>
      <c r="E89" s="61"/>
      <c r="F89" s="61"/>
      <c r="G89" s="61"/>
      <c r="H89" s="61"/>
      <c r="I89" s="61"/>
      <c r="J89" s="61"/>
      <c r="K89" s="61"/>
      <c r="L89" s="61"/>
      <c r="M89" s="61"/>
      <c r="N89" s="61"/>
      <c r="O89" s="61"/>
      <c r="P89" s="61"/>
      <c r="Q89" s="61"/>
      <c r="R89" s="61"/>
      <c r="S89" s="61"/>
      <c r="T89" s="61"/>
      <c r="U89" s="61"/>
      <c r="V89" s="61"/>
      <c r="W89" s="61"/>
      <c r="X89" s="61"/>
      <c r="Y89" s="61"/>
      <c r="Z89" s="61"/>
      <c r="AA89" s="61"/>
      <c r="AB89" s="61"/>
    </row>
    <row r="90" spans="1:28" ht="14.25" customHeight="1" x14ac:dyDescent="0.35">
      <c r="A90" s="61"/>
      <c r="B90" s="61"/>
      <c r="C90" s="61"/>
      <c r="D90" s="61"/>
      <c r="E90" s="61"/>
      <c r="F90" s="61"/>
      <c r="G90" s="61"/>
      <c r="H90" s="61"/>
      <c r="I90" s="61"/>
      <c r="J90" s="61"/>
      <c r="K90" s="61"/>
      <c r="L90" s="61"/>
      <c r="M90" s="61"/>
      <c r="N90" s="61"/>
      <c r="O90" s="61"/>
      <c r="P90" s="61"/>
      <c r="Q90" s="61"/>
      <c r="R90" s="61"/>
      <c r="S90" s="61"/>
      <c r="T90" s="61"/>
      <c r="U90" s="61"/>
      <c r="V90" s="61"/>
      <c r="W90" s="61"/>
      <c r="X90" s="61"/>
      <c r="Y90" s="61"/>
      <c r="Z90" s="61"/>
      <c r="AA90" s="61"/>
      <c r="AB90" s="61"/>
    </row>
    <row r="91" spans="1:28" ht="14.25" customHeight="1" x14ac:dyDescent="0.35">
      <c r="A91" s="61"/>
      <c r="B91" s="61"/>
      <c r="C91" s="61"/>
      <c r="D91" s="61"/>
      <c r="E91" s="61"/>
      <c r="F91" s="61"/>
      <c r="G91" s="61"/>
      <c r="H91" s="61"/>
      <c r="I91" s="61"/>
      <c r="J91" s="61"/>
      <c r="K91" s="61"/>
      <c r="L91" s="61"/>
      <c r="M91" s="61"/>
      <c r="N91" s="61"/>
      <c r="O91" s="61"/>
      <c r="P91" s="61"/>
      <c r="Q91" s="61"/>
      <c r="R91" s="61"/>
      <c r="S91" s="61"/>
      <c r="T91" s="61"/>
      <c r="U91" s="61"/>
      <c r="V91" s="61"/>
      <c r="W91" s="61"/>
      <c r="X91" s="61"/>
      <c r="Y91" s="61"/>
      <c r="Z91" s="61"/>
      <c r="AA91" s="61"/>
      <c r="AB91" s="61"/>
    </row>
    <row r="92" spans="1:28" ht="14.25" customHeight="1" x14ac:dyDescent="0.35">
      <c r="A92" s="61"/>
      <c r="B92" s="61"/>
      <c r="C92" s="61"/>
      <c r="D92" s="61"/>
      <c r="E92" s="61"/>
      <c r="F92" s="61"/>
      <c r="G92" s="61"/>
      <c r="H92" s="61"/>
      <c r="I92" s="61"/>
      <c r="J92" s="61"/>
      <c r="K92" s="61"/>
      <c r="L92" s="61"/>
      <c r="M92" s="61"/>
      <c r="N92" s="61"/>
      <c r="O92" s="61"/>
      <c r="P92" s="61"/>
      <c r="Q92" s="61"/>
      <c r="R92" s="61"/>
      <c r="S92" s="61"/>
      <c r="T92" s="61"/>
      <c r="U92" s="61"/>
      <c r="V92" s="61"/>
      <c r="W92" s="61"/>
      <c r="X92" s="61"/>
      <c r="Y92" s="61"/>
      <c r="Z92" s="61"/>
      <c r="AA92" s="61"/>
      <c r="AB92" s="61"/>
    </row>
    <row r="93" spans="1:28" ht="14.25" customHeight="1" x14ac:dyDescent="0.35">
      <c r="A93" s="61"/>
      <c r="B93" s="61"/>
      <c r="C93" s="61"/>
      <c r="D93" s="61"/>
      <c r="E93" s="61"/>
      <c r="F93" s="61"/>
      <c r="G93" s="61"/>
      <c r="H93" s="61"/>
      <c r="I93" s="61"/>
      <c r="J93" s="61"/>
      <c r="K93" s="61"/>
      <c r="L93" s="61"/>
      <c r="M93" s="61"/>
      <c r="N93" s="61"/>
      <c r="O93" s="61"/>
      <c r="P93" s="61"/>
      <c r="Q93" s="61"/>
      <c r="R93" s="61"/>
      <c r="S93" s="61"/>
      <c r="T93" s="61"/>
      <c r="U93" s="61"/>
      <c r="V93" s="61"/>
      <c r="W93" s="61"/>
      <c r="X93" s="61"/>
      <c r="Y93" s="61"/>
      <c r="Z93" s="61"/>
      <c r="AA93" s="61"/>
      <c r="AB93" s="61"/>
    </row>
    <row r="94" spans="1:28" ht="14.25" customHeight="1" x14ac:dyDescent="0.35">
      <c r="A94" s="61"/>
      <c r="B94" s="61"/>
      <c r="C94" s="61"/>
      <c r="D94" s="61"/>
      <c r="E94" s="61"/>
      <c r="F94" s="61"/>
      <c r="G94" s="61"/>
      <c r="H94" s="61"/>
      <c r="I94" s="61"/>
      <c r="J94" s="61"/>
      <c r="K94" s="61"/>
      <c r="L94" s="61"/>
      <c r="M94" s="61"/>
      <c r="N94" s="61"/>
      <c r="O94" s="61"/>
      <c r="P94" s="61"/>
      <c r="Q94" s="61"/>
      <c r="R94" s="61"/>
      <c r="S94" s="61"/>
      <c r="T94" s="61"/>
      <c r="U94" s="61"/>
      <c r="V94" s="61"/>
      <c r="W94" s="61"/>
      <c r="X94" s="61"/>
      <c r="Y94" s="61"/>
      <c r="Z94" s="61"/>
      <c r="AA94" s="61"/>
      <c r="AB94" s="61"/>
    </row>
    <row r="95" spans="1:28" ht="14.25" customHeight="1" x14ac:dyDescent="0.35">
      <c r="A95" s="61"/>
      <c r="B95" s="61"/>
      <c r="C95" s="61"/>
      <c r="D95" s="61"/>
      <c r="E95" s="61"/>
      <c r="F95" s="61"/>
      <c r="G95" s="61"/>
      <c r="H95" s="61"/>
      <c r="I95" s="61"/>
      <c r="J95" s="61"/>
      <c r="K95" s="61"/>
      <c r="L95" s="61"/>
      <c r="M95" s="61"/>
      <c r="N95" s="61"/>
      <c r="O95" s="61"/>
      <c r="P95" s="61"/>
      <c r="Q95" s="61"/>
      <c r="R95" s="61"/>
      <c r="S95" s="61"/>
      <c r="T95" s="61"/>
      <c r="U95" s="61"/>
      <c r="V95" s="61"/>
      <c r="W95" s="61"/>
      <c r="X95" s="61"/>
      <c r="Y95" s="61"/>
      <c r="Z95" s="61"/>
      <c r="AA95" s="61"/>
      <c r="AB95" s="61"/>
    </row>
    <row r="96" spans="1:28" ht="14.25" customHeight="1" x14ac:dyDescent="0.35">
      <c r="A96" s="61"/>
      <c r="B96" s="61"/>
      <c r="C96" s="61"/>
      <c r="D96" s="61"/>
      <c r="E96" s="61"/>
      <c r="F96" s="61"/>
      <c r="G96" s="61"/>
      <c r="H96" s="61"/>
      <c r="I96" s="61"/>
      <c r="J96" s="61"/>
      <c r="K96" s="61"/>
      <c r="L96" s="61"/>
      <c r="M96" s="61"/>
      <c r="N96" s="61"/>
      <c r="O96" s="61"/>
      <c r="P96" s="61"/>
      <c r="Q96" s="61"/>
      <c r="R96" s="61"/>
      <c r="S96" s="61"/>
      <c r="T96" s="61"/>
      <c r="U96" s="61"/>
      <c r="V96" s="61"/>
      <c r="W96" s="61"/>
      <c r="X96" s="61"/>
      <c r="Y96" s="61"/>
      <c r="Z96" s="61"/>
      <c r="AA96" s="61"/>
      <c r="AB96" s="61"/>
    </row>
    <row r="97" spans="1:28" ht="14.25" customHeight="1" x14ac:dyDescent="0.35">
      <c r="A97" s="61"/>
      <c r="B97" s="61"/>
      <c r="C97" s="61"/>
      <c r="D97" s="61"/>
      <c r="E97" s="61"/>
      <c r="F97" s="61"/>
      <c r="G97" s="61"/>
      <c r="H97" s="61"/>
      <c r="I97" s="61"/>
      <c r="J97" s="61"/>
      <c r="K97" s="61"/>
      <c r="L97" s="61"/>
      <c r="M97" s="61"/>
      <c r="N97" s="61"/>
      <c r="O97" s="61"/>
      <c r="P97" s="61"/>
      <c r="Q97" s="61"/>
      <c r="R97" s="61"/>
      <c r="S97" s="61"/>
      <c r="T97" s="61"/>
      <c r="U97" s="61"/>
      <c r="V97" s="61"/>
      <c r="W97" s="61"/>
      <c r="X97" s="61"/>
      <c r="Y97" s="61"/>
      <c r="Z97" s="61"/>
      <c r="AA97" s="61"/>
      <c r="AB97" s="61"/>
    </row>
    <row r="98" spans="1:28" ht="14.25" customHeight="1" x14ac:dyDescent="0.35">
      <c r="A98" s="61"/>
      <c r="B98" s="61"/>
      <c r="C98" s="61"/>
      <c r="D98" s="61"/>
      <c r="E98" s="61"/>
      <c r="F98" s="61"/>
      <c r="G98" s="61"/>
      <c r="H98" s="61"/>
      <c r="I98" s="61"/>
      <c r="J98" s="61"/>
      <c r="K98" s="61"/>
      <c r="L98" s="61"/>
      <c r="M98" s="61"/>
      <c r="N98" s="61"/>
      <c r="O98" s="61"/>
      <c r="P98" s="61"/>
      <c r="Q98" s="61"/>
      <c r="R98" s="61"/>
      <c r="S98" s="61"/>
      <c r="T98" s="61"/>
      <c r="U98" s="61"/>
      <c r="V98" s="61"/>
      <c r="W98" s="61"/>
      <c r="X98" s="61"/>
      <c r="Y98" s="61"/>
      <c r="Z98" s="61"/>
      <c r="AA98" s="61"/>
      <c r="AB98" s="61"/>
    </row>
    <row r="99" spans="1:28" ht="14.25" customHeight="1" x14ac:dyDescent="0.35">
      <c r="A99" s="61"/>
      <c r="B99" s="61"/>
      <c r="C99" s="61"/>
      <c r="D99" s="61"/>
      <c r="E99" s="61"/>
      <c r="F99" s="61"/>
      <c r="G99" s="61"/>
      <c r="H99" s="61"/>
      <c r="I99" s="61"/>
      <c r="J99" s="61"/>
      <c r="K99" s="61"/>
      <c r="L99" s="61"/>
      <c r="M99" s="61"/>
      <c r="N99" s="61"/>
      <c r="O99" s="61"/>
      <c r="P99" s="61"/>
      <c r="Q99" s="61"/>
      <c r="R99" s="61"/>
      <c r="S99" s="61"/>
      <c r="T99" s="61"/>
      <c r="U99" s="61"/>
      <c r="V99" s="61"/>
      <c r="W99" s="61"/>
      <c r="X99" s="61"/>
      <c r="Y99" s="61"/>
      <c r="Z99" s="61"/>
      <c r="AA99" s="61"/>
      <c r="AB99" s="61"/>
    </row>
    <row r="100" spans="1:28" ht="14.25" customHeight="1" x14ac:dyDescent="0.35">
      <c r="A100" s="61"/>
      <c r="B100" s="61"/>
      <c r="C100" s="61"/>
      <c r="D100" s="61"/>
      <c r="E100" s="61"/>
      <c r="F100" s="61"/>
      <c r="G100" s="61"/>
      <c r="H100" s="61"/>
      <c r="I100" s="61"/>
      <c r="J100" s="61"/>
      <c r="K100" s="61"/>
      <c r="L100" s="61"/>
      <c r="M100" s="61"/>
      <c r="N100" s="61"/>
      <c r="O100" s="61"/>
      <c r="P100" s="61"/>
      <c r="Q100" s="61"/>
      <c r="R100" s="61"/>
      <c r="S100" s="61"/>
      <c r="T100" s="61"/>
      <c r="U100" s="61"/>
      <c r="V100" s="61"/>
      <c r="W100" s="61"/>
      <c r="X100" s="61"/>
      <c r="Y100" s="61"/>
      <c r="Z100" s="61"/>
      <c r="AA100" s="61"/>
      <c r="AB100" s="61"/>
    </row>
    <row r="101" spans="1:28" ht="14.25" customHeight="1" x14ac:dyDescent="0.35">
      <c r="A101" s="61"/>
      <c r="B101" s="61"/>
      <c r="C101" s="61"/>
      <c r="D101" s="61"/>
      <c r="E101" s="61"/>
      <c r="F101" s="61"/>
      <c r="G101" s="61"/>
      <c r="H101" s="61"/>
      <c r="I101" s="61"/>
      <c r="J101" s="61"/>
      <c r="K101" s="61"/>
      <c r="L101" s="61"/>
      <c r="M101" s="61"/>
      <c r="N101" s="61"/>
      <c r="O101" s="61"/>
      <c r="P101" s="61"/>
      <c r="Q101" s="61"/>
      <c r="R101" s="61"/>
      <c r="S101" s="61"/>
      <c r="T101" s="61"/>
      <c r="U101" s="61"/>
      <c r="V101" s="61"/>
      <c r="W101" s="61"/>
      <c r="X101" s="61"/>
      <c r="Y101" s="61"/>
      <c r="Z101" s="61"/>
      <c r="AA101" s="61"/>
      <c r="AB101" s="61"/>
    </row>
    <row r="102" spans="1:28" ht="14.25" customHeight="1" x14ac:dyDescent="0.35">
      <c r="A102" s="61"/>
      <c r="B102" s="61"/>
      <c r="C102" s="61"/>
      <c r="D102" s="61"/>
      <c r="E102" s="61"/>
      <c r="F102" s="61"/>
      <c r="G102" s="61"/>
      <c r="H102" s="61"/>
      <c r="I102" s="61"/>
      <c r="J102" s="61"/>
      <c r="K102" s="61"/>
      <c r="L102" s="61"/>
      <c r="M102" s="61"/>
      <c r="N102" s="61"/>
      <c r="O102" s="61"/>
      <c r="P102" s="61"/>
      <c r="Q102" s="61"/>
      <c r="R102" s="61"/>
      <c r="S102" s="61"/>
      <c r="T102" s="61"/>
      <c r="U102" s="61"/>
      <c r="V102" s="61"/>
      <c r="W102" s="61"/>
      <c r="X102" s="61"/>
      <c r="Y102" s="61"/>
      <c r="Z102" s="61"/>
      <c r="AA102" s="61"/>
      <c r="AB102" s="61"/>
    </row>
    <row r="103" spans="1:28" ht="14.25" customHeight="1" x14ac:dyDescent="0.35">
      <c r="A103" s="61"/>
      <c r="B103" s="61"/>
      <c r="C103" s="61"/>
      <c r="D103" s="61"/>
      <c r="E103" s="61"/>
      <c r="F103" s="61"/>
      <c r="G103" s="61"/>
      <c r="H103" s="61"/>
      <c r="I103" s="61"/>
      <c r="J103" s="61"/>
      <c r="K103" s="61"/>
      <c r="L103" s="61"/>
      <c r="M103" s="61"/>
      <c r="N103" s="61"/>
      <c r="O103" s="61"/>
      <c r="P103" s="61"/>
      <c r="Q103" s="61"/>
      <c r="R103" s="61"/>
      <c r="S103" s="61"/>
      <c r="T103" s="61"/>
      <c r="U103" s="61"/>
      <c r="V103" s="61"/>
      <c r="W103" s="61"/>
      <c r="X103" s="61"/>
      <c r="Y103" s="61"/>
      <c r="Z103" s="61"/>
      <c r="AA103" s="61"/>
      <c r="AB103" s="61"/>
    </row>
    <row r="104" spans="1:28" ht="14.25" customHeight="1" x14ac:dyDescent="0.35">
      <c r="A104" s="61"/>
      <c r="B104" s="61"/>
      <c r="C104" s="61"/>
      <c r="D104" s="61"/>
      <c r="E104" s="61"/>
      <c r="F104" s="61"/>
      <c r="G104" s="61"/>
      <c r="H104" s="61"/>
      <c r="I104" s="61"/>
      <c r="J104" s="61"/>
      <c r="K104" s="61"/>
      <c r="L104" s="61"/>
      <c r="M104" s="61"/>
      <c r="N104" s="61"/>
      <c r="O104" s="61"/>
      <c r="P104" s="61"/>
      <c r="Q104" s="61"/>
      <c r="R104" s="61"/>
      <c r="S104" s="61"/>
      <c r="T104" s="61"/>
      <c r="U104" s="61"/>
      <c r="V104" s="61"/>
      <c r="W104" s="61"/>
      <c r="X104" s="61"/>
      <c r="Y104" s="61"/>
      <c r="Z104" s="61"/>
      <c r="AA104" s="61"/>
      <c r="AB104" s="61"/>
    </row>
    <row r="105" spans="1:28" ht="14.25" customHeight="1" x14ac:dyDescent="0.35">
      <c r="A105" s="61"/>
      <c r="B105" s="61"/>
      <c r="C105" s="61"/>
      <c r="D105" s="61"/>
      <c r="E105" s="61"/>
      <c r="F105" s="61"/>
      <c r="G105" s="61"/>
      <c r="H105" s="61"/>
      <c r="I105" s="61"/>
      <c r="J105" s="61"/>
      <c r="K105" s="61"/>
      <c r="L105" s="61"/>
      <c r="M105" s="61"/>
      <c r="N105" s="61"/>
      <c r="O105" s="61"/>
      <c r="P105" s="61"/>
      <c r="Q105" s="61"/>
      <c r="R105" s="61"/>
      <c r="S105" s="61"/>
      <c r="T105" s="61"/>
      <c r="U105" s="61"/>
      <c r="V105" s="61"/>
      <c r="W105" s="61"/>
      <c r="X105" s="61"/>
      <c r="Y105" s="61"/>
      <c r="Z105" s="61"/>
      <c r="AA105" s="61"/>
      <c r="AB105" s="61"/>
    </row>
    <row r="106" spans="1:28" ht="6" customHeight="1" x14ac:dyDescent="0.35">
      <c r="A106" s="61"/>
      <c r="B106" s="61"/>
      <c r="C106" s="61"/>
      <c r="D106" s="61"/>
      <c r="E106" s="61"/>
      <c r="F106" s="61"/>
      <c r="G106" s="61"/>
      <c r="H106" s="61"/>
      <c r="I106" s="61"/>
      <c r="J106" s="61"/>
      <c r="K106" s="61"/>
      <c r="L106" s="61"/>
      <c r="M106" s="61"/>
      <c r="N106" s="61"/>
      <c r="O106" s="61"/>
      <c r="P106" s="61"/>
      <c r="Q106" s="61"/>
      <c r="R106" s="61"/>
      <c r="S106" s="61"/>
      <c r="T106" s="61"/>
      <c r="U106" s="61"/>
      <c r="V106" s="61"/>
      <c r="W106" s="61"/>
      <c r="X106" s="61"/>
      <c r="Y106" s="61"/>
      <c r="Z106" s="61"/>
      <c r="AA106" s="61"/>
      <c r="AB106" s="61"/>
    </row>
    <row r="107" spans="1:28" ht="14.25" customHeight="1" x14ac:dyDescent="0.35">
      <c r="A107" s="61"/>
      <c r="B107" s="61"/>
      <c r="C107" s="61"/>
      <c r="D107" s="61"/>
      <c r="E107" s="61"/>
      <c r="F107" s="61"/>
      <c r="G107" s="61"/>
      <c r="H107" s="61"/>
      <c r="I107" s="61"/>
      <c r="J107" s="61"/>
      <c r="K107" s="61"/>
      <c r="L107" s="61"/>
      <c r="M107" s="61"/>
      <c r="N107" s="61"/>
      <c r="O107" s="61"/>
      <c r="P107" s="61"/>
      <c r="Q107" s="61"/>
      <c r="R107" s="61"/>
      <c r="S107" s="61"/>
      <c r="T107" s="61"/>
      <c r="U107" s="61"/>
      <c r="V107" s="61"/>
      <c r="W107" s="61"/>
      <c r="X107" s="61"/>
      <c r="Y107" s="61"/>
      <c r="Z107" s="61"/>
      <c r="AA107" s="61"/>
      <c r="AB107" s="61"/>
    </row>
    <row r="108" spans="1:28" ht="14.25" customHeight="1" x14ac:dyDescent="0.35">
      <c r="A108" s="61"/>
      <c r="B108" s="61"/>
      <c r="C108" s="61"/>
      <c r="D108" s="61"/>
      <c r="E108" s="61"/>
      <c r="F108" s="61"/>
      <c r="G108" s="61"/>
      <c r="H108" s="61"/>
      <c r="I108" s="61"/>
      <c r="J108" s="61"/>
      <c r="K108" s="61"/>
      <c r="L108" s="61"/>
      <c r="M108" s="61"/>
      <c r="N108" s="61"/>
      <c r="O108" s="61"/>
      <c r="P108" s="61"/>
      <c r="Q108" s="61"/>
      <c r="R108" s="61"/>
      <c r="S108" s="61"/>
      <c r="T108" s="61"/>
      <c r="U108" s="61"/>
      <c r="V108" s="61"/>
      <c r="W108" s="61"/>
      <c r="X108" s="61"/>
      <c r="Y108" s="61"/>
      <c r="Z108" s="61"/>
      <c r="AA108" s="61"/>
      <c r="AB108" s="61"/>
    </row>
    <row r="109" spans="1:28" ht="14.25" customHeight="1" x14ac:dyDescent="0.35">
      <c r="A109" s="61"/>
      <c r="B109" s="61"/>
      <c r="C109" s="61"/>
      <c r="D109" s="61"/>
      <c r="E109" s="61"/>
      <c r="F109" s="61"/>
      <c r="G109" s="61"/>
      <c r="H109" s="61"/>
      <c r="I109" s="61"/>
      <c r="J109" s="61"/>
      <c r="K109" s="61"/>
      <c r="L109" s="61"/>
      <c r="M109" s="61"/>
      <c r="N109" s="61"/>
      <c r="O109" s="61"/>
      <c r="P109" s="61"/>
      <c r="Q109" s="61"/>
      <c r="R109" s="61"/>
      <c r="S109" s="61"/>
      <c r="T109" s="61"/>
      <c r="U109" s="61"/>
      <c r="V109" s="61"/>
      <c r="W109" s="61"/>
      <c r="X109" s="61"/>
      <c r="Y109" s="61"/>
      <c r="Z109" s="61"/>
      <c r="AA109" s="61"/>
      <c r="AB109" s="61"/>
    </row>
    <row r="110" spans="1:28" ht="14.25" customHeight="1" x14ac:dyDescent="0.35">
      <c r="A110" s="61"/>
      <c r="B110" s="61"/>
      <c r="C110" s="61"/>
      <c r="D110" s="61"/>
      <c r="E110" s="61"/>
      <c r="F110" s="61"/>
      <c r="G110" s="61"/>
      <c r="H110" s="61"/>
      <c r="I110" s="61"/>
      <c r="J110" s="61"/>
      <c r="K110" s="61"/>
      <c r="L110" s="61"/>
      <c r="M110" s="61"/>
      <c r="N110" s="61"/>
      <c r="O110" s="61"/>
      <c r="P110" s="61"/>
      <c r="Q110" s="61"/>
      <c r="R110" s="61"/>
      <c r="S110" s="61"/>
      <c r="T110" s="61"/>
      <c r="U110" s="61"/>
      <c r="V110" s="61"/>
      <c r="W110" s="61"/>
      <c r="X110" s="61"/>
      <c r="Y110" s="61"/>
      <c r="Z110" s="61"/>
      <c r="AA110" s="61"/>
      <c r="AB110" s="61"/>
    </row>
    <row r="111" spans="1:28" ht="14.25" customHeight="1" x14ac:dyDescent="0.35">
      <c r="A111" s="61"/>
      <c r="B111" s="61"/>
      <c r="C111" s="61"/>
      <c r="D111" s="61"/>
      <c r="E111" s="61"/>
      <c r="F111" s="61"/>
      <c r="G111" s="61"/>
      <c r="H111" s="61"/>
      <c r="I111" s="61"/>
      <c r="J111" s="61"/>
      <c r="K111" s="61"/>
      <c r="L111" s="61"/>
      <c r="M111" s="61"/>
      <c r="N111" s="61"/>
      <c r="O111" s="61"/>
      <c r="P111" s="61"/>
      <c r="Q111" s="61"/>
      <c r="R111" s="61"/>
      <c r="S111" s="61"/>
      <c r="T111" s="61"/>
      <c r="U111" s="61"/>
      <c r="V111" s="61"/>
      <c r="W111" s="61"/>
      <c r="X111" s="61"/>
      <c r="Y111" s="61"/>
      <c r="Z111" s="61"/>
      <c r="AA111" s="61"/>
      <c r="AB111" s="61"/>
    </row>
    <row r="112" spans="1:28" ht="14.25" customHeight="1" x14ac:dyDescent="0.35">
      <c r="A112" s="61"/>
      <c r="B112" s="61"/>
      <c r="C112" s="61"/>
      <c r="D112" s="61"/>
      <c r="E112" s="61"/>
      <c r="F112" s="61"/>
      <c r="G112" s="61"/>
      <c r="H112" s="61"/>
      <c r="I112" s="61"/>
      <c r="J112" s="61"/>
      <c r="K112" s="61"/>
      <c r="L112" s="61"/>
      <c r="M112" s="61"/>
      <c r="N112" s="61"/>
      <c r="O112" s="61"/>
      <c r="P112" s="61"/>
      <c r="Q112" s="61"/>
      <c r="R112" s="61"/>
      <c r="S112" s="61"/>
      <c r="T112" s="61"/>
      <c r="U112" s="61"/>
      <c r="V112" s="61"/>
      <c r="W112" s="61"/>
      <c r="X112" s="61"/>
      <c r="Y112" s="61"/>
      <c r="Z112" s="61"/>
      <c r="AA112" s="61"/>
      <c r="AB112" s="61"/>
    </row>
    <row r="113" spans="1:28" ht="14.25" customHeight="1" x14ac:dyDescent="0.35">
      <c r="A113" s="61"/>
      <c r="B113" s="61"/>
      <c r="C113" s="61"/>
      <c r="D113" s="61"/>
      <c r="E113" s="61"/>
      <c r="F113" s="61"/>
      <c r="G113" s="61"/>
      <c r="H113" s="61"/>
      <c r="I113" s="61"/>
      <c r="J113" s="61"/>
      <c r="K113" s="61"/>
      <c r="L113" s="61"/>
      <c r="M113" s="61"/>
      <c r="N113" s="61"/>
      <c r="O113" s="61"/>
      <c r="P113" s="61"/>
      <c r="Q113" s="61"/>
      <c r="R113" s="61"/>
      <c r="S113" s="61"/>
      <c r="T113" s="61"/>
      <c r="U113" s="61"/>
      <c r="V113" s="61"/>
      <c r="W113" s="61"/>
      <c r="X113" s="61"/>
      <c r="Y113" s="61"/>
      <c r="Z113" s="61"/>
      <c r="AA113" s="61"/>
      <c r="AB113" s="61"/>
    </row>
    <row r="114" spans="1:28" ht="14.25" customHeight="1" x14ac:dyDescent="0.35">
      <c r="A114" s="61"/>
      <c r="B114" s="61"/>
      <c r="C114" s="61"/>
      <c r="D114" s="61"/>
      <c r="E114" s="61"/>
      <c r="F114" s="61"/>
      <c r="G114" s="61"/>
      <c r="H114" s="61"/>
      <c r="I114" s="61"/>
      <c r="J114" s="61"/>
      <c r="K114" s="61"/>
      <c r="L114" s="61"/>
      <c r="M114" s="61"/>
      <c r="N114" s="61"/>
      <c r="O114" s="61"/>
      <c r="P114" s="61"/>
      <c r="Q114" s="61"/>
      <c r="R114" s="61"/>
      <c r="S114" s="61"/>
      <c r="T114" s="61"/>
      <c r="U114" s="61"/>
      <c r="V114" s="61"/>
      <c r="W114" s="61"/>
      <c r="X114" s="61"/>
      <c r="Y114" s="61"/>
      <c r="Z114" s="61"/>
      <c r="AA114" s="61"/>
      <c r="AB114" s="61"/>
    </row>
    <row r="115" spans="1:28" ht="14.25" customHeight="1" x14ac:dyDescent="0.35">
      <c r="A115" s="61"/>
      <c r="B115" s="61"/>
      <c r="C115" s="61"/>
      <c r="D115" s="61"/>
      <c r="E115" s="61"/>
      <c r="F115" s="61"/>
      <c r="G115" s="61"/>
      <c r="H115" s="61"/>
      <c r="I115" s="61"/>
      <c r="J115" s="61"/>
      <c r="K115" s="61"/>
      <c r="L115" s="61"/>
      <c r="M115" s="61"/>
      <c r="N115" s="61"/>
      <c r="O115" s="61"/>
      <c r="P115" s="61"/>
      <c r="Q115" s="61"/>
      <c r="R115" s="61"/>
      <c r="S115" s="61"/>
      <c r="T115" s="61"/>
      <c r="U115" s="61"/>
      <c r="V115" s="61"/>
      <c r="W115" s="61"/>
      <c r="X115" s="61"/>
      <c r="Y115" s="61"/>
      <c r="Z115" s="61"/>
      <c r="AA115" s="61"/>
      <c r="AB115" s="61"/>
    </row>
    <row r="116" spans="1:28" ht="14.25" customHeight="1" x14ac:dyDescent="0.35">
      <c r="A116" s="61"/>
      <c r="B116" s="61"/>
      <c r="C116" s="61"/>
      <c r="D116" s="61"/>
      <c r="E116" s="61"/>
      <c r="F116" s="61"/>
      <c r="G116" s="61"/>
      <c r="H116" s="61"/>
      <c r="I116" s="61"/>
      <c r="J116" s="61"/>
      <c r="K116" s="61"/>
      <c r="L116" s="61"/>
      <c r="M116" s="61"/>
      <c r="N116" s="61"/>
      <c r="O116" s="61"/>
      <c r="P116" s="61"/>
      <c r="Q116" s="61"/>
      <c r="R116" s="61"/>
      <c r="S116" s="61"/>
      <c r="T116" s="61"/>
      <c r="U116" s="61"/>
      <c r="V116" s="61"/>
      <c r="W116" s="61"/>
      <c r="X116" s="61"/>
      <c r="Y116" s="61"/>
      <c r="Z116" s="61"/>
      <c r="AA116" s="61"/>
      <c r="AB116" s="61"/>
    </row>
    <row r="117" spans="1:28" ht="14.25" customHeight="1" x14ac:dyDescent="0.35">
      <c r="A117" s="61"/>
      <c r="B117" s="61"/>
      <c r="C117" s="61"/>
      <c r="D117" s="61"/>
      <c r="E117" s="61"/>
      <c r="F117" s="61"/>
      <c r="G117" s="61"/>
      <c r="H117" s="61"/>
      <c r="I117" s="61"/>
      <c r="J117" s="61"/>
      <c r="K117" s="61"/>
      <c r="L117" s="61"/>
      <c r="M117" s="61"/>
      <c r="N117" s="61"/>
      <c r="O117" s="61"/>
      <c r="P117" s="61"/>
      <c r="Q117" s="61"/>
      <c r="R117" s="61"/>
      <c r="S117" s="61"/>
      <c r="T117" s="61"/>
      <c r="U117" s="61"/>
      <c r="V117" s="61"/>
      <c r="W117" s="61"/>
      <c r="X117" s="61"/>
      <c r="Y117" s="61"/>
      <c r="Z117" s="61"/>
      <c r="AA117" s="61"/>
      <c r="AB117" s="61"/>
    </row>
    <row r="118" spans="1:28" ht="14.25" customHeight="1" x14ac:dyDescent="0.35">
      <c r="A118" s="61"/>
      <c r="B118" s="61"/>
      <c r="C118" s="61"/>
      <c r="D118" s="61"/>
      <c r="E118" s="61"/>
      <c r="F118" s="61"/>
      <c r="G118" s="61"/>
      <c r="H118" s="61"/>
      <c r="I118" s="61"/>
      <c r="J118" s="61"/>
      <c r="K118" s="61"/>
      <c r="L118" s="61"/>
      <c r="M118" s="61"/>
      <c r="N118" s="61"/>
      <c r="O118" s="61"/>
      <c r="P118" s="61"/>
      <c r="Q118" s="61"/>
      <c r="R118" s="61"/>
      <c r="S118" s="61"/>
      <c r="T118" s="61"/>
      <c r="U118" s="61"/>
      <c r="V118" s="61"/>
      <c r="W118" s="61"/>
      <c r="X118" s="61"/>
      <c r="Y118" s="61"/>
      <c r="Z118" s="61"/>
      <c r="AA118" s="61"/>
      <c r="AB118" s="61"/>
    </row>
    <row r="119" spans="1:28" ht="14.25" customHeight="1" x14ac:dyDescent="0.35">
      <c r="A119" s="61"/>
      <c r="B119" s="61"/>
      <c r="C119" s="61"/>
      <c r="D119" s="61"/>
      <c r="E119" s="61"/>
      <c r="F119" s="61"/>
      <c r="G119" s="61"/>
      <c r="H119" s="61"/>
      <c r="I119" s="61"/>
      <c r="J119" s="61"/>
      <c r="K119" s="61"/>
      <c r="L119" s="61"/>
      <c r="M119" s="61"/>
      <c r="N119" s="61"/>
      <c r="O119" s="61"/>
      <c r="P119" s="61"/>
      <c r="Q119" s="61"/>
      <c r="R119" s="61"/>
      <c r="S119" s="61"/>
      <c r="T119" s="61"/>
      <c r="U119" s="61"/>
      <c r="V119" s="61"/>
      <c r="W119" s="61"/>
      <c r="X119" s="61"/>
      <c r="Y119" s="61"/>
      <c r="Z119" s="61"/>
      <c r="AA119" s="61"/>
      <c r="AB119" s="61"/>
    </row>
    <row r="120" spans="1:28" ht="14.25" customHeight="1" x14ac:dyDescent="0.35">
      <c r="A120" s="61"/>
      <c r="B120" s="61"/>
      <c r="C120" s="61"/>
      <c r="D120" s="61"/>
      <c r="E120" s="61"/>
      <c r="F120" s="61"/>
      <c r="G120" s="61"/>
      <c r="H120" s="61"/>
      <c r="I120" s="61"/>
      <c r="J120" s="61"/>
      <c r="K120" s="61"/>
      <c r="L120" s="61"/>
      <c r="M120" s="61"/>
      <c r="N120" s="61"/>
      <c r="O120" s="61"/>
      <c r="P120" s="61"/>
      <c r="Q120" s="61"/>
      <c r="R120" s="61"/>
      <c r="S120" s="61"/>
      <c r="T120" s="61"/>
      <c r="U120" s="61"/>
      <c r="V120" s="61"/>
      <c r="W120" s="61"/>
      <c r="X120" s="61"/>
      <c r="Y120" s="61"/>
      <c r="Z120" s="61"/>
      <c r="AA120" s="61"/>
      <c r="AB120" s="61"/>
    </row>
    <row r="121" spans="1:28" ht="14.25" customHeight="1" x14ac:dyDescent="0.35">
      <c r="A121" s="61"/>
      <c r="B121" s="61"/>
      <c r="C121" s="61"/>
      <c r="D121" s="61"/>
      <c r="E121" s="61"/>
      <c r="F121" s="61"/>
      <c r="G121" s="61"/>
      <c r="H121" s="61"/>
      <c r="I121" s="61"/>
      <c r="J121" s="61"/>
      <c r="K121" s="61"/>
      <c r="L121" s="61"/>
      <c r="M121" s="61"/>
      <c r="N121" s="61"/>
      <c r="O121" s="61"/>
      <c r="P121" s="61"/>
      <c r="Q121" s="61"/>
      <c r="R121" s="61"/>
      <c r="S121" s="61"/>
      <c r="T121" s="61"/>
      <c r="U121" s="61"/>
      <c r="V121" s="61"/>
      <c r="W121" s="61"/>
      <c r="X121" s="61"/>
      <c r="Y121" s="61"/>
      <c r="Z121" s="61"/>
      <c r="AA121" s="61"/>
      <c r="AB121" s="61"/>
    </row>
    <row r="122" spans="1:28" ht="14.25" customHeight="1" x14ac:dyDescent="0.35">
      <c r="A122" s="61"/>
      <c r="B122" s="61"/>
      <c r="C122" s="61"/>
      <c r="D122" s="61"/>
      <c r="E122" s="61"/>
      <c r="F122" s="61"/>
      <c r="G122" s="61"/>
      <c r="H122" s="61"/>
      <c r="I122" s="61"/>
      <c r="J122" s="61"/>
      <c r="K122" s="61"/>
      <c r="L122" s="61"/>
      <c r="M122" s="61"/>
      <c r="N122" s="61"/>
      <c r="O122" s="61"/>
      <c r="P122" s="61"/>
      <c r="Q122" s="61"/>
      <c r="R122" s="61"/>
      <c r="S122" s="61"/>
      <c r="T122" s="61"/>
      <c r="U122" s="61"/>
      <c r="V122" s="61"/>
      <c r="W122" s="61"/>
      <c r="X122" s="61"/>
      <c r="Y122" s="61"/>
      <c r="Z122" s="61"/>
      <c r="AA122" s="61"/>
      <c r="AB122" s="61"/>
    </row>
    <row r="123" spans="1:28" ht="14.25" customHeight="1" x14ac:dyDescent="0.35">
      <c r="A123" s="61"/>
      <c r="B123" s="61"/>
      <c r="C123" s="61"/>
      <c r="D123" s="61"/>
      <c r="E123" s="61"/>
      <c r="F123" s="61"/>
      <c r="G123" s="61"/>
      <c r="H123" s="61"/>
      <c r="I123" s="61"/>
      <c r="J123" s="61"/>
      <c r="K123" s="61"/>
      <c r="L123" s="61"/>
      <c r="M123" s="61"/>
      <c r="N123" s="61"/>
      <c r="O123" s="61"/>
      <c r="P123" s="61"/>
      <c r="Q123" s="61"/>
      <c r="R123" s="61"/>
      <c r="S123" s="61"/>
      <c r="T123" s="61"/>
      <c r="U123" s="61"/>
      <c r="V123" s="61"/>
      <c r="W123" s="61"/>
      <c r="X123" s="61"/>
      <c r="Y123" s="61"/>
      <c r="Z123" s="61"/>
      <c r="AA123" s="61"/>
      <c r="AB123" s="61"/>
    </row>
    <row r="124" spans="1:28" ht="14.25" customHeight="1" x14ac:dyDescent="0.35">
      <c r="A124" s="61"/>
      <c r="B124" s="61"/>
      <c r="C124" s="61"/>
      <c r="D124" s="61"/>
      <c r="E124" s="61"/>
      <c r="F124" s="61"/>
      <c r="G124" s="61"/>
      <c r="H124" s="61"/>
      <c r="I124" s="61"/>
      <c r="J124" s="61"/>
      <c r="K124" s="61"/>
      <c r="L124" s="61"/>
      <c r="M124" s="61"/>
      <c r="N124" s="61"/>
      <c r="O124" s="61"/>
      <c r="P124" s="61"/>
      <c r="Q124" s="61"/>
      <c r="R124" s="61"/>
      <c r="S124" s="61"/>
      <c r="T124" s="61"/>
      <c r="U124" s="61"/>
      <c r="V124" s="61"/>
      <c r="W124" s="61"/>
      <c r="X124" s="61"/>
      <c r="Y124" s="61"/>
      <c r="Z124" s="61"/>
      <c r="AA124" s="61"/>
      <c r="AB124" s="61"/>
    </row>
    <row r="125" spans="1:28" ht="14.25" customHeight="1" x14ac:dyDescent="0.35">
      <c r="A125" s="61"/>
      <c r="B125" s="61"/>
      <c r="C125" s="61"/>
      <c r="D125" s="61"/>
      <c r="E125" s="61"/>
      <c r="F125" s="61"/>
      <c r="G125" s="61"/>
      <c r="H125" s="61"/>
      <c r="I125" s="61"/>
      <c r="J125" s="61"/>
      <c r="K125" s="61"/>
      <c r="L125" s="61"/>
      <c r="M125" s="61"/>
      <c r="N125" s="61"/>
      <c r="O125" s="61"/>
      <c r="P125" s="61"/>
      <c r="Q125" s="61"/>
      <c r="R125" s="61"/>
      <c r="S125" s="61"/>
      <c r="T125" s="61"/>
      <c r="U125" s="61"/>
      <c r="V125" s="61"/>
      <c r="W125" s="61"/>
      <c r="X125" s="61"/>
      <c r="Y125" s="61"/>
      <c r="Z125" s="61"/>
      <c r="AA125" s="61"/>
      <c r="AB125" s="61"/>
    </row>
    <row r="126" spans="1:28" ht="14.25" customHeight="1" x14ac:dyDescent="0.35">
      <c r="A126" s="61"/>
      <c r="B126" s="61"/>
      <c r="C126" s="61"/>
      <c r="D126" s="61"/>
      <c r="E126" s="61"/>
      <c r="F126" s="61"/>
      <c r="G126" s="61"/>
      <c r="H126" s="61"/>
      <c r="I126" s="61"/>
      <c r="J126" s="61"/>
      <c r="K126" s="61"/>
      <c r="L126" s="61"/>
      <c r="M126" s="61"/>
      <c r="N126" s="61"/>
      <c r="O126" s="61"/>
      <c r="P126" s="61"/>
      <c r="Q126" s="61"/>
      <c r="R126" s="61"/>
      <c r="S126" s="61"/>
      <c r="T126" s="61"/>
      <c r="U126" s="61"/>
      <c r="V126" s="61"/>
      <c r="W126" s="61"/>
      <c r="X126" s="61"/>
      <c r="Y126" s="61"/>
      <c r="Z126" s="61"/>
      <c r="AA126" s="61"/>
      <c r="AB126" s="61"/>
    </row>
    <row r="127" spans="1:28" ht="14.25" customHeight="1" x14ac:dyDescent="0.35">
      <c r="A127" s="61"/>
      <c r="B127" s="61"/>
      <c r="C127" s="61"/>
      <c r="D127" s="61"/>
      <c r="E127" s="61"/>
      <c r="F127" s="61"/>
      <c r="G127" s="61"/>
      <c r="H127" s="61"/>
      <c r="I127" s="61"/>
      <c r="J127" s="61"/>
      <c r="K127" s="61"/>
      <c r="L127" s="61"/>
      <c r="M127" s="61"/>
      <c r="N127" s="61"/>
      <c r="O127" s="61"/>
      <c r="P127" s="61"/>
      <c r="Q127" s="61"/>
      <c r="R127" s="61"/>
      <c r="S127" s="61"/>
      <c r="T127" s="61"/>
      <c r="U127" s="61"/>
      <c r="V127" s="61"/>
      <c r="W127" s="61"/>
      <c r="X127" s="61"/>
      <c r="Y127" s="61"/>
      <c r="Z127" s="61"/>
      <c r="AA127" s="61"/>
      <c r="AB127" s="61"/>
    </row>
    <row r="128" spans="1:28" ht="14.25" customHeight="1" x14ac:dyDescent="0.35">
      <c r="A128" s="61"/>
      <c r="B128" s="61"/>
      <c r="C128" s="61"/>
      <c r="D128" s="61"/>
      <c r="E128" s="61"/>
      <c r="F128" s="61"/>
      <c r="G128" s="61"/>
      <c r="H128" s="61"/>
      <c r="I128" s="61"/>
      <c r="J128" s="61"/>
      <c r="K128" s="61"/>
      <c r="L128" s="61"/>
      <c r="M128" s="61"/>
      <c r="N128" s="61"/>
      <c r="O128" s="61"/>
      <c r="P128" s="61"/>
      <c r="Q128" s="61"/>
      <c r="R128" s="61"/>
      <c r="S128" s="61"/>
      <c r="T128" s="61"/>
      <c r="U128" s="61"/>
      <c r="V128" s="61"/>
      <c r="W128" s="61"/>
      <c r="X128" s="61"/>
      <c r="Y128" s="61"/>
      <c r="Z128" s="61"/>
      <c r="AA128" s="61"/>
      <c r="AB128" s="61"/>
    </row>
    <row r="129" spans="1:28" ht="14.25" customHeight="1" x14ac:dyDescent="0.35">
      <c r="A129" s="61"/>
      <c r="B129" s="61"/>
      <c r="C129" s="61"/>
      <c r="D129" s="61"/>
      <c r="E129" s="61"/>
      <c r="F129" s="61"/>
      <c r="G129" s="61"/>
      <c r="H129" s="61"/>
      <c r="I129" s="61"/>
      <c r="J129" s="61"/>
      <c r="K129" s="61"/>
      <c r="L129" s="61"/>
      <c r="M129" s="61"/>
      <c r="N129" s="61"/>
      <c r="O129" s="61"/>
      <c r="P129" s="61"/>
      <c r="Q129" s="61"/>
      <c r="R129" s="61"/>
      <c r="S129" s="61"/>
      <c r="T129" s="61"/>
      <c r="U129" s="61"/>
      <c r="V129" s="61"/>
      <c r="W129" s="61"/>
      <c r="X129" s="61"/>
      <c r="Y129" s="61"/>
      <c r="Z129" s="61"/>
      <c r="AA129" s="61"/>
      <c r="AB129" s="61"/>
    </row>
    <row r="130" spans="1:28" ht="14.25" customHeight="1" x14ac:dyDescent="0.35">
      <c r="A130" s="61"/>
      <c r="B130" s="61"/>
      <c r="C130" s="61"/>
      <c r="D130" s="61"/>
      <c r="E130" s="61"/>
      <c r="F130" s="61"/>
      <c r="G130" s="61"/>
      <c r="H130" s="61"/>
      <c r="I130" s="61"/>
      <c r="J130" s="61"/>
      <c r="K130" s="61"/>
      <c r="L130" s="61"/>
      <c r="M130" s="61"/>
      <c r="N130" s="61"/>
      <c r="O130" s="61"/>
      <c r="P130" s="61"/>
      <c r="Q130" s="61"/>
      <c r="R130" s="61"/>
      <c r="S130" s="61"/>
      <c r="T130" s="61"/>
      <c r="U130" s="61"/>
      <c r="V130" s="61"/>
      <c r="W130" s="61"/>
      <c r="X130" s="61"/>
      <c r="Y130" s="61"/>
      <c r="Z130" s="61"/>
      <c r="AA130" s="61"/>
      <c r="AB130" s="61"/>
    </row>
    <row r="131" spans="1:28" ht="14.25" customHeight="1" x14ac:dyDescent="0.35">
      <c r="A131" s="61"/>
      <c r="B131" s="61"/>
      <c r="C131" s="61"/>
      <c r="D131" s="61"/>
      <c r="E131" s="61"/>
      <c r="F131" s="61"/>
      <c r="G131" s="61"/>
      <c r="H131" s="61"/>
      <c r="I131" s="61"/>
      <c r="J131" s="61"/>
      <c r="K131" s="61"/>
      <c r="L131" s="61"/>
      <c r="M131" s="61"/>
      <c r="N131" s="61"/>
      <c r="O131" s="61"/>
      <c r="P131" s="61"/>
      <c r="Q131" s="61"/>
      <c r="R131" s="61"/>
      <c r="S131" s="61"/>
      <c r="T131" s="61"/>
      <c r="U131" s="61"/>
      <c r="V131" s="61"/>
      <c r="W131" s="61"/>
      <c r="X131" s="61"/>
      <c r="Y131" s="61"/>
      <c r="Z131" s="61"/>
      <c r="AA131" s="61"/>
      <c r="AB131" s="61"/>
    </row>
    <row r="132" spans="1:28" ht="14.25" customHeight="1" x14ac:dyDescent="0.35">
      <c r="A132" s="61"/>
      <c r="B132" s="61"/>
      <c r="C132" s="61"/>
      <c r="D132" s="61"/>
      <c r="E132" s="61"/>
      <c r="F132" s="61"/>
      <c r="G132" s="61"/>
      <c r="H132" s="61"/>
      <c r="I132" s="61"/>
      <c r="J132" s="61"/>
      <c r="K132" s="61"/>
      <c r="L132" s="61"/>
      <c r="M132" s="61"/>
      <c r="N132" s="61"/>
      <c r="O132" s="61"/>
      <c r="P132" s="61"/>
      <c r="Q132" s="61"/>
      <c r="R132" s="61"/>
      <c r="S132" s="61"/>
      <c r="T132" s="61"/>
      <c r="U132" s="61"/>
      <c r="V132" s="61"/>
      <c r="W132" s="61"/>
      <c r="X132" s="61"/>
      <c r="Y132" s="61"/>
      <c r="Z132" s="61"/>
      <c r="AA132" s="61"/>
      <c r="AB132" s="61"/>
    </row>
    <row r="133" spans="1:28" ht="14.25" customHeight="1" x14ac:dyDescent="0.35">
      <c r="A133" s="61"/>
      <c r="B133" s="61"/>
      <c r="C133" s="61"/>
      <c r="D133" s="61"/>
      <c r="E133" s="61"/>
      <c r="F133" s="61"/>
      <c r="G133" s="61"/>
      <c r="H133" s="61"/>
      <c r="I133" s="61"/>
      <c r="J133" s="61"/>
      <c r="K133" s="61"/>
      <c r="L133" s="61"/>
      <c r="M133" s="61"/>
      <c r="N133" s="61"/>
      <c r="O133" s="61"/>
      <c r="P133" s="61"/>
      <c r="Q133" s="61"/>
      <c r="R133" s="61"/>
      <c r="S133" s="61"/>
      <c r="T133" s="61"/>
      <c r="U133" s="61"/>
      <c r="V133" s="61"/>
      <c r="W133" s="61"/>
      <c r="X133" s="61"/>
      <c r="Y133" s="61"/>
      <c r="Z133" s="61"/>
      <c r="AA133" s="61"/>
      <c r="AB133" s="61"/>
    </row>
    <row r="134" spans="1:28" ht="14.25" customHeight="1" x14ac:dyDescent="0.35">
      <c r="A134" s="61"/>
      <c r="B134" s="61"/>
      <c r="C134" s="61"/>
      <c r="D134" s="61"/>
      <c r="E134" s="61"/>
      <c r="F134" s="61"/>
      <c r="G134" s="61"/>
      <c r="H134" s="61"/>
      <c r="I134" s="61"/>
      <c r="J134" s="61"/>
      <c r="K134" s="61"/>
      <c r="L134" s="61"/>
      <c r="M134" s="61"/>
      <c r="N134" s="61"/>
      <c r="O134" s="61"/>
      <c r="P134" s="61"/>
      <c r="Q134" s="61"/>
      <c r="R134" s="61"/>
      <c r="S134" s="61"/>
      <c r="T134" s="61"/>
      <c r="U134" s="61"/>
      <c r="V134" s="61"/>
      <c r="W134" s="61"/>
      <c r="X134" s="61"/>
      <c r="Y134" s="61"/>
      <c r="Z134" s="61"/>
      <c r="AA134" s="61"/>
      <c r="AB134" s="61"/>
    </row>
    <row r="135" spans="1:28" ht="14.25" customHeight="1" x14ac:dyDescent="0.35">
      <c r="A135" s="61"/>
      <c r="B135" s="61"/>
      <c r="C135" s="61"/>
      <c r="D135" s="61"/>
      <c r="E135" s="61"/>
      <c r="F135" s="61"/>
      <c r="G135" s="61"/>
      <c r="H135" s="61"/>
      <c r="I135" s="61"/>
      <c r="J135" s="61"/>
      <c r="K135" s="61"/>
      <c r="L135" s="61"/>
      <c r="M135" s="61"/>
      <c r="N135" s="61"/>
      <c r="O135" s="61"/>
      <c r="P135" s="61"/>
      <c r="Q135" s="61"/>
      <c r="R135" s="61"/>
      <c r="S135" s="61"/>
      <c r="T135" s="61"/>
      <c r="U135" s="61"/>
      <c r="V135" s="61"/>
      <c r="W135" s="61"/>
      <c r="X135" s="61"/>
      <c r="Y135" s="61"/>
      <c r="Z135" s="61"/>
      <c r="AA135" s="61"/>
      <c r="AB135" s="61"/>
    </row>
    <row r="136" spans="1:28" ht="14.25" customHeight="1" x14ac:dyDescent="0.35">
      <c r="A136" s="61"/>
      <c r="B136" s="61"/>
      <c r="C136" s="61"/>
      <c r="D136" s="61"/>
      <c r="E136" s="61"/>
      <c r="F136" s="61"/>
      <c r="G136" s="61"/>
      <c r="H136" s="61"/>
      <c r="I136" s="61"/>
      <c r="J136" s="61"/>
      <c r="K136" s="61"/>
      <c r="L136" s="61"/>
      <c r="M136" s="61"/>
      <c r="N136" s="61"/>
      <c r="O136" s="61"/>
      <c r="P136" s="61"/>
      <c r="Q136" s="61"/>
      <c r="R136" s="61"/>
      <c r="S136" s="61"/>
      <c r="T136" s="61"/>
      <c r="U136" s="61"/>
      <c r="V136" s="61"/>
      <c r="W136" s="61"/>
      <c r="X136" s="61"/>
      <c r="Y136" s="61"/>
      <c r="Z136" s="61"/>
      <c r="AA136" s="61"/>
      <c r="AB136" s="61"/>
    </row>
    <row r="137" spans="1:28" ht="14.25" customHeight="1" x14ac:dyDescent="0.35">
      <c r="A137" s="61"/>
      <c r="B137" s="61"/>
      <c r="C137" s="61"/>
      <c r="D137" s="61"/>
      <c r="E137" s="61"/>
      <c r="F137" s="61"/>
      <c r="G137" s="61"/>
      <c r="H137" s="61"/>
      <c r="I137" s="61"/>
      <c r="J137" s="61"/>
      <c r="K137" s="61"/>
      <c r="L137" s="61"/>
      <c r="M137" s="61"/>
      <c r="N137" s="61"/>
      <c r="O137" s="61"/>
      <c r="P137" s="61"/>
      <c r="Q137" s="61"/>
      <c r="R137" s="61"/>
      <c r="S137" s="61"/>
      <c r="T137" s="61"/>
      <c r="U137" s="61"/>
      <c r="V137" s="61"/>
      <c r="W137" s="61"/>
      <c r="X137" s="61"/>
      <c r="Y137" s="61"/>
      <c r="Z137" s="61"/>
      <c r="AA137" s="61"/>
      <c r="AB137" s="61"/>
    </row>
    <row r="138" spans="1:28" ht="14.25" customHeight="1" x14ac:dyDescent="0.35">
      <c r="A138" s="61"/>
      <c r="B138" s="61"/>
      <c r="C138" s="61"/>
      <c r="D138" s="61"/>
      <c r="E138" s="61"/>
      <c r="F138" s="61"/>
      <c r="G138" s="61"/>
      <c r="H138" s="61"/>
      <c r="I138" s="61"/>
      <c r="J138" s="61"/>
      <c r="K138" s="61"/>
      <c r="L138" s="61"/>
      <c r="M138" s="61"/>
      <c r="N138" s="61"/>
      <c r="O138" s="61"/>
      <c r="P138" s="61"/>
      <c r="Q138" s="61"/>
      <c r="R138" s="61"/>
      <c r="S138" s="61"/>
      <c r="T138" s="61"/>
      <c r="U138" s="61"/>
      <c r="V138" s="61"/>
      <c r="W138" s="61"/>
      <c r="X138" s="61"/>
      <c r="Y138" s="61"/>
      <c r="Z138" s="61"/>
      <c r="AA138" s="61"/>
      <c r="AB138" s="61"/>
    </row>
    <row r="139" spans="1:28" ht="14.25" customHeight="1" x14ac:dyDescent="0.35">
      <c r="A139" s="61"/>
      <c r="B139" s="61"/>
      <c r="C139" s="61"/>
      <c r="D139" s="61"/>
      <c r="E139" s="61"/>
      <c r="F139" s="61"/>
      <c r="G139" s="61"/>
      <c r="H139" s="61"/>
      <c r="I139" s="61"/>
      <c r="J139" s="61"/>
      <c r="K139" s="61"/>
      <c r="L139" s="61"/>
      <c r="M139" s="61"/>
      <c r="N139" s="61"/>
      <c r="O139" s="61"/>
      <c r="P139" s="61"/>
      <c r="Q139" s="61"/>
      <c r="R139" s="61"/>
      <c r="S139" s="61"/>
      <c r="T139" s="61"/>
      <c r="U139" s="61"/>
      <c r="V139" s="61"/>
      <c r="W139" s="61"/>
      <c r="X139" s="61"/>
      <c r="Y139" s="61"/>
      <c r="Z139" s="61"/>
      <c r="AA139" s="61"/>
      <c r="AB139" s="61"/>
    </row>
    <row r="140" spans="1:28" ht="14.25" customHeight="1" x14ac:dyDescent="0.35">
      <c r="A140" s="61"/>
      <c r="B140" s="61"/>
      <c r="C140" s="61"/>
      <c r="D140" s="61"/>
      <c r="E140" s="61"/>
      <c r="F140" s="61"/>
      <c r="G140" s="61"/>
      <c r="H140" s="61"/>
      <c r="I140" s="61"/>
      <c r="J140" s="61"/>
      <c r="K140" s="61"/>
      <c r="L140" s="61"/>
      <c r="M140" s="61"/>
      <c r="N140" s="61"/>
      <c r="O140" s="61"/>
      <c r="P140" s="61"/>
      <c r="Q140" s="61"/>
      <c r="R140" s="61"/>
      <c r="S140" s="61"/>
      <c r="T140" s="61"/>
      <c r="U140" s="61"/>
      <c r="V140" s="61"/>
      <c r="W140" s="61"/>
      <c r="X140" s="61"/>
      <c r="Y140" s="61"/>
      <c r="Z140" s="61"/>
      <c r="AA140" s="61"/>
      <c r="AB140" s="61"/>
    </row>
    <row r="141" spans="1:28" ht="14.25" customHeight="1" x14ac:dyDescent="0.35">
      <c r="A141" s="61"/>
      <c r="B141" s="61"/>
      <c r="C141" s="61"/>
      <c r="D141" s="61"/>
      <c r="E141" s="61"/>
      <c r="F141" s="61"/>
      <c r="G141" s="61"/>
      <c r="H141" s="61"/>
      <c r="I141" s="61"/>
      <c r="J141" s="61"/>
      <c r="K141" s="61"/>
      <c r="L141" s="61"/>
      <c r="M141" s="61"/>
      <c r="N141" s="61"/>
      <c r="O141" s="61"/>
      <c r="P141" s="61"/>
      <c r="Q141" s="61"/>
      <c r="R141" s="61"/>
      <c r="S141" s="61"/>
      <c r="T141" s="61"/>
      <c r="U141" s="61"/>
      <c r="V141" s="61"/>
      <c r="W141" s="61"/>
      <c r="X141" s="61"/>
      <c r="Y141" s="61"/>
      <c r="Z141" s="61"/>
      <c r="AA141" s="61"/>
      <c r="AB141" s="61"/>
    </row>
    <row r="142" spans="1:28" ht="14.25" customHeight="1" x14ac:dyDescent="0.35">
      <c r="A142" s="61"/>
      <c r="B142" s="61"/>
      <c r="C142" s="61"/>
      <c r="D142" s="61"/>
      <c r="E142" s="61"/>
      <c r="F142" s="61"/>
      <c r="G142" s="61"/>
      <c r="H142" s="61"/>
      <c r="I142" s="61"/>
      <c r="J142" s="61"/>
      <c r="K142" s="61"/>
      <c r="L142" s="61"/>
      <c r="M142" s="61"/>
      <c r="N142" s="61"/>
      <c r="O142" s="61"/>
      <c r="P142" s="61"/>
      <c r="Q142" s="61"/>
      <c r="R142" s="61"/>
      <c r="S142" s="61"/>
      <c r="T142" s="61"/>
      <c r="U142" s="61"/>
      <c r="V142" s="61"/>
      <c r="W142" s="61"/>
      <c r="X142" s="61"/>
      <c r="Y142" s="61"/>
      <c r="Z142" s="61"/>
      <c r="AA142" s="61"/>
      <c r="AB142" s="61"/>
    </row>
    <row r="143" spans="1:28" ht="14.25" customHeight="1" x14ac:dyDescent="0.35">
      <c r="A143" s="61"/>
      <c r="B143" s="61"/>
      <c r="C143" s="61"/>
      <c r="D143" s="61"/>
      <c r="E143" s="61"/>
      <c r="F143" s="61"/>
      <c r="G143" s="61"/>
      <c r="H143" s="61"/>
      <c r="I143" s="61"/>
      <c r="J143" s="61"/>
      <c r="K143" s="61"/>
      <c r="L143" s="61"/>
      <c r="M143" s="61"/>
      <c r="N143" s="61"/>
      <c r="O143" s="61"/>
      <c r="P143" s="61"/>
      <c r="Q143" s="61"/>
      <c r="R143" s="61"/>
      <c r="S143" s="61"/>
      <c r="T143" s="61"/>
      <c r="U143" s="61"/>
      <c r="V143" s="61"/>
      <c r="W143" s="61"/>
      <c r="X143" s="61"/>
      <c r="Y143" s="61"/>
      <c r="Z143" s="61"/>
      <c r="AA143" s="61"/>
      <c r="AB143" s="61"/>
    </row>
    <row r="144" spans="1:28" ht="14.25" customHeight="1" x14ac:dyDescent="0.35">
      <c r="A144" s="61"/>
      <c r="B144" s="61"/>
      <c r="C144" s="61"/>
      <c r="D144" s="61"/>
      <c r="E144" s="61"/>
      <c r="F144" s="61"/>
      <c r="G144" s="61"/>
      <c r="H144" s="61"/>
      <c r="I144" s="61"/>
      <c r="J144" s="61"/>
      <c r="K144" s="61"/>
      <c r="L144" s="61"/>
      <c r="M144" s="61"/>
      <c r="N144" s="61"/>
      <c r="O144" s="61"/>
      <c r="P144" s="61"/>
      <c r="Q144" s="61"/>
      <c r="R144" s="61"/>
      <c r="S144" s="61"/>
      <c r="T144" s="61"/>
      <c r="U144" s="61"/>
      <c r="V144" s="61"/>
      <c r="W144" s="61"/>
      <c r="X144" s="61"/>
      <c r="Y144" s="61"/>
      <c r="Z144" s="61"/>
      <c r="AA144" s="61"/>
      <c r="AB144" s="61"/>
    </row>
    <row r="145" spans="1:28" ht="14.25" customHeight="1" x14ac:dyDescent="0.35">
      <c r="A145" s="61"/>
      <c r="B145" s="61"/>
      <c r="C145" s="61"/>
      <c r="D145" s="61"/>
      <c r="E145" s="61"/>
      <c r="F145" s="61"/>
      <c r="G145" s="61"/>
      <c r="H145" s="61"/>
      <c r="I145" s="61"/>
      <c r="J145" s="61"/>
      <c r="K145" s="61"/>
      <c r="L145" s="61"/>
      <c r="M145" s="61"/>
      <c r="N145" s="61"/>
      <c r="O145" s="61"/>
      <c r="P145" s="61"/>
      <c r="Q145" s="61"/>
      <c r="R145" s="61"/>
      <c r="S145" s="61"/>
      <c r="T145" s="61"/>
      <c r="U145" s="61"/>
      <c r="V145" s="61"/>
      <c r="W145" s="61"/>
      <c r="X145" s="61"/>
      <c r="Y145" s="61"/>
      <c r="Z145" s="61"/>
      <c r="AA145" s="61"/>
      <c r="AB145" s="61"/>
    </row>
    <row r="146" spans="1:28" ht="14.25" customHeight="1" x14ac:dyDescent="0.35">
      <c r="A146" s="61"/>
      <c r="B146" s="61"/>
      <c r="C146" s="61"/>
      <c r="D146" s="61"/>
      <c r="E146" s="61"/>
      <c r="F146" s="61"/>
      <c r="G146" s="61"/>
      <c r="H146" s="61"/>
      <c r="I146" s="61"/>
      <c r="J146" s="61"/>
      <c r="K146" s="61"/>
      <c r="L146" s="61"/>
      <c r="M146" s="61"/>
      <c r="N146" s="61"/>
      <c r="O146" s="61"/>
      <c r="P146" s="61"/>
      <c r="Q146" s="61"/>
      <c r="R146" s="61"/>
      <c r="S146" s="61"/>
      <c r="T146" s="61"/>
      <c r="U146" s="61"/>
      <c r="V146" s="61"/>
      <c r="W146" s="61"/>
      <c r="X146" s="61"/>
      <c r="Y146" s="61"/>
      <c r="Z146" s="61"/>
      <c r="AA146" s="61"/>
      <c r="AB146" s="61"/>
    </row>
    <row r="147" spans="1:28" ht="14.25" customHeight="1" x14ac:dyDescent="0.35">
      <c r="A147" s="61"/>
      <c r="B147" s="61"/>
      <c r="C147" s="61"/>
      <c r="D147" s="61"/>
      <c r="E147" s="61"/>
      <c r="F147" s="61"/>
      <c r="G147" s="61"/>
      <c r="H147" s="61"/>
      <c r="I147" s="61"/>
      <c r="J147" s="61"/>
      <c r="K147" s="61"/>
      <c r="L147" s="61"/>
      <c r="M147" s="61"/>
      <c r="N147" s="61"/>
      <c r="O147" s="61"/>
      <c r="P147" s="61"/>
      <c r="Q147" s="61"/>
      <c r="R147" s="61"/>
      <c r="S147" s="61"/>
      <c r="T147" s="61"/>
      <c r="U147" s="61"/>
      <c r="V147" s="61"/>
      <c r="W147" s="61"/>
      <c r="X147" s="61"/>
      <c r="Y147" s="61"/>
      <c r="Z147" s="61"/>
      <c r="AA147" s="61"/>
      <c r="AB147" s="61"/>
    </row>
    <row r="148" spans="1:28" ht="14.25" customHeight="1" x14ac:dyDescent="0.35">
      <c r="A148" s="61"/>
      <c r="B148" s="61"/>
      <c r="C148" s="61"/>
      <c r="D148" s="61"/>
      <c r="E148" s="61"/>
      <c r="F148" s="61"/>
      <c r="G148" s="61"/>
      <c r="H148" s="61"/>
      <c r="I148" s="61"/>
      <c r="J148" s="61"/>
      <c r="K148" s="61"/>
      <c r="L148" s="61"/>
      <c r="M148" s="61"/>
      <c r="N148" s="61"/>
      <c r="O148" s="61"/>
      <c r="P148" s="61"/>
      <c r="Q148" s="61"/>
      <c r="R148" s="61"/>
      <c r="S148" s="61"/>
      <c r="T148" s="61"/>
      <c r="U148" s="61"/>
      <c r="V148" s="61"/>
      <c r="W148" s="61"/>
      <c r="X148" s="61"/>
      <c r="Y148" s="61"/>
      <c r="Z148" s="61"/>
      <c r="AA148" s="61"/>
      <c r="AB148" s="61"/>
    </row>
    <row r="149" spans="1:28" ht="14.25" customHeight="1" x14ac:dyDescent="0.35">
      <c r="A149" s="61"/>
      <c r="B149" s="61"/>
      <c r="C149" s="61"/>
      <c r="D149" s="61"/>
      <c r="E149" s="61"/>
      <c r="F149" s="61"/>
      <c r="G149" s="61"/>
      <c r="H149" s="61"/>
      <c r="I149" s="61"/>
      <c r="J149" s="61"/>
      <c r="K149" s="61"/>
      <c r="L149" s="61"/>
      <c r="M149" s="61"/>
      <c r="N149" s="61"/>
      <c r="O149" s="61"/>
      <c r="P149" s="61"/>
      <c r="Q149" s="61"/>
      <c r="R149" s="61"/>
      <c r="S149" s="61"/>
      <c r="T149" s="61"/>
      <c r="U149" s="61"/>
      <c r="V149" s="61"/>
      <c r="W149" s="61"/>
      <c r="X149" s="61"/>
      <c r="Y149" s="61"/>
      <c r="Z149" s="61"/>
      <c r="AA149" s="61"/>
      <c r="AB149" s="61"/>
    </row>
    <row r="150" spans="1:28" ht="14.25" customHeight="1" x14ac:dyDescent="0.35">
      <c r="A150" s="61"/>
      <c r="B150" s="61"/>
      <c r="C150" s="61"/>
      <c r="D150" s="61"/>
      <c r="E150" s="61"/>
      <c r="F150" s="61"/>
      <c r="G150" s="61"/>
      <c r="H150" s="61"/>
      <c r="I150" s="61"/>
      <c r="J150" s="61"/>
      <c r="K150" s="61"/>
      <c r="L150" s="61"/>
      <c r="M150" s="61"/>
      <c r="N150" s="61"/>
      <c r="O150" s="61"/>
      <c r="P150" s="61"/>
      <c r="Q150" s="61"/>
      <c r="R150" s="61"/>
      <c r="S150" s="61"/>
      <c r="T150" s="61"/>
      <c r="U150" s="61"/>
      <c r="V150" s="61"/>
      <c r="W150" s="61"/>
      <c r="X150" s="61"/>
      <c r="Y150" s="61"/>
      <c r="Z150" s="61"/>
      <c r="AA150" s="61"/>
      <c r="AB150" s="61"/>
    </row>
    <row r="151" spans="1:28" ht="14.25" customHeight="1" x14ac:dyDescent="0.35">
      <c r="A151" s="61"/>
      <c r="B151" s="61"/>
      <c r="C151" s="61"/>
      <c r="D151" s="61"/>
      <c r="E151" s="61"/>
      <c r="F151" s="61"/>
      <c r="G151" s="61"/>
      <c r="H151" s="61"/>
      <c r="I151" s="61"/>
      <c r="J151" s="61"/>
      <c r="K151" s="61"/>
      <c r="L151" s="61"/>
      <c r="M151" s="61"/>
      <c r="N151" s="61"/>
      <c r="O151" s="61"/>
      <c r="P151" s="61"/>
      <c r="Q151" s="61"/>
      <c r="R151" s="61"/>
      <c r="S151" s="61"/>
      <c r="T151" s="61"/>
      <c r="U151" s="61"/>
      <c r="V151" s="61"/>
      <c r="W151" s="61"/>
      <c r="X151" s="61"/>
      <c r="Y151" s="61"/>
      <c r="Z151" s="61"/>
      <c r="AA151" s="61"/>
      <c r="AB151" s="61"/>
    </row>
    <row r="152" spans="1:28" ht="14.25" customHeight="1" x14ac:dyDescent="0.35">
      <c r="A152" s="61"/>
      <c r="B152" s="61"/>
      <c r="C152" s="61"/>
      <c r="D152" s="61"/>
      <c r="E152" s="61"/>
      <c r="F152" s="61"/>
      <c r="G152" s="61"/>
      <c r="H152" s="61"/>
      <c r="I152" s="61"/>
      <c r="J152" s="61"/>
      <c r="K152" s="61"/>
      <c r="L152" s="61"/>
      <c r="M152" s="61"/>
      <c r="N152" s="61"/>
      <c r="O152" s="61"/>
      <c r="P152" s="61"/>
      <c r="Q152" s="61"/>
      <c r="R152" s="61"/>
      <c r="S152" s="61"/>
      <c r="T152" s="61"/>
      <c r="U152" s="61"/>
      <c r="V152" s="61"/>
      <c r="W152" s="61"/>
      <c r="X152" s="61"/>
      <c r="Y152" s="61"/>
      <c r="Z152" s="61"/>
      <c r="AA152" s="61"/>
      <c r="AB152" s="61"/>
    </row>
    <row r="153" spans="1:28" ht="14.25" customHeight="1" x14ac:dyDescent="0.35">
      <c r="A153" s="61"/>
      <c r="B153" s="61"/>
      <c r="C153" s="61"/>
      <c r="D153" s="61"/>
      <c r="E153" s="61"/>
      <c r="F153" s="61"/>
      <c r="G153" s="61"/>
      <c r="H153" s="61"/>
      <c r="I153" s="61"/>
      <c r="J153" s="61"/>
      <c r="K153" s="61"/>
      <c r="L153" s="61"/>
      <c r="M153" s="61"/>
      <c r="N153" s="61"/>
      <c r="O153" s="61"/>
      <c r="P153" s="61"/>
      <c r="Q153" s="61"/>
      <c r="R153" s="61"/>
      <c r="S153" s="61"/>
      <c r="T153" s="61"/>
      <c r="U153" s="61"/>
      <c r="V153" s="61"/>
      <c r="W153" s="61"/>
      <c r="X153" s="61"/>
      <c r="Y153" s="61"/>
      <c r="Z153" s="61"/>
      <c r="AA153" s="61"/>
      <c r="AB153" s="61"/>
    </row>
    <row r="154" spans="1:28" ht="14.25" customHeight="1" x14ac:dyDescent="0.35">
      <c r="A154" s="61"/>
      <c r="B154" s="61"/>
      <c r="C154" s="61"/>
      <c r="D154" s="61"/>
      <c r="E154" s="61"/>
      <c r="F154" s="61"/>
      <c r="G154" s="61"/>
      <c r="H154" s="61"/>
      <c r="I154" s="61"/>
      <c r="J154" s="61"/>
      <c r="K154" s="61"/>
      <c r="L154" s="61"/>
      <c r="M154" s="61"/>
      <c r="N154" s="61"/>
      <c r="O154" s="61"/>
      <c r="P154" s="61"/>
      <c r="Q154" s="61"/>
      <c r="R154" s="61"/>
      <c r="S154" s="61"/>
      <c r="T154" s="61"/>
      <c r="U154" s="61"/>
      <c r="V154" s="61"/>
      <c r="W154" s="61"/>
      <c r="X154" s="61"/>
      <c r="Y154" s="61"/>
      <c r="Z154" s="61"/>
      <c r="AA154" s="61"/>
      <c r="AB154" s="61"/>
    </row>
    <row r="155" spans="1:28" ht="14.25" customHeight="1" x14ac:dyDescent="0.35">
      <c r="A155" s="61"/>
      <c r="B155" s="61"/>
      <c r="C155" s="61"/>
      <c r="D155" s="61"/>
      <c r="E155" s="61"/>
      <c r="F155" s="61"/>
      <c r="G155" s="61"/>
      <c r="H155" s="61"/>
      <c r="I155" s="61"/>
      <c r="J155" s="61"/>
      <c r="K155" s="61"/>
      <c r="L155" s="61"/>
      <c r="M155" s="61"/>
      <c r="N155" s="61"/>
      <c r="O155" s="61"/>
      <c r="P155" s="61"/>
      <c r="Q155" s="61"/>
      <c r="R155" s="61"/>
      <c r="S155" s="61"/>
      <c r="T155" s="61"/>
      <c r="U155" s="61"/>
      <c r="V155" s="61"/>
      <c r="W155" s="61"/>
      <c r="X155" s="61"/>
      <c r="Y155" s="61"/>
      <c r="Z155" s="61"/>
      <c r="AA155" s="61"/>
      <c r="AB155" s="61"/>
    </row>
    <row r="156" spans="1:28" ht="14.25" customHeight="1" x14ac:dyDescent="0.35">
      <c r="A156" s="61"/>
      <c r="B156" s="61"/>
      <c r="C156" s="61"/>
      <c r="D156" s="61"/>
      <c r="E156" s="61"/>
      <c r="F156" s="61"/>
      <c r="G156" s="61"/>
      <c r="H156" s="61"/>
      <c r="I156" s="61"/>
      <c r="J156" s="61"/>
      <c r="K156" s="61"/>
      <c r="L156" s="61"/>
      <c r="M156" s="61"/>
      <c r="N156" s="61"/>
      <c r="O156" s="61"/>
      <c r="P156" s="61"/>
      <c r="Q156" s="61"/>
      <c r="R156" s="61"/>
      <c r="S156" s="61"/>
      <c r="T156" s="61"/>
      <c r="U156" s="61"/>
      <c r="V156" s="61"/>
      <c r="W156" s="61"/>
      <c r="X156" s="61"/>
      <c r="Y156" s="61"/>
      <c r="Z156" s="61"/>
      <c r="AA156" s="61"/>
      <c r="AB156" s="61"/>
    </row>
    <row r="157" spans="1:28" ht="14.25" customHeight="1" x14ac:dyDescent="0.35">
      <c r="A157" s="61"/>
      <c r="B157" s="61"/>
      <c r="C157" s="61"/>
      <c r="D157" s="61"/>
      <c r="E157" s="61"/>
      <c r="F157" s="61"/>
      <c r="G157" s="61"/>
      <c r="H157" s="61"/>
      <c r="I157" s="61"/>
      <c r="J157" s="61"/>
      <c r="K157" s="61"/>
      <c r="L157" s="61"/>
      <c r="M157" s="61"/>
      <c r="N157" s="61"/>
      <c r="O157" s="61"/>
      <c r="P157" s="61"/>
      <c r="Q157" s="61"/>
      <c r="R157" s="61"/>
      <c r="S157" s="61"/>
      <c r="T157" s="61"/>
      <c r="U157" s="61"/>
      <c r="V157" s="61"/>
      <c r="W157" s="61"/>
      <c r="X157" s="61"/>
      <c r="Y157" s="61"/>
      <c r="Z157" s="61"/>
      <c r="AA157" s="61"/>
      <c r="AB157" s="61"/>
    </row>
    <row r="158" spans="1:28" ht="14.25" customHeight="1" x14ac:dyDescent="0.35">
      <c r="A158" s="61"/>
      <c r="B158" s="61"/>
      <c r="C158" s="61"/>
      <c r="D158" s="61"/>
      <c r="E158" s="61"/>
      <c r="F158" s="61"/>
      <c r="G158" s="61"/>
      <c r="H158" s="61"/>
      <c r="I158" s="61"/>
      <c r="J158" s="61"/>
      <c r="K158" s="61"/>
      <c r="L158" s="61"/>
      <c r="M158" s="61"/>
      <c r="N158" s="61"/>
      <c r="O158" s="61"/>
      <c r="P158" s="61"/>
      <c r="Q158" s="61"/>
      <c r="R158" s="61"/>
      <c r="S158" s="61"/>
      <c r="T158" s="61"/>
      <c r="U158" s="61"/>
      <c r="V158" s="61"/>
      <c r="W158" s="61"/>
      <c r="X158" s="61"/>
      <c r="Y158" s="61"/>
      <c r="Z158" s="61"/>
      <c r="AA158" s="61"/>
      <c r="AB158" s="61"/>
    </row>
    <row r="159" spans="1:28" ht="14.25" customHeight="1" x14ac:dyDescent="0.35">
      <c r="A159" s="61"/>
      <c r="B159" s="61"/>
      <c r="C159" s="61"/>
      <c r="D159" s="61"/>
      <c r="E159" s="61"/>
      <c r="F159" s="61"/>
      <c r="G159" s="61"/>
      <c r="H159" s="61"/>
      <c r="I159" s="61"/>
      <c r="J159" s="61"/>
      <c r="K159" s="61"/>
      <c r="L159" s="61"/>
      <c r="M159" s="61"/>
      <c r="N159" s="61"/>
      <c r="O159" s="61"/>
      <c r="P159" s="61"/>
      <c r="Q159" s="61"/>
      <c r="R159" s="61"/>
      <c r="S159" s="61"/>
      <c r="T159" s="61"/>
      <c r="U159" s="61"/>
      <c r="V159" s="61"/>
      <c r="W159" s="61"/>
      <c r="X159" s="61"/>
      <c r="Y159" s="61"/>
      <c r="Z159" s="61"/>
      <c r="AA159" s="61"/>
      <c r="AB159" s="61"/>
    </row>
    <row r="160" spans="1:28" ht="14.25" customHeight="1" x14ac:dyDescent="0.35">
      <c r="A160" s="61"/>
      <c r="B160" s="61"/>
      <c r="C160" s="61"/>
      <c r="D160" s="61"/>
      <c r="E160" s="61"/>
      <c r="F160" s="61"/>
      <c r="G160" s="61"/>
      <c r="H160" s="61"/>
      <c r="I160" s="61"/>
      <c r="J160" s="61"/>
      <c r="K160" s="61"/>
      <c r="L160" s="61"/>
      <c r="M160" s="61"/>
      <c r="N160" s="61"/>
      <c r="O160" s="61"/>
      <c r="P160" s="61"/>
      <c r="Q160" s="61"/>
      <c r="R160" s="61"/>
      <c r="S160" s="61"/>
      <c r="T160" s="61"/>
      <c r="U160" s="61"/>
      <c r="V160" s="61"/>
      <c r="W160" s="61"/>
      <c r="X160" s="61"/>
      <c r="Y160" s="61"/>
      <c r="Z160" s="61"/>
      <c r="AA160" s="61"/>
      <c r="AB160" s="61"/>
    </row>
    <row r="161" spans="1:28" ht="14.25" customHeight="1" x14ac:dyDescent="0.35">
      <c r="A161" s="61"/>
      <c r="B161" s="61"/>
      <c r="C161" s="61"/>
      <c r="D161" s="61"/>
      <c r="E161" s="61"/>
      <c r="F161" s="61"/>
      <c r="G161" s="61"/>
      <c r="H161" s="61"/>
      <c r="I161" s="61"/>
      <c r="J161" s="61"/>
      <c r="K161" s="61"/>
      <c r="L161" s="61"/>
      <c r="M161" s="61"/>
      <c r="N161" s="61"/>
      <c r="O161" s="61"/>
      <c r="P161" s="61"/>
      <c r="Q161" s="61"/>
      <c r="R161" s="61"/>
      <c r="S161" s="61"/>
      <c r="T161" s="61"/>
      <c r="U161" s="61"/>
      <c r="V161" s="61"/>
      <c r="W161" s="61"/>
      <c r="X161" s="61"/>
      <c r="Y161" s="61"/>
      <c r="Z161" s="61"/>
      <c r="AA161" s="61"/>
      <c r="AB161" s="61"/>
    </row>
    <row r="162" spans="1:28" ht="14.25" customHeight="1" x14ac:dyDescent="0.35">
      <c r="A162" s="61"/>
      <c r="B162" s="61"/>
      <c r="C162" s="61"/>
      <c r="D162" s="61"/>
      <c r="E162" s="61"/>
      <c r="F162" s="61"/>
      <c r="G162" s="61"/>
      <c r="H162" s="61"/>
      <c r="I162" s="61"/>
      <c r="J162" s="61"/>
      <c r="K162" s="61"/>
      <c r="L162" s="61"/>
      <c r="M162" s="61"/>
      <c r="N162" s="61"/>
      <c r="O162" s="61"/>
      <c r="P162" s="61"/>
      <c r="Q162" s="61"/>
      <c r="R162" s="61"/>
      <c r="S162" s="61"/>
      <c r="T162" s="61"/>
      <c r="U162" s="61"/>
      <c r="V162" s="61"/>
      <c r="W162" s="61"/>
      <c r="X162" s="61"/>
      <c r="Y162" s="61"/>
      <c r="Z162" s="61"/>
      <c r="AA162" s="61"/>
      <c r="AB162" s="61"/>
    </row>
    <row r="163" spans="1:28" ht="14.25" customHeight="1" x14ac:dyDescent="0.35">
      <c r="A163" s="61"/>
      <c r="B163" s="61"/>
      <c r="C163" s="61"/>
      <c r="D163" s="61"/>
      <c r="E163" s="61"/>
      <c r="F163" s="61"/>
      <c r="G163" s="61"/>
      <c r="H163" s="61"/>
      <c r="I163" s="61"/>
      <c r="J163" s="61"/>
      <c r="K163" s="61"/>
      <c r="L163" s="61"/>
      <c r="M163" s="61"/>
      <c r="N163" s="61"/>
      <c r="O163" s="61"/>
      <c r="P163" s="61"/>
      <c r="Q163" s="61"/>
      <c r="R163" s="61"/>
      <c r="S163" s="61"/>
      <c r="T163" s="61"/>
      <c r="U163" s="61"/>
      <c r="V163" s="61"/>
      <c r="W163" s="61"/>
      <c r="X163" s="61"/>
      <c r="Y163" s="61"/>
      <c r="Z163" s="61"/>
      <c r="AA163" s="61"/>
      <c r="AB163" s="61"/>
    </row>
    <row r="164" spans="1:28" ht="14.25" customHeight="1" x14ac:dyDescent="0.35">
      <c r="A164" s="61"/>
      <c r="B164" s="61"/>
      <c r="C164" s="61"/>
      <c r="D164" s="61"/>
      <c r="E164" s="61"/>
      <c r="F164" s="61"/>
      <c r="G164" s="61"/>
      <c r="H164" s="61"/>
      <c r="I164" s="61"/>
      <c r="J164" s="61"/>
      <c r="K164" s="61"/>
      <c r="L164" s="61"/>
      <c r="M164" s="61"/>
      <c r="N164" s="61"/>
      <c r="O164" s="61"/>
      <c r="P164" s="61"/>
      <c r="Q164" s="61"/>
      <c r="R164" s="61"/>
      <c r="S164" s="61"/>
      <c r="T164" s="61"/>
      <c r="U164" s="61"/>
      <c r="V164" s="61"/>
      <c r="W164" s="61"/>
      <c r="X164" s="61"/>
      <c r="Y164" s="61"/>
      <c r="Z164" s="61"/>
      <c r="AA164" s="61"/>
      <c r="AB164" s="61"/>
    </row>
    <row r="165" spans="1:28" ht="14.25" customHeight="1" x14ac:dyDescent="0.35">
      <c r="A165" s="61"/>
      <c r="B165" s="61"/>
      <c r="C165" s="61"/>
      <c r="D165" s="61"/>
      <c r="E165" s="61"/>
      <c r="F165" s="61"/>
      <c r="G165" s="61"/>
      <c r="H165" s="61"/>
      <c r="I165" s="61"/>
      <c r="J165" s="61"/>
      <c r="K165" s="61"/>
      <c r="L165" s="61"/>
      <c r="M165" s="61"/>
      <c r="N165" s="61"/>
      <c r="O165" s="61"/>
      <c r="P165" s="61"/>
      <c r="Q165" s="61"/>
      <c r="R165" s="61"/>
      <c r="S165" s="61"/>
      <c r="T165" s="61"/>
      <c r="U165" s="61"/>
      <c r="V165" s="61"/>
      <c r="W165" s="61"/>
      <c r="X165" s="61"/>
      <c r="Y165" s="61"/>
      <c r="Z165" s="61"/>
      <c r="AA165" s="61"/>
      <c r="AB165" s="61"/>
    </row>
    <row r="166" spans="1:28" ht="14.25" customHeight="1" x14ac:dyDescent="0.35">
      <c r="A166" s="61"/>
      <c r="B166" s="61"/>
      <c r="C166" s="61"/>
      <c r="D166" s="61"/>
      <c r="E166" s="61"/>
      <c r="F166" s="61"/>
      <c r="G166" s="61"/>
      <c r="H166" s="61"/>
      <c r="I166" s="61"/>
      <c r="J166" s="61"/>
      <c r="K166" s="61"/>
      <c r="L166" s="61"/>
      <c r="M166" s="61"/>
      <c r="N166" s="61"/>
      <c r="O166" s="61"/>
      <c r="P166" s="61"/>
      <c r="Q166" s="61"/>
      <c r="R166" s="61"/>
      <c r="S166" s="61"/>
      <c r="T166" s="61"/>
      <c r="U166" s="61"/>
      <c r="V166" s="61"/>
      <c r="W166" s="61"/>
      <c r="X166" s="61"/>
      <c r="Y166" s="61"/>
      <c r="Z166" s="61"/>
      <c r="AA166" s="61"/>
      <c r="AB166" s="61"/>
    </row>
    <row r="167" spans="1:28" ht="14.25" customHeight="1" x14ac:dyDescent="0.35">
      <c r="A167" s="61"/>
      <c r="B167" s="61"/>
      <c r="C167" s="61"/>
      <c r="D167" s="61"/>
      <c r="E167" s="61"/>
      <c r="F167" s="61"/>
      <c r="G167" s="61"/>
      <c r="H167" s="61"/>
      <c r="I167" s="61"/>
      <c r="J167" s="61"/>
      <c r="K167" s="61"/>
      <c r="L167" s="61"/>
      <c r="M167" s="61"/>
      <c r="N167" s="61"/>
      <c r="O167" s="61"/>
      <c r="P167" s="61"/>
      <c r="Q167" s="61"/>
      <c r="R167" s="61"/>
      <c r="S167" s="61"/>
      <c r="T167" s="61"/>
      <c r="U167" s="61"/>
      <c r="V167" s="61"/>
      <c r="W167" s="61"/>
      <c r="X167" s="61"/>
      <c r="Y167" s="61"/>
      <c r="Z167" s="61"/>
      <c r="AA167" s="61"/>
      <c r="AB167" s="61"/>
    </row>
    <row r="168" spans="1:28" ht="14.25" customHeight="1" x14ac:dyDescent="0.35">
      <c r="A168" s="61"/>
      <c r="B168" s="61"/>
      <c r="C168" s="61"/>
      <c r="D168" s="61"/>
      <c r="E168" s="61"/>
      <c r="F168" s="61"/>
      <c r="G168" s="61"/>
      <c r="H168" s="61"/>
      <c r="I168" s="61"/>
      <c r="J168" s="61"/>
      <c r="K168" s="61"/>
      <c r="L168" s="61"/>
      <c r="M168" s="61"/>
      <c r="N168" s="61"/>
      <c r="O168" s="61"/>
      <c r="P168" s="61"/>
      <c r="Q168" s="61"/>
      <c r="R168" s="61"/>
      <c r="S168" s="61"/>
      <c r="T168" s="61"/>
      <c r="U168" s="61"/>
      <c r="V168" s="61"/>
      <c r="W168" s="61"/>
      <c r="X168" s="61"/>
      <c r="Y168" s="61"/>
      <c r="Z168" s="61"/>
      <c r="AA168" s="61"/>
      <c r="AB168" s="61"/>
    </row>
    <row r="169" spans="1:28" ht="14.25" customHeight="1" x14ac:dyDescent="0.35">
      <c r="A169" s="61"/>
      <c r="B169" s="61"/>
      <c r="C169" s="61"/>
      <c r="D169" s="61"/>
      <c r="E169" s="61"/>
      <c r="F169" s="61"/>
      <c r="G169" s="61"/>
      <c r="H169" s="61"/>
      <c r="I169" s="61"/>
      <c r="J169" s="61"/>
      <c r="K169" s="61"/>
      <c r="L169" s="61"/>
      <c r="M169" s="61"/>
      <c r="N169" s="61"/>
      <c r="O169" s="61"/>
      <c r="P169" s="61"/>
      <c r="Q169" s="61"/>
      <c r="R169" s="61"/>
      <c r="S169" s="61"/>
      <c r="T169" s="61"/>
      <c r="U169" s="61"/>
      <c r="V169" s="61"/>
      <c r="W169" s="61"/>
      <c r="X169" s="61"/>
      <c r="Y169" s="61"/>
      <c r="Z169" s="61"/>
      <c r="AA169" s="61"/>
      <c r="AB169" s="61"/>
    </row>
    <row r="170" spans="1:28" ht="14.25" customHeight="1" x14ac:dyDescent="0.35">
      <c r="A170" s="61"/>
      <c r="B170" s="61"/>
      <c r="C170" s="61"/>
      <c r="D170" s="61"/>
      <c r="E170" s="61"/>
      <c r="F170" s="61"/>
      <c r="G170" s="61"/>
      <c r="H170" s="61"/>
      <c r="I170" s="61"/>
      <c r="J170" s="61"/>
      <c r="K170" s="61"/>
      <c r="L170" s="61"/>
      <c r="M170" s="61"/>
      <c r="N170" s="61"/>
      <c r="O170" s="61"/>
      <c r="P170" s="61"/>
      <c r="Q170" s="61"/>
      <c r="R170" s="61"/>
      <c r="S170" s="61"/>
      <c r="T170" s="61"/>
      <c r="U170" s="61"/>
      <c r="V170" s="61"/>
      <c r="W170" s="61"/>
      <c r="X170" s="61"/>
      <c r="Y170" s="61"/>
      <c r="Z170" s="61"/>
      <c r="AA170" s="61"/>
      <c r="AB170" s="61"/>
    </row>
    <row r="171" spans="1:28" ht="14.25" customHeight="1" x14ac:dyDescent="0.35">
      <c r="A171" s="61"/>
      <c r="B171" s="61"/>
      <c r="C171" s="61"/>
      <c r="D171" s="61"/>
      <c r="E171" s="61"/>
      <c r="F171" s="61"/>
      <c r="G171" s="61"/>
      <c r="H171" s="61"/>
      <c r="I171" s="61"/>
      <c r="J171" s="61"/>
      <c r="K171" s="61"/>
      <c r="L171" s="61"/>
      <c r="M171" s="61"/>
      <c r="N171" s="61"/>
      <c r="O171" s="61"/>
      <c r="P171" s="61"/>
      <c r="Q171" s="61"/>
      <c r="R171" s="61"/>
      <c r="S171" s="61"/>
      <c r="T171" s="61"/>
      <c r="U171" s="61"/>
      <c r="V171" s="61"/>
      <c r="W171" s="61"/>
      <c r="X171" s="61"/>
      <c r="Y171" s="61"/>
      <c r="Z171" s="61"/>
      <c r="AA171" s="61"/>
      <c r="AB171" s="61"/>
    </row>
    <row r="172" spans="1:28" ht="14.25" customHeight="1" x14ac:dyDescent="0.35">
      <c r="A172" s="61"/>
      <c r="B172" s="61"/>
      <c r="C172" s="61"/>
      <c r="D172" s="61"/>
      <c r="E172" s="61"/>
      <c r="F172" s="61"/>
      <c r="G172" s="61"/>
      <c r="H172" s="61"/>
      <c r="I172" s="61"/>
      <c r="J172" s="61"/>
      <c r="K172" s="61"/>
      <c r="L172" s="61"/>
      <c r="M172" s="61"/>
      <c r="N172" s="61"/>
      <c r="O172" s="61"/>
      <c r="P172" s="61"/>
      <c r="Q172" s="61"/>
      <c r="R172" s="61"/>
      <c r="S172" s="61"/>
      <c r="T172" s="61"/>
      <c r="U172" s="61"/>
      <c r="V172" s="61"/>
      <c r="W172" s="61"/>
      <c r="X172" s="61"/>
      <c r="Y172" s="61"/>
      <c r="Z172" s="61"/>
      <c r="AA172" s="61"/>
      <c r="AB172" s="61"/>
    </row>
    <row r="173" spans="1:28" ht="14.25" customHeight="1" x14ac:dyDescent="0.35">
      <c r="A173" s="61"/>
      <c r="B173" s="61"/>
      <c r="C173" s="61"/>
      <c r="D173" s="61"/>
      <c r="E173" s="61"/>
      <c r="F173" s="61"/>
      <c r="G173" s="61"/>
      <c r="H173" s="61"/>
      <c r="I173" s="61"/>
      <c r="J173" s="61"/>
      <c r="K173" s="61"/>
      <c r="L173" s="61"/>
      <c r="M173" s="61"/>
      <c r="N173" s="61"/>
      <c r="O173" s="61"/>
      <c r="P173" s="61"/>
      <c r="Q173" s="61"/>
      <c r="R173" s="61"/>
      <c r="S173" s="61"/>
      <c r="T173" s="61"/>
      <c r="U173" s="61"/>
      <c r="V173" s="61"/>
      <c r="W173" s="61"/>
      <c r="X173" s="61"/>
      <c r="Y173" s="61"/>
      <c r="Z173" s="61"/>
      <c r="AA173" s="61"/>
      <c r="AB173" s="61"/>
    </row>
    <row r="174" spans="1:28" ht="14.25" customHeight="1" x14ac:dyDescent="0.35">
      <c r="A174" s="61"/>
      <c r="B174" s="61"/>
      <c r="C174" s="61"/>
      <c r="D174" s="61"/>
      <c r="E174" s="61"/>
      <c r="F174" s="61"/>
      <c r="G174" s="61"/>
      <c r="H174" s="61"/>
      <c r="I174" s="61"/>
      <c r="J174" s="61"/>
      <c r="K174" s="61"/>
      <c r="L174" s="61"/>
      <c r="M174" s="61"/>
      <c r="N174" s="61"/>
      <c r="O174" s="61"/>
      <c r="P174" s="61"/>
      <c r="Q174" s="61"/>
      <c r="R174" s="61"/>
      <c r="S174" s="61"/>
      <c r="T174" s="61"/>
      <c r="U174" s="61"/>
      <c r="V174" s="61"/>
      <c r="W174" s="61"/>
      <c r="X174" s="61"/>
      <c r="Y174" s="61"/>
      <c r="Z174" s="61"/>
      <c r="AA174" s="61"/>
      <c r="AB174" s="61"/>
    </row>
    <row r="175" spans="1:28" ht="14.25" customHeight="1" x14ac:dyDescent="0.35">
      <c r="A175" s="61"/>
      <c r="B175" s="61"/>
      <c r="C175" s="61"/>
      <c r="D175" s="61"/>
      <c r="E175" s="61"/>
      <c r="F175" s="61"/>
      <c r="G175" s="61"/>
      <c r="H175" s="61"/>
      <c r="I175" s="61"/>
      <c r="J175" s="61"/>
      <c r="K175" s="61"/>
      <c r="L175" s="61"/>
      <c r="M175" s="61"/>
      <c r="N175" s="61"/>
      <c r="O175" s="61"/>
      <c r="P175" s="61"/>
      <c r="Q175" s="61"/>
      <c r="R175" s="61"/>
      <c r="S175" s="61"/>
      <c r="T175" s="61"/>
      <c r="U175" s="61"/>
      <c r="V175" s="61"/>
      <c r="W175" s="61"/>
      <c r="X175" s="61"/>
      <c r="Y175" s="61"/>
      <c r="Z175" s="61"/>
      <c r="AA175" s="61"/>
      <c r="AB175" s="61"/>
    </row>
    <row r="176" spans="1:28" ht="14.25" customHeight="1" x14ac:dyDescent="0.35">
      <c r="A176" s="61"/>
      <c r="B176" s="61"/>
      <c r="C176" s="61"/>
      <c r="D176" s="61"/>
      <c r="E176" s="61"/>
      <c r="F176" s="61"/>
      <c r="G176" s="61"/>
      <c r="H176" s="61"/>
      <c r="I176" s="61"/>
      <c r="J176" s="61"/>
      <c r="K176" s="61"/>
      <c r="L176" s="61"/>
      <c r="M176" s="61"/>
      <c r="N176" s="61"/>
      <c r="O176" s="61"/>
      <c r="P176" s="61"/>
      <c r="Q176" s="61"/>
      <c r="R176" s="61"/>
      <c r="S176" s="61"/>
      <c r="T176" s="61"/>
      <c r="U176" s="61"/>
      <c r="V176" s="61"/>
      <c r="W176" s="61"/>
      <c r="X176" s="61"/>
      <c r="Y176" s="61"/>
      <c r="Z176" s="61"/>
      <c r="AA176" s="61"/>
      <c r="AB176" s="61"/>
    </row>
    <row r="177" spans="1:28" ht="14.25" customHeight="1" x14ac:dyDescent="0.35">
      <c r="A177" s="61"/>
      <c r="B177" s="61"/>
      <c r="C177" s="61"/>
      <c r="D177" s="61"/>
      <c r="E177" s="61"/>
      <c r="F177" s="61"/>
      <c r="G177" s="61"/>
      <c r="H177" s="61"/>
      <c r="I177" s="61"/>
      <c r="J177" s="61"/>
      <c r="K177" s="61"/>
      <c r="L177" s="61"/>
      <c r="M177" s="61"/>
      <c r="N177" s="61"/>
      <c r="O177" s="61"/>
      <c r="P177" s="61"/>
      <c r="Q177" s="61"/>
      <c r="R177" s="61"/>
      <c r="S177" s="61"/>
      <c r="T177" s="61"/>
      <c r="U177" s="61"/>
      <c r="V177" s="61"/>
      <c r="W177" s="61"/>
      <c r="X177" s="61"/>
      <c r="Y177" s="61"/>
      <c r="Z177" s="61"/>
      <c r="AA177" s="61"/>
      <c r="AB177" s="61"/>
    </row>
    <row r="178" spans="1:28" ht="14.25" customHeight="1" x14ac:dyDescent="0.35">
      <c r="A178" s="61"/>
      <c r="B178" s="61"/>
      <c r="C178" s="61"/>
      <c r="D178" s="61"/>
      <c r="E178" s="61"/>
      <c r="F178" s="61"/>
      <c r="G178" s="61"/>
      <c r="H178" s="61"/>
      <c r="I178" s="61"/>
      <c r="J178" s="61"/>
      <c r="K178" s="61"/>
      <c r="L178" s="61"/>
      <c r="M178" s="61"/>
      <c r="N178" s="61"/>
      <c r="O178" s="61"/>
      <c r="P178" s="61"/>
      <c r="Q178" s="61"/>
      <c r="R178" s="61"/>
      <c r="S178" s="61"/>
      <c r="T178" s="61"/>
      <c r="U178" s="61"/>
      <c r="V178" s="61"/>
      <c r="W178" s="61"/>
      <c r="X178" s="61"/>
      <c r="Y178" s="61"/>
      <c r="Z178" s="61"/>
      <c r="AA178" s="61"/>
      <c r="AB178" s="61"/>
    </row>
    <row r="179" spans="1:28" ht="14.25" customHeight="1" x14ac:dyDescent="0.35">
      <c r="A179" s="61"/>
      <c r="B179" s="61"/>
      <c r="C179" s="61"/>
      <c r="D179" s="61"/>
      <c r="E179" s="61"/>
      <c r="F179" s="61"/>
      <c r="G179" s="61"/>
      <c r="H179" s="61"/>
      <c r="I179" s="61"/>
      <c r="J179" s="61"/>
      <c r="K179" s="61"/>
      <c r="L179" s="61"/>
      <c r="M179" s="61"/>
      <c r="N179" s="61"/>
      <c r="O179" s="61"/>
      <c r="P179" s="61"/>
      <c r="Q179" s="61"/>
      <c r="R179" s="61"/>
      <c r="S179" s="61"/>
      <c r="T179" s="61"/>
      <c r="U179" s="61"/>
      <c r="V179" s="61"/>
      <c r="W179" s="61"/>
      <c r="X179" s="61"/>
      <c r="Y179" s="61"/>
      <c r="Z179" s="61"/>
      <c r="AA179" s="61"/>
      <c r="AB179" s="61"/>
    </row>
    <row r="180" spans="1:28" ht="14.25" customHeight="1" x14ac:dyDescent="0.35">
      <c r="A180" s="61"/>
      <c r="B180" s="61"/>
      <c r="C180" s="61"/>
      <c r="D180" s="61"/>
      <c r="E180" s="61"/>
      <c r="F180" s="61"/>
      <c r="G180" s="61"/>
      <c r="H180" s="61"/>
      <c r="I180" s="61"/>
      <c r="J180" s="61"/>
      <c r="K180" s="61"/>
      <c r="L180" s="61"/>
      <c r="M180" s="61"/>
      <c r="N180" s="61"/>
      <c r="O180" s="61"/>
      <c r="P180" s="61"/>
      <c r="Q180" s="61"/>
      <c r="R180" s="61"/>
      <c r="S180" s="61"/>
      <c r="T180" s="61"/>
      <c r="U180" s="61"/>
      <c r="V180" s="61"/>
      <c r="W180" s="61"/>
      <c r="X180" s="61"/>
      <c r="Y180" s="61"/>
      <c r="Z180" s="61"/>
      <c r="AA180" s="61"/>
      <c r="AB180" s="61"/>
    </row>
    <row r="181" spans="1:28" ht="14.25" customHeight="1" x14ac:dyDescent="0.35">
      <c r="A181" s="61"/>
      <c r="B181" s="61"/>
      <c r="C181" s="61"/>
      <c r="D181" s="61"/>
      <c r="E181" s="61"/>
      <c r="F181" s="61"/>
      <c r="G181" s="61"/>
      <c r="H181" s="61"/>
      <c r="I181" s="61"/>
      <c r="J181" s="61"/>
      <c r="K181" s="61"/>
      <c r="L181" s="61"/>
      <c r="M181" s="61"/>
      <c r="N181" s="61"/>
      <c r="O181" s="61"/>
      <c r="P181" s="61"/>
      <c r="Q181" s="61"/>
      <c r="R181" s="61"/>
      <c r="S181" s="61"/>
      <c r="T181" s="61"/>
      <c r="U181" s="61"/>
      <c r="V181" s="61"/>
      <c r="W181" s="61"/>
      <c r="X181" s="61"/>
      <c r="Y181" s="61"/>
      <c r="Z181" s="61"/>
      <c r="AA181" s="61"/>
      <c r="AB181" s="61"/>
    </row>
    <row r="182" spans="1:28" ht="14.25" customHeight="1" x14ac:dyDescent="0.35">
      <c r="A182" s="61"/>
      <c r="B182" s="61"/>
      <c r="C182" s="61"/>
      <c r="D182" s="61"/>
      <c r="E182" s="61"/>
      <c r="F182" s="61"/>
      <c r="G182" s="61"/>
      <c r="H182" s="61"/>
      <c r="I182" s="61"/>
      <c r="J182" s="61"/>
      <c r="K182" s="61"/>
      <c r="L182" s="61"/>
      <c r="M182" s="61"/>
      <c r="N182" s="61"/>
      <c r="O182" s="61"/>
      <c r="P182" s="61"/>
      <c r="Q182" s="61"/>
      <c r="R182" s="61"/>
      <c r="S182" s="61"/>
      <c r="T182" s="61"/>
      <c r="U182" s="61"/>
      <c r="V182" s="61"/>
      <c r="W182" s="61"/>
      <c r="X182" s="61"/>
      <c r="Y182" s="61"/>
      <c r="Z182" s="61"/>
      <c r="AA182" s="61"/>
      <c r="AB182" s="61"/>
    </row>
    <row r="183" spans="1:28" ht="14.25" customHeight="1" x14ac:dyDescent="0.35">
      <c r="A183" s="61"/>
      <c r="B183" s="61"/>
      <c r="C183" s="61"/>
      <c r="D183" s="61"/>
      <c r="E183" s="61"/>
      <c r="F183" s="61"/>
      <c r="G183" s="61"/>
      <c r="H183" s="61"/>
      <c r="I183" s="61"/>
      <c r="J183" s="61"/>
      <c r="K183" s="61"/>
      <c r="L183" s="61"/>
      <c r="M183" s="61"/>
      <c r="N183" s="61"/>
      <c r="O183" s="61"/>
      <c r="P183" s="61"/>
      <c r="Q183" s="61"/>
      <c r="R183" s="61"/>
      <c r="S183" s="61"/>
      <c r="T183" s="61"/>
      <c r="U183" s="61"/>
      <c r="V183" s="61"/>
      <c r="W183" s="61"/>
      <c r="X183" s="61"/>
      <c r="Y183" s="61"/>
      <c r="Z183" s="61"/>
      <c r="AA183" s="61"/>
      <c r="AB183" s="61"/>
    </row>
    <row r="184" spans="1:28" ht="14.25" customHeight="1" x14ac:dyDescent="0.35">
      <c r="A184" s="61"/>
      <c r="B184" s="61"/>
      <c r="C184" s="61"/>
      <c r="D184" s="61"/>
      <c r="E184" s="61"/>
      <c r="F184" s="61"/>
      <c r="G184" s="61"/>
      <c r="H184" s="61"/>
      <c r="I184" s="61"/>
      <c r="J184" s="61"/>
      <c r="K184" s="61"/>
      <c r="L184" s="61"/>
      <c r="M184" s="61"/>
      <c r="N184" s="61"/>
      <c r="O184" s="61"/>
      <c r="P184" s="61"/>
      <c r="Q184" s="61"/>
      <c r="R184" s="61"/>
      <c r="S184" s="61"/>
      <c r="T184" s="61"/>
      <c r="U184" s="61"/>
      <c r="V184" s="61"/>
      <c r="W184" s="61"/>
      <c r="X184" s="61"/>
      <c r="Y184" s="61"/>
      <c r="Z184" s="61"/>
      <c r="AA184" s="61"/>
      <c r="AB184" s="61"/>
    </row>
    <row r="185" spans="1:28" ht="14.25" customHeight="1" x14ac:dyDescent="0.35">
      <c r="A185" s="61"/>
      <c r="B185" s="61"/>
      <c r="C185" s="61"/>
      <c r="D185" s="61"/>
      <c r="E185" s="61"/>
      <c r="F185" s="61"/>
      <c r="G185" s="61"/>
      <c r="H185" s="61"/>
      <c r="I185" s="61"/>
      <c r="J185" s="61"/>
      <c r="K185" s="61"/>
      <c r="L185" s="61"/>
      <c r="M185" s="61"/>
      <c r="N185" s="61"/>
      <c r="O185" s="61"/>
      <c r="P185" s="61"/>
      <c r="Q185" s="61"/>
      <c r="R185" s="61"/>
      <c r="S185" s="61"/>
      <c r="T185" s="61"/>
      <c r="U185" s="61"/>
      <c r="V185" s="61"/>
      <c r="W185" s="61"/>
      <c r="X185" s="61"/>
      <c r="Y185" s="61"/>
      <c r="Z185" s="61"/>
      <c r="AA185" s="61"/>
      <c r="AB185" s="61"/>
    </row>
    <row r="186" spans="1:28" ht="14.25" customHeight="1" x14ac:dyDescent="0.35">
      <c r="A186" s="61"/>
      <c r="B186" s="61"/>
      <c r="C186" s="61"/>
      <c r="D186" s="61"/>
      <c r="E186" s="61"/>
      <c r="F186" s="61"/>
      <c r="G186" s="61"/>
      <c r="H186" s="61"/>
      <c r="I186" s="61"/>
      <c r="J186" s="61"/>
      <c r="K186" s="61"/>
      <c r="L186" s="61"/>
      <c r="M186" s="61"/>
      <c r="N186" s="61"/>
      <c r="O186" s="61"/>
      <c r="P186" s="61"/>
      <c r="Q186" s="61"/>
      <c r="R186" s="61"/>
      <c r="S186" s="61"/>
      <c r="T186" s="61"/>
      <c r="U186" s="61"/>
      <c r="V186" s="61"/>
      <c r="W186" s="61"/>
      <c r="X186" s="61"/>
      <c r="Y186" s="61"/>
      <c r="Z186" s="61"/>
      <c r="AA186" s="61"/>
      <c r="AB186" s="61"/>
    </row>
    <row r="187" spans="1:28" ht="14.25" customHeight="1" x14ac:dyDescent="0.35">
      <c r="A187" s="61"/>
      <c r="B187" s="61"/>
      <c r="C187" s="61"/>
      <c r="D187" s="61"/>
      <c r="E187" s="61"/>
      <c r="F187" s="61"/>
      <c r="G187" s="61"/>
      <c r="H187" s="61"/>
      <c r="I187" s="61"/>
      <c r="J187" s="61"/>
      <c r="K187" s="61"/>
      <c r="L187" s="61"/>
      <c r="M187" s="61"/>
      <c r="N187" s="61"/>
      <c r="O187" s="61"/>
      <c r="P187" s="61"/>
      <c r="Q187" s="61"/>
      <c r="R187" s="61"/>
      <c r="S187" s="61"/>
      <c r="T187" s="61"/>
      <c r="U187" s="61"/>
      <c r="V187" s="61"/>
      <c r="W187" s="61"/>
      <c r="X187" s="61"/>
      <c r="Y187" s="61"/>
      <c r="Z187" s="61"/>
      <c r="AA187" s="61"/>
      <c r="AB187" s="61"/>
    </row>
    <row r="188" spans="1:28" ht="14.25" customHeight="1" x14ac:dyDescent="0.35">
      <c r="A188" s="61"/>
      <c r="B188" s="61"/>
      <c r="C188" s="61"/>
      <c r="D188" s="61"/>
      <c r="E188" s="61"/>
      <c r="F188" s="61"/>
      <c r="G188" s="61"/>
      <c r="H188" s="61"/>
      <c r="I188" s="61"/>
      <c r="J188" s="61"/>
      <c r="K188" s="61"/>
      <c r="L188" s="61"/>
      <c r="M188" s="61"/>
      <c r="N188" s="61"/>
      <c r="O188" s="61"/>
      <c r="P188" s="61"/>
      <c r="Q188" s="61"/>
      <c r="R188" s="61"/>
      <c r="S188" s="61"/>
      <c r="T188" s="61"/>
      <c r="U188" s="61"/>
      <c r="V188" s="61"/>
      <c r="W188" s="61"/>
      <c r="X188" s="61"/>
      <c r="Y188" s="61"/>
      <c r="Z188" s="61"/>
      <c r="AA188" s="61"/>
      <c r="AB188" s="61"/>
    </row>
    <row r="189" spans="1:28" ht="14.25" customHeight="1" x14ac:dyDescent="0.35">
      <c r="A189" s="61"/>
      <c r="B189" s="61"/>
      <c r="C189" s="61"/>
      <c r="D189" s="61"/>
      <c r="E189" s="61"/>
      <c r="F189" s="61"/>
      <c r="G189" s="61"/>
      <c r="H189" s="61"/>
      <c r="I189" s="61"/>
      <c r="J189" s="61"/>
      <c r="K189" s="61"/>
      <c r="L189" s="61"/>
      <c r="M189" s="61"/>
      <c r="N189" s="61"/>
      <c r="O189" s="61"/>
      <c r="P189" s="61"/>
      <c r="Q189" s="61"/>
      <c r="R189" s="61"/>
      <c r="S189" s="61"/>
      <c r="T189" s="61"/>
      <c r="U189" s="61"/>
      <c r="V189" s="61"/>
      <c r="W189" s="61"/>
      <c r="X189" s="61"/>
      <c r="Y189" s="61"/>
      <c r="Z189" s="61"/>
      <c r="AA189" s="61"/>
      <c r="AB189" s="61"/>
    </row>
    <row r="190" spans="1:28" ht="14.25" customHeight="1" x14ac:dyDescent="0.35">
      <c r="A190" s="61"/>
      <c r="B190" s="61"/>
      <c r="C190" s="61"/>
      <c r="D190" s="61"/>
      <c r="E190" s="61"/>
      <c r="F190" s="61"/>
      <c r="G190" s="61"/>
      <c r="H190" s="61"/>
      <c r="I190" s="61"/>
      <c r="J190" s="61"/>
      <c r="K190" s="61"/>
      <c r="L190" s="61"/>
      <c r="M190" s="61"/>
      <c r="N190" s="61"/>
      <c r="O190" s="61"/>
      <c r="P190" s="61"/>
      <c r="Q190" s="61"/>
      <c r="R190" s="61"/>
      <c r="S190" s="61"/>
      <c r="T190" s="61"/>
      <c r="U190" s="61"/>
      <c r="V190" s="61"/>
      <c r="W190" s="61"/>
      <c r="X190" s="61"/>
      <c r="Y190" s="61"/>
      <c r="Z190" s="61"/>
      <c r="AA190" s="61"/>
      <c r="AB190" s="61"/>
    </row>
    <row r="191" spans="1:28" ht="14.25" customHeight="1" x14ac:dyDescent="0.35">
      <c r="A191" s="61"/>
      <c r="B191" s="61"/>
      <c r="C191" s="61"/>
      <c r="D191" s="61"/>
      <c r="E191" s="61"/>
      <c r="F191" s="61"/>
      <c r="G191" s="61"/>
      <c r="H191" s="61"/>
      <c r="I191" s="61"/>
      <c r="J191" s="61"/>
      <c r="K191" s="61"/>
      <c r="L191" s="61"/>
      <c r="M191" s="61"/>
      <c r="N191" s="61"/>
      <c r="O191" s="61"/>
      <c r="P191" s="61"/>
      <c r="Q191" s="61"/>
      <c r="R191" s="61"/>
      <c r="S191" s="61"/>
      <c r="T191" s="61"/>
      <c r="U191" s="61"/>
      <c r="V191" s="61"/>
      <c r="W191" s="61"/>
      <c r="X191" s="61"/>
      <c r="Y191" s="61"/>
      <c r="Z191" s="61"/>
      <c r="AA191" s="61"/>
      <c r="AB191" s="61"/>
    </row>
    <row r="192" spans="1:28" ht="14.25" customHeight="1" x14ac:dyDescent="0.35">
      <c r="A192" s="61"/>
      <c r="B192" s="61"/>
      <c r="C192" s="61"/>
      <c r="D192" s="61"/>
      <c r="E192" s="61"/>
      <c r="F192" s="61"/>
      <c r="G192" s="61"/>
      <c r="H192" s="61"/>
      <c r="I192" s="61"/>
      <c r="J192" s="61"/>
      <c r="K192" s="61"/>
      <c r="L192" s="61"/>
      <c r="M192" s="61"/>
      <c r="N192" s="61"/>
      <c r="O192" s="61"/>
      <c r="P192" s="61"/>
      <c r="Q192" s="61"/>
      <c r="R192" s="61"/>
      <c r="S192" s="61"/>
      <c r="T192" s="61"/>
      <c r="U192" s="61"/>
      <c r="V192" s="61"/>
      <c r="W192" s="61"/>
      <c r="X192" s="61"/>
      <c r="Y192" s="61"/>
      <c r="Z192" s="61"/>
      <c r="AA192" s="61"/>
      <c r="AB192" s="61"/>
    </row>
    <row r="193" spans="1:28" ht="14.25" customHeight="1" x14ac:dyDescent="0.35">
      <c r="A193" s="61"/>
      <c r="B193" s="61"/>
      <c r="C193" s="61"/>
      <c r="D193" s="61"/>
      <c r="E193" s="61"/>
      <c r="F193" s="61"/>
      <c r="G193" s="61"/>
      <c r="H193" s="61"/>
      <c r="I193" s="61"/>
      <c r="J193" s="61"/>
      <c r="K193" s="61"/>
      <c r="L193" s="61"/>
      <c r="M193" s="61"/>
      <c r="N193" s="61"/>
      <c r="O193" s="61"/>
      <c r="P193" s="61"/>
      <c r="Q193" s="61"/>
      <c r="R193" s="61"/>
      <c r="S193" s="61"/>
      <c r="T193" s="61"/>
      <c r="U193" s="61"/>
      <c r="V193" s="61"/>
      <c r="W193" s="61"/>
      <c r="X193" s="61"/>
      <c r="Y193" s="61"/>
      <c r="Z193" s="61"/>
      <c r="AA193" s="61"/>
      <c r="AB193" s="61"/>
    </row>
    <row r="194" spans="1:28" ht="14.25" customHeight="1" x14ac:dyDescent="0.35">
      <c r="A194" s="61"/>
      <c r="B194" s="61"/>
      <c r="C194" s="61"/>
      <c r="D194" s="61"/>
      <c r="E194" s="61"/>
      <c r="F194" s="61"/>
      <c r="G194" s="61"/>
      <c r="H194" s="61"/>
      <c r="I194" s="61"/>
      <c r="J194" s="61"/>
      <c r="K194" s="61"/>
      <c r="L194" s="61"/>
      <c r="M194" s="61"/>
      <c r="N194" s="61"/>
      <c r="O194" s="61"/>
      <c r="P194" s="61"/>
      <c r="Q194" s="61"/>
      <c r="R194" s="61"/>
      <c r="S194" s="61"/>
      <c r="T194" s="61"/>
      <c r="U194" s="61"/>
      <c r="V194" s="61"/>
      <c r="W194" s="61"/>
      <c r="X194" s="61"/>
      <c r="Y194" s="61"/>
      <c r="Z194" s="61"/>
      <c r="AA194" s="61"/>
      <c r="AB194" s="61"/>
    </row>
    <row r="195" spans="1:28" ht="14.25" customHeight="1" x14ac:dyDescent="0.35">
      <c r="A195" s="61"/>
      <c r="B195" s="61"/>
      <c r="C195" s="61"/>
      <c r="D195" s="61"/>
      <c r="E195" s="61"/>
      <c r="F195" s="61"/>
      <c r="G195" s="61"/>
      <c r="H195" s="61"/>
      <c r="I195" s="61"/>
      <c r="J195" s="61"/>
      <c r="K195" s="61"/>
      <c r="L195" s="61"/>
      <c r="M195" s="61"/>
      <c r="N195" s="61"/>
      <c r="O195" s="61"/>
      <c r="P195" s="61"/>
      <c r="Q195" s="61"/>
      <c r="R195" s="61"/>
      <c r="S195" s="61"/>
      <c r="T195" s="61"/>
      <c r="U195" s="61"/>
      <c r="V195" s="61"/>
      <c r="W195" s="61"/>
      <c r="X195" s="61"/>
      <c r="Y195" s="61"/>
      <c r="Z195" s="61"/>
      <c r="AA195" s="61"/>
      <c r="AB195" s="61"/>
    </row>
    <row r="196" spans="1:28" ht="14.25" customHeight="1" x14ac:dyDescent="0.35">
      <c r="A196" s="61"/>
      <c r="B196" s="61"/>
      <c r="C196" s="61"/>
      <c r="D196" s="61"/>
      <c r="E196" s="61"/>
      <c r="F196" s="61"/>
      <c r="G196" s="61"/>
      <c r="H196" s="61"/>
      <c r="I196" s="61"/>
      <c r="J196" s="61"/>
      <c r="K196" s="61"/>
      <c r="L196" s="61"/>
      <c r="M196" s="61"/>
      <c r="N196" s="61"/>
      <c r="O196" s="61"/>
      <c r="P196" s="61"/>
      <c r="Q196" s="61"/>
      <c r="R196" s="61"/>
      <c r="S196" s="61"/>
      <c r="T196" s="61"/>
      <c r="U196" s="61"/>
      <c r="V196" s="61"/>
      <c r="W196" s="61"/>
      <c r="X196" s="61"/>
      <c r="Y196" s="61"/>
      <c r="Z196" s="61"/>
      <c r="AA196" s="61"/>
      <c r="AB196" s="61"/>
    </row>
    <row r="197" spans="1:28" ht="14.25" customHeight="1" x14ac:dyDescent="0.35">
      <c r="A197" s="61"/>
      <c r="B197" s="61"/>
      <c r="C197" s="61"/>
      <c r="D197" s="61"/>
      <c r="E197" s="61"/>
      <c r="F197" s="61"/>
      <c r="G197" s="61"/>
      <c r="H197" s="61"/>
      <c r="I197" s="61"/>
      <c r="J197" s="61"/>
      <c r="K197" s="61"/>
      <c r="L197" s="61"/>
      <c r="M197" s="61"/>
      <c r="N197" s="61"/>
      <c r="O197" s="61"/>
      <c r="P197" s="61"/>
      <c r="Q197" s="61"/>
      <c r="R197" s="61"/>
      <c r="S197" s="61"/>
      <c r="T197" s="61"/>
      <c r="U197" s="61"/>
      <c r="V197" s="61"/>
      <c r="W197" s="61"/>
      <c r="X197" s="61"/>
      <c r="Y197" s="61"/>
      <c r="Z197" s="61"/>
      <c r="AA197" s="61"/>
      <c r="AB197" s="61"/>
    </row>
    <row r="198" spans="1:28" ht="14.25" customHeight="1" x14ac:dyDescent="0.35">
      <c r="A198" s="61"/>
      <c r="B198" s="61"/>
      <c r="C198" s="61"/>
      <c r="D198" s="61"/>
      <c r="E198" s="61"/>
      <c r="F198" s="61"/>
      <c r="G198" s="61"/>
      <c r="H198" s="61"/>
      <c r="I198" s="61"/>
      <c r="J198" s="61"/>
      <c r="K198" s="61"/>
      <c r="L198" s="61"/>
      <c r="M198" s="61"/>
      <c r="N198" s="61"/>
      <c r="O198" s="61"/>
      <c r="P198" s="61"/>
      <c r="Q198" s="61"/>
      <c r="R198" s="61"/>
      <c r="S198" s="61"/>
      <c r="T198" s="61"/>
      <c r="U198" s="61"/>
      <c r="V198" s="61"/>
      <c r="W198" s="61"/>
      <c r="X198" s="61"/>
      <c r="Y198" s="61"/>
      <c r="Z198" s="61"/>
      <c r="AA198" s="61"/>
      <c r="AB198" s="61"/>
    </row>
    <row r="199" spans="1:28" ht="14.25" customHeight="1" x14ac:dyDescent="0.35">
      <c r="A199" s="61"/>
      <c r="B199" s="61"/>
      <c r="C199" s="61"/>
      <c r="D199" s="61"/>
      <c r="E199" s="61"/>
      <c r="F199" s="61"/>
      <c r="G199" s="61"/>
      <c r="H199" s="61"/>
      <c r="I199" s="61"/>
      <c r="J199" s="61"/>
      <c r="K199" s="61"/>
      <c r="L199" s="61"/>
      <c r="M199" s="61"/>
      <c r="N199" s="61"/>
      <c r="O199" s="61"/>
      <c r="P199" s="61"/>
      <c r="Q199" s="61"/>
      <c r="R199" s="61"/>
      <c r="S199" s="61"/>
      <c r="T199" s="61"/>
      <c r="U199" s="61"/>
      <c r="V199" s="61"/>
      <c r="W199" s="61"/>
      <c r="X199" s="61"/>
      <c r="Y199" s="61"/>
      <c r="Z199" s="61"/>
      <c r="AA199" s="61"/>
      <c r="AB199" s="61"/>
    </row>
    <row r="200" spans="1:28" ht="14.25" customHeight="1" x14ac:dyDescent="0.35">
      <c r="A200" s="61"/>
      <c r="B200" s="61"/>
      <c r="C200" s="61"/>
      <c r="D200" s="61"/>
      <c r="E200" s="61"/>
      <c r="F200" s="61"/>
      <c r="G200" s="61"/>
      <c r="H200" s="61"/>
      <c r="I200" s="61"/>
      <c r="J200" s="61"/>
      <c r="K200" s="61"/>
      <c r="L200" s="61"/>
      <c r="M200" s="61"/>
      <c r="N200" s="61"/>
      <c r="O200" s="61"/>
      <c r="P200" s="61"/>
      <c r="Q200" s="61"/>
      <c r="R200" s="61"/>
      <c r="S200" s="61"/>
      <c r="T200" s="61"/>
      <c r="U200" s="61"/>
      <c r="V200" s="61"/>
      <c r="W200" s="61"/>
      <c r="X200" s="61"/>
      <c r="Y200" s="61"/>
      <c r="Z200" s="61"/>
      <c r="AA200" s="61"/>
      <c r="AB200" s="61"/>
    </row>
    <row r="201" spans="1:28" ht="14.25" customHeight="1" x14ac:dyDescent="0.35">
      <c r="A201" s="61"/>
      <c r="B201" s="61"/>
      <c r="C201" s="61"/>
      <c r="D201" s="61"/>
      <c r="E201" s="61"/>
      <c r="F201" s="61"/>
      <c r="G201" s="61"/>
      <c r="H201" s="61"/>
      <c r="I201" s="61"/>
      <c r="J201" s="61"/>
      <c r="K201" s="61"/>
      <c r="L201" s="61"/>
      <c r="M201" s="61"/>
      <c r="N201" s="61"/>
      <c r="O201" s="61"/>
      <c r="P201" s="61"/>
      <c r="Q201" s="61"/>
      <c r="R201" s="61"/>
      <c r="S201" s="61"/>
      <c r="T201" s="61"/>
      <c r="U201" s="61"/>
      <c r="V201" s="61"/>
      <c r="W201" s="61"/>
      <c r="X201" s="61"/>
      <c r="Y201" s="61"/>
      <c r="Z201" s="61"/>
      <c r="AA201" s="61"/>
      <c r="AB201" s="61"/>
    </row>
    <row r="202" spans="1:28" ht="14.25" customHeight="1" x14ac:dyDescent="0.35">
      <c r="A202" s="61"/>
      <c r="B202" s="61"/>
      <c r="C202" s="61"/>
      <c r="D202" s="61"/>
      <c r="E202" s="61"/>
      <c r="F202" s="61"/>
      <c r="G202" s="61"/>
      <c r="H202" s="61"/>
      <c r="I202" s="61"/>
      <c r="J202" s="61"/>
      <c r="K202" s="61"/>
      <c r="L202" s="61"/>
      <c r="M202" s="61"/>
      <c r="N202" s="61"/>
      <c r="O202" s="61"/>
      <c r="P202" s="61"/>
      <c r="Q202" s="61"/>
      <c r="R202" s="61"/>
      <c r="S202" s="61"/>
      <c r="T202" s="61"/>
      <c r="U202" s="61"/>
      <c r="V202" s="61"/>
      <c r="W202" s="61"/>
      <c r="X202" s="61"/>
      <c r="Y202" s="61"/>
      <c r="Z202" s="61"/>
      <c r="AA202" s="61"/>
      <c r="AB202" s="61"/>
    </row>
    <row r="203" spans="1:28" ht="14.25" customHeight="1" x14ac:dyDescent="0.35">
      <c r="A203" s="61"/>
      <c r="B203" s="61"/>
      <c r="C203" s="61"/>
      <c r="D203" s="61"/>
      <c r="E203" s="61"/>
      <c r="F203" s="61"/>
      <c r="G203" s="61"/>
      <c r="H203" s="61"/>
      <c r="I203" s="61"/>
      <c r="J203" s="61"/>
      <c r="K203" s="61"/>
      <c r="L203" s="61"/>
      <c r="M203" s="61"/>
      <c r="N203" s="61"/>
      <c r="O203" s="61"/>
      <c r="P203" s="61"/>
      <c r="Q203" s="61"/>
      <c r="R203" s="61"/>
      <c r="S203" s="61"/>
      <c r="T203" s="61"/>
      <c r="U203" s="61"/>
      <c r="V203" s="61"/>
      <c r="W203" s="61"/>
      <c r="X203" s="61"/>
      <c r="Y203" s="61"/>
      <c r="Z203" s="61"/>
      <c r="AA203" s="61"/>
      <c r="AB203" s="61"/>
    </row>
    <row r="204" spans="1:28" ht="14.25" customHeight="1" x14ac:dyDescent="0.35">
      <c r="A204" s="61"/>
      <c r="B204" s="61"/>
      <c r="C204" s="61"/>
      <c r="D204" s="61"/>
      <c r="E204" s="61"/>
      <c r="F204" s="61"/>
      <c r="G204" s="61"/>
      <c r="H204" s="61"/>
      <c r="I204" s="61"/>
      <c r="J204" s="61"/>
      <c r="K204" s="61"/>
      <c r="L204" s="61"/>
      <c r="M204" s="61"/>
      <c r="N204" s="61"/>
      <c r="O204" s="61"/>
      <c r="P204" s="61"/>
      <c r="Q204" s="61"/>
      <c r="R204" s="61"/>
      <c r="S204" s="61"/>
      <c r="T204" s="61"/>
      <c r="U204" s="61"/>
      <c r="V204" s="61"/>
      <c r="W204" s="61"/>
      <c r="X204" s="61"/>
      <c r="Y204" s="61"/>
      <c r="Z204" s="61"/>
      <c r="AA204" s="61"/>
      <c r="AB204" s="61"/>
    </row>
    <row r="205" spans="1:28" ht="14.25" customHeight="1" x14ac:dyDescent="0.35">
      <c r="A205" s="61"/>
      <c r="B205" s="61"/>
      <c r="C205" s="61"/>
      <c r="D205" s="61"/>
      <c r="E205" s="61"/>
      <c r="F205" s="61"/>
      <c r="G205" s="61"/>
      <c r="H205" s="61"/>
      <c r="I205" s="61"/>
      <c r="J205" s="61"/>
      <c r="K205" s="61"/>
      <c r="L205" s="61"/>
      <c r="M205" s="61"/>
      <c r="N205" s="61"/>
      <c r="O205" s="61"/>
      <c r="P205" s="61"/>
      <c r="Q205" s="61"/>
      <c r="R205" s="61"/>
      <c r="S205" s="61"/>
      <c r="T205" s="61"/>
      <c r="U205" s="61"/>
      <c r="V205" s="61"/>
      <c r="W205" s="61"/>
      <c r="X205" s="61"/>
      <c r="Y205" s="61"/>
      <c r="Z205" s="61"/>
      <c r="AA205" s="61"/>
      <c r="AB205" s="61"/>
    </row>
    <row r="206" spans="1:28" ht="14.25" customHeight="1" x14ac:dyDescent="0.35">
      <c r="A206" s="61"/>
      <c r="B206" s="61"/>
      <c r="C206" s="61"/>
      <c r="D206" s="61"/>
      <c r="E206" s="61"/>
      <c r="F206" s="61"/>
      <c r="G206" s="61"/>
      <c r="H206" s="61"/>
      <c r="I206" s="61"/>
      <c r="J206" s="61"/>
      <c r="K206" s="61"/>
      <c r="L206" s="61"/>
      <c r="M206" s="61"/>
      <c r="N206" s="61"/>
      <c r="O206" s="61"/>
      <c r="P206" s="61"/>
      <c r="Q206" s="61"/>
      <c r="R206" s="61"/>
      <c r="S206" s="61"/>
      <c r="T206" s="61"/>
      <c r="U206" s="61"/>
      <c r="V206" s="61"/>
      <c r="W206" s="61"/>
      <c r="X206" s="61"/>
      <c r="Y206" s="61"/>
      <c r="Z206" s="61"/>
      <c r="AA206" s="61"/>
      <c r="AB206" s="61"/>
    </row>
    <row r="207" spans="1:28" ht="14.25" customHeight="1" x14ac:dyDescent="0.35">
      <c r="A207" s="61"/>
      <c r="B207" s="61"/>
      <c r="C207" s="61"/>
      <c r="D207" s="61"/>
      <c r="E207" s="61"/>
      <c r="F207" s="61"/>
      <c r="G207" s="61"/>
      <c r="H207" s="61"/>
      <c r="I207" s="61"/>
      <c r="J207" s="61"/>
      <c r="K207" s="61"/>
      <c r="L207" s="61"/>
      <c r="M207" s="61"/>
      <c r="N207" s="61"/>
      <c r="O207" s="61"/>
      <c r="P207" s="61"/>
      <c r="Q207" s="61"/>
      <c r="R207" s="61"/>
      <c r="S207" s="61"/>
      <c r="T207" s="61"/>
      <c r="U207" s="61"/>
      <c r="V207" s="61"/>
      <c r="W207" s="61"/>
      <c r="X207" s="61"/>
      <c r="Y207" s="61"/>
      <c r="Z207" s="61"/>
      <c r="AA207" s="61"/>
      <c r="AB207" s="61"/>
    </row>
    <row r="208" spans="1:28" ht="14.25" customHeight="1" x14ac:dyDescent="0.35">
      <c r="A208" s="61"/>
      <c r="B208" s="61"/>
      <c r="C208" s="61"/>
      <c r="D208" s="61"/>
      <c r="E208" s="61"/>
      <c r="F208" s="61"/>
      <c r="G208" s="61"/>
      <c r="H208" s="61"/>
      <c r="I208" s="61"/>
      <c r="J208" s="61"/>
      <c r="K208" s="61"/>
      <c r="L208" s="61"/>
      <c r="M208" s="61"/>
      <c r="N208" s="61"/>
      <c r="O208" s="61"/>
      <c r="P208" s="61"/>
      <c r="Q208" s="61"/>
      <c r="R208" s="61"/>
      <c r="S208" s="61"/>
      <c r="T208" s="61"/>
      <c r="U208" s="61"/>
      <c r="V208" s="61"/>
      <c r="W208" s="61"/>
      <c r="X208" s="61"/>
      <c r="Y208" s="61"/>
      <c r="Z208" s="61"/>
      <c r="AA208" s="61"/>
      <c r="AB208" s="61"/>
    </row>
    <row r="209" spans="1:28" ht="14.25" customHeight="1" x14ac:dyDescent="0.35">
      <c r="A209" s="61"/>
      <c r="B209" s="61"/>
      <c r="C209" s="61"/>
      <c r="D209" s="61"/>
      <c r="E209" s="61"/>
      <c r="F209" s="61"/>
      <c r="G209" s="61"/>
      <c r="H209" s="61"/>
      <c r="I209" s="61"/>
      <c r="J209" s="61"/>
      <c r="K209" s="61"/>
      <c r="L209" s="61"/>
      <c r="M209" s="61"/>
      <c r="N209" s="61"/>
      <c r="O209" s="61"/>
      <c r="P209" s="61"/>
      <c r="Q209" s="61"/>
      <c r="R209" s="61"/>
      <c r="S209" s="61"/>
      <c r="T209" s="61"/>
      <c r="U209" s="61"/>
      <c r="V209" s="61"/>
      <c r="W209" s="61"/>
      <c r="X209" s="61"/>
      <c r="Y209" s="61"/>
      <c r="Z209" s="61"/>
      <c r="AA209" s="61"/>
      <c r="AB209" s="61"/>
    </row>
    <row r="210" spans="1:28" ht="14.25" customHeight="1" x14ac:dyDescent="0.35">
      <c r="A210" s="61"/>
      <c r="B210" s="61"/>
      <c r="C210" s="61"/>
      <c r="D210" s="61"/>
      <c r="E210" s="61"/>
      <c r="F210" s="61"/>
      <c r="G210" s="61"/>
      <c r="H210" s="61"/>
      <c r="I210" s="61"/>
      <c r="J210" s="61"/>
      <c r="K210" s="61"/>
      <c r="L210" s="61"/>
      <c r="M210" s="61"/>
      <c r="N210" s="61"/>
      <c r="O210" s="61"/>
      <c r="P210" s="61"/>
      <c r="Q210" s="61"/>
      <c r="R210" s="61"/>
      <c r="S210" s="61"/>
      <c r="T210" s="61"/>
      <c r="U210" s="61"/>
      <c r="V210" s="61"/>
      <c r="W210" s="61"/>
      <c r="X210" s="61"/>
      <c r="Y210" s="61"/>
      <c r="Z210" s="61"/>
      <c r="AA210" s="61"/>
      <c r="AB210" s="61"/>
    </row>
    <row r="211" spans="1:28" ht="14.25" customHeight="1" x14ac:dyDescent="0.35">
      <c r="A211" s="61"/>
      <c r="B211" s="61"/>
      <c r="C211" s="61"/>
      <c r="D211" s="61"/>
      <c r="E211" s="61"/>
      <c r="F211" s="61"/>
      <c r="G211" s="61"/>
      <c r="H211" s="61"/>
      <c r="I211" s="61"/>
      <c r="J211" s="61"/>
      <c r="K211" s="61"/>
      <c r="L211" s="61"/>
      <c r="M211" s="61"/>
      <c r="N211" s="61"/>
      <c r="O211" s="61"/>
      <c r="P211" s="61"/>
      <c r="Q211" s="61"/>
      <c r="R211" s="61"/>
      <c r="S211" s="61"/>
      <c r="T211" s="61"/>
      <c r="U211" s="61"/>
      <c r="V211" s="61"/>
      <c r="W211" s="61"/>
      <c r="X211" s="61"/>
      <c r="Y211" s="61"/>
      <c r="Z211" s="61"/>
      <c r="AA211" s="61"/>
      <c r="AB211" s="61"/>
    </row>
    <row r="212" spans="1:28" ht="14.25" customHeight="1" x14ac:dyDescent="0.35">
      <c r="A212" s="61"/>
      <c r="B212" s="61"/>
      <c r="C212" s="61"/>
      <c r="D212" s="61"/>
      <c r="E212" s="61"/>
      <c r="F212" s="61"/>
      <c r="G212" s="61"/>
      <c r="H212" s="61"/>
      <c r="I212" s="61"/>
      <c r="J212" s="61"/>
      <c r="K212" s="61"/>
      <c r="L212" s="61"/>
      <c r="M212" s="61"/>
      <c r="N212" s="61"/>
      <c r="O212" s="61"/>
      <c r="P212" s="61"/>
      <c r="Q212" s="61"/>
      <c r="R212" s="61"/>
      <c r="S212" s="61"/>
      <c r="T212" s="61"/>
      <c r="U212" s="61"/>
      <c r="V212" s="61"/>
      <c r="W212" s="61"/>
      <c r="X212" s="61"/>
      <c r="Y212" s="61"/>
      <c r="Z212" s="61"/>
      <c r="AA212" s="61"/>
      <c r="AB212" s="61"/>
    </row>
    <row r="213" spans="1:28" ht="14.25" customHeight="1" x14ac:dyDescent="0.35">
      <c r="A213" s="61"/>
      <c r="B213" s="61"/>
      <c r="C213" s="61"/>
      <c r="D213" s="61"/>
      <c r="E213" s="61"/>
      <c r="F213" s="61"/>
      <c r="G213" s="61"/>
      <c r="H213" s="61"/>
      <c r="I213" s="61"/>
      <c r="J213" s="61"/>
      <c r="K213" s="61"/>
      <c r="L213" s="61"/>
      <c r="M213" s="61"/>
      <c r="N213" s="61"/>
      <c r="O213" s="61"/>
      <c r="P213" s="61"/>
      <c r="Q213" s="61"/>
      <c r="R213" s="61"/>
      <c r="S213" s="61"/>
      <c r="T213" s="61"/>
      <c r="U213" s="61"/>
      <c r="V213" s="61"/>
      <c r="W213" s="61"/>
      <c r="X213" s="61"/>
      <c r="Y213" s="61"/>
      <c r="Z213" s="61"/>
      <c r="AA213" s="61"/>
      <c r="AB213" s="61"/>
    </row>
    <row r="214" spans="1:28" ht="14.25" customHeight="1" x14ac:dyDescent="0.35">
      <c r="A214" s="61"/>
      <c r="B214" s="61"/>
      <c r="C214" s="61"/>
      <c r="D214" s="61"/>
      <c r="E214" s="61"/>
      <c r="F214" s="61"/>
      <c r="G214" s="61"/>
      <c r="H214" s="61"/>
      <c r="I214" s="61"/>
      <c r="J214" s="61"/>
      <c r="K214" s="61"/>
      <c r="L214" s="61"/>
      <c r="M214" s="61"/>
      <c r="N214" s="61"/>
      <c r="O214" s="61"/>
      <c r="P214" s="61"/>
      <c r="Q214" s="61"/>
      <c r="R214" s="61"/>
      <c r="S214" s="61"/>
      <c r="T214" s="61"/>
      <c r="U214" s="61"/>
      <c r="V214" s="61"/>
      <c r="W214" s="61"/>
      <c r="X214" s="61"/>
      <c r="Y214" s="61"/>
      <c r="Z214" s="61"/>
      <c r="AA214" s="61"/>
      <c r="AB214" s="61"/>
    </row>
    <row r="215" spans="1:28" ht="14.25" customHeight="1" x14ac:dyDescent="0.35">
      <c r="A215" s="61"/>
      <c r="B215" s="61"/>
      <c r="C215" s="61"/>
      <c r="D215" s="61"/>
      <c r="E215" s="61"/>
      <c r="F215" s="61"/>
      <c r="G215" s="61"/>
      <c r="H215" s="61"/>
      <c r="I215" s="61"/>
      <c r="J215" s="61"/>
      <c r="K215" s="61"/>
      <c r="L215" s="61"/>
      <c r="M215" s="61"/>
      <c r="N215" s="61"/>
      <c r="O215" s="61"/>
      <c r="P215" s="61"/>
      <c r="Q215" s="61"/>
      <c r="R215" s="61"/>
      <c r="S215" s="61"/>
      <c r="T215" s="61"/>
      <c r="U215" s="61"/>
      <c r="V215" s="61"/>
      <c r="W215" s="61"/>
      <c r="X215" s="61"/>
      <c r="Y215" s="61"/>
      <c r="Z215" s="61"/>
      <c r="AA215" s="61"/>
      <c r="AB215" s="61"/>
    </row>
    <row r="216" spans="1:28" ht="14.25" customHeight="1" x14ac:dyDescent="0.35">
      <c r="A216" s="61"/>
      <c r="B216" s="61"/>
      <c r="C216" s="61"/>
      <c r="D216" s="61"/>
      <c r="E216" s="61"/>
      <c r="F216" s="61"/>
      <c r="G216" s="61"/>
      <c r="H216" s="61"/>
      <c r="I216" s="61"/>
      <c r="J216" s="61"/>
      <c r="K216" s="61"/>
      <c r="L216" s="61"/>
      <c r="M216" s="61"/>
      <c r="N216" s="61"/>
      <c r="O216" s="61"/>
      <c r="P216" s="61"/>
      <c r="Q216" s="61"/>
      <c r="R216" s="61"/>
      <c r="S216" s="61"/>
      <c r="T216" s="61"/>
      <c r="U216" s="61"/>
      <c r="V216" s="61"/>
      <c r="W216" s="61"/>
      <c r="X216" s="61"/>
      <c r="Y216" s="61"/>
      <c r="Z216" s="61"/>
      <c r="AA216" s="61"/>
      <c r="AB216" s="61"/>
    </row>
    <row r="217" spans="1:28" ht="14.25" customHeight="1" x14ac:dyDescent="0.35">
      <c r="A217" s="61"/>
      <c r="B217" s="61"/>
      <c r="C217" s="61"/>
      <c r="D217" s="61"/>
      <c r="E217" s="61"/>
      <c r="F217" s="61"/>
      <c r="G217" s="61"/>
      <c r="H217" s="61"/>
      <c r="I217" s="61"/>
      <c r="J217" s="61"/>
      <c r="K217" s="61"/>
      <c r="L217" s="61"/>
      <c r="M217" s="61"/>
      <c r="N217" s="61"/>
      <c r="O217" s="61"/>
      <c r="P217" s="61"/>
      <c r="Q217" s="61"/>
      <c r="R217" s="61"/>
      <c r="S217" s="61"/>
      <c r="T217" s="61"/>
      <c r="U217" s="61"/>
      <c r="V217" s="61"/>
      <c r="W217" s="61"/>
      <c r="X217" s="61"/>
      <c r="Y217" s="61"/>
      <c r="Z217" s="61"/>
      <c r="AA217" s="61"/>
      <c r="AB217" s="61"/>
    </row>
    <row r="218" spans="1:28" ht="14.25" customHeight="1" x14ac:dyDescent="0.35">
      <c r="A218" s="61"/>
      <c r="B218" s="61"/>
      <c r="C218" s="61"/>
      <c r="D218" s="61"/>
      <c r="E218" s="61"/>
      <c r="F218" s="61"/>
      <c r="G218" s="61"/>
      <c r="H218" s="61"/>
      <c r="I218" s="61"/>
      <c r="J218" s="61"/>
      <c r="K218" s="61"/>
      <c r="L218" s="61"/>
      <c r="M218" s="61"/>
      <c r="N218" s="61"/>
      <c r="O218" s="61"/>
      <c r="P218" s="61"/>
      <c r="Q218" s="61"/>
      <c r="R218" s="61"/>
      <c r="S218" s="61"/>
      <c r="T218" s="61"/>
      <c r="U218" s="61"/>
      <c r="V218" s="61"/>
      <c r="W218" s="61"/>
      <c r="X218" s="61"/>
      <c r="Y218" s="61"/>
      <c r="Z218" s="61"/>
      <c r="AA218" s="61"/>
      <c r="AB218" s="61"/>
    </row>
    <row r="219" spans="1:28" ht="14.25" customHeight="1" x14ac:dyDescent="0.35">
      <c r="A219" s="61"/>
      <c r="B219" s="61"/>
      <c r="C219" s="61"/>
      <c r="D219" s="61"/>
      <c r="E219" s="61"/>
      <c r="F219" s="61"/>
      <c r="G219" s="61"/>
      <c r="H219" s="61"/>
      <c r="I219" s="61"/>
      <c r="J219" s="61"/>
      <c r="K219" s="61"/>
      <c r="L219" s="61"/>
      <c r="M219" s="61"/>
      <c r="N219" s="61"/>
      <c r="O219" s="61"/>
      <c r="P219" s="61"/>
      <c r="Q219" s="61"/>
      <c r="R219" s="61"/>
      <c r="S219" s="61"/>
      <c r="T219" s="61"/>
      <c r="U219" s="61"/>
      <c r="V219" s="61"/>
      <c r="W219" s="61"/>
      <c r="X219" s="61"/>
      <c r="Y219" s="61"/>
      <c r="Z219" s="61"/>
      <c r="AA219" s="61"/>
      <c r="AB219" s="61"/>
    </row>
    <row r="220" spans="1:28" ht="14.25" customHeight="1" x14ac:dyDescent="0.35">
      <c r="A220" s="61"/>
      <c r="B220" s="61"/>
      <c r="C220" s="61"/>
      <c r="D220" s="61"/>
      <c r="E220" s="61"/>
      <c r="F220" s="61"/>
      <c r="G220" s="61"/>
      <c r="H220" s="61"/>
      <c r="I220" s="61"/>
      <c r="J220" s="61"/>
      <c r="K220" s="61"/>
      <c r="L220" s="61"/>
      <c r="M220" s="61"/>
      <c r="N220" s="61"/>
      <c r="O220" s="61"/>
      <c r="P220" s="61"/>
      <c r="Q220" s="61"/>
      <c r="R220" s="61"/>
      <c r="S220" s="61"/>
      <c r="T220" s="61"/>
      <c r="U220" s="61"/>
      <c r="V220" s="61"/>
      <c r="W220" s="61"/>
      <c r="X220" s="61"/>
      <c r="Y220" s="61"/>
      <c r="Z220" s="61"/>
      <c r="AA220" s="61"/>
      <c r="AB220" s="61"/>
    </row>
    <row r="221" spans="1:28" ht="14.25" customHeight="1" x14ac:dyDescent="0.35">
      <c r="A221" s="61"/>
      <c r="B221" s="61"/>
      <c r="C221" s="61"/>
      <c r="D221" s="61"/>
      <c r="E221" s="61"/>
      <c r="F221" s="61"/>
      <c r="G221" s="61"/>
      <c r="H221" s="61"/>
      <c r="I221" s="61"/>
      <c r="J221" s="61"/>
      <c r="K221" s="61"/>
      <c r="L221" s="61"/>
      <c r="M221" s="61"/>
      <c r="N221" s="61"/>
      <c r="O221" s="61"/>
      <c r="P221" s="61"/>
      <c r="Q221" s="61"/>
      <c r="R221" s="61"/>
      <c r="S221" s="61"/>
      <c r="T221" s="61"/>
      <c r="U221" s="61"/>
      <c r="V221" s="61"/>
      <c r="W221" s="61"/>
      <c r="X221" s="61"/>
      <c r="Y221" s="61"/>
      <c r="Z221" s="61"/>
      <c r="AA221" s="61"/>
      <c r="AB221" s="61"/>
    </row>
    <row r="222" spans="1:28" ht="14.25" customHeight="1" x14ac:dyDescent="0.35">
      <c r="A222" s="61"/>
      <c r="B222" s="61"/>
      <c r="C222" s="61"/>
      <c r="D222" s="61"/>
      <c r="E222" s="61"/>
      <c r="F222" s="61"/>
      <c r="G222" s="61"/>
      <c r="H222" s="61"/>
      <c r="I222" s="61"/>
      <c r="J222" s="61"/>
      <c r="K222" s="61"/>
      <c r="L222" s="61"/>
      <c r="M222" s="61"/>
      <c r="N222" s="61"/>
      <c r="O222" s="61"/>
      <c r="P222" s="61"/>
      <c r="Q222" s="61"/>
      <c r="R222" s="61"/>
      <c r="S222" s="61"/>
      <c r="T222" s="61"/>
      <c r="U222" s="61"/>
      <c r="V222" s="61"/>
      <c r="W222" s="61"/>
      <c r="X222" s="61"/>
      <c r="Y222" s="61"/>
      <c r="Z222" s="61"/>
      <c r="AA222" s="61"/>
      <c r="AB222" s="61"/>
    </row>
    <row r="223" spans="1:28" ht="14.25" customHeight="1" x14ac:dyDescent="0.35">
      <c r="A223" s="61"/>
      <c r="B223" s="61"/>
      <c r="C223" s="61"/>
      <c r="D223" s="61"/>
      <c r="E223" s="61"/>
      <c r="F223" s="61"/>
      <c r="G223" s="61"/>
      <c r="H223" s="61"/>
      <c r="I223" s="61"/>
      <c r="J223" s="61"/>
      <c r="K223" s="61"/>
      <c r="L223" s="61"/>
      <c r="M223" s="61"/>
      <c r="N223" s="61"/>
      <c r="O223" s="61"/>
      <c r="P223" s="61"/>
      <c r="Q223" s="61"/>
      <c r="R223" s="61"/>
      <c r="S223" s="61"/>
      <c r="T223" s="61"/>
      <c r="U223" s="61"/>
      <c r="V223" s="61"/>
      <c r="W223" s="61"/>
      <c r="X223" s="61"/>
      <c r="Y223" s="61"/>
      <c r="Z223" s="61"/>
      <c r="AA223" s="61"/>
      <c r="AB223" s="61"/>
    </row>
    <row r="224" spans="1:28" ht="14.25" customHeight="1" x14ac:dyDescent="0.35">
      <c r="A224" s="61"/>
      <c r="B224" s="61"/>
      <c r="C224" s="61"/>
      <c r="D224" s="61"/>
      <c r="E224" s="61"/>
      <c r="F224" s="61"/>
      <c r="G224" s="61"/>
      <c r="H224" s="61"/>
      <c r="I224" s="61"/>
      <c r="J224" s="61"/>
      <c r="K224" s="61"/>
      <c r="L224" s="61"/>
      <c r="M224" s="61"/>
      <c r="N224" s="61"/>
      <c r="O224" s="61"/>
      <c r="P224" s="61"/>
      <c r="Q224" s="61"/>
      <c r="R224" s="61"/>
      <c r="S224" s="61"/>
      <c r="T224" s="61"/>
      <c r="U224" s="61"/>
      <c r="V224" s="61"/>
      <c r="W224" s="61"/>
      <c r="X224" s="61"/>
      <c r="Y224" s="61"/>
      <c r="Z224" s="61"/>
      <c r="AA224" s="61"/>
      <c r="AB224" s="61"/>
    </row>
    <row r="225" spans="1:28" ht="14.25" customHeight="1" x14ac:dyDescent="0.35">
      <c r="A225" s="61"/>
      <c r="B225" s="61"/>
      <c r="C225" s="61"/>
      <c r="D225" s="61"/>
      <c r="E225" s="61"/>
      <c r="F225" s="61"/>
      <c r="G225" s="61"/>
      <c r="H225" s="61"/>
      <c r="I225" s="61"/>
      <c r="J225" s="61"/>
      <c r="K225" s="61"/>
      <c r="L225" s="61"/>
      <c r="M225" s="61"/>
      <c r="N225" s="61"/>
      <c r="O225" s="61"/>
      <c r="P225" s="61"/>
      <c r="Q225" s="61"/>
      <c r="R225" s="61"/>
      <c r="S225" s="61"/>
      <c r="T225" s="61"/>
      <c r="U225" s="61"/>
      <c r="V225" s="61"/>
      <c r="W225" s="61"/>
      <c r="X225" s="61"/>
      <c r="Y225" s="61"/>
      <c r="Z225" s="61"/>
      <c r="AA225" s="61"/>
      <c r="AB225" s="61"/>
    </row>
    <row r="226" spans="1:28" ht="14.25" customHeight="1" x14ac:dyDescent="0.35">
      <c r="A226" s="61"/>
      <c r="B226" s="61"/>
      <c r="C226" s="61"/>
      <c r="D226" s="61"/>
      <c r="E226" s="61"/>
      <c r="F226" s="61"/>
      <c r="G226" s="61"/>
      <c r="H226" s="61"/>
      <c r="I226" s="61"/>
      <c r="J226" s="61"/>
      <c r="K226" s="61"/>
      <c r="L226" s="61"/>
      <c r="M226" s="61"/>
      <c r="N226" s="61"/>
      <c r="O226" s="61"/>
      <c r="P226" s="61"/>
      <c r="Q226" s="61"/>
      <c r="R226" s="61"/>
      <c r="S226" s="61"/>
      <c r="T226" s="61"/>
      <c r="U226" s="61"/>
      <c r="V226" s="61"/>
      <c r="W226" s="61"/>
      <c r="X226" s="61"/>
      <c r="Y226" s="61"/>
      <c r="Z226" s="61"/>
      <c r="AA226" s="61"/>
      <c r="AB226" s="61"/>
    </row>
    <row r="227" spans="1:28" ht="14.25" customHeight="1" x14ac:dyDescent="0.35">
      <c r="A227" s="61"/>
      <c r="B227" s="61"/>
      <c r="C227" s="61"/>
      <c r="D227" s="61"/>
      <c r="E227" s="61"/>
      <c r="F227" s="61"/>
      <c r="G227" s="61"/>
      <c r="H227" s="61"/>
      <c r="I227" s="61"/>
      <c r="J227" s="61"/>
      <c r="K227" s="61"/>
      <c r="L227" s="61"/>
      <c r="M227" s="61"/>
      <c r="N227" s="61"/>
      <c r="O227" s="61"/>
      <c r="P227" s="61"/>
      <c r="Q227" s="61"/>
      <c r="R227" s="61"/>
      <c r="S227" s="61"/>
      <c r="T227" s="61"/>
      <c r="U227" s="61"/>
      <c r="V227" s="61"/>
      <c r="W227" s="61"/>
      <c r="X227" s="61"/>
      <c r="Y227" s="61"/>
      <c r="Z227" s="61"/>
      <c r="AA227" s="61"/>
      <c r="AB227" s="61"/>
    </row>
    <row r="228" spans="1:28" ht="14.25" customHeight="1" x14ac:dyDescent="0.35">
      <c r="A228" s="61"/>
      <c r="B228" s="61"/>
      <c r="C228" s="61"/>
      <c r="D228" s="61"/>
      <c r="E228" s="61"/>
      <c r="F228" s="61"/>
      <c r="G228" s="61"/>
      <c r="H228" s="61"/>
      <c r="I228" s="61"/>
      <c r="J228" s="61"/>
      <c r="K228" s="61"/>
      <c r="L228" s="61"/>
      <c r="M228" s="61"/>
      <c r="N228" s="61"/>
      <c r="O228" s="61"/>
      <c r="P228" s="61"/>
      <c r="Q228" s="61"/>
      <c r="R228" s="61"/>
      <c r="S228" s="61"/>
      <c r="T228" s="61"/>
      <c r="U228" s="61"/>
      <c r="V228" s="61"/>
      <c r="W228" s="61"/>
      <c r="X228" s="61"/>
      <c r="Y228" s="61"/>
      <c r="Z228" s="61"/>
      <c r="AA228" s="61"/>
      <c r="AB228" s="61"/>
    </row>
    <row r="229" spans="1:28" ht="14.25" customHeight="1" x14ac:dyDescent="0.35">
      <c r="A229" s="61"/>
      <c r="B229" s="61"/>
      <c r="C229" s="61"/>
      <c r="D229" s="61"/>
      <c r="E229" s="61"/>
      <c r="F229" s="61"/>
      <c r="G229" s="61"/>
      <c r="H229" s="61"/>
      <c r="I229" s="61"/>
      <c r="J229" s="61"/>
      <c r="K229" s="61"/>
      <c r="L229" s="61"/>
      <c r="M229" s="61"/>
      <c r="N229" s="61"/>
      <c r="O229" s="61"/>
      <c r="P229" s="61"/>
      <c r="Q229" s="61"/>
      <c r="R229" s="61"/>
      <c r="S229" s="61"/>
      <c r="T229" s="61"/>
      <c r="U229" s="61"/>
      <c r="V229" s="61"/>
      <c r="W229" s="61"/>
      <c r="X229" s="61"/>
      <c r="Y229" s="61"/>
      <c r="Z229" s="61"/>
      <c r="AA229" s="61"/>
      <c r="AB229" s="61"/>
    </row>
    <row r="230" spans="1:28" ht="14.25" customHeight="1" x14ac:dyDescent="0.35">
      <c r="A230" s="61"/>
      <c r="B230" s="61"/>
      <c r="C230" s="61"/>
      <c r="D230" s="61"/>
      <c r="E230" s="61"/>
      <c r="F230" s="61"/>
      <c r="G230" s="61"/>
      <c r="H230" s="61"/>
      <c r="I230" s="61"/>
      <c r="J230" s="61"/>
      <c r="K230" s="61"/>
      <c r="L230" s="61"/>
      <c r="M230" s="61"/>
      <c r="N230" s="61"/>
      <c r="O230" s="61"/>
      <c r="P230" s="61"/>
      <c r="Q230" s="61"/>
      <c r="R230" s="61"/>
      <c r="S230" s="61"/>
      <c r="T230" s="61"/>
      <c r="U230" s="61"/>
      <c r="V230" s="61"/>
      <c r="W230" s="61"/>
      <c r="X230" s="61"/>
      <c r="Y230" s="61"/>
      <c r="Z230" s="61"/>
      <c r="AA230" s="61"/>
      <c r="AB230" s="61"/>
    </row>
    <row r="231" spans="1:28" ht="14.25" customHeight="1" x14ac:dyDescent="0.35">
      <c r="A231" s="61"/>
      <c r="B231" s="61"/>
      <c r="C231" s="61"/>
      <c r="D231" s="61"/>
      <c r="E231" s="61"/>
      <c r="F231" s="61"/>
      <c r="G231" s="61"/>
      <c r="H231" s="61"/>
      <c r="I231" s="61"/>
      <c r="J231" s="61"/>
      <c r="K231" s="61"/>
      <c r="L231" s="61"/>
      <c r="M231" s="61"/>
      <c r="N231" s="61"/>
      <c r="O231" s="61"/>
      <c r="P231" s="61"/>
      <c r="Q231" s="61"/>
      <c r="R231" s="61"/>
      <c r="S231" s="61"/>
      <c r="T231" s="61"/>
      <c r="U231" s="61"/>
      <c r="V231" s="61"/>
      <c r="W231" s="61"/>
      <c r="X231" s="61"/>
      <c r="Y231" s="61"/>
      <c r="Z231" s="61"/>
      <c r="AA231" s="61"/>
      <c r="AB231" s="61"/>
    </row>
    <row r="232" spans="1:28" ht="14.25" customHeight="1" x14ac:dyDescent="0.35">
      <c r="A232" s="61"/>
      <c r="B232" s="61"/>
      <c r="C232" s="61"/>
      <c r="D232" s="61"/>
      <c r="E232" s="61"/>
      <c r="F232" s="61"/>
      <c r="G232" s="61"/>
      <c r="H232" s="61"/>
      <c r="I232" s="61"/>
      <c r="J232" s="61"/>
      <c r="K232" s="61"/>
      <c r="L232" s="61"/>
      <c r="M232" s="61"/>
      <c r="N232" s="61"/>
      <c r="O232" s="61"/>
      <c r="P232" s="61"/>
      <c r="Q232" s="61"/>
      <c r="R232" s="61"/>
      <c r="S232" s="61"/>
      <c r="T232" s="61"/>
      <c r="U232" s="61"/>
      <c r="V232" s="61"/>
      <c r="W232" s="61"/>
      <c r="X232" s="61"/>
      <c r="Y232" s="61"/>
      <c r="Z232" s="61"/>
      <c r="AA232" s="61"/>
      <c r="AB232" s="61"/>
    </row>
    <row r="233" spans="1:28" ht="14.25" customHeight="1" x14ac:dyDescent="0.35">
      <c r="A233" s="61"/>
      <c r="B233" s="61"/>
      <c r="C233" s="61"/>
      <c r="D233" s="61"/>
      <c r="E233" s="61"/>
      <c r="F233" s="61"/>
      <c r="G233" s="61"/>
      <c r="H233" s="61"/>
      <c r="I233" s="61"/>
      <c r="J233" s="61"/>
      <c r="K233" s="61"/>
      <c r="L233" s="61"/>
      <c r="M233" s="61"/>
      <c r="N233" s="61"/>
      <c r="O233" s="61"/>
      <c r="P233" s="61"/>
      <c r="Q233" s="61"/>
      <c r="R233" s="61"/>
      <c r="S233" s="61"/>
      <c r="T233" s="61"/>
      <c r="U233" s="61"/>
      <c r="V233" s="61"/>
      <c r="W233" s="61"/>
      <c r="X233" s="61"/>
      <c r="Y233" s="61"/>
      <c r="Z233" s="61"/>
      <c r="AA233" s="61"/>
      <c r="AB233" s="61"/>
    </row>
    <row r="234" spans="1:28" ht="14.25" customHeight="1" x14ac:dyDescent="0.35">
      <c r="A234" s="61"/>
      <c r="B234" s="61"/>
      <c r="C234" s="61"/>
      <c r="D234" s="61"/>
      <c r="E234" s="61"/>
      <c r="F234" s="61"/>
      <c r="G234" s="61"/>
      <c r="H234" s="61"/>
      <c r="I234" s="61"/>
      <c r="J234" s="61"/>
      <c r="K234" s="61"/>
      <c r="L234" s="61"/>
      <c r="M234" s="61"/>
      <c r="N234" s="61"/>
      <c r="O234" s="61"/>
      <c r="P234" s="61"/>
      <c r="Q234" s="61"/>
      <c r="R234" s="61"/>
      <c r="S234" s="61"/>
      <c r="T234" s="61"/>
      <c r="U234" s="61"/>
      <c r="V234" s="61"/>
      <c r="W234" s="61"/>
      <c r="X234" s="61"/>
      <c r="Y234" s="61"/>
      <c r="Z234" s="61"/>
      <c r="AA234" s="61"/>
      <c r="AB234" s="61"/>
    </row>
    <row r="235" spans="1:28" ht="14.25" customHeight="1" x14ac:dyDescent="0.35">
      <c r="A235" s="61"/>
      <c r="B235" s="61"/>
      <c r="C235" s="61"/>
      <c r="D235" s="61"/>
      <c r="E235" s="61"/>
      <c r="F235" s="61"/>
      <c r="G235" s="61"/>
      <c r="H235" s="61"/>
      <c r="I235" s="61"/>
      <c r="J235" s="61"/>
      <c r="K235" s="61"/>
      <c r="L235" s="61"/>
      <c r="M235" s="61"/>
      <c r="N235" s="61"/>
      <c r="O235" s="61"/>
      <c r="P235" s="61"/>
      <c r="Q235" s="61"/>
      <c r="R235" s="61"/>
      <c r="S235" s="61"/>
      <c r="T235" s="61"/>
      <c r="U235" s="61"/>
      <c r="V235" s="61"/>
      <c r="W235" s="61"/>
      <c r="X235" s="61"/>
      <c r="Y235" s="61"/>
      <c r="Z235" s="61"/>
      <c r="AA235" s="61"/>
      <c r="AB235" s="61"/>
    </row>
    <row r="236" spans="1:28" ht="14.25" customHeight="1" x14ac:dyDescent="0.35">
      <c r="A236" s="61"/>
      <c r="B236" s="61"/>
      <c r="C236" s="61"/>
      <c r="D236" s="61"/>
      <c r="E236" s="61"/>
      <c r="F236" s="61"/>
      <c r="G236" s="61"/>
      <c r="H236" s="61"/>
      <c r="I236" s="61"/>
      <c r="J236" s="61"/>
      <c r="K236" s="61"/>
      <c r="L236" s="61"/>
      <c r="M236" s="61"/>
      <c r="N236" s="61"/>
      <c r="O236" s="61"/>
      <c r="P236" s="61"/>
      <c r="Q236" s="61"/>
      <c r="R236" s="61"/>
      <c r="S236" s="61"/>
      <c r="T236" s="61"/>
      <c r="U236" s="61"/>
      <c r="V236" s="61"/>
      <c r="W236" s="61"/>
      <c r="X236" s="61"/>
      <c r="Y236" s="61"/>
      <c r="Z236" s="61"/>
      <c r="AA236" s="61"/>
      <c r="AB236" s="61"/>
    </row>
    <row r="237" spans="1:28" ht="14.25" customHeight="1" x14ac:dyDescent="0.35">
      <c r="A237" s="61"/>
      <c r="B237" s="61"/>
      <c r="C237" s="61"/>
      <c r="D237" s="61"/>
      <c r="E237" s="61"/>
      <c r="F237" s="61"/>
      <c r="G237" s="61"/>
      <c r="H237" s="61"/>
      <c r="I237" s="61"/>
      <c r="J237" s="61"/>
      <c r="K237" s="61"/>
      <c r="L237" s="61"/>
      <c r="M237" s="61"/>
      <c r="N237" s="61"/>
      <c r="O237" s="61"/>
      <c r="P237" s="61"/>
      <c r="Q237" s="61"/>
      <c r="R237" s="61"/>
      <c r="S237" s="61"/>
      <c r="T237" s="61"/>
      <c r="U237" s="61"/>
      <c r="V237" s="61"/>
      <c r="W237" s="61"/>
      <c r="X237" s="61"/>
      <c r="Y237" s="61"/>
      <c r="Z237" s="61"/>
      <c r="AA237" s="61"/>
      <c r="AB237" s="61"/>
    </row>
    <row r="238" spans="1:28" ht="14.25" customHeight="1" x14ac:dyDescent="0.35">
      <c r="A238" s="61"/>
      <c r="B238" s="61"/>
      <c r="C238" s="61"/>
      <c r="D238" s="61"/>
      <c r="E238" s="61"/>
      <c r="F238" s="61"/>
      <c r="G238" s="61"/>
      <c r="H238" s="61"/>
      <c r="I238" s="61"/>
      <c r="J238" s="61"/>
      <c r="K238" s="61"/>
      <c r="L238" s="61"/>
      <c r="M238" s="61"/>
      <c r="N238" s="61"/>
      <c r="O238" s="61"/>
      <c r="P238" s="61"/>
      <c r="Q238" s="61"/>
      <c r="R238" s="61"/>
      <c r="S238" s="61"/>
      <c r="T238" s="61"/>
      <c r="U238" s="61"/>
      <c r="V238" s="61"/>
      <c r="W238" s="61"/>
      <c r="X238" s="61"/>
      <c r="Y238" s="61"/>
      <c r="Z238" s="61"/>
      <c r="AA238" s="61"/>
      <c r="AB238" s="61"/>
    </row>
    <row r="239" spans="1:28" ht="14.25" customHeight="1" x14ac:dyDescent="0.35">
      <c r="A239" s="61"/>
      <c r="B239" s="61"/>
      <c r="C239" s="61"/>
      <c r="D239" s="61"/>
      <c r="E239" s="61"/>
      <c r="F239" s="61"/>
      <c r="G239" s="61"/>
      <c r="H239" s="61"/>
      <c r="I239" s="61"/>
      <c r="J239" s="61"/>
      <c r="K239" s="61"/>
      <c r="L239" s="61"/>
      <c r="M239" s="61"/>
      <c r="N239" s="61"/>
      <c r="O239" s="61"/>
      <c r="P239" s="61"/>
      <c r="Q239" s="61"/>
      <c r="R239" s="61"/>
      <c r="S239" s="61"/>
      <c r="T239" s="61"/>
      <c r="U239" s="61"/>
      <c r="V239" s="61"/>
      <c r="W239" s="61"/>
      <c r="X239" s="61"/>
      <c r="Y239" s="61"/>
      <c r="Z239" s="61"/>
      <c r="AA239" s="61"/>
      <c r="AB239" s="61"/>
    </row>
    <row r="240" spans="1:28" ht="14.25" customHeight="1" x14ac:dyDescent="0.35">
      <c r="A240" s="61"/>
      <c r="B240" s="61"/>
      <c r="C240" s="61"/>
      <c r="D240" s="61"/>
      <c r="E240" s="61"/>
      <c r="F240" s="61"/>
      <c r="G240" s="61"/>
      <c r="H240" s="61"/>
      <c r="I240" s="61"/>
      <c r="J240" s="61"/>
      <c r="K240" s="61"/>
      <c r="L240" s="61"/>
      <c r="M240" s="61"/>
      <c r="N240" s="61"/>
      <c r="O240" s="61"/>
      <c r="P240" s="61"/>
      <c r="Q240" s="61"/>
      <c r="R240" s="61"/>
      <c r="S240" s="61"/>
      <c r="T240" s="61"/>
      <c r="U240" s="61"/>
      <c r="V240" s="61"/>
      <c r="W240" s="61"/>
      <c r="X240" s="61"/>
      <c r="Y240" s="61"/>
      <c r="Z240" s="61"/>
      <c r="AA240" s="61"/>
      <c r="AB240" s="61"/>
    </row>
    <row r="241" spans="1:28" ht="14.25" customHeight="1" x14ac:dyDescent="0.35">
      <c r="A241" s="61"/>
      <c r="B241" s="61"/>
      <c r="C241" s="61"/>
      <c r="D241" s="61"/>
      <c r="E241" s="61"/>
      <c r="F241" s="61"/>
      <c r="G241" s="61"/>
      <c r="H241" s="61"/>
      <c r="I241" s="61"/>
      <c r="J241" s="61"/>
      <c r="K241" s="61"/>
      <c r="L241" s="61"/>
      <c r="M241" s="61"/>
      <c r="N241" s="61"/>
      <c r="O241" s="61"/>
      <c r="P241" s="61"/>
      <c r="Q241" s="61"/>
      <c r="R241" s="61"/>
      <c r="S241" s="61"/>
      <c r="T241" s="61"/>
      <c r="U241" s="61"/>
      <c r="V241" s="61"/>
      <c r="W241" s="61"/>
      <c r="X241" s="61"/>
      <c r="Y241" s="61"/>
      <c r="Z241" s="61"/>
      <c r="AA241" s="61"/>
      <c r="AB241" s="61"/>
    </row>
    <row r="242" spans="1:28" ht="14.25" customHeight="1" x14ac:dyDescent="0.35">
      <c r="A242" s="61"/>
      <c r="B242" s="61"/>
      <c r="C242" s="61"/>
      <c r="D242" s="61"/>
      <c r="E242" s="61"/>
      <c r="F242" s="61"/>
      <c r="G242" s="61"/>
      <c r="H242" s="61"/>
      <c r="I242" s="61"/>
      <c r="J242" s="61"/>
      <c r="K242" s="61"/>
      <c r="L242" s="61"/>
      <c r="M242" s="61"/>
      <c r="N242" s="61"/>
      <c r="O242" s="61"/>
      <c r="P242" s="61"/>
      <c r="Q242" s="61"/>
      <c r="R242" s="61"/>
      <c r="S242" s="61"/>
      <c r="T242" s="61"/>
      <c r="U242" s="61"/>
      <c r="V242" s="61"/>
      <c r="W242" s="61"/>
      <c r="X242" s="61"/>
      <c r="Y242" s="61"/>
      <c r="Z242" s="61"/>
      <c r="AA242" s="61"/>
      <c r="AB242" s="61"/>
    </row>
    <row r="243" spans="1:28" ht="14.25" customHeight="1" x14ac:dyDescent="0.35">
      <c r="A243" s="61"/>
      <c r="B243" s="61"/>
      <c r="C243" s="61"/>
      <c r="D243" s="61"/>
      <c r="E243" s="61"/>
      <c r="F243" s="61"/>
      <c r="G243" s="61"/>
      <c r="H243" s="61"/>
      <c r="I243" s="61"/>
      <c r="J243" s="61"/>
      <c r="K243" s="61"/>
      <c r="L243" s="61"/>
      <c r="M243" s="61"/>
      <c r="N243" s="61"/>
      <c r="O243" s="61"/>
      <c r="P243" s="61"/>
      <c r="Q243" s="61"/>
      <c r="R243" s="61"/>
      <c r="S243" s="61"/>
      <c r="T243" s="61"/>
      <c r="U243" s="61"/>
      <c r="V243" s="61"/>
      <c r="W243" s="61"/>
      <c r="X243" s="61"/>
      <c r="Y243" s="61"/>
      <c r="Z243" s="61"/>
      <c r="AA243" s="61"/>
      <c r="AB243" s="61"/>
    </row>
    <row r="244" spans="1:28" ht="14.25" customHeight="1" x14ac:dyDescent="0.35">
      <c r="A244" s="61"/>
      <c r="B244" s="61"/>
      <c r="C244" s="61"/>
      <c r="D244" s="61"/>
      <c r="E244" s="61"/>
      <c r="F244" s="61"/>
      <c r="G244" s="61"/>
      <c r="H244" s="61"/>
      <c r="I244" s="61"/>
      <c r="J244" s="61"/>
      <c r="K244" s="61"/>
      <c r="L244" s="61"/>
      <c r="M244" s="61"/>
      <c r="N244" s="61"/>
      <c r="O244" s="61"/>
      <c r="P244" s="61"/>
      <c r="Q244" s="61"/>
      <c r="R244" s="61"/>
      <c r="S244" s="61"/>
      <c r="T244" s="61"/>
      <c r="U244" s="61"/>
      <c r="V244" s="61"/>
      <c r="W244" s="61"/>
      <c r="X244" s="61"/>
      <c r="Y244" s="61"/>
      <c r="Z244" s="61"/>
      <c r="AA244" s="61"/>
      <c r="AB244" s="61"/>
    </row>
    <row r="245" spans="1:28" ht="14.25" customHeight="1" x14ac:dyDescent="0.35">
      <c r="A245" s="61"/>
      <c r="B245" s="61"/>
      <c r="C245" s="61"/>
      <c r="D245" s="61"/>
      <c r="E245" s="61"/>
      <c r="F245" s="61"/>
      <c r="G245" s="61"/>
      <c r="H245" s="61"/>
      <c r="I245" s="61"/>
      <c r="J245" s="61"/>
      <c r="K245" s="61"/>
      <c r="L245" s="61"/>
      <c r="M245" s="61"/>
      <c r="N245" s="61"/>
      <c r="O245" s="61"/>
      <c r="P245" s="61"/>
      <c r="Q245" s="61"/>
      <c r="R245" s="61"/>
      <c r="S245" s="61"/>
      <c r="T245" s="61"/>
      <c r="U245" s="61"/>
      <c r="V245" s="61"/>
      <c r="W245" s="61"/>
      <c r="X245" s="61"/>
      <c r="Y245" s="61"/>
      <c r="Z245" s="61"/>
      <c r="AA245" s="61"/>
      <c r="AB245" s="61"/>
    </row>
    <row r="246" spans="1:28" ht="14.25" customHeight="1" x14ac:dyDescent="0.35">
      <c r="A246" s="61"/>
      <c r="B246" s="61"/>
      <c r="C246" s="61"/>
      <c r="D246" s="61"/>
      <c r="E246" s="61"/>
      <c r="F246" s="61"/>
      <c r="G246" s="61"/>
      <c r="H246" s="61"/>
      <c r="I246" s="61"/>
      <c r="J246" s="61"/>
      <c r="K246" s="61"/>
      <c r="L246" s="61"/>
      <c r="M246" s="61"/>
      <c r="N246" s="61"/>
      <c r="O246" s="61"/>
      <c r="P246" s="61"/>
      <c r="Q246" s="61"/>
      <c r="R246" s="61"/>
      <c r="S246" s="61"/>
      <c r="T246" s="61"/>
      <c r="U246" s="61"/>
      <c r="V246" s="61"/>
      <c r="W246" s="61"/>
      <c r="X246" s="61"/>
      <c r="Y246" s="61"/>
      <c r="Z246" s="61"/>
      <c r="AA246" s="61"/>
      <c r="AB246" s="61"/>
    </row>
    <row r="247" spans="1:28" ht="14.25" customHeight="1" x14ac:dyDescent="0.35">
      <c r="A247" s="61"/>
      <c r="B247" s="61"/>
      <c r="C247" s="61"/>
      <c r="D247" s="61"/>
      <c r="E247" s="61"/>
      <c r="F247" s="61"/>
      <c r="G247" s="61"/>
      <c r="H247" s="61"/>
      <c r="I247" s="61"/>
      <c r="J247" s="61"/>
      <c r="K247" s="61"/>
      <c r="L247" s="61"/>
      <c r="M247" s="61"/>
      <c r="N247" s="61"/>
      <c r="O247" s="61"/>
      <c r="P247" s="61"/>
      <c r="Q247" s="61"/>
      <c r="R247" s="61"/>
      <c r="S247" s="61"/>
      <c r="T247" s="61"/>
      <c r="U247" s="61"/>
      <c r="V247" s="61"/>
      <c r="W247" s="61"/>
      <c r="X247" s="61"/>
      <c r="Y247" s="61"/>
      <c r="Z247" s="61"/>
      <c r="AA247" s="61"/>
      <c r="AB247" s="61"/>
    </row>
    <row r="248" spans="1:28" ht="14.25" customHeight="1" x14ac:dyDescent="0.35">
      <c r="A248" s="61"/>
      <c r="B248" s="61"/>
      <c r="C248" s="61"/>
      <c r="D248" s="61"/>
      <c r="E248" s="61"/>
      <c r="F248" s="61"/>
      <c r="G248" s="61"/>
      <c r="H248" s="61"/>
      <c r="I248" s="61"/>
      <c r="J248" s="61"/>
      <c r="K248" s="61"/>
      <c r="L248" s="61"/>
      <c r="M248" s="61"/>
      <c r="N248" s="61"/>
      <c r="O248" s="61"/>
      <c r="P248" s="61"/>
      <c r="Q248" s="61"/>
      <c r="R248" s="61"/>
      <c r="S248" s="61"/>
      <c r="T248" s="61"/>
      <c r="U248" s="61"/>
      <c r="V248" s="61"/>
      <c r="W248" s="61"/>
      <c r="X248" s="61"/>
      <c r="Y248" s="61"/>
      <c r="Z248" s="61"/>
      <c r="AA248" s="61"/>
      <c r="AB248" s="61"/>
    </row>
    <row r="249" spans="1:28" ht="14.25" customHeight="1" x14ac:dyDescent="0.35">
      <c r="A249" s="61"/>
      <c r="B249" s="61"/>
      <c r="C249" s="61"/>
      <c r="D249" s="61"/>
      <c r="E249" s="61"/>
      <c r="F249" s="61"/>
      <c r="G249" s="61"/>
      <c r="H249" s="61"/>
      <c r="I249" s="61"/>
      <c r="J249" s="61"/>
      <c r="K249" s="61"/>
      <c r="L249" s="61"/>
      <c r="M249" s="61"/>
      <c r="N249" s="61"/>
      <c r="O249" s="61"/>
      <c r="P249" s="61"/>
      <c r="Q249" s="61"/>
      <c r="R249" s="61"/>
      <c r="S249" s="61"/>
      <c r="T249" s="61"/>
      <c r="U249" s="61"/>
      <c r="V249" s="61"/>
      <c r="W249" s="61"/>
      <c r="X249" s="61"/>
      <c r="Y249" s="61"/>
      <c r="Z249" s="61"/>
      <c r="AA249" s="61"/>
      <c r="AB249" s="61"/>
    </row>
    <row r="250" spans="1:28" ht="14.25" customHeight="1" x14ac:dyDescent="0.35">
      <c r="A250" s="61"/>
      <c r="B250" s="61"/>
      <c r="C250" s="61"/>
      <c r="D250" s="61"/>
      <c r="E250" s="61"/>
      <c r="F250" s="61"/>
      <c r="G250" s="61"/>
      <c r="H250" s="61"/>
      <c r="I250" s="61"/>
      <c r="J250" s="61"/>
      <c r="K250" s="61"/>
      <c r="L250" s="61"/>
      <c r="M250" s="61"/>
      <c r="N250" s="61"/>
      <c r="O250" s="61"/>
      <c r="P250" s="61"/>
      <c r="Q250" s="61"/>
      <c r="R250" s="61"/>
      <c r="S250" s="61"/>
      <c r="T250" s="61"/>
      <c r="U250" s="61"/>
      <c r="V250" s="61"/>
      <c r="W250" s="61"/>
      <c r="X250" s="61"/>
      <c r="Y250" s="61"/>
      <c r="Z250" s="61"/>
      <c r="AA250" s="61"/>
      <c r="AB250" s="61"/>
    </row>
    <row r="251" spans="1:28" ht="14.25" customHeight="1" x14ac:dyDescent="0.35">
      <c r="A251" s="61"/>
      <c r="B251" s="61"/>
      <c r="C251" s="61"/>
      <c r="D251" s="61"/>
      <c r="E251" s="61"/>
      <c r="F251" s="61"/>
      <c r="G251" s="61"/>
      <c r="H251" s="61"/>
      <c r="I251" s="61"/>
      <c r="J251" s="61"/>
      <c r="K251" s="61"/>
      <c r="L251" s="61"/>
      <c r="M251" s="61"/>
      <c r="N251" s="61"/>
      <c r="O251" s="61"/>
      <c r="P251" s="61"/>
      <c r="Q251" s="61"/>
      <c r="R251" s="61"/>
      <c r="S251" s="61"/>
      <c r="T251" s="61"/>
      <c r="U251" s="61"/>
      <c r="V251" s="61"/>
      <c r="W251" s="61"/>
      <c r="X251" s="61"/>
      <c r="Y251" s="61"/>
      <c r="Z251" s="61"/>
      <c r="AA251" s="61"/>
      <c r="AB251" s="61"/>
    </row>
    <row r="252" spans="1:28" ht="14.25" customHeight="1" x14ac:dyDescent="0.35">
      <c r="A252" s="61"/>
      <c r="B252" s="61"/>
      <c r="C252" s="61"/>
      <c r="D252" s="61"/>
      <c r="E252" s="61"/>
      <c r="F252" s="61"/>
      <c r="G252" s="61"/>
      <c r="H252" s="61"/>
      <c r="I252" s="61"/>
      <c r="J252" s="61"/>
      <c r="K252" s="61"/>
      <c r="L252" s="61"/>
      <c r="M252" s="61"/>
      <c r="N252" s="61"/>
      <c r="O252" s="61"/>
      <c r="P252" s="61"/>
      <c r="Q252" s="61"/>
      <c r="R252" s="61"/>
      <c r="S252" s="61"/>
      <c r="T252" s="61"/>
      <c r="U252" s="61"/>
      <c r="V252" s="61"/>
      <c r="W252" s="61"/>
      <c r="X252" s="61"/>
      <c r="Y252" s="61"/>
      <c r="Z252" s="61"/>
      <c r="AA252" s="61"/>
      <c r="AB252" s="61"/>
    </row>
    <row r="253" spans="1:28" ht="14.25" customHeight="1" x14ac:dyDescent="0.35">
      <c r="A253" s="61"/>
      <c r="B253" s="61"/>
      <c r="C253" s="61"/>
      <c r="D253" s="61"/>
      <c r="E253" s="61"/>
      <c r="F253" s="61"/>
      <c r="G253" s="61"/>
      <c r="H253" s="61"/>
      <c r="I253" s="61"/>
      <c r="J253" s="61"/>
      <c r="K253" s="61"/>
      <c r="L253" s="61"/>
      <c r="M253" s="61"/>
      <c r="N253" s="61"/>
      <c r="O253" s="61"/>
      <c r="P253" s="61"/>
      <c r="Q253" s="61"/>
      <c r="R253" s="61"/>
      <c r="S253" s="61"/>
      <c r="T253" s="61"/>
      <c r="U253" s="61"/>
      <c r="V253" s="61"/>
      <c r="W253" s="61"/>
      <c r="X253" s="61"/>
      <c r="Y253" s="61"/>
      <c r="Z253" s="61"/>
      <c r="AA253" s="61"/>
      <c r="AB253" s="61"/>
    </row>
    <row r="254" spans="1:28" ht="14.25" customHeight="1" x14ac:dyDescent="0.35">
      <c r="A254" s="61"/>
      <c r="B254" s="61"/>
      <c r="C254" s="61"/>
      <c r="D254" s="61"/>
      <c r="E254" s="61"/>
      <c r="F254" s="61"/>
      <c r="G254" s="61"/>
      <c r="H254" s="61"/>
      <c r="I254" s="61"/>
      <c r="J254" s="61"/>
      <c r="K254" s="61"/>
      <c r="L254" s="61"/>
      <c r="M254" s="61"/>
      <c r="N254" s="61"/>
      <c r="O254" s="61"/>
      <c r="P254" s="61"/>
      <c r="Q254" s="61"/>
      <c r="R254" s="61"/>
      <c r="S254" s="61"/>
      <c r="T254" s="61"/>
      <c r="U254" s="61"/>
      <c r="V254" s="61"/>
      <c r="W254" s="61"/>
      <c r="X254" s="61"/>
      <c r="Y254" s="61"/>
      <c r="Z254" s="61"/>
      <c r="AA254" s="61"/>
      <c r="AB254" s="61"/>
    </row>
    <row r="255" spans="1:28" ht="14.25" customHeight="1" x14ac:dyDescent="0.35">
      <c r="A255" s="61"/>
      <c r="B255" s="61"/>
      <c r="C255" s="61"/>
      <c r="D255" s="61"/>
      <c r="E255" s="61"/>
      <c r="F255" s="61"/>
      <c r="G255" s="61"/>
      <c r="H255" s="61"/>
      <c r="I255" s="61"/>
      <c r="J255" s="61"/>
      <c r="K255" s="61"/>
      <c r="L255" s="61"/>
      <c r="M255" s="61"/>
      <c r="N255" s="61"/>
      <c r="O255" s="61"/>
      <c r="P255" s="61"/>
      <c r="Q255" s="61"/>
      <c r="R255" s="61"/>
      <c r="S255" s="61"/>
      <c r="T255" s="61"/>
      <c r="U255" s="61"/>
      <c r="V255" s="61"/>
      <c r="W255" s="61"/>
      <c r="X255" s="61"/>
      <c r="Y255" s="61"/>
      <c r="Z255" s="61"/>
      <c r="AA255" s="61"/>
      <c r="AB255" s="61"/>
    </row>
    <row r="256" spans="1:28" ht="14.25" customHeight="1" x14ac:dyDescent="0.35">
      <c r="A256" s="61"/>
      <c r="B256" s="61"/>
      <c r="C256" s="61"/>
      <c r="D256" s="61"/>
      <c r="E256" s="61"/>
      <c r="F256" s="61"/>
      <c r="G256" s="61"/>
      <c r="H256" s="61"/>
      <c r="I256" s="61"/>
      <c r="J256" s="61"/>
      <c r="K256" s="61"/>
      <c r="L256" s="61"/>
      <c r="M256" s="61"/>
      <c r="N256" s="61"/>
      <c r="O256" s="61"/>
      <c r="P256" s="61"/>
      <c r="Q256" s="61"/>
      <c r="R256" s="61"/>
      <c r="S256" s="61"/>
      <c r="T256" s="61"/>
      <c r="U256" s="61"/>
      <c r="V256" s="61"/>
      <c r="W256" s="61"/>
      <c r="X256" s="61"/>
      <c r="Y256" s="61"/>
      <c r="Z256" s="61"/>
      <c r="AA256" s="61"/>
      <c r="AB256" s="61"/>
    </row>
    <row r="257" spans="1:28" ht="14.25" customHeight="1" x14ac:dyDescent="0.35">
      <c r="A257" s="61"/>
      <c r="B257" s="61"/>
      <c r="C257" s="61"/>
      <c r="D257" s="61"/>
      <c r="E257" s="61"/>
      <c r="F257" s="61"/>
      <c r="G257" s="61"/>
      <c r="H257" s="61"/>
      <c r="I257" s="61"/>
      <c r="J257" s="61"/>
      <c r="K257" s="61"/>
      <c r="L257" s="61"/>
      <c r="M257" s="61"/>
      <c r="N257" s="61"/>
      <c r="O257" s="61"/>
      <c r="P257" s="61"/>
      <c r="Q257" s="61"/>
      <c r="R257" s="61"/>
      <c r="S257" s="61"/>
      <c r="T257" s="61"/>
      <c r="U257" s="61"/>
      <c r="V257" s="61"/>
      <c r="W257" s="61"/>
      <c r="X257" s="61"/>
      <c r="Y257" s="61"/>
      <c r="Z257" s="61"/>
      <c r="AA257" s="61"/>
      <c r="AB257" s="61"/>
    </row>
    <row r="258" spans="1:28" ht="14.25" customHeight="1" x14ac:dyDescent="0.35">
      <c r="A258" s="61"/>
      <c r="B258" s="61"/>
      <c r="C258" s="61"/>
      <c r="D258" s="61"/>
      <c r="E258" s="61"/>
      <c r="F258" s="61"/>
      <c r="G258" s="61"/>
      <c r="H258" s="61"/>
      <c r="I258" s="61"/>
      <c r="J258" s="61"/>
      <c r="K258" s="61"/>
      <c r="L258" s="61"/>
      <c r="M258" s="61"/>
      <c r="N258" s="61"/>
      <c r="O258" s="61"/>
      <c r="P258" s="61"/>
      <c r="Q258" s="61"/>
      <c r="R258" s="61"/>
      <c r="S258" s="61"/>
      <c r="T258" s="61"/>
      <c r="U258" s="61"/>
      <c r="V258" s="61"/>
      <c r="W258" s="61"/>
      <c r="X258" s="61"/>
      <c r="Y258" s="61"/>
      <c r="Z258" s="61"/>
      <c r="AA258" s="61"/>
      <c r="AB258" s="61"/>
    </row>
    <row r="259" spans="1:28" ht="14.25" customHeight="1" x14ac:dyDescent="0.35">
      <c r="A259" s="61"/>
      <c r="B259" s="61"/>
      <c r="C259" s="61"/>
      <c r="D259" s="61"/>
      <c r="E259" s="61"/>
      <c r="F259" s="61"/>
      <c r="G259" s="61"/>
      <c r="H259" s="61"/>
      <c r="I259" s="61"/>
      <c r="J259" s="61"/>
      <c r="K259" s="61"/>
      <c r="L259" s="61"/>
      <c r="M259" s="61"/>
      <c r="N259" s="61"/>
      <c r="O259" s="61"/>
      <c r="P259" s="61"/>
      <c r="Q259" s="61"/>
      <c r="R259" s="61"/>
      <c r="S259" s="61"/>
      <c r="T259" s="61"/>
      <c r="U259" s="61"/>
      <c r="V259" s="61"/>
      <c r="W259" s="61"/>
      <c r="X259" s="61"/>
      <c r="Y259" s="61"/>
      <c r="Z259" s="61"/>
      <c r="AA259" s="61"/>
      <c r="AB259" s="61"/>
    </row>
    <row r="260" spans="1:28" ht="14.25" customHeight="1" x14ac:dyDescent="0.35">
      <c r="A260" s="61"/>
      <c r="B260" s="61"/>
      <c r="C260" s="61"/>
      <c r="D260" s="61"/>
      <c r="E260" s="61"/>
      <c r="F260" s="61"/>
      <c r="G260" s="61"/>
      <c r="H260" s="61"/>
      <c r="I260" s="61"/>
      <c r="J260" s="61"/>
      <c r="K260" s="61"/>
      <c r="L260" s="61"/>
      <c r="M260" s="61"/>
      <c r="N260" s="61"/>
      <c r="O260" s="61"/>
      <c r="P260" s="61"/>
      <c r="Q260" s="61"/>
      <c r="R260" s="61"/>
      <c r="S260" s="61"/>
      <c r="T260" s="61"/>
      <c r="U260" s="61"/>
      <c r="V260" s="61"/>
      <c r="W260" s="61"/>
      <c r="X260" s="61"/>
      <c r="Y260" s="61"/>
      <c r="Z260" s="61"/>
      <c r="AA260" s="61"/>
      <c r="AB260" s="61"/>
    </row>
    <row r="261" spans="1:28" ht="14.25" customHeight="1" x14ac:dyDescent="0.35">
      <c r="A261" s="61"/>
      <c r="B261" s="61"/>
      <c r="C261" s="61"/>
      <c r="D261" s="61"/>
      <c r="E261" s="61"/>
      <c r="F261" s="61"/>
      <c r="G261" s="61"/>
      <c r="H261" s="61"/>
      <c r="I261" s="61"/>
      <c r="J261" s="61"/>
      <c r="K261" s="61"/>
      <c r="L261" s="61"/>
      <c r="M261" s="61"/>
      <c r="N261" s="61"/>
      <c r="O261" s="61"/>
      <c r="P261" s="61"/>
      <c r="Q261" s="61"/>
      <c r="R261" s="61"/>
      <c r="S261" s="61"/>
      <c r="T261" s="61"/>
      <c r="U261" s="61"/>
      <c r="V261" s="61"/>
      <c r="W261" s="61"/>
      <c r="X261" s="61"/>
      <c r="Y261" s="61"/>
      <c r="Z261" s="61"/>
      <c r="AA261" s="61"/>
      <c r="AB261" s="61"/>
    </row>
    <row r="262" spans="1:28" ht="14.25" customHeight="1" x14ac:dyDescent="0.35">
      <c r="A262" s="61"/>
      <c r="B262" s="61"/>
      <c r="C262" s="61"/>
      <c r="D262" s="61"/>
      <c r="E262" s="61"/>
      <c r="F262" s="61"/>
      <c r="G262" s="61"/>
      <c r="H262" s="61"/>
      <c r="I262" s="61"/>
      <c r="J262" s="61"/>
      <c r="K262" s="61"/>
      <c r="L262" s="61"/>
      <c r="M262" s="61"/>
      <c r="N262" s="61"/>
      <c r="O262" s="61"/>
      <c r="P262" s="61"/>
      <c r="Q262" s="61"/>
      <c r="R262" s="61"/>
      <c r="S262" s="61"/>
      <c r="T262" s="61"/>
      <c r="U262" s="61"/>
      <c r="V262" s="61"/>
      <c r="W262" s="61"/>
      <c r="X262" s="61"/>
      <c r="Y262" s="61"/>
      <c r="Z262" s="61"/>
      <c r="AA262" s="61"/>
      <c r="AB262" s="61"/>
    </row>
    <row r="263" spans="1:28" ht="14.25" customHeight="1" x14ac:dyDescent="0.35">
      <c r="A263" s="61"/>
      <c r="B263" s="61"/>
      <c r="C263" s="61"/>
      <c r="D263" s="61"/>
      <c r="E263" s="61"/>
      <c r="F263" s="61"/>
      <c r="G263" s="61"/>
      <c r="H263" s="61"/>
      <c r="I263" s="61"/>
      <c r="J263" s="61"/>
      <c r="K263" s="61"/>
      <c r="L263" s="61"/>
      <c r="M263" s="61"/>
      <c r="N263" s="61"/>
      <c r="O263" s="61"/>
      <c r="P263" s="61"/>
      <c r="Q263" s="61"/>
      <c r="R263" s="61"/>
      <c r="S263" s="61"/>
      <c r="T263" s="61"/>
      <c r="U263" s="61"/>
      <c r="V263" s="61"/>
      <c r="W263" s="61"/>
      <c r="X263" s="61"/>
      <c r="Y263" s="61"/>
      <c r="Z263" s="61"/>
      <c r="AA263" s="61"/>
      <c r="AB263" s="61"/>
    </row>
    <row r="264" spans="1:28" ht="14.25" customHeight="1" x14ac:dyDescent="0.35">
      <c r="A264" s="61"/>
      <c r="B264" s="61"/>
      <c r="C264" s="61"/>
      <c r="D264" s="61"/>
      <c r="E264" s="61"/>
      <c r="F264" s="61"/>
      <c r="G264" s="61"/>
      <c r="H264" s="61"/>
      <c r="I264" s="61"/>
      <c r="J264" s="61"/>
      <c r="K264" s="61"/>
      <c r="L264" s="61"/>
      <c r="M264" s="61"/>
      <c r="N264" s="61"/>
      <c r="O264" s="61"/>
      <c r="P264" s="61"/>
      <c r="Q264" s="61"/>
      <c r="R264" s="61"/>
      <c r="S264" s="61"/>
      <c r="T264" s="61"/>
      <c r="U264" s="61"/>
      <c r="V264" s="61"/>
      <c r="W264" s="61"/>
      <c r="X264" s="61"/>
      <c r="Y264" s="61"/>
      <c r="Z264" s="61"/>
      <c r="AA264" s="61"/>
      <c r="AB264" s="61"/>
    </row>
    <row r="265" spans="1:28" ht="14.25" customHeight="1" x14ac:dyDescent="0.35">
      <c r="A265" s="61"/>
      <c r="B265" s="61"/>
      <c r="C265" s="61"/>
      <c r="D265" s="61"/>
      <c r="E265" s="61"/>
      <c r="F265" s="61"/>
      <c r="G265" s="61"/>
      <c r="H265" s="61"/>
      <c r="I265" s="61"/>
      <c r="J265" s="61"/>
      <c r="K265" s="61"/>
      <c r="L265" s="61"/>
      <c r="M265" s="61"/>
      <c r="N265" s="61"/>
      <c r="O265" s="61"/>
      <c r="P265" s="61"/>
      <c r="Q265" s="61"/>
      <c r="R265" s="61"/>
      <c r="S265" s="61"/>
      <c r="T265" s="61"/>
      <c r="U265" s="61"/>
      <c r="V265" s="61"/>
      <c r="W265" s="61"/>
      <c r="X265" s="61"/>
      <c r="Y265" s="61"/>
      <c r="Z265" s="61"/>
      <c r="AA265" s="61"/>
      <c r="AB265" s="61"/>
    </row>
    <row r="266" spans="1:28" ht="14.25" customHeight="1" x14ac:dyDescent="0.35">
      <c r="A266" s="61"/>
      <c r="B266" s="61"/>
      <c r="C266" s="61"/>
      <c r="D266" s="61"/>
      <c r="E266" s="61"/>
      <c r="F266" s="61"/>
      <c r="G266" s="61"/>
      <c r="H266" s="61"/>
      <c r="I266" s="61"/>
      <c r="J266" s="61"/>
      <c r="K266" s="61"/>
      <c r="L266" s="61"/>
      <c r="M266" s="61"/>
      <c r="N266" s="61"/>
      <c r="O266" s="61"/>
      <c r="P266" s="61"/>
      <c r="Q266" s="61"/>
      <c r="R266" s="61"/>
      <c r="S266" s="61"/>
      <c r="T266" s="61"/>
      <c r="U266" s="61"/>
      <c r="V266" s="61"/>
      <c r="W266" s="61"/>
      <c r="X266" s="61"/>
      <c r="Y266" s="61"/>
      <c r="Z266" s="61"/>
      <c r="AA266" s="61"/>
      <c r="AB266" s="61"/>
    </row>
    <row r="267" spans="1:28" ht="14.25" customHeight="1" x14ac:dyDescent="0.35">
      <c r="A267" s="61"/>
      <c r="B267" s="61"/>
      <c r="C267" s="61"/>
      <c r="D267" s="61"/>
      <c r="E267" s="61"/>
      <c r="F267" s="61"/>
      <c r="G267" s="61"/>
      <c r="H267" s="61"/>
      <c r="I267" s="61"/>
      <c r="J267" s="61"/>
      <c r="K267" s="61"/>
      <c r="L267" s="61"/>
      <c r="M267" s="61"/>
      <c r="N267" s="61"/>
      <c r="O267" s="61"/>
      <c r="P267" s="61"/>
      <c r="Q267" s="61"/>
      <c r="R267" s="61"/>
      <c r="S267" s="61"/>
      <c r="T267" s="61"/>
      <c r="U267" s="61"/>
      <c r="V267" s="61"/>
      <c r="W267" s="61"/>
      <c r="X267" s="61"/>
      <c r="Y267" s="61"/>
      <c r="Z267" s="61"/>
      <c r="AA267" s="61"/>
      <c r="AB267" s="61"/>
    </row>
    <row r="268" spans="1:28" ht="14.25" customHeight="1" x14ac:dyDescent="0.35">
      <c r="A268" s="61"/>
      <c r="B268" s="61"/>
      <c r="C268" s="61"/>
      <c r="D268" s="61"/>
      <c r="E268" s="61"/>
      <c r="F268" s="61"/>
      <c r="G268" s="61"/>
      <c r="H268" s="61"/>
      <c r="I268" s="61"/>
      <c r="J268" s="61"/>
      <c r="K268" s="61"/>
      <c r="L268" s="61"/>
      <c r="M268" s="61"/>
      <c r="N268" s="61"/>
      <c r="O268" s="61"/>
      <c r="P268" s="61"/>
      <c r="Q268" s="61"/>
      <c r="R268" s="61"/>
      <c r="S268" s="61"/>
      <c r="T268" s="61"/>
      <c r="U268" s="61"/>
      <c r="V268" s="61"/>
      <c r="W268" s="61"/>
      <c r="X268" s="61"/>
      <c r="Y268" s="61"/>
      <c r="Z268" s="61"/>
      <c r="AA268" s="61"/>
      <c r="AB268" s="61"/>
    </row>
    <row r="269" spans="1:28" ht="14.25" customHeight="1" x14ac:dyDescent="0.35">
      <c r="A269" s="61"/>
      <c r="B269" s="61"/>
      <c r="C269" s="61"/>
      <c r="D269" s="61"/>
      <c r="E269" s="61"/>
      <c r="F269" s="61"/>
      <c r="G269" s="61"/>
      <c r="H269" s="61"/>
      <c r="I269" s="61"/>
      <c r="J269" s="61"/>
      <c r="K269" s="61"/>
      <c r="L269" s="61"/>
      <c r="M269" s="61"/>
      <c r="N269" s="61"/>
      <c r="O269" s="61"/>
      <c r="P269" s="61"/>
      <c r="Q269" s="61"/>
      <c r="R269" s="61"/>
      <c r="S269" s="61"/>
      <c r="T269" s="61"/>
      <c r="U269" s="61"/>
      <c r="V269" s="61"/>
      <c r="W269" s="61"/>
      <c r="X269" s="61"/>
      <c r="Y269" s="61"/>
      <c r="Z269" s="61"/>
      <c r="AA269" s="61"/>
      <c r="AB269" s="61"/>
    </row>
    <row r="270" spans="1:28" ht="14.25" customHeight="1" x14ac:dyDescent="0.35">
      <c r="A270" s="61"/>
      <c r="B270" s="61"/>
      <c r="C270" s="61"/>
      <c r="D270" s="61"/>
      <c r="E270" s="61"/>
      <c r="F270" s="61"/>
      <c r="G270" s="61"/>
      <c r="H270" s="61"/>
      <c r="I270" s="61"/>
      <c r="J270" s="61"/>
      <c r="K270" s="61"/>
      <c r="L270" s="61"/>
      <c r="M270" s="61"/>
      <c r="N270" s="61"/>
      <c r="O270" s="61"/>
      <c r="P270" s="61"/>
      <c r="Q270" s="61"/>
      <c r="R270" s="61"/>
      <c r="S270" s="61"/>
      <c r="T270" s="61"/>
      <c r="U270" s="61"/>
      <c r="V270" s="61"/>
      <c r="W270" s="61"/>
      <c r="X270" s="61"/>
      <c r="Y270" s="61"/>
      <c r="Z270" s="61"/>
      <c r="AA270" s="61"/>
      <c r="AB270" s="61"/>
    </row>
    <row r="271" spans="1:28" ht="14.25" customHeight="1" x14ac:dyDescent="0.35">
      <c r="A271" s="61"/>
      <c r="B271" s="61"/>
      <c r="C271" s="61"/>
      <c r="D271" s="61"/>
      <c r="E271" s="61"/>
      <c r="F271" s="61"/>
      <c r="G271" s="61"/>
      <c r="H271" s="61"/>
      <c r="I271" s="61"/>
      <c r="J271" s="61"/>
      <c r="K271" s="61"/>
      <c r="L271" s="61"/>
      <c r="M271" s="61"/>
      <c r="N271" s="61"/>
      <c r="O271" s="61"/>
      <c r="P271" s="61"/>
      <c r="Q271" s="61"/>
      <c r="R271" s="61"/>
      <c r="S271" s="61"/>
      <c r="T271" s="61"/>
      <c r="U271" s="61"/>
      <c r="V271" s="61"/>
      <c r="W271" s="61"/>
      <c r="X271" s="61"/>
      <c r="Y271" s="61"/>
      <c r="Z271" s="61"/>
      <c r="AA271" s="61"/>
      <c r="AB271" s="61"/>
    </row>
    <row r="272" spans="1:28" ht="14.25" customHeight="1" x14ac:dyDescent="0.35">
      <c r="A272" s="61"/>
      <c r="B272" s="61"/>
      <c r="C272" s="61"/>
      <c r="D272" s="61"/>
      <c r="E272" s="61"/>
      <c r="F272" s="61"/>
      <c r="G272" s="61"/>
      <c r="H272" s="61"/>
      <c r="I272" s="61"/>
      <c r="J272" s="61"/>
      <c r="K272" s="61"/>
      <c r="L272" s="61"/>
      <c r="M272" s="61"/>
      <c r="N272" s="61"/>
      <c r="O272" s="61"/>
      <c r="P272" s="61"/>
      <c r="Q272" s="61"/>
      <c r="R272" s="61"/>
      <c r="S272" s="61"/>
      <c r="T272" s="61"/>
      <c r="U272" s="61"/>
      <c r="V272" s="61"/>
      <c r="W272" s="61"/>
      <c r="X272" s="61"/>
      <c r="Y272" s="61"/>
      <c r="Z272" s="61"/>
      <c r="AA272" s="61"/>
      <c r="AB272" s="61"/>
    </row>
    <row r="273" spans="1:28" ht="14.25" customHeight="1" x14ac:dyDescent="0.35">
      <c r="A273" s="61"/>
      <c r="B273" s="61"/>
      <c r="C273" s="61"/>
      <c r="D273" s="61"/>
      <c r="E273" s="61"/>
      <c r="F273" s="61"/>
      <c r="G273" s="61"/>
      <c r="H273" s="61"/>
      <c r="I273" s="61"/>
      <c r="J273" s="61"/>
      <c r="K273" s="61"/>
      <c r="L273" s="61"/>
      <c r="M273" s="61"/>
      <c r="N273" s="61"/>
      <c r="O273" s="61"/>
      <c r="P273" s="61"/>
      <c r="Q273" s="61"/>
      <c r="R273" s="61"/>
      <c r="S273" s="61"/>
      <c r="T273" s="61"/>
      <c r="U273" s="61"/>
      <c r="V273" s="61"/>
      <c r="W273" s="61"/>
      <c r="X273" s="61"/>
      <c r="Y273" s="61"/>
      <c r="Z273" s="61"/>
      <c r="AA273" s="61"/>
      <c r="AB273" s="61"/>
    </row>
    <row r="274" spans="1:28" ht="14.25" customHeight="1" x14ac:dyDescent="0.35">
      <c r="A274" s="61"/>
      <c r="B274" s="61"/>
      <c r="C274" s="61"/>
      <c r="D274" s="61"/>
      <c r="E274" s="61"/>
      <c r="F274" s="61"/>
      <c r="G274" s="61"/>
      <c r="H274" s="61"/>
      <c r="I274" s="61"/>
      <c r="J274" s="61"/>
      <c r="K274" s="61"/>
      <c r="L274" s="61"/>
      <c r="M274" s="61"/>
      <c r="N274" s="61"/>
      <c r="O274" s="61"/>
      <c r="P274" s="61"/>
      <c r="Q274" s="61"/>
      <c r="R274" s="61"/>
      <c r="S274" s="61"/>
      <c r="T274" s="61"/>
      <c r="U274" s="61"/>
      <c r="V274" s="61"/>
      <c r="W274" s="61"/>
      <c r="X274" s="61"/>
      <c r="Y274" s="61"/>
      <c r="Z274" s="61"/>
      <c r="AA274" s="61"/>
      <c r="AB274" s="61"/>
    </row>
    <row r="275" spans="1:28" ht="14.25" customHeight="1" x14ac:dyDescent="0.35">
      <c r="A275" s="61"/>
      <c r="B275" s="61"/>
      <c r="C275" s="61"/>
      <c r="D275" s="61"/>
      <c r="E275" s="61"/>
      <c r="F275" s="61"/>
      <c r="G275" s="61"/>
      <c r="H275" s="61"/>
      <c r="I275" s="61"/>
      <c r="J275" s="61"/>
      <c r="K275" s="61"/>
      <c r="L275" s="61"/>
      <c r="M275" s="61"/>
      <c r="N275" s="61"/>
      <c r="O275" s="61"/>
      <c r="P275" s="61"/>
      <c r="Q275" s="61"/>
      <c r="R275" s="61"/>
      <c r="S275" s="61"/>
      <c r="T275" s="61"/>
      <c r="U275" s="61"/>
      <c r="V275" s="61"/>
      <c r="W275" s="61"/>
      <c r="X275" s="61"/>
      <c r="Y275" s="61"/>
      <c r="Z275" s="61"/>
      <c r="AA275" s="61"/>
      <c r="AB275" s="61"/>
    </row>
    <row r="276" spans="1:28" ht="14.25" customHeight="1" x14ac:dyDescent="0.35">
      <c r="A276" s="61"/>
      <c r="B276" s="61"/>
      <c r="C276" s="61"/>
      <c r="D276" s="61"/>
      <c r="E276" s="61"/>
      <c r="F276" s="61"/>
      <c r="G276" s="61"/>
      <c r="H276" s="61"/>
      <c r="I276" s="61"/>
      <c r="J276" s="61"/>
      <c r="K276" s="61"/>
      <c r="L276" s="61"/>
      <c r="M276" s="61"/>
      <c r="N276" s="61"/>
      <c r="O276" s="61"/>
      <c r="P276" s="61"/>
      <c r="Q276" s="61"/>
      <c r="R276" s="61"/>
      <c r="S276" s="61"/>
      <c r="T276" s="61"/>
      <c r="U276" s="61"/>
      <c r="V276" s="61"/>
      <c r="W276" s="61"/>
      <c r="X276" s="61"/>
      <c r="Y276" s="61"/>
      <c r="Z276" s="61"/>
      <c r="AA276" s="61"/>
      <c r="AB276" s="61"/>
    </row>
    <row r="277" spans="1:28" ht="14.25" customHeight="1" x14ac:dyDescent="0.35">
      <c r="A277" s="61"/>
      <c r="B277" s="61"/>
      <c r="C277" s="61"/>
      <c r="D277" s="61"/>
      <c r="E277" s="61"/>
      <c r="F277" s="61"/>
      <c r="G277" s="61"/>
      <c r="H277" s="61"/>
      <c r="I277" s="61"/>
      <c r="J277" s="61"/>
      <c r="K277" s="61"/>
      <c r="L277" s="61"/>
      <c r="M277" s="61"/>
      <c r="N277" s="61"/>
      <c r="O277" s="61"/>
      <c r="P277" s="61"/>
      <c r="Q277" s="61"/>
      <c r="R277" s="61"/>
      <c r="S277" s="61"/>
      <c r="T277" s="61"/>
      <c r="U277" s="61"/>
      <c r="V277" s="61"/>
      <c r="W277" s="61"/>
      <c r="X277" s="61"/>
      <c r="Y277" s="61"/>
      <c r="Z277" s="61"/>
      <c r="AA277" s="61"/>
      <c r="AB277" s="61"/>
    </row>
    <row r="278" spans="1:28" ht="14.25" customHeight="1" x14ac:dyDescent="0.35">
      <c r="A278" s="61"/>
      <c r="B278" s="61"/>
      <c r="C278" s="61"/>
      <c r="D278" s="61"/>
      <c r="E278" s="61"/>
      <c r="F278" s="61"/>
      <c r="G278" s="61"/>
      <c r="H278" s="61"/>
      <c r="I278" s="61"/>
      <c r="J278" s="61"/>
      <c r="K278" s="61"/>
      <c r="L278" s="61"/>
      <c r="M278" s="61"/>
      <c r="N278" s="61"/>
      <c r="O278" s="61"/>
      <c r="P278" s="61"/>
      <c r="Q278" s="61"/>
      <c r="R278" s="61"/>
      <c r="S278" s="61"/>
      <c r="T278" s="61"/>
      <c r="U278" s="61"/>
      <c r="V278" s="61"/>
      <c r="W278" s="61"/>
      <c r="X278" s="61"/>
      <c r="Y278" s="61"/>
      <c r="Z278" s="61"/>
      <c r="AA278" s="61"/>
      <c r="AB278" s="61"/>
    </row>
    <row r="279" spans="1:28" ht="14.25" customHeight="1" x14ac:dyDescent="0.35">
      <c r="A279" s="61"/>
      <c r="B279" s="61"/>
      <c r="C279" s="61"/>
      <c r="D279" s="61"/>
      <c r="E279" s="61"/>
      <c r="F279" s="61"/>
      <c r="G279" s="61"/>
      <c r="H279" s="61"/>
      <c r="I279" s="61"/>
      <c r="J279" s="61"/>
      <c r="K279" s="61"/>
      <c r="L279" s="61"/>
      <c r="M279" s="61"/>
      <c r="N279" s="61"/>
      <c r="O279" s="61"/>
      <c r="P279" s="61"/>
      <c r="Q279" s="61"/>
      <c r="R279" s="61"/>
      <c r="S279" s="61"/>
      <c r="T279" s="61"/>
      <c r="U279" s="61"/>
      <c r="V279" s="61"/>
      <c r="W279" s="61"/>
      <c r="X279" s="61"/>
      <c r="Y279" s="61"/>
      <c r="Z279" s="61"/>
      <c r="AA279" s="61"/>
      <c r="AB279" s="61"/>
    </row>
    <row r="280" spans="1:28" ht="14.25" customHeight="1" x14ac:dyDescent="0.35">
      <c r="A280" s="61"/>
      <c r="B280" s="61"/>
      <c r="C280" s="61"/>
      <c r="D280" s="61"/>
      <c r="E280" s="61"/>
      <c r="F280" s="61"/>
      <c r="G280" s="61"/>
      <c r="H280" s="61"/>
      <c r="I280" s="61"/>
      <c r="J280" s="61"/>
      <c r="K280" s="61"/>
      <c r="L280" s="61"/>
      <c r="M280" s="61"/>
      <c r="N280" s="61"/>
      <c r="O280" s="61"/>
      <c r="P280" s="61"/>
      <c r="Q280" s="61"/>
      <c r="R280" s="61"/>
      <c r="S280" s="61"/>
      <c r="T280" s="61"/>
      <c r="U280" s="61"/>
      <c r="V280" s="61"/>
      <c r="W280" s="61"/>
      <c r="X280" s="61"/>
      <c r="Y280" s="61"/>
      <c r="Z280" s="61"/>
      <c r="AA280" s="61"/>
      <c r="AB280" s="61"/>
    </row>
    <row r="281" spans="1:28" ht="14.25" customHeight="1" x14ac:dyDescent="0.35">
      <c r="A281" s="61"/>
      <c r="B281" s="61"/>
      <c r="C281" s="61"/>
      <c r="D281" s="61"/>
      <c r="E281" s="61"/>
      <c r="F281" s="61"/>
      <c r="G281" s="61"/>
      <c r="H281" s="61"/>
      <c r="I281" s="61"/>
      <c r="J281" s="61"/>
      <c r="K281" s="61"/>
      <c r="L281" s="61"/>
      <c r="M281" s="61"/>
      <c r="N281" s="61"/>
      <c r="O281" s="61"/>
      <c r="P281" s="61"/>
      <c r="Q281" s="61"/>
      <c r="R281" s="61"/>
      <c r="S281" s="61"/>
      <c r="T281" s="61"/>
      <c r="U281" s="61"/>
      <c r="V281" s="61"/>
      <c r="W281" s="61"/>
      <c r="X281" s="61"/>
      <c r="Y281" s="61"/>
      <c r="Z281" s="61"/>
      <c r="AA281" s="61"/>
      <c r="AB281" s="61"/>
    </row>
    <row r="282" spans="1:28" ht="14.25" customHeight="1" x14ac:dyDescent="0.35">
      <c r="A282" s="61"/>
      <c r="B282" s="61"/>
      <c r="C282" s="61"/>
      <c r="D282" s="61"/>
      <c r="E282" s="61"/>
      <c r="F282" s="61"/>
      <c r="G282" s="61"/>
      <c r="H282" s="61"/>
      <c r="I282" s="61"/>
      <c r="J282" s="61"/>
      <c r="K282" s="61"/>
      <c r="L282" s="61"/>
      <c r="M282" s="61"/>
      <c r="N282" s="61"/>
      <c r="O282" s="61"/>
      <c r="P282" s="61"/>
      <c r="Q282" s="61"/>
      <c r="R282" s="61"/>
      <c r="S282" s="61"/>
      <c r="T282" s="61"/>
      <c r="U282" s="61"/>
      <c r="V282" s="61"/>
      <c r="W282" s="61"/>
      <c r="X282" s="61"/>
      <c r="Y282" s="61"/>
      <c r="Z282" s="61"/>
      <c r="AA282" s="61"/>
      <c r="AB282" s="61"/>
    </row>
    <row r="283" spans="1:28" ht="14.25" customHeight="1" x14ac:dyDescent="0.35">
      <c r="A283" s="61"/>
      <c r="B283" s="61"/>
      <c r="C283" s="61"/>
      <c r="D283" s="61"/>
      <c r="E283" s="61"/>
      <c r="F283" s="61"/>
      <c r="G283" s="61"/>
      <c r="H283" s="61"/>
      <c r="I283" s="61"/>
      <c r="J283" s="61"/>
      <c r="K283" s="61"/>
      <c r="L283" s="61"/>
      <c r="M283" s="61"/>
      <c r="N283" s="61"/>
      <c r="O283" s="61"/>
      <c r="P283" s="61"/>
      <c r="Q283" s="61"/>
      <c r="R283" s="61"/>
      <c r="S283" s="61"/>
      <c r="T283" s="61"/>
      <c r="U283" s="61"/>
      <c r="V283" s="61"/>
      <c r="W283" s="61"/>
      <c r="X283" s="61"/>
      <c r="Y283" s="61"/>
      <c r="Z283" s="61"/>
      <c r="AA283" s="61"/>
      <c r="AB283" s="61"/>
    </row>
    <row r="284" spans="1:28" ht="14.25" customHeight="1" x14ac:dyDescent="0.35">
      <c r="A284" s="61"/>
      <c r="B284" s="61"/>
      <c r="C284" s="61"/>
      <c r="D284" s="61"/>
      <c r="E284" s="61"/>
      <c r="F284" s="61"/>
      <c r="G284" s="61"/>
      <c r="H284" s="61"/>
      <c r="I284" s="61"/>
      <c r="J284" s="61"/>
      <c r="K284" s="61"/>
      <c r="L284" s="61"/>
      <c r="M284" s="61"/>
      <c r="N284" s="61"/>
      <c r="O284" s="61"/>
      <c r="P284" s="61"/>
      <c r="Q284" s="61"/>
      <c r="R284" s="61"/>
      <c r="S284" s="61"/>
      <c r="T284" s="61"/>
      <c r="U284" s="61"/>
      <c r="V284" s="61"/>
      <c r="W284" s="61"/>
      <c r="X284" s="61"/>
      <c r="Y284" s="61"/>
      <c r="Z284" s="61"/>
      <c r="AA284" s="61"/>
      <c r="AB284" s="61"/>
    </row>
    <row r="285" spans="1:28" ht="14.25" customHeight="1" x14ac:dyDescent="0.35">
      <c r="A285" s="61"/>
      <c r="B285" s="61"/>
      <c r="C285" s="61"/>
      <c r="D285" s="61"/>
      <c r="E285" s="61"/>
      <c r="F285" s="61"/>
      <c r="G285" s="61"/>
      <c r="H285" s="61"/>
      <c r="I285" s="61"/>
      <c r="J285" s="61"/>
      <c r="K285" s="61"/>
      <c r="L285" s="61"/>
      <c r="M285" s="61"/>
      <c r="N285" s="61"/>
      <c r="O285" s="61"/>
      <c r="P285" s="61"/>
      <c r="Q285" s="61"/>
      <c r="R285" s="61"/>
      <c r="S285" s="61"/>
      <c r="T285" s="61"/>
      <c r="U285" s="61"/>
      <c r="V285" s="61"/>
      <c r="W285" s="61"/>
      <c r="X285" s="61"/>
      <c r="Y285" s="61"/>
      <c r="Z285" s="61"/>
      <c r="AA285" s="61"/>
      <c r="AB285" s="61"/>
    </row>
    <row r="286" spans="1:28" ht="14.25" customHeight="1" x14ac:dyDescent="0.35">
      <c r="A286" s="61"/>
      <c r="B286" s="61"/>
      <c r="C286" s="61"/>
      <c r="D286" s="61"/>
      <c r="E286" s="61"/>
      <c r="F286" s="61"/>
      <c r="G286" s="61"/>
      <c r="H286" s="61"/>
      <c r="I286" s="61"/>
      <c r="J286" s="61"/>
      <c r="K286" s="61"/>
      <c r="L286" s="61"/>
      <c r="M286" s="61"/>
      <c r="N286" s="61"/>
      <c r="O286" s="61"/>
      <c r="P286" s="61"/>
      <c r="Q286" s="61"/>
      <c r="R286" s="61"/>
      <c r="S286" s="61"/>
      <c r="T286" s="61"/>
      <c r="U286" s="61"/>
      <c r="V286" s="61"/>
      <c r="W286" s="61"/>
      <c r="X286" s="61"/>
      <c r="Y286" s="61"/>
      <c r="Z286" s="61"/>
      <c r="AA286" s="61"/>
      <c r="AB286" s="61"/>
    </row>
    <row r="287" spans="1:28" ht="14.25" customHeight="1" x14ac:dyDescent="0.35">
      <c r="A287" s="61"/>
      <c r="B287" s="61"/>
      <c r="C287" s="61"/>
      <c r="D287" s="61"/>
      <c r="E287" s="61"/>
      <c r="F287" s="61"/>
      <c r="G287" s="61"/>
      <c r="H287" s="61"/>
      <c r="I287" s="61"/>
      <c r="J287" s="61"/>
      <c r="K287" s="61"/>
      <c r="L287" s="61"/>
      <c r="M287" s="61"/>
      <c r="N287" s="61"/>
      <c r="O287" s="61"/>
      <c r="P287" s="61"/>
      <c r="Q287" s="61"/>
      <c r="R287" s="61"/>
      <c r="S287" s="61"/>
      <c r="T287" s="61"/>
      <c r="U287" s="61"/>
      <c r="V287" s="61"/>
      <c r="W287" s="61"/>
      <c r="X287" s="61"/>
      <c r="Y287" s="61"/>
      <c r="Z287" s="61"/>
      <c r="AA287" s="61"/>
      <c r="AB287" s="61"/>
    </row>
    <row r="288" spans="1:28" ht="14.25" customHeight="1" x14ac:dyDescent="0.35">
      <c r="A288" s="61"/>
      <c r="B288" s="61"/>
      <c r="C288" s="61"/>
      <c r="D288" s="61"/>
      <c r="E288" s="61"/>
      <c r="F288" s="61"/>
      <c r="G288" s="61"/>
      <c r="H288" s="61"/>
      <c r="I288" s="61"/>
      <c r="J288" s="61"/>
      <c r="K288" s="61"/>
      <c r="L288" s="61"/>
      <c r="M288" s="61"/>
      <c r="N288" s="61"/>
      <c r="O288" s="61"/>
      <c r="P288" s="61"/>
      <c r="Q288" s="61"/>
      <c r="R288" s="61"/>
      <c r="S288" s="61"/>
      <c r="T288" s="61"/>
      <c r="U288" s="61"/>
      <c r="V288" s="61"/>
      <c r="W288" s="61"/>
      <c r="X288" s="61"/>
      <c r="Y288" s="61"/>
      <c r="Z288" s="61"/>
      <c r="AA288" s="61"/>
      <c r="AB288" s="61"/>
    </row>
    <row r="289" spans="1:28" ht="14.25" customHeight="1" x14ac:dyDescent="0.35">
      <c r="A289" s="61"/>
      <c r="B289" s="61"/>
      <c r="C289" s="61"/>
      <c r="D289" s="61"/>
      <c r="E289" s="61"/>
      <c r="F289" s="61"/>
      <c r="G289" s="61"/>
      <c r="H289" s="61"/>
      <c r="I289" s="61"/>
      <c r="J289" s="61"/>
      <c r="K289" s="61"/>
      <c r="L289" s="61"/>
      <c r="M289" s="61"/>
      <c r="N289" s="61"/>
      <c r="O289" s="61"/>
      <c r="P289" s="61"/>
      <c r="Q289" s="61"/>
      <c r="R289" s="61"/>
      <c r="S289" s="61"/>
      <c r="T289" s="61"/>
      <c r="U289" s="61"/>
      <c r="V289" s="61"/>
      <c r="W289" s="61"/>
      <c r="X289" s="61"/>
      <c r="Y289" s="61"/>
      <c r="Z289" s="61"/>
      <c r="AA289" s="61"/>
      <c r="AB289" s="61"/>
    </row>
    <row r="290" spans="1:28" ht="14.25" customHeight="1" x14ac:dyDescent="0.35">
      <c r="A290" s="61"/>
      <c r="B290" s="61"/>
      <c r="C290" s="61"/>
      <c r="D290" s="61"/>
      <c r="E290" s="61"/>
      <c r="F290" s="61"/>
      <c r="G290" s="61"/>
      <c r="H290" s="61"/>
      <c r="I290" s="61"/>
      <c r="J290" s="61"/>
      <c r="K290" s="61"/>
      <c r="L290" s="61"/>
      <c r="M290" s="61"/>
      <c r="N290" s="61"/>
      <c r="O290" s="61"/>
      <c r="P290" s="61"/>
      <c r="Q290" s="61"/>
      <c r="R290" s="61"/>
      <c r="S290" s="61"/>
      <c r="T290" s="61"/>
      <c r="U290" s="61"/>
      <c r="V290" s="61"/>
      <c r="W290" s="61"/>
      <c r="X290" s="61"/>
      <c r="Y290" s="61"/>
      <c r="Z290" s="61"/>
      <c r="AA290" s="61"/>
      <c r="AB290" s="61"/>
    </row>
    <row r="291" spans="1:28" ht="14.25" customHeight="1" x14ac:dyDescent="0.35">
      <c r="A291" s="61"/>
      <c r="B291" s="61"/>
      <c r="C291" s="61"/>
      <c r="D291" s="61"/>
      <c r="E291" s="61"/>
      <c r="F291" s="61"/>
      <c r="G291" s="61"/>
      <c r="H291" s="61"/>
      <c r="I291" s="61"/>
      <c r="J291" s="61"/>
      <c r="K291" s="61"/>
      <c r="L291" s="61"/>
      <c r="M291" s="61"/>
      <c r="N291" s="61"/>
      <c r="O291" s="61"/>
      <c r="P291" s="61"/>
      <c r="Q291" s="61"/>
      <c r="R291" s="61"/>
      <c r="S291" s="61"/>
      <c r="T291" s="61"/>
      <c r="U291" s="61"/>
      <c r="V291" s="61"/>
      <c r="W291" s="61"/>
      <c r="X291" s="61"/>
      <c r="Y291" s="61"/>
      <c r="Z291" s="61"/>
      <c r="AA291" s="61"/>
      <c r="AB291" s="61"/>
    </row>
    <row r="292" spans="1:28" ht="14.25" customHeight="1" x14ac:dyDescent="0.35">
      <c r="A292" s="61"/>
      <c r="B292" s="61"/>
      <c r="C292" s="61"/>
      <c r="D292" s="61"/>
      <c r="E292" s="61"/>
      <c r="F292" s="61"/>
      <c r="G292" s="61"/>
      <c r="H292" s="61"/>
      <c r="I292" s="61"/>
      <c r="J292" s="61"/>
      <c r="K292" s="61"/>
      <c r="L292" s="61"/>
      <c r="M292" s="61"/>
      <c r="N292" s="61"/>
      <c r="O292" s="61"/>
      <c r="P292" s="61"/>
      <c r="Q292" s="61"/>
      <c r="R292" s="61"/>
      <c r="S292" s="61"/>
      <c r="T292" s="61"/>
      <c r="U292" s="61"/>
      <c r="V292" s="61"/>
      <c r="W292" s="61"/>
      <c r="X292" s="61"/>
      <c r="Y292" s="61"/>
      <c r="Z292" s="61"/>
      <c r="AA292" s="61"/>
      <c r="AB292" s="61"/>
    </row>
    <row r="293" spans="1:28" ht="14.25" customHeight="1" x14ac:dyDescent="0.35">
      <c r="A293" s="61"/>
      <c r="B293" s="61"/>
      <c r="C293" s="61"/>
      <c r="D293" s="61"/>
      <c r="E293" s="61"/>
      <c r="F293" s="61"/>
      <c r="G293" s="61"/>
      <c r="H293" s="61"/>
      <c r="I293" s="61"/>
      <c r="J293" s="61"/>
      <c r="K293" s="61"/>
      <c r="L293" s="61"/>
      <c r="M293" s="61"/>
      <c r="N293" s="61"/>
      <c r="O293" s="61"/>
      <c r="P293" s="61"/>
      <c r="Q293" s="61"/>
      <c r="R293" s="61"/>
      <c r="S293" s="61"/>
      <c r="T293" s="61"/>
      <c r="U293" s="61"/>
      <c r="V293" s="61"/>
      <c r="W293" s="61"/>
      <c r="X293" s="61"/>
      <c r="Y293" s="61"/>
      <c r="Z293" s="61"/>
      <c r="AA293" s="61"/>
      <c r="AB293" s="61"/>
    </row>
    <row r="294" spans="1:28" ht="14.25" customHeight="1" x14ac:dyDescent="0.35">
      <c r="A294" s="61"/>
      <c r="B294" s="61"/>
      <c r="C294" s="61"/>
      <c r="D294" s="61"/>
      <c r="E294" s="61"/>
      <c r="F294" s="61"/>
      <c r="G294" s="61"/>
      <c r="H294" s="61"/>
      <c r="I294" s="61"/>
      <c r="J294" s="61"/>
      <c r="K294" s="61"/>
      <c r="L294" s="61"/>
      <c r="M294" s="61"/>
      <c r="N294" s="61"/>
      <c r="O294" s="61"/>
      <c r="P294" s="61"/>
      <c r="Q294" s="61"/>
      <c r="R294" s="61"/>
      <c r="S294" s="61"/>
      <c r="T294" s="61"/>
      <c r="U294" s="61"/>
      <c r="V294" s="61"/>
      <c r="W294" s="61"/>
      <c r="X294" s="61"/>
      <c r="Y294" s="61"/>
      <c r="Z294" s="61"/>
      <c r="AA294" s="61"/>
      <c r="AB294" s="61"/>
    </row>
    <row r="295" spans="1:28" ht="14.25" customHeight="1" x14ac:dyDescent="0.35">
      <c r="A295" s="61"/>
      <c r="B295" s="61"/>
      <c r="C295" s="61"/>
      <c r="D295" s="61"/>
      <c r="E295" s="61"/>
      <c r="F295" s="61"/>
      <c r="G295" s="61"/>
      <c r="H295" s="61"/>
      <c r="I295" s="61"/>
      <c r="J295" s="61"/>
      <c r="K295" s="61"/>
      <c r="L295" s="61"/>
      <c r="M295" s="61"/>
      <c r="N295" s="61"/>
      <c r="O295" s="61"/>
      <c r="P295" s="61"/>
      <c r="Q295" s="61"/>
      <c r="R295" s="61"/>
      <c r="S295" s="61"/>
      <c r="T295" s="61"/>
      <c r="U295" s="61"/>
      <c r="V295" s="61"/>
      <c r="W295" s="61"/>
      <c r="X295" s="61"/>
      <c r="Y295" s="61"/>
      <c r="Z295" s="61"/>
      <c r="AA295" s="61"/>
      <c r="AB295" s="61"/>
    </row>
    <row r="296" spans="1:28" ht="14.25" customHeight="1" x14ac:dyDescent="0.35">
      <c r="A296" s="61"/>
      <c r="B296" s="61"/>
      <c r="C296" s="61"/>
      <c r="D296" s="61"/>
      <c r="E296" s="61"/>
      <c r="F296" s="61"/>
      <c r="G296" s="61"/>
      <c r="H296" s="61"/>
      <c r="I296" s="61"/>
      <c r="J296" s="61"/>
      <c r="K296" s="61"/>
      <c r="L296" s="61"/>
      <c r="M296" s="61"/>
      <c r="N296" s="61"/>
      <c r="O296" s="61"/>
      <c r="P296" s="61"/>
      <c r="Q296" s="61"/>
      <c r="R296" s="61"/>
      <c r="S296" s="61"/>
      <c r="T296" s="61"/>
      <c r="U296" s="61"/>
      <c r="V296" s="61"/>
      <c r="W296" s="61"/>
      <c r="X296" s="61"/>
      <c r="Y296" s="61"/>
      <c r="Z296" s="61"/>
      <c r="AA296" s="61"/>
      <c r="AB296" s="61"/>
    </row>
    <row r="297" spans="1:28" ht="14.25" customHeight="1" x14ac:dyDescent="0.35">
      <c r="A297" s="61"/>
      <c r="B297" s="61"/>
      <c r="C297" s="61"/>
      <c r="D297" s="61"/>
      <c r="E297" s="61"/>
      <c r="F297" s="61"/>
      <c r="G297" s="61"/>
      <c r="H297" s="61"/>
      <c r="I297" s="61"/>
      <c r="J297" s="61"/>
      <c r="K297" s="61"/>
      <c r="L297" s="61"/>
      <c r="M297" s="61"/>
      <c r="N297" s="61"/>
      <c r="O297" s="61"/>
      <c r="P297" s="61"/>
      <c r="Q297" s="61"/>
      <c r="R297" s="61"/>
      <c r="S297" s="61"/>
      <c r="T297" s="61"/>
      <c r="U297" s="61"/>
      <c r="V297" s="61"/>
      <c r="W297" s="61"/>
      <c r="X297" s="61"/>
      <c r="Y297" s="61"/>
      <c r="Z297" s="61"/>
      <c r="AA297" s="61"/>
      <c r="AB297" s="61"/>
    </row>
    <row r="298" spans="1:28" ht="14.25" customHeight="1" x14ac:dyDescent="0.35">
      <c r="A298" s="61"/>
      <c r="B298" s="61"/>
      <c r="C298" s="61"/>
      <c r="D298" s="61"/>
      <c r="E298" s="61"/>
      <c r="F298" s="61"/>
      <c r="G298" s="61"/>
      <c r="H298" s="61"/>
      <c r="I298" s="61"/>
      <c r="J298" s="61"/>
      <c r="K298" s="61"/>
      <c r="L298" s="61"/>
      <c r="M298" s="61"/>
      <c r="N298" s="61"/>
      <c r="O298" s="61"/>
      <c r="P298" s="61"/>
      <c r="Q298" s="61"/>
      <c r="R298" s="61"/>
      <c r="S298" s="61"/>
      <c r="T298" s="61"/>
      <c r="U298" s="61"/>
      <c r="V298" s="61"/>
      <c r="W298" s="61"/>
      <c r="X298" s="61"/>
      <c r="Y298" s="61"/>
      <c r="Z298" s="61"/>
      <c r="AA298" s="61"/>
      <c r="AB298" s="61"/>
    </row>
    <row r="299" spans="1:28" ht="14.25" customHeight="1" x14ac:dyDescent="0.35">
      <c r="A299" s="61"/>
      <c r="B299" s="61"/>
      <c r="C299" s="61"/>
      <c r="D299" s="61"/>
      <c r="E299" s="61"/>
      <c r="F299" s="61"/>
      <c r="G299" s="61"/>
      <c r="H299" s="61"/>
      <c r="I299" s="61"/>
      <c r="J299" s="61"/>
      <c r="K299" s="61"/>
      <c r="L299" s="61"/>
      <c r="M299" s="61"/>
      <c r="N299" s="61"/>
      <c r="O299" s="61"/>
      <c r="P299" s="61"/>
      <c r="Q299" s="61"/>
      <c r="R299" s="61"/>
      <c r="S299" s="61"/>
      <c r="T299" s="61"/>
      <c r="U299" s="61"/>
      <c r="V299" s="61"/>
      <c r="W299" s="61"/>
      <c r="X299" s="61"/>
      <c r="Y299" s="61"/>
      <c r="Z299" s="61"/>
      <c r="AA299" s="61"/>
      <c r="AB299" s="61"/>
    </row>
    <row r="300" spans="1:28" ht="14.25" customHeight="1" x14ac:dyDescent="0.35">
      <c r="A300" s="61"/>
      <c r="B300" s="61"/>
      <c r="C300" s="61"/>
      <c r="D300" s="61"/>
      <c r="E300" s="61"/>
      <c r="F300" s="61"/>
      <c r="G300" s="61"/>
      <c r="H300" s="61"/>
      <c r="I300" s="61"/>
      <c r="J300" s="61"/>
      <c r="K300" s="61"/>
      <c r="L300" s="61"/>
      <c r="M300" s="61"/>
      <c r="N300" s="61"/>
      <c r="O300" s="61"/>
      <c r="P300" s="61"/>
      <c r="Q300" s="61"/>
      <c r="R300" s="61"/>
      <c r="S300" s="61"/>
      <c r="T300" s="61"/>
      <c r="U300" s="61"/>
      <c r="V300" s="61"/>
      <c r="W300" s="61"/>
      <c r="X300" s="61"/>
      <c r="Y300" s="61"/>
      <c r="Z300" s="61"/>
      <c r="AA300" s="61"/>
      <c r="AB300" s="61"/>
    </row>
    <row r="301" spans="1:28" ht="14.25" customHeight="1" x14ac:dyDescent="0.35">
      <c r="A301" s="61"/>
      <c r="B301" s="61"/>
      <c r="C301" s="61"/>
      <c r="D301" s="61"/>
      <c r="E301" s="61"/>
      <c r="F301" s="61"/>
      <c r="G301" s="61"/>
      <c r="H301" s="61"/>
      <c r="I301" s="61"/>
      <c r="J301" s="61"/>
      <c r="K301" s="61"/>
      <c r="L301" s="61"/>
      <c r="M301" s="61"/>
      <c r="N301" s="61"/>
      <c r="O301" s="61"/>
      <c r="P301" s="61"/>
      <c r="Q301" s="61"/>
      <c r="R301" s="61"/>
      <c r="S301" s="61"/>
      <c r="T301" s="61"/>
      <c r="U301" s="61"/>
      <c r="V301" s="61"/>
      <c r="W301" s="61"/>
      <c r="X301" s="61"/>
      <c r="Y301" s="61"/>
      <c r="Z301" s="61"/>
      <c r="AA301" s="61"/>
      <c r="AB301" s="61"/>
    </row>
    <row r="302" spans="1:28" ht="14.25" customHeight="1" x14ac:dyDescent="0.35">
      <c r="A302" s="61"/>
      <c r="B302" s="61"/>
      <c r="C302" s="61"/>
      <c r="D302" s="61"/>
      <c r="E302" s="61"/>
      <c r="F302" s="61"/>
      <c r="G302" s="61"/>
      <c r="H302" s="61"/>
      <c r="I302" s="61"/>
      <c r="J302" s="61"/>
      <c r="K302" s="61"/>
      <c r="L302" s="61"/>
      <c r="M302" s="61"/>
      <c r="N302" s="61"/>
      <c r="O302" s="61"/>
      <c r="P302" s="61"/>
      <c r="Q302" s="61"/>
      <c r="R302" s="61"/>
      <c r="S302" s="61"/>
      <c r="T302" s="61"/>
      <c r="U302" s="61"/>
      <c r="V302" s="61"/>
      <c r="W302" s="61"/>
      <c r="X302" s="61"/>
      <c r="Y302" s="61"/>
      <c r="Z302" s="61"/>
      <c r="AA302" s="61"/>
      <c r="AB302" s="61"/>
    </row>
    <row r="303" spans="1:28" ht="14.25" customHeight="1" x14ac:dyDescent="0.35">
      <c r="A303" s="61"/>
      <c r="B303" s="61"/>
      <c r="C303" s="61"/>
      <c r="D303" s="61"/>
      <c r="E303" s="61"/>
      <c r="F303" s="61"/>
      <c r="G303" s="61"/>
      <c r="H303" s="61"/>
      <c r="I303" s="61"/>
      <c r="J303" s="61"/>
      <c r="K303" s="61"/>
      <c r="L303" s="61"/>
      <c r="M303" s="61"/>
      <c r="N303" s="61"/>
      <c r="O303" s="61"/>
      <c r="P303" s="61"/>
      <c r="Q303" s="61"/>
      <c r="R303" s="61"/>
      <c r="S303" s="61"/>
      <c r="T303" s="61"/>
      <c r="U303" s="61"/>
      <c r="V303" s="61"/>
      <c r="W303" s="61"/>
      <c r="X303" s="61"/>
      <c r="Y303" s="61"/>
      <c r="Z303" s="61"/>
      <c r="AA303" s="61"/>
      <c r="AB303" s="61"/>
    </row>
    <row r="304" spans="1:28" ht="14.25" customHeight="1" x14ac:dyDescent="0.35">
      <c r="A304" s="61"/>
      <c r="B304" s="61"/>
      <c r="C304" s="61"/>
      <c r="D304" s="61"/>
      <c r="E304" s="61"/>
      <c r="F304" s="61"/>
      <c r="G304" s="61"/>
      <c r="H304" s="61"/>
      <c r="I304" s="61"/>
      <c r="J304" s="61"/>
      <c r="K304" s="61"/>
      <c r="L304" s="61"/>
      <c r="M304" s="61"/>
      <c r="N304" s="61"/>
      <c r="O304" s="61"/>
      <c r="P304" s="61"/>
      <c r="Q304" s="61"/>
      <c r="R304" s="61"/>
      <c r="S304" s="61"/>
      <c r="T304" s="61"/>
      <c r="U304" s="61"/>
      <c r="V304" s="61"/>
      <c r="W304" s="61"/>
      <c r="X304" s="61"/>
      <c r="Y304" s="61"/>
      <c r="Z304" s="61"/>
      <c r="AA304" s="61"/>
      <c r="AB304" s="61"/>
    </row>
    <row r="305" spans="1:28" ht="14.25" customHeight="1" x14ac:dyDescent="0.35">
      <c r="A305" s="61"/>
      <c r="B305" s="61"/>
      <c r="C305" s="61"/>
      <c r="D305" s="61"/>
      <c r="E305" s="61"/>
      <c r="F305" s="61"/>
      <c r="G305" s="61"/>
      <c r="H305" s="61"/>
      <c r="I305" s="61"/>
      <c r="J305" s="61"/>
      <c r="K305" s="61"/>
      <c r="L305" s="61"/>
      <c r="M305" s="61"/>
      <c r="N305" s="61"/>
      <c r="O305" s="61"/>
      <c r="P305" s="61"/>
      <c r="Q305" s="61"/>
      <c r="R305" s="61"/>
      <c r="S305" s="61"/>
      <c r="T305" s="61"/>
      <c r="U305" s="61"/>
      <c r="V305" s="61"/>
      <c r="W305" s="61"/>
      <c r="X305" s="61"/>
      <c r="Y305" s="61"/>
      <c r="Z305" s="61"/>
      <c r="AA305" s="61"/>
      <c r="AB305" s="61"/>
    </row>
    <row r="306" spans="1:28" ht="14.25" customHeight="1" x14ac:dyDescent="0.35">
      <c r="A306" s="61"/>
      <c r="B306" s="61"/>
      <c r="C306" s="61"/>
      <c r="D306" s="61"/>
      <c r="E306" s="61"/>
      <c r="F306" s="61"/>
      <c r="G306" s="61"/>
      <c r="H306" s="61"/>
      <c r="I306" s="61"/>
      <c r="J306" s="61"/>
      <c r="K306" s="61"/>
      <c r="L306" s="61"/>
      <c r="M306" s="61"/>
      <c r="N306" s="61"/>
      <c r="O306" s="61"/>
      <c r="P306" s="61"/>
      <c r="Q306" s="61"/>
      <c r="R306" s="61"/>
      <c r="S306" s="61"/>
      <c r="T306" s="61"/>
      <c r="U306" s="61"/>
      <c r="V306" s="61"/>
      <c r="W306" s="61"/>
      <c r="X306" s="61"/>
      <c r="Y306" s="61"/>
      <c r="Z306" s="61"/>
      <c r="AA306" s="61"/>
      <c r="AB306" s="61"/>
    </row>
    <row r="307" spans="1:28" ht="14.25" customHeight="1" x14ac:dyDescent="0.35">
      <c r="A307" s="61"/>
      <c r="B307" s="61"/>
      <c r="C307" s="61"/>
      <c r="D307" s="61"/>
      <c r="E307" s="61"/>
      <c r="F307" s="61"/>
      <c r="G307" s="61"/>
      <c r="H307" s="61"/>
      <c r="I307" s="61"/>
      <c r="J307" s="61"/>
      <c r="K307" s="61"/>
      <c r="L307" s="61"/>
      <c r="M307" s="61"/>
      <c r="N307" s="61"/>
      <c r="O307" s="61"/>
      <c r="P307" s="61"/>
      <c r="Q307" s="61"/>
      <c r="R307" s="61"/>
      <c r="S307" s="61"/>
      <c r="T307" s="61"/>
      <c r="U307" s="61"/>
      <c r="V307" s="61"/>
      <c r="W307" s="61"/>
      <c r="X307" s="61"/>
      <c r="Y307" s="61"/>
      <c r="Z307" s="61"/>
      <c r="AA307" s="61"/>
      <c r="AB307" s="61"/>
    </row>
    <row r="308" spans="1:28" ht="14.25" customHeight="1" x14ac:dyDescent="0.35">
      <c r="A308" s="61"/>
      <c r="B308" s="61"/>
      <c r="C308" s="61"/>
      <c r="D308" s="61"/>
      <c r="E308" s="61"/>
      <c r="F308" s="61"/>
      <c r="G308" s="61"/>
      <c r="H308" s="61"/>
      <c r="I308" s="61"/>
      <c r="J308" s="61"/>
      <c r="K308" s="61"/>
      <c r="L308" s="61"/>
      <c r="M308" s="61"/>
      <c r="N308" s="61"/>
      <c r="O308" s="61"/>
      <c r="P308" s="61"/>
      <c r="Q308" s="61"/>
      <c r="R308" s="61"/>
      <c r="S308" s="61"/>
      <c r="T308" s="61"/>
      <c r="U308" s="61"/>
      <c r="V308" s="61"/>
      <c r="W308" s="61"/>
      <c r="X308" s="61"/>
      <c r="Y308" s="61"/>
      <c r="Z308" s="61"/>
      <c r="AA308" s="61"/>
      <c r="AB308" s="61"/>
    </row>
    <row r="309" spans="1:28" ht="14.25" customHeight="1" x14ac:dyDescent="0.35">
      <c r="A309" s="61"/>
      <c r="B309" s="61"/>
      <c r="C309" s="61"/>
      <c r="D309" s="61"/>
      <c r="E309" s="61"/>
      <c r="F309" s="61"/>
      <c r="G309" s="61"/>
      <c r="H309" s="61"/>
      <c r="I309" s="61"/>
      <c r="J309" s="61"/>
      <c r="K309" s="61"/>
      <c r="L309" s="61"/>
      <c r="M309" s="61"/>
      <c r="N309" s="61"/>
      <c r="O309" s="61"/>
      <c r="P309" s="61"/>
      <c r="Q309" s="61"/>
      <c r="R309" s="61"/>
      <c r="S309" s="61"/>
      <c r="T309" s="61"/>
      <c r="U309" s="61"/>
      <c r="V309" s="61"/>
      <c r="W309" s="61"/>
      <c r="X309" s="61"/>
      <c r="Y309" s="61"/>
      <c r="Z309" s="61"/>
      <c r="AA309" s="61"/>
      <c r="AB309" s="61"/>
    </row>
    <row r="310" spans="1:28" ht="14.25" customHeight="1" x14ac:dyDescent="0.35">
      <c r="A310" s="61"/>
      <c r="B310" s="61"/>
      <c r="C310" s="61"/>
      <c r="D310" s="61"/>
      <c r="E310" s="61"/>
      <c r="F310" s="61"/>
      <c r="G310" s="61"/>
      <c r="H310" s="61"/>
      <c r="I310" s="61"/>
      <c r="J310" s="61"/>
      <c r="K310" s="61"/>
      <c r="L310" s="61"/>
      <c r="M310" s="61"/>
      <c r="N310" s="61"/>
      <c r="O310" s="61"/>
      <c r="P310" s="61"/>
      <c r="Q310" s="61"/>
      <c r="R310" s="61"/>
      <c r="S310" s="61"/>
      <c r="T310" s="61"/>
      <c r="U310" s="61"/>
      <c r="V310" s="61"/>
      <c r="W310" s="61"/>
      <c r="X310" s="61"/>
      <c r="Y310" s="61"/>
      <c r="Z310" s="61"/>
      <c r="AA310" s="61"/>
      <c r="AB310" s="61"/>
    </row>
    <row r="311" spans="1:28" ht="14.25" customHeight="1" x14ac:dyDescent="0.35">
      <c r="A311" s="61"/>
      <c r="B311" s="61"/>
      <c r="C311" s="61"/>
      <c r="D311" s="61"/>
      <c r="E311" s="61"/>
      <c r="F311" s="61"/>
      <c r="G311" s="61"/>
      <c r="H311" s="61"/>
      <c r="I311" s="61"/>
      <c r="J311" s="61"/>
      <c r="K311" s="61"/>
      <c r="L311" s="61"/>
      <c r="M311" s="61"/>
      <c r="N311" s="61"/>
      <c r="O311" s="61"/>
      <c r="P311" s="61"/>
      <c r="Q311" s="61"/>
      <c r="R311" s="61"/>
      <c r="S311" s="61"/>
      <c r="T311" s="61"/>
      <c r="U311" s="61"/>
      <c r="V311" s="61"/>
      <c r="W311" s="61"/>
      <c r="X311" s="61"/>
      <c r="Y311" s="61"/>
      <c r="Z311" s="61"/>
      <c r="AA311" s="61"/>
      <c r="AB311" s="61"/>
    </row>
    <row r="312" spans="1:28" ht="14.25" customHeight="1" x14ac:dyDescent="0.35">
      <c r="A312" s="61"/>
      <c r="B312" s="61"/>
      <c r="C312" s="61"/>
      <c r="D312" s="61"/>
      <c r="E312" s="61"/>
      <c r="F312" s="61"/>
      <c r="G312" s="61"/>
      <c r="H312" s="61"/>
      <c r="I312" s="61"/>
      <c r="J312" s="61"/>
      <c r="K312" s="61"/>
      <c r="L312" s="61"/>
      <c r="M312" s="61"/>
      <c r="N312" s="61"/>
      <c r="O312" s="61"/>
      <c r="P312" s="61"/>
      <c r="Q312" s="61"/>
      <c r="R312" s="61"/>
      <c r="S312" s="61"/>
      <c r="T312" s="61"/>
      <c r="U312" s="61"/>
      <c r="V312" s="61"/>
      <c r="W312" s="61"/>
      <c r="X312" s="61"/>
      <c r="Y312" s="61"/>
      <c r="Z312" s="61"/>
      <c r="AA312" s="61"/>
      <c r="AB312" s="61"/>
    </row>
    <row r="313" spans="1:28" ht="14.25" customHeight="1" x14ac:dyDescent="0.35">
      <c r="A313" s="61"/>
      <c r="B313" s="61"/>
      <c r="C313" s="61"/>
      <c r="D313" s="61"/>
      <c r="E313" s="61"/>
      <c r="F313" s="61"/>
      <c r="G313" s="61"/>
      <c r="H313" s="61"/>
      <c r="I313" s="61"/>
      <c r="J313" s="61"/>
      <c r="K313" s="61"/>
      <c r="L313" s="61"/>
      <c r="M313" s="61"/>
      <c r="N313" s="61"/>
      <c r="O313" s="61"/>
      <c r="P313" s="61"/>
      <c r="Q313" s="61"/>
      <c r="R313" s="61"/>
      <c r="S313" s="61"/>
      <c r="T313" s="61"/>
      <c r="U313" s="61"/>
      <c r="V313" s="61"/>
      <c r="W313" s="61"/>
      <c r="X313" s="61"/>
      <c r="Y313" s="61"/>
      <c r="Z313" s="61"/>
      <c r="AA313" s="61"/>
      <c r="AB313" s="61"/>
    </row>
    <row r="314" spans="1:28" ht="14.25" customHeight="1" x14ac:dyDescent="0.35">
      <c r="A314" s="61"/>
      <c r="B314" s="61"/>
      <c r="C314" s="61"/>
      <c r="D314" s="61"/>
      <c r="E314" s="61"/>
      <c r="F314" s="61"/>
      <c r="G314" s="61"/>
      <c r="H314" s="61"/>
      <c r="I314" s="61"/>
      <c r="J314" s="61"/>
      <c r="K314" s="61"/>
      <c r="L314" s="61"/>
      <c r="M314" s="61"/>
      <c r="N314" s="61"/>
      <c r="O314" s="61"/>
      <c r="P314" s="61"/>
      <c r="Q314" s="61"/>
      <c r="R314" s="61"/>
      <c r="S314" s="61"/>
      <c r="T314" s="61"/>
      <c r="U314" s="61"/>
      <c r="V314" s="61"/>
      <c r="W314" s="61"/>
      <c r="X314" s="61"/>
      <c r="Y314" s="61"/>
      <c r="Z314" s="61"/>
      <c r="AA314" s="61"/>
      <c r="AB314" s="61"/>
    </row>
    <row r="315" spans="1:28" ht="14.25" customHeight="1" x14ac:dyDescent="0.35">
      <c r="A315" s="61"/>
      <c r="B315" s="61"/>
      <c r="C315" s="61"/>
      <c r="D315" s="61"/>
      <c r="E315" s="61"/>
      <c r="F315" s="61"/>
      <c r="G315" s="61"/>
      <c r="H315" s="61"/>
      <c r="I315" s="61"/>
      <c r="J315" s="61"/>
      <c r="K315" s="61"/>
      <c r="L315" s="61"/>
      <c r="M315" s="61"/>
      <c r="N315" s="61"/>
      <c r="O315" s="61"/>
      <c r="P315" s="61"/>
      <c r="Q315" s="61"/>
      <c r="R315" s="61"/>
      <c r="S315" s="61"/>
      <c r="T315" s="61"/>
      <c r="U315" s="61"/>
      <c r="V315" s="61"/>
      <c r="W315" s="61"/>
      <c r="X315" s="61"/>
      <c r="Y315" s="61"/>
      <c r="Z315" s="61"/>
      <c r="AA315" s="61"/>
      <c r="AB315" s="61"/>
    </row>
    <row r="316" spans="1:28" ht="14.25" customHeight="1" x14ac:dyDescent="0.35">
      <c r="A316" s="61"/>
      <c r="B316" s="61"/>
      <c r="C316" s="61"/>
      <c r="D316" s="61"/>
      <c r="E316" s="61"/>
      <c r="F316" s="61"/>
      <c r="G316" s="61"/>
      <c r="H316" s="61"/>
      <c r="I316" s="61"/>
      <c r="J316" s="61"/>
      <c r="K316" s="61"/>
      <c r="L316" s="61"/>
      <c r="M316" s="61"/>
      <c r="N316" s="61"/>
      <c r="O316" s="61"/>
      <c r="P316" s="61"/>
      <c r="Q316" s="61"/>
      <c r="R316" s="61"/>
      <c r="S316" s="61"/>
      <c r="T316" s="61"/>
      <c r="U316" s="61"/>
      <c r="V316" s="61"/>
      <c r="W316" s="61"/>
      <c r="X316" s="61"/>
      <c r="Y316" s="61"/>
      <c r="Z316" s="61"/>
      <c r="AA316" s="61"/>
      <c r="AB316" s="61"/>
    </row>
    <row r="317" spans="1:28" ht="14.25" customHeight="1" x14ac:dyDescent="0.35">
      <c r="A317" s="61"/>
      <c r="B317" s="61"/>
      <c r="C317" s="61"/>
      <c r="D317" s="61"/>
      <c r="E317" s="61"/>
      <c r="F317" s="61"/>
      <c r="G317" s="61"/>
      <c r="H317" s="61"/>
      <c r="I317" s="61"/>
      <c r="J317" s="61"/>
      <c r="K317" s="61"/>
      <c r="L317" s="61"/>
      <c r="M317" s="61"/>
      <c r="N317" s="61"/>
      <c r="O317" s="61"/>
      <c r="P317" s="61"/>
      <c r="Q317" s="61"/>
      <c r="R317" s="61"/>
      <c r="S317" s="61"/>
      <c r="T317" s="61"/>
      <c r="U317" s="61"/>
      <c r="V317" s="61"/>
      <c r="W317" s="61"/>
      <c r="X317" s="61"/>
      <c r="Y317" s="61"/>
      <c r="Z317" s="61"/>
      <c r="AA317" s="61"/>
      <c r="AB317" s="61"/>
    </row>
    <row r="318" spans="1:28" ht="14.25" customHeight="1" x14ac:dyDescent="0.35">
      <c r="A318" s="61"/>
      <c r="B318" s="61"/>
      <c r="C318" s="61"/>
      <c r="D318" s="61"/>
      <c r="E318" s="61"/>
      <c r="F318" s="61"/>
      <c r="G318" s="61"/>
      <c r="H318" s="61"/>
      <c r="I318" s="61"/>
      <c r="J318" s="61"/>
      <c r="K318" s="61"/>
      <c r="L318" s="61"/>
      <c r="M318" s="61"/>
      <c r="N318" s="61"/>
      <c r="O318" s="61"/>
      <c r="P318" s="61"/>
      <c r="Q318" s="61"/>
      <c r="R318" s="61"/>
      <c r="S318" s="61"/>
      <c r="T318" s="61"/>
      <c r="U318" s="61"/>
      <c r="V318" s="61"/>
      <c r="W318" s="61"/>
      <c r="X318" s="61"/>
      <c r="Y318" s="61"/>
      <c r="Z318" s="61"/>
      <c r="AA318" s="61"/>
      <c r="AB318" s="61"/>
    </row>
    <row r="319" spans="1:28" ht="14.25" customHeight="1" x14ac:dyDescent="0.35">
      <c r="A319" s="61"/>
      <c r="B319" s="61"/>
      <c r="C319" s="61"/>
      <c r="D319" s="61"/>
      <c r="E319" s="61"/>
      <c r="F319" s="61"/>
      <c r="G319" s="61"/>
      <c r="H319" s="61"/>
      <c r="I319" s="61"/>
      <c r="J319" s="61"/>
      <c r="K319" s="61"/>
      <c r="L319" s="61"/>
      <c r="M319" s="61"/>
      <c r="N319" s="61"/>
      <c r="O319" s="61"/>
      <c r="P319" s="61"/>
      <c r="Q319" s="61"/>
      <c r="R319" s="61"/>
      <c r="S319" s="61"/>
      <c r="T319" s="61"/>
      <c r="U319" s="61"/>
      <c r="V319" s="61"/>
      <c r="W319" s="61"/>
      <c r="X319" s="61"/>
      <c r="Y319" s="61"/>
      <c r="Z319" s="61"/>
      <c r="AA319" s="61"/>
      <c r="AB319" s="61"/>
    </row>
    <row r="320" spans="1:28" ht="14.25" customHeight="1" x14ac:dyDescent="0.35">
      <c r="A320" s="61"/>
      <c r="B320" s="61"/>
      <c r="C320" s="61"/>
      <c r="D320" s="61"/>
      <c r="E320" s="61"/>
      <c r="F320" s="61"/>
      <c r="G320" s="61"/>
      <c r="H320" s="61"/>
      <c r="I320" s="61"/>
      <c r="J320" s="61"/>
      <c r="K320" s="61"/>
      <c r="L320" s="61"/>
      <c r="M320" s="61"/>
      <c r="N320" s="61"/>
      <c r="O320" s="61"/>
      <c r="P320" s="61"/>
      <c r="Q320" s="61"/>
      <c r="R320" s="61"/>
      <c r="S320" s="61"/>
      <c r="T320" s="61"/>
      <c r="U320" s="61"/>
      <c r="V320" s="61"/>
      <c r="W320" s="61"/>
      <c r="X320" s="61"/>
      <c r="Y320" s="61"/>
      <c r="Z320" s="61"/>
      <c r="AA320" s="61"/>
      <c r="AB320" s="61"/>
    </row>
    <row r="321" spans="1:28" ht="14.25" customHeight="1" x14ac:dyDescent="0.35">
      <c r="A321" s="61"/>
      <c r="B321" s="61"/>
      <c r="C321" s="61"/>
      <c r="D321" s="61"/>
      <c r="E321" s="61"/>
      <c r="F321" s="61"/>
      <c r="G321" s="61"/>
      <c r="H321" s="61"/>
      <c r="I321" s="61"/>
      <c r="J321" s="61"/>
      <c r="K321" s="61"/>
      <c r="L321" s="61"/>
      <c r="M321" s="61"/>
      <c r="N321" s="61"/>
      <c r="O321" s="61"/>
      <c r="P321" s="61"/>
      <c r="Q321" s="61"/>
      <c r="R321" s="61"/>
      <c r="S321" s="61"/>
      <c r="T321" s="61"/>
      <c r="U321" s="61"/>
      <c r="V321" s="61"/>
      <c r="W321" s="61"/>
      <c r="X321" s="61"/>
      <c r="Y321" s="61"/>
      <c r="Z321" s="61"/>
      <c r="AA321" s="61"/>
      <c r="AB321" s="61"/>
    </row>
    <row r="322" spans="1:28" ht="14.25" customHeight="1" x14ac:dyDescent="0.35">
      <c r="A322" s="61"/>
      <c r="B322" s="61"/>
      <c r="C322" s="61"/>
      <c r="D322" s="61"/>
      <c r="E322" s="61"/>
      <c r="F322" s="61"/>
      <c r="G322" s="61"/>
      <c r="H322" s="61"/>
      <c r="I322" s="61"/>
      <c r="J322" s="61"/>
      <c r="K322" s="61"/>
      <c r="L322" s="61"/>
      <c r="M322" s="61"/>
      <c r="N322" s="61"/>
      <c r="O322" s="61"/>
      <c r="P322" s="61"/>
      <c r="Q322" s="61"/>
      <c r="R322" s="61"/>
      <c r="S322" s="61"/>
      <c r="T322" s="61"/>
      <c r="U322" s="61"/>
      <c r="V322" s="61"/>
      <c r="W322" s="61"/>
      <c r="X322" s="61"/>
      <c r="Y322" s="61"/>
      <c r="Z322" s="61"/>
      <c r="AA322" s="61"/>
      <c r="AB322" s="61"/>
    </row>
    <row r="323" spans="1:28" ht="14.25" customHeight="1" x14ac:dyDescent="0.35">
      <c r="A323" s="61"/>
      <c r="B323" s="61"/>
      <c r="C323" s="61"/>
      <c r="D323" s="61"/>
      <c r="E323" s="61"/>
      <c r="F323" s="61"/>
      <c r="G323" s="61"/>
      <c r="H323" s="61"/>
      <c r="I323" s="61"/>
      <c r="J323" s="61"/>
      <c r="K323" s="61"/>
      <c r="L323" s="61"/>
      <c r="M323" s="61"/>
      <c r="N323" s="61"/>
      <c r="O323" s="61"/>
      <c r="P323" s="61"/>
      <c r="Q323" s="61"/>
      <c r="R323" s="61"/>
      <c r="S323" s="61"/>
      <c r="T323" s="61"/>
      <c r="U323" s="61"/>
      <c r="V323" s="61"/>
      <c r="W323" s="61"/>
      <c r="X323" s="61"/>
      <c r="Y323" s="61"/>
      <c r="Z323" s="61"/>
      <c r="AA323" s="61"/>
      <c r="AB323" s="61"/>
    </row>
    <row r="324" spans="1:28" ht="14.25" customHeight="1" x14ac:dyDescent="0.35">
      <c r="A324" s="61"/>
      <c r="B324" s="61"/>
      <c r="C324" s="61"/>
      <c r="D324" s="61"/>
      <c r="E324" s="61"/>
      <c r="F324" s="61"/>
      <c r="G324" s="61"/>
      <c r="H324" s="61"/>
      <c r="I324" s="61"/>
      <c r="J324" s="61"/>
      <c r="K324" s="61"/>
      <c r="L324" s="61"/>
      <c r="M324" s="61"/>
      <c r="N324" s="61"/>
      <c r="O324" s="61"/>
      <c r="P324" s="61"/>
      <c r="Q324" s="61"/>
      <c r="R324" s="61"/>
      <c r="S324" s="61"/>
      <c r="T324" s="61"/>
      <c r="U324" s="61"/>
      <c r="V324" s="61"/>
      <c r="W324" s="61"/>
      <c r="X324" s="61"/>
      <c r="Y324" s="61"/>
      <c r="Z324" s="61"/>
      <c r="AA324" s="61"/>
      <c r="AB324" s="61"/>
    </row>
    <row r="325" spans="1:28" ht="14.25" customHeight="1" x14ac:dyDescent="0.35">
      <c r="A325" s="61"/>
      <c r="B325" s="61"/>
      <c r="C325" s="61"/>
      <c r="D325" s="61"/>
      <c r="E325" s="61"/>
      <c r="F325" s="61"/>
      <c r="G325" s="61"/>
      <c r="H325" s="61"/>
      <c r="I325" s="61"/>
      <c r="J325" s="61"/>
      <c r="K325" s="61"/>
      <c r="L325" s="61"/>
      <c r="M325" s="61"/>
      <c r="N325" s="61"/>
      <c r="O325" s="61"/>
      <c r="P325" s="61"/>
      <c r="Q325" s="61"/>
      <c r="R325" s="61"/>
      <c r="S325" s="61"/>
      <c r="T325" s="61"/>
      <c r="U325" s="61"/>
      <c r="V325" s="61"/>
      <c r="W325" s="61"/>
      <c r="X325" s="61"/>
      <c r="Y325" s="61"/>
      <c r="Z325" s="61"/>
      <c r="AA325" s="61"/>
      <c r="AB325" s="61"/>
    </row>
    <row r="326" spans="1:28" ht="14.25" customHeight="1" x14ac:dyDescent="0.35">
      <c r="A326" s="61"/>
      <c r="B326" s="61"/>
      <c r="C326" s="61"/>
      <c r="D326" s="61"/>
      <c r="E326" s="61"/>
      <c r="F326" s="61"/>
      <c r="G326" s="61"/>
      <c r="H326" s="61"/>
      <c r="I326" s="61"/>
      <c r="J326" s="61"/>
      <c r="K326" s="61"/>
      <c r="L326" s="61"/>
      <c r="M326" s="61"/>
      <c r="N326" s="61"/>
      <c r="O326" s="61"/>
      <c r="P326" s="61"/>
      <c r="Q326" s="61"/>
      <c r="R326" s="61"/>
      <c r="S326" s="61"/>
      <c r="T326" s="61"/>
      <c r="U326" s="61"/>
      <c r="V326" s="61"/>
      <c r="W326" s="61"/>
      <c r="X326" s="61"/>
      <c r="Y326" s="61"/>
      <c r="Z326" s="61"/>
      <c r="AA326" s="61"/>
      <c r="AB326" s="61"/>
    </row>
    <row r="327" spans="1:28" ht="14.25" customHeight="1" x14ac:dyDescent="0.35">
      <c r="A327" s="61"/>
      <c r="B327" s="61"/>
      <c r="C327" s="61"/>
      <c r="D327" s="61"/>
      <c r="E327" s="61"/>
      <c r="F327" s="61"/>
      <c r="G327" s="61"/>
      <c r="H327" s="61"/>
      <c r="I327" s="61"/>
      <c r="J327" s="61"/>
      <c r="K327" s="61"/>
      <c r="L327" s="61"/>
      <c r="M327" s="61"/>
      <c r="N327" s="61"/>
      <c r="O327" s="61"/>
      <c r="P327" s="61"/>
      <c r="Q327" s="61"/>
      <c r="R327" s="61"/>
      <c r="S327" s="61"/>
      <c r="T327" s="61"/>
      <c r="U327" s="61"/>
      <c r="V327" s="61"/>
      <c r="W327" s="61"/>
      <c r="X327" s="61"/>
      <c r="Y327" s="61"/>
      <c r="Z327" s="61"/>
      <c r="AA327" s="61"/>
      <c r="AB327" s="61"/>
    </row>
    <row r="328" spans="1:28" ht="14.25" customHeight="1" x14ac:dyDescent="0.35">
      <c r="A328" s="61"/>
      <c r="B328" s="61"/>
      <c r="C328" s="61"/>
      <c r="D328" s="61"/>
      <c r="E328" s="61"/>
      <c r="F328" s="61"/>
      <c r="G328" s="61"/>
      <c r="H328" s="61"/>
      <c r="I328" s="61"/>
      <c r="J328" s="61"/>
      <c r="K328" s="61"/>
      <c r="L328" s="61"/>
      <c r="M328" s="61"/>
      <c r="N328" s="61"/>
      <c r="O328" s="61"/>
      <c r="P328" s="61"/>
      <c r="Q328" s="61"/>
      <c r="R328" s="61"/>
      <c r="S328" s="61"/>
      <c r="T328" s="61"/>
      <c r="U328" s="61"/>
      <c r="V328" s="61"/>
      <c r="W328" s="61"/>
      <c r="X328" s="61"/>
      <c r="Y328" s="61"/>
      <c r="Z328" s="61"/>
      <c r="AA328" s="61"/>
      <c r="AB328" s="61"/>
    </row>
    <row r="329" spans="1:28" ht="14.25" customHeight="1" x14ac:dyDescent="0.35">
      <c r="A329" s="61"/>
      <c r="B329" s="61"/>
      <c r="C329" s="61"/>
      <c r="D329" s="61"/>
      <c r="E329" s="61"/>
      <c r="F329" s="61"/>
      <c r="G329" s="61"/>
      <c r="H329" s="61"/>
      <c r="I329" s="61"/>
      <c r="J329" s="61"/>
      <c r="K329" s="61"/>
      <c r="L329" s="61"/>
      <c r="M329" s="61"/>
      <c r="N329" s="61"/>
      <c r="O329" s="61"/>
      <c r="P329" s="61"/>
      <c r="Q329" s="61"/>
      <c r="R329" s="61"/>
      <c r="S329" s="61"/>
      <c r="T329" s="61"/>
      <c r="U329" s="61"/>
      <c r="V329" s="61"/>
      <c r="W329" s="61"/>
      <c r="X329" s="61"/>
      <c r="Y329" s="61"/>
      <c r="Z329" s="61"/>
      <c r="AA329" s="61"/>
      <c r="AB329" s="61"/>
    </row>
    <row r="330" spans="1:28" ht="14.25" customHeight="1" x14ac:dyDescent="0.35">
      <c r="A330" s="61"/>
      <c r="B330" s="61"/>
      <c r="C330" s="61"/>
      <c r="D330" s="61"/>
      <c r="E330" s="61"/>
      <c r="F330" s="61"/>
      <c r="G330" s="61"/>
      <c r="H330" s="61"/>
      <c r="I330" s="61"/>
      <c r="J330" s="61"/>
      <c r="K330" s="61"/>
      <c r="L330" s="61"/>
      <c r="M330" s="61"/>
      <c r="N330" s="61"/>
      <c r="O330" s="61"/>
      <c r="P330" s="61"/>
      <c r="Q330" s="61"/>
      <c r="R330" s="61"/>
      <c r="S330" s="61"/>
      <c r="T330" s="61"/>
      <c r="U330" s="61"/>
      <c r="V330" s="61"/>
      <c r="W330" s="61"/>
      <c r="X330" s="61"/>
      <c r="Y330" s="61"/>
      <c r="Z330" s="61"/>
      <c r="AA330" s="61"/>
      <c r="AB330" s="61"/>
    </row>
    <row r="331" spans="1:28" ht="14.25" customHeight="1" x14ac:dyDescent="0.35">
      <c r="A331" s="61"/>
      <c r="B331" s="61"/>
      <c r="C331" s="61"/>
      <c r="D331" s="61"/>
      <c r="E331" s="61"/>
      <c r="F331" s="61"/>
      <c r="G331" s="61"/>
      <c r="H331" s="61"/>
      <c r="I331" s="61"/>
      <c r="J331" s="61"/>
      <c r="K331" s="61"/>
      <c r="L331" s="61"/>
      <c r="M331" s="61"/>
      <c r="N331" s="61"/>
      <c r="O331" s="61"/>
      <c r="P331" s="61"/>
      <c r="Q331" s="61"/>
      <c r="R331" s="61"/>
      <c r="S331" s="61"/>
      <c r="T331" s="61"/>
      <c r="U331" s="61"/>
      <c r="V331" s="61"/>
      <c r="W331" s="61"/>
      <c r="X331" s="61"/>
      <c r="Y331" s="61"/>
      <c r="Z331" s="61"/>
      <c r="AA331" s="61"/>
      <c r="AB331" s="61"/>
    </row>
    <row r="332" spans="1:28" ht="14.25" customHeight="1" x14ac:dyDescent="0.35">
      <c r="A332" s="61"/>
      <c r="B332" s="61"/>
      <c r="C332" s="61"/>
      <c r="D332" s="61"/>
      <c r="E332" s="61"/>
      <c r="F332" s="61"/>
      <c r="G332" s="61"/>
      <c r="H332" s="61"/>
      <c r="I332" s="61"/>
      <c r="J332" s="61"/>
      <c r="K332" s="61"/>
      <c r="L332" s="61"/>
      <c r="M332" s="61"/>
      <c r="N332" s="61"/>
      <c r="O332" s="61"/>
      <c r="P332" s="61"/>
      <c r="Q332" s="61"/>
      <c r="R332" s="61"/>
      <c r="S332" s="61"/>
      <c r="T332" s="61"/>
      <c r="U332" s="61"/>
      <c r="V332" s="61"/>
      <c r="W332" s="61"/>
      <c r="X332" s="61"/>
      <c r="Y332" s="61"/>
      <c r="Z332" s="61"/>
      <c r="AA332" s="61"/>
      <c r="AB332" s="61"/>
    </row>
    <row r="333" spans="1:28" ht="14.25" customHeight="1" x14ac:dyDescent="0.35">
      <c r="A333" s="61"/>
      <c r="B333" s="61"/>
      <c r="C333" s="61"/>
      <c r="D333" s="61"/>
      <c r="E333" s="61"/>
      <c r="F333" s="61"/>
      <c r="G333" s="61"/>
      <c r="H333" s="61"/>
      <c r="I333" s="61"/>
      <c r="J333" s="61"/>
      <c r="K333" s="61"/>
      <c r="L333" s="61"/>
      <c r="M333" s="61"/>
      <c r="N333" s="61"/>
      <c r="O333" s="61"/>
      <c r="P333" s="61"/>
      <c r="Q333" s="61"/>
      <c r="R333" s="61"/>
      <c r="S333" s="61"/>
      <c r="T333" s="61"/>
      <c r="U333" s="61"/>
      <c r="V333" s="61"/>
      <c r="W333" s="61"/>
      <c r="X333" s="61"/>
      <c r="Y333" s="61"/>
      <c r="Z333" s="61"/>
      <c r="AA333" s="61"/>
      <c r="AB333" s="61"/>
    </row>
    <row r="334" spans="1:28" ht="14.25" customHeight="1" x14ac:dyDescent="0.35">
      <c r="A334" s="61"/>
      <c r="B334" s="61"/>
      <c r="C334" s="61"/>
      <c r="D334" s="61"/>
      <c r="E334" s="61"/>
      <c r="F334" s="61"/>
      <c r="G334" s="61"/>
      <c r="H334" s="61"/>
      <c r="I334" s="61"/>
      <c r="J334" s="61"/>
      <c r="K334" s="61"/>
      <c r="L334" s="61"/>
      <c r="M334" s="61"/>
      <c r="N334" s="61"/>
      <c r="O334" s="61"/>
      <c r="P334" s="61"/>
      <c r="Q334" s="61"/>
      <c r="R334" s="61"/>
      <c r="S334" s="61"/>
      <c r="T334" s="61"/>
      <c r="U334" s="61"/>
      <c r="V334" s="61"/>
      <c r="W334" s="61"/>
      <c r="X334" s="61"/>
      <c r="Y334" s="61"/>
      <c r="Z334" s="61"/>
      <c r="AA334" s="61"/>
      <c r="AB334" s="61"/>
    </row>
    <row r="335" spans="1:28" ht="14.25" customHeight="1" x14ac:dyDescent="0.35">
      <c r="A335" s="61"/>
      <c r="B335" s="61"/>
      <c r="C335" s="61"/>
      <c r="D335" s="61"/>
      <c r="E335" s="61"/>
      <c r="F335" s="61"/>
      <c r="G335" s="61"/>
      <c r="H335" s="61"/>
      <c r="I335" s="61"/>
      <c r="J335" s="61"/>
      <c r="K335" s="61"/>
      <c r="L335" s="61"/>
      <c r="M335" s="61"/>
      <c r="N335" s="61"/>
      <c r="O335" s="61"/>
      <c r="P335" s="61"/>
      <c r="Q335" s="61"/>
      <c r="R335" s="61"/>
      <c r="S335" s="61"/>
      <c r="T335" s="61"/>
      <c r="U335" s="61"/>
      <c r="V335" s="61"/>
      <c r="W335" s="61"/>
      <c r="X335" s="61"/>
      <c r="Y335" s="61"/>
      <c r="Z335" s="61"/>
      <c r="AA335" s="61"/>
      <c r="AB335" s="61"/>
    </row>
    <row r="336" spans="1:28" ht="14.25" customHeight="1" x14ac:dyDescent="0.35">
      <c r="A336" s="61"/>
      <c r="B336" s="61"/>
      <c r="C336" s="61"/>
      <c r="D336" s="61"/>
      <c r="E336" s="61"/>
      <c r="F336" s="61"/>
      <c r="G336" s="61"/>
      <c r="H336" s="61"/>
      <c r="I336" s="61"/>
      <c r="J336" s="61"/>
      <c r="K336" s="61"/>
      <c r="L336" s="61"/>
      <c r="M336" s="61"/>
      <c r="N336" s="61"/>
      <c r="O336" s="61"/>
      <c r="P336" s="61"/>
      <c r="Q336" s="61"/>
      <c r="R336" s="61"/>
      <c r="S336" s="61"/>
      <c r="T336" s="61"/>
      <c r="U336" s="61"/>
      <c r="V336" s="61"/>
      <c r="W336" s="61"/>
      <c r="X336" s="61"/>
      <c r="Y336" s="61"/>
      <c r="Z336" s="61"/>
      <c r="AA336" s="61"/>
      <c r="AB336" s="61"/>
    </row>
    <row r="337" spans="1:28" ht="14.25" customHeight="1" x14ac:dyDescent="0.35">
      <c r="A337" s="61"/>
      <c r="B337" s="61"/>
      <c r="C337" s="61"/>
      <c r="D337" s="61"/>
      <c r="E337" s="61"/>
      <c r="F337" s="61"/>
      <c r="G337" s="61"/>
      <c r="H337" s="61"/>
      <c r="I337" s="61"/>
      <c r="J337" s="61"/>
      <c r="K337" s="61"/>
      <c r="L337" s="61"/>
      <c r="M337" s="61"/>
      <c r="N337" s="61"/>
      <c r="O337" s="61"/>
      <c r="P337" s="61"/>
      <c r="Q337" s="61"/>
      <c r="R337" s="61"/>
      <c r="S337" s="61"/>
      <c r="T337" s="61"/>
      <c r="U337" s="61"/>
      <c r="V337" s="61"/>
      <c r="W337" s="61"/>
      <c r="X337" s="61"/>
      <c r="Y337" s="61"/>
      <c r="Z337" s="61"/>
      <c r="AA337" s="61"/>
      <c r="AB337" s="61"/>
    </row>
    <row r="338" spans="1:28" ht="14.25" customHeight="1" x14ac:dyDescent="0.35">
      <c r="A338" s="61"/>
      <c r="B338" s="61"/>
      <c r="C338" s="61"/>
      <c r="D338" s="61"/>
      <c r="E338" s="61"/>
      <c r="F338" s="61"/>
      <c r="G338" s="61"/>
      <c r="H338" s="61"/>
      <c r="I338" s="61"/>
      <c r="J338" s="61"/>
      <c r="K338" s="61"/>
      <c r="L338" s="61"/>
      <c r="M338" s="61"/>
      <c r="N338" s="61"/>
      <c r="O338" s="61"/>
      <c r="P338" s="61"/>
      <c r="Q338" s="61"/>
      <c r="R338" s="61"/>
      <c r="S338" s="61"/>
      <c r="T338" s="61"/>
      <c r="U338" s="61"/>
      <c r="V338" s="61"/>
      <c r="W338" s="61"/>
      <c r="X338" s="61"/>
      <c r="Y338" s="61"/>
      <c r="Z338" s="61"/>
      <c r="AA338" s="61"/>
      <c r="AB338" s="61"/>
    </row>
    <row r="339" spans="1:28" ht="14.25" customHeight="1" x14ac:dyDescent="0.35">
      <c r="A339" s="61"/>
      <c r="B339" s="61"/>
      <c r="C339" s="61"/>
      <c r="D339" s="61"/>
      <c r="E339" s="61"/>
      <c r="F339" s="61"/>
      <c r="G339" s="61"/>
      <c r="H339" s="61"/>
      <c r="I339" s="61"/>
      <c r="J339" s="61"/>
      <c r="K339" s="61"/>
      <c r="L339" s="61"/>
      <c r="M339" s="61"/>
      <c r="N339" s="61"/>
      <c r="O339" s="61"/>
      <c r="P339" s="61"/>
      <c r="Q339" s="61"/>
      <c r="R339" s="61"/>
      <c r="S339" s="61"/>
      <c r="T339" s="61"/>
      <c r="U339" s="61"/>
      <c r="V339" s="61"/>
      <c r="W339" s="61"/>
      <c r="X339" s="61"/>
      <c r="Y339" s="61"/>
      <c r="Z339" s="61"/>
      <c r="AA339" s="61"/>
      <c r="AB339" s="61"/>
    </row>
    <row r="340" spans="1:28" ht="14.25" customHeight="1" x14ac:dyDescent="0.35">
      <c r="A340" s="61"/>
      <c r="B340" s="61"/>
      <c r="C340" s="61"/>
      <c r="D340" s="61"/>
      <c r="E340" s="61"/>
      <c r="F340" s="61"/>
      <c r="G340" s="61"/>
      <c r="H340" s="61"/>
      <c r="I340" s="61"/>
      <c r="J340" s="61"/>
      <c r="K340" s="61"/>
      <c r="L340" s="61"/>
      <c r="M340" s="61"/>
      <c r="N340" s="61"/>
      <c r="O340" s="61"/>
      <c r="P340" s="61"/>
      <c r="Q340" s="61"/>
      <c r="R340" s="61"/>
      <c r="S340" s="61"/>
      <c r="T340" s="61"/>
      <c r="U340" s="61"/>
      <c r="V340" s="61"/>
      <c r="W340" s="61"/>
      <c r="X340" s="61"/>
      <c r="Y340" s="61"/>
      <c r="Z340" s="61"/>
      <c r="AA340" s="61"/>
      <c r="AB340" s="61"/>
    </row>
    <row r="341" spans="1:28" ht="14.25" customHeight="1" x14ac:dyDescent="0.35">
      <c r="A341" s="61"/>
      <c r="B341" s="61"/>
      <c r="C341" s="61"/>
      <c r="D341" s="61"/>
      <c r="E341" s="61"/>
      <c r="F341" s="61"/>
      <c r="G341" s="61"/>
      <c r="H341" s="61"/>
      <c r="I341" s="61"/>
      <c r="J341" s="61"/>
      <c r="K341" s="61"/>
      <c r="L341" s="61"/>
      <c r="M341" s="61"/>
      <c r="N341" s="61"/>
      <c r="O341" s="61"/>
      <c r="P341" s="61"/>
      <c r="Q341" s="61"/>
      <c r="R341" s="61"/>
      <c r="S341" s="61"/>
      <c r="T341" s="61"/>
      <c r="U341" s="61"/>
      <c r="V341" s="61"/>
      <c r="W341" s="61"/>
      <c r="X341" s="61"/>
      <c r="Y341" s="61"/>
      <c r="Z341" s="61"/>
      <c r="AA341" s="61"/>
      <c r="AB341" s="61"/>
    </row>
    <row r="342" spans="1:28" ht="14.25" customHeight="1" x14ac:dyDescent="0.35">
      <c r="A342" s="61"/>
      <c r="B342" s="61"/>
      <c r="C342" s="61"/>
      <c r="D342" s="61"/>
      <c r="E342" s="61"/>
      <c r="F342" s="61"/>
      <c r="G342" s="61"/>
      <c r="H342" s="61"/>
      <c r="I342" s="61"/>
      <c r="J342" s="61"/>
      <c r="K342" s="61"/>
      <c r="L342" s="61"/>
      <c r="M342" s="61"/>
      <c r="N342" s="61"/>
      <c r="O342" s="61"/>
      <c r="P342" s="61"/>
      <c r="Q342" s="61"/>
      <c r="R342" s="61"/>
      <c r="S342" s="61"/>
      <c r="T342" s="61"/>
      <c r="U342" s="61"/>
      <c r="V342" s="61"/>
      <c r="W342" s="61"/>
      <c r="X342" s="61"/>
      <c r="Y342" s="61"/>
      <c r="Z342" s="61"/>
      <c r="AA342" s="61"/>
      <c r="AB342" s="61"/>
    </row>
    <row r="343" spans="1:28" ht="14.25" customHeight="1" x14ac:dyDescent="0.35">
      <c r="A343" s="61"/>
      <c r="B343" s="61"/>
      <c r="C343" s="61"/>
      <c r="D343" s="61"/>
      <c r="E343" s="61"/>
      <c r="F343" s="61"/>
      <c r="G343" s="61"/>
      <c r="H343" s="61"/>
      <c r="I343" s="61"/>
      <c r="J343" s="61"/>
      <c r="K343" s="61"/>
      <c r="L343" s="61"/>
      <c r="M343" s="61"/>
      <c r="N343" s="61"/>
      <c r="O343" s="61"/>
      <c r="P343" s="61"/>
      <c r="Q343" s="61"/>
      <c r="R343" s="61"/>
      <c r="S343" s="61"/>
      <c r="T343" s="61"/>
      <c r="U343" s="61"/>
      <c r="V343" s="61"/>
      <c r="W343" s="61"/>
      <c r="X343" s="61"/>
      <c r="Y343" s="61"/>
      <c r="Z343" s="61"/>
      <c r="AA343" s="61"/>
      <c r="AB343" s="61"/>
    </row>
    <row r="344" spans="1:28" ht="14.25" customHeight="1" x14ac:dyDescent="0.35">
      <c r="A344" s="61"/>
      <c r="B344" s="61"/>
      <c r="C344" s="61"/>
      <c r="D344" s="61"/>
      <c r="E344" s="61"/>
      <c r="F344" s="61"/>
      <c r="G344" s="61"/>
      <c r="H344" s="61"/>
      <c r="I344" s="61"/>
      <c r="J344" s="61"/>
      <c r="K344" s="61"/>
      <c r="L344" s="61"/>
      <c r="M344" s="61"/>
      <c r="N344" s="61"/>
      <c r="O344" s="61"/>
      <c r="P344" s="61"/>
      <c r="Q344" s="61"/>
      <c r="R344" s="61"/>
      <c r="S344" s="61"/>
      <c r="T344" s="61"/>
      <c r="U344" s="61"/>
      <c r="V344" s="61"/>
      <c r="W344" s="61"/>
      <c r="X344" s="61"/>
      <c r="Y344" s="61"/>
      <c r="Z344" s="61"/>
      <c r="AA344" s="61"/>
      <c r="AB344" s="61"/>
    </row>
    <row r="345" spans="1:28" ht="14.25" customHeight="1" x14ac:dyDescent="0.35">
      <c r="A345" s="61"/>
      <c r="B345" s="61"/>
      <c r="C345" s="61"/>
      <c r="D345" s="61"/>
      <c r="E345" s="61"/>
      <c r="F345" s="61"/>
      <c r="G345" s="61"/>
      <c r="H345" s="61"/>
      <c r="I345" s="61"/>
      <c r="J345" s="61"/>
      <c r="K345" s="61"/>
      <c r="L345" s="61"/>
      <c r="M345" s="61"/>
      <c r="N345" s="61"/>
      <c r="O345" s="61"/>
      <c r="P345" s="61"/>
      <c r="Q345" s="61"/>
      <c r="R345" s="61"/>
      <c r="S345" s="61"/>
      <c r="T345" s="61"/>
      <c r="U345" s="61"/>
      <c r="V345" s="61"/>
      <c r="W345" s="61"/>
      <c r="X345" s="61"/>
      <c r="Y345" s="61"/>
      <c r="Z345" s="61"/>
      <c r="AA345" s="61"/>
      <c r="AB345" s="61"/>
    </row>
    <row r="346" spans="1:28" ht="14.25" customHeight="1" x14ac:dyDescent="0.35">
      <c r="A346" s="61"/>
      <c r="B346" s="61"/>
      <c r="C346" s="61"/>
      <c r="D346" s="61"/>
      <c r="E346" s="61"/>
      <c r="F346" s="61"/>
      <c r="G346" s="61"/>
      <c r="H346" s="61"/>
      <c r="I346" s="61"/>
      <c r="J346" s="61"/>
      <c r="K346" s="61"/>
      <c r="L346" s="61"/>
      <c r="M346" s="61"/>
      <c r="N346" s="61"/>
      <c r="O346" s="61"/>
      <c r="P346" s="61"/>
      <c r="Q346" s="61"/>
      <c r="R346" s="61"/>
      <c r="S346" s="61"/>
      <c r="T346" s="61"/>
      <c r="U346" s="61"/>
      <c r="V346" s="61"/>
      <c r="W346" s="61"/>
      <c r="X346" s="61"/>
      <c r="Y346" s="61"/>
      <c r="Z346" s="61"/>
      <c r="AA346" s="61"/>
      <c r="AB346" s="61"/>
    </row>
    <row r="347" spans="1:28" ht="14.25" customHeight="1" x14ac:dyDescent="0.35">
      <c r="A347" s="61"/>
      <c r="B347" s="61"/>
      <c r="C347" s="61"/>
      <c r="D347" s="61"/>
      <c r="E347" s="61"/>
      <c r="F347" s="61"/>
      <c r="G347" s="61"/>
      <c r="H347" s="61"/>
      <c r="I347" s="61"/>
      <c r="J347" s="61"/>
      <c r="K347" s="61"/>
      <c r="L347" s="61"/>
      <c r="M347" s="61"/>
      <c r="N347" s="61"/>
      <c r="O347" s="61"/>
      <c r="P347" s="61"/>
      <c r="Q347" s="61"/>
      <c r="R347" s="61"/>
      <c r="S347" s="61"/>
      <c r="T347" s="61"/>
      <c r="U347" s="61"/>
      <c r="V347" s="61"/>
      <c r="W347" s="61"/>
      <c r="X347" s="61"/>
      <c r="Y347" s="61"/>
      <c r="Z347" s="61"/>
      <c r="AA347" s="61"/>
      <c r="AB347" s="61"/>
    </row>
    <row r="348" spans="1:28" ht="14.25" customHeight="1" x14ac:dyDescent="0.35">
      <c r="A348" s="61"/>
      <c r="B348" s="61"/>
      <c r="C348" s="61"/>
      <c r="D348" s="61"/>
      <c r="E348" s="61"/>
      <c r="F348" s="61"/>
      <c r="G348" s="61"/>
      <c r="H348" s="61"/>
      <c r="I348" s="61"/>
      <c r="J348" s="61"/>
      <c r="K348" s="61"/>
      <c r="L348" s="61"/>
      <c r="M348" s="61"/>
      <c r="N348" s="61"/>
      <c r="O348" s="61"/>
      <c r="P348" s="61"/>
      <c r="Q348" s="61"/>
      <c r="R348" s="61"/>
      <c r="S348" s="61"/>
      <c r="T348" s="61"/>
      <c r="U348" s="61"/>
      <c r="V348" s="61"/>
      <c r="W348" s="61"/>
      <c r="X348" s="61"/>
      <c r="Y348" s="61"/>
      <c r="Z348" s="61"/>
      <c r="AA348" s="61"/>
      <c r="AB348" s="61"/>
    </row>
    <row r="349" spans="1:28" ht="14.25" customHeight="1" x14ac:dyDescent="0.35">
      <c r="A349" s="61"/>
      <c r="B349" s="61"/>
      <c r="C349" s="61"/>
      <c r="D349" s="61"/>
      <c r="E349" s="61"/>
      <c r="F349" s="61"/>
      <c r="G349" s="61"/>
      <c r="H349" s="61"/>
      <c r="I349" s="61"/>
      <c r="J349" s="61"/>
      <c r="K349" s="61"/>
      <c r="L349" s="61"/>
      <c r="M349" s="61"/>
      <c r="N349" s="61"/>
      <c r="O349" s="61"/>
      <c r="P349" s="61"/>
      <c r="Q349" s="61"/>
      <c r="R349" s="61"/>
      <c r="S349" s="61"/>
      <c r="T349" s="61"/>
      <c r="U349" s="61"/>
      <c r="V349" s="61"/>
      <c r="W349" s="61"/>
      <c r="X349" s="61"/>
      <c r="Y349" s="61"/>
      <c r="Z349" s="61"/>
      <c r="AA349" s="61"/>
      <c r="AB349" s="61"/>
    </row>
    <row r="350" spans="1:28" ht="14.25" customHeight="1" x14ac:dyDescent="0.35">
      <c r="A350" s="61"/>
      <c r="B350" s="61"/>
      <c r="C350" s="61"/>
      <c r="D350" s="61"/>
      <c r="E350" s="61"/>
      <c r="F350" s="61"/>
      <c r="G350" s="61"/>
      <c r="H350" s="61"/>
      <c r="I350" s="61"/>
      <c r="J350" s="61"/>
      <c r="K350" s="61"/>
      <c r="L350" s="61"/>
      <c r="M350" s="61"/>
      <c r="N350" s="61"/>
      <c r="O350" s="61"/>
      <c r="P350" s="61"/>
      <c r="Q350" s="61"/>
      <c r="R350" s="61"/>
      <c r="S350" s="61"/>
      <c r="T350" s="61"/>
      <c r="U350" s="61"/>
      <c r="V350" s="61"/>
      <c r="W350" s="61"/>
      <c r="X350" s="61"/>
      <c r="Y350" s="61"/>
      <c r="Z350" s="61"/>
      <c r="AA350" s="61"/>
      <c r="AB350" s="61"/>
    </row>
    <row r="351" spans="1:28" ht="14.25" customHeight="1" x14ac:dyDescent="0.35">
      <c r="A351" s="61"/>
      <c r="B351" s="61"/>
      <c r="C351" s="61"/>
      <c r="D351" s="61"/>
      <c r="E351" s="61"/>
      <c r="F351" s="61"/>
      <c r="G351" s="61"/>
      <c r="H351" s="61"/>
      <c r="I351" s="61"/>
      <c r="J351" s="61"/>
      <c r="K351" s="61"/>
      <c r="L351" s="61"/>
      <c r="M351" s="61"/>
      <c r="N351" s="61"/>
      <c r="O351" s="61"/>
      <c r="P351" s="61"/>
      <c r="Q351" s="61"/>
      <c r="R351" s="61"/>
      <c r="S351" s="61"/>
      <c r="T351" s="61"/>
      <c r="U351" s="61"/>
      <c r="V351" s="61"/>
      <c r="W351" s="61"/>
      <c r="X351" s="61"/>
      <c r="Y351" s="61"/>
      <c r="Z351" s="61"/>
      <c r="AA351" s="61"/>
      <c r="AB351" s="61"/>
    </row>
    <row r="352" spans="1:28" ht="14.25" customHeight="1" x14ac:dyDescent="0.35">
      <c r="A352" s="61"/>
      <c r="B352" s="61"/>
      <c r="C352" s="61"/>
      <c r="D352" s="61"/>
      <c r="E352" s="61"/>
      <c r="F352" s="61"/>
      <c r="G352" s="61"/>
      <c r="H352" s="61"/>
      <c r="I352" s="61"/>
      <c r="J352" s="61"/>
      <c r="K352" s="61"/>
      <c r="L352" s="61"/>
      <c r="M352" s="61"/>
      <c r="N352" s="61"/>
      <c r="O352" s="61"/>
      <c r="P352" s="61"/>
      <c r="Q352" s="61"/>
      <c r="R352" s="61"/>
      <c r="S352" s="61"/>
      <c r="T352" s="61"/>
      <c r="U352" s="61"/>
      <c r="V352" s="61"/>
      <c r="W352" s="61"/>
      <c r="X352" s="61"/>
      <c r="Y352" s="61"/>
      <c r="Z352" s="61"/>
      <c r="AA352" s="61"/>
      <c r="AB352" s="61"/>
    </row>
    <row r="353" spans="1:28" ht="14.25" customHeight="1" x14ac:dyDescent="0.35">
      <c r="A353" s="61"/>
      <c r="B353" s="61"/>
      <c r="C353" s="61"/>
      <c r="D353" s="61"/>
      <c r="E353" s="61"/>
      <c r="F353" s="61"/>
      <c r="G353" s="61"/>
      <c r="H353" s="61"/>
      <c r="I353" s="61"/>
      <c r="J353" s="61"/>
      <c r="K353" s="61"/>
      <c r="L353" s="61"/>
      <c r="M353" s="61"/>
      <c r="N353" s="61"/>
      <c r="O353" s="61"/>
      <c r="P353" s="61"/>
      <c r="Q353" s="61"/>
      <c r="R353" s="61"/>
      <c r="S353" s="61"/>
      <c r="T353" s="61"/>
      <c r="U353" s="61"/>
      <c r="V353" s="61"/>
      <c r="W353" s="61"/>
      <c r="X353" s="61"/>
      <c r="Y353" s="61"/>
      <c r="Z353" s="61"/>
      <c r="AA353" s="61"/>
      <c r="AB353" s="61"/>
    </row>
    <row r="354" spans="1:28" ht="14.25" customHeight="1" x14ac:dyDescent="0.35">
      <c r="A354" s="61"/>
      <c r="B354" s="61"/>
      <c r="C354" s="61"/>
      <c r="D354" s="61"/>
      <c r="E354" s="61"/>
      <c r="F354" s="61"/>
      <c r="G354" s="61"/>
      <c r="H354" s="61"/>
      <c r="I354" s="61"/>
      <c r="J354" s="61"/>
      <c r="K354" s="61"/>
      <c r="L354" s="61"/>
      <c r="M354" s="61"/>
      <c r="N354" s="61"/>
      <c r="O354" s="61"/>
      <c r="P354" s="61"/>
      <c r="Q354" s="61"/>
      <c r="R354" s="61"/>
      <c r="S354" s="61"/>
      <c r="T354" s="61"/>
      <c r="U354" s="61"/>
      <c r="V354" s="61"/>
      <c r="W354" s="61"/>
      <c r="X354" s="61"/>
      <c r="Y354" s="61"/>
      <c r="Z354" s="61"/>
      <c r="AA354" s="61"/>
      <c r="AB354" s="61"/>
    </row>
    <row r="355" spans="1:28" ht="14.25" customHeight="1" x14ac:dyDescent="0.35">
      <c r="A355" s="61"/>
      <c r="B355" s="61"/>
      <c r="C355" s="61"/>
      <c r="D355" s="61"/>
      <c r="E355" s="61"/>
      <c r="F355" s="61"/>
      <c r="G355" s="61"/>
      <c r="H355" s="61"/>
      <c r="I355" s="61"/>
      <c r="J355" s="61"/>
      <c r="K355" s="61"/>
      <c r="L355" s="61"/>
      <c r="M355" s="61"/>
      <c r="N355" s="61"/>
      <c r="O355" s="61"/>
      <c r="P355" s="61"/>
      <c r="Q355" s="61"/>
      <c r="R355" s="61"/>
      <c r="S355" s="61"/>
      <c r="T355" s="61"/>
      <c r="U355" s="61"/>
      <c r="V355" s="61"/>
      <c r="W355" s="61"/>
      <c r="X355" s="61"/>
      <c r="Y355" s="61"/>
      <c r="Z355" s="61"/>
      <c r="AA355" s="61"/>
      <c r="AB355" s="61"/>
    </row>
    <row r="356" spans="1:28" ht="14.25" customHeight="1" x14ac:dyDescent="0.35">
      <c r="A356" s="61"/>
      <c r="B356" s="61"/>
      <c r="C356" s="61"/>
      <c r="D356" s="61"/>
      <c r="E356" s="61"/>
      <c r="F356" s="61"/>
      <c r="G356" s="61"/>
      <c r="H356" s="61"/>
      <c r="I356" s="61"/>
      <c r="J356" s="61"/>
      <c r="K356" s="61"/>
      <c r="L356" s="61"/>
      <c r="M356" s="61"/>
      <c r="N356" s="61"/>
      <c r="O356" s="61"/>
      <c r="P356" s="61"/>
      <c r="Q356" s="61"/>
      <c r="R356" s="61"/>
      <c r="S356" s="61"/>
      <c r="T356" s="61"/>
      <c r="U356" s="61"/>
      <c r="V356" s="61"/>
      <c r="W356" s="61"/>
      <c r="X356" s="61"/>
      <c r="Y356" s="61"/>
      <c r="Z356" s="61"/>
      <c r="AA356" s="61"/>
      <c r="AB356" s="61"/>
    </row>
    <row r="357" spans="1:28" ht="14.25" customHeight="1" x14ac:dyDescent="0.35">
      <c r="A357" s="61"/>
      <c r="B357" s="61"/>
      <c r="C357" s="61"/>
      <c r="D357" s="61"/>
      <c r="E357" s="61"/>
      <c r="F357" s="61"/>
      <c r="G357" s="61"/>
      <c r="H357" s="61"/>
      <c r="I357" s="61"/>
      <c r="J357" s="61"/>
      <c r="K357" s="61"/>
      <c r="L357" s="61"/>
      <c r="M357" s="61"/>
      <c r="N357" s="61"/>
      <c r="O357" s="61"/>
      <c r="P357" s="61"/>
      <c r="Q357" s="61"/>
      <c r="R357" s="61"/>
      <c r="S357" s="61"/>
      <c r="T357" s="61"/>
      <c r="U357" s="61"/>
      <c r="V357" s="61"/>
      <c r="W357" s="61"/>
      <c r="X357" s="61"/>
      <c r="Y357" s="61"/>
      <c r="Z357" s="61"/>
      <c r="AA357" s="61"/>
      <c r="AB357" s="61"/>
    </row>
    <row r="358" spans="1:28" ht="14.25" customHeight="1" x14ac:dyDescent="0.35">
      <c r="A358" s="61"/>
      <c r="B358" s="61"/>
      <c r="C358" s="61"/>
      <c r="D358" s="61"/>
      <c r="E358" s="61"/>
      <c r="F358" s="61"/>
      <c r="G358" s="61"/>
      <c r="H358" s="61"/>
      <c r="I358" s="61"/>
      <c r="J358" s="61"/>
      <c r="K358" s="61"/>
      <c r="L358" s="61"/>
      <c r="M358" s="61"/>
      <c r="N358" s="61"/>
      <c r="O358" s="61"/>
      <c r="P358" s="61"/>
      <c r="Q358" s="61"/>
      <c r="R358" s="61"/>
      <c r="S358" s="61"/>
      <c r="T358" s="61"/>
      <c r="U358" s="61"/>
      <c r="V358" s="61"/>
      <c r="W358" s="61"/>
      <c r="X358" s="61"/>
      <c r="Y358" s="61"/>
      <c r="Z358" s="61"/>
      <c r="AA358" s="61"/>
      <c r="AB358" s="61"/>
    </row>
    <row r="359" spans="1:28" ht="14.25" customHeight="1" x14ac:dyDescent="0.35">
      <c r="A359" s="61"/>
      <c r="B359" s="61"/>
      <c r="C359" s="61"/>
      <c r="D359" s="61"/>
      <c r="E359" s="61"/>
      <c r="F359" s="61"/>
      <c r="G359" s="61"/>
      <c r="H359" s="61"/>
      <c r="I359" s="61"/>
      <c r="J359" s="61"/>
      <c r="K359" s="61"/>
      <c r="L359" s="61"/>
      <c r="M359" s="61"/>
      <c r="N359" s="61"/>
      <c r="O359" s="61"/>
      <c r="P359" s="61"/>
      <c r="Q359" s="61"/>
      <c r="R359" s="61"/>
      <c r="S359" s="61"/>
      <c r="T359" s="61"/>
      <c r="U359" s="61"/>
      <c r="V359" s="61"/>
      <c r="W359" s="61"/>
      <c r="X359" s="61"/>
      <c r="Y359" s="61"/>
      <c r="Z359" s="61"/>
      <c r="AA359" s="61"/>
      <c r="AB359" s="61"/>
    </row>
    <row r="360" spans="1:28" ht="14.25" customHeight="1" x14ac:dyDescent="0.35">
      <c r="A360" s="61"/>
      <c r="B360" s="61"/>
      <c r="C360" s="61"/>
      <c r="D360" s="61"/>
      <c r="E360" s="61"/>
      <c r="F360" s="61"/>
      <c r="G360" s="61"/>
      <c r="H360" s="61"/>
      <c r="I360" s="61"/>
      <c r="J360" s="61"/>
      <c r="K360" s="61"/>
      <c r="L360" s="61"/>
      <c r="M360" s="61"/>
      <c r="N360" s="61"/>
      <c r="O360" s="61"/>
      <c r="P360" s="61"/>
      <c r="Q360" s="61"/>
      <c r="R360" s="61"/>
      <c r="S360" s="61"/>
      <c r="T360" s="61"/>
      <c r="U360" s="61"/>
      <c r="V360" s="61"/>
      <c r="W360" s="61"/>
      <c r="X360" s="61"/>
      <c r="Y360" s="61"/>
      <c r="Z360" s="61"/>
      <c r="AA360" s="61"/>
      <c r="AB360" s="61"/>
    </row>
    <row r="361" spans="1:28" ht="14.25" customHeight="1" x14ac:dyDescent="0.35">
      <c r="A361" s="61"/>
      <c r="B361" s="61"/>
      <c r="C361" s="61"/>
      <c r="D361" s="61"/>
      <c r="E361" s="61"/>
      <c r="F361" s="61"/>
      <c r="G361" s="61"/>
      <c r="H361" s="61"/>
      <c r="I361" s="61"/>
      <c r="J361" s="61"/>
      <c r="K361" s="61"/>
      <c r="L361" s="61"/>
      <c r="M361" s="61"/>
      <c r="N361" s="61"/>
      <c r="O361" s="61"/>
      <c r="P361" s="61"/>
      <c r="Q361" s="61"/>
      <c r="R361" s="61"/>
      <c r="S361" s="61"/>
      <c r="T361" s="61"/>
      <c r="U361" s="61"/>
      <c r="V361" s="61"/>
      <c r="W361" s="61"/>
      <c r="X361" s="61"/>
      <c r="Y361" s="61"/>
      <c r="Z361" s="61"/>
      <c r="AA361" s="61"/>
      <c r="AB361" s="61"/>
    </row>
    <row r="362" spans="1:28" ht="14.25" customHeight="1" x14ac:dyDescent="0.35">
      <c r="A362" s="61"/>
      <c r="B362" s="61"/>
      <c r="C362" s="61"/>
      <c r="D362" s="61"/>
      <c r="E362" s="61"/>
      <c r="F362" s="61"/>
      <c r="G362" s="61"/>
      <c r="H362" s="61"/>
      <c r="I362" s="61"/>
      <c r="J362" s="61"/>
      <c r="K362" s="61"/>
      <c r="L362" s="61"/>
      <c r="M362" s="61"/>
      <c r="N362" s="61"/>
      <c r="O362" s="61"/>
      <c r="P362" s="61"/>
      <c r="Q362" s="61"/>
      <c r="R362" s="61"/>
      <c r="S362" s="61"/>
      <c r="T362" s="61"/>
      <c r="U362" s="61"/>
      <c r="V362" s="61"/>
      <c r="W362" s="61"/>
      <c r="X362" s="61"/>
      <c r="Y362" s="61"/>
      <c r="Z362" s="61"/>
      <c r="AA362" s="61"/>
      <c r="AB362" s="61"/>
    </row>
    <row r="363" spans="1:28" ht="14.25" customHeight="1" x14ac:dyDescent="0.35">
      <c r="A363" s="61"/>
      <c r="B363" s="61"/>
      <c r="C363" s="61"/>
      <c r="D363" s="61"/>
      <c r="E363" s="61"/>
      <c r="F363" s="61"/>
      <c r="G363" s="61"/>
      <c r="H363" s="61"/>
      <c r="I363" s="61"/>
      <c r="J363" s="61"/>
      <c r="K363" s="61"/>
      <c r="L363" s="61"/>
      <c r="M363" s="61"/>
      <c r="N363" s="61"/>
      <c r="O363" s="61"/>
      <c r="P363" s="61"/>
      <c r="Q363" s="61"/>
      <c r="R363" s="61"/>
      <c r="S363" s="61"/>
      <c r="T363" s="61"/>
      <c r="U363" s="61"/>
      <c r="V363" s="61"/>
      <c r="W363" s="61"/>
      <c r="X363" s="61"/>
      <c r="Y363" s="61"/>
      <c r="Z363" s="61"/>
      <c r="AA363" s="61"/>
      <c r="AB363" s="61"/>
    </row>
    <row r="364" spans="1:28" ht="14.25" customHeight="1" x14ac:dyDescent="0.35">
      <c r="A364" s="61"/>
      <c r="B364" s="61"/>
      <c r="C364" s="61"/>
      <c r="D364" s="61"/>
      <c r="E364" s="61"/>
      <c r="F364" s="61"/>
      <c r="G364" s="61"/>
      <c r="H364" s="61"/>
      <c r="I364" s="61"/>
      <c r="J364" s="61"/>
      <c r="K364" s="61"/>
      <c r="L364" s="61"/>
      <c r="M364" s="61"/>
      <c r="N364" s="61"/>
      <c r="O364" s="61"/>
      <c r="P364" s="61"/>
      <c r="Q364" s="61"/>
      <c r="R364" s="61"/>
      <c r="S364" s="61"/>
      <c r="T364" s="61"/>
      <c r="U364" s="61"/>
      <c r="V364" s="61"/>
      <c r="W364" s="61"/>
      <c r="X364" s="61"/>
      <c r="Y364" s="61"/>
      <c r="Z364" s="61"/>
      <c r="AA364" s="61"/>
      <c r="AB364" s="61"/>
    </row>
    <row r="365" spans="1:28" ht="14.25" customHeight="1" x14ac:dyDescent="0.35">
      <c r="A365" s="61"/>
      <c r="B365" s="61"/>
      <c r="C365" s="61"/>
      <c r="D365" s="61"/>
      <c r="E365" s="61"/>
      <c r="F365" s="61"/>
      <c r="G365" s="61"/>
      <c r="H365" s="61"/>
      <c r="I365" s="61"/>
      <c r="J365" s="61"/>
      <c r="K365" s="61"/>
      <c r="L365" s="61"/>
      <c r="M365" s="61"/>
      <c r="N365" s="61"/>
      <c r="O365" s="61"/>
      <c r="P365" s="61"/>
      <c r="Q365" s="61"/>
      <c r="R365" s="61"/>
      <c r="S365" s="61"/>
      <c r="T365" s="61"/>
      <c r="U365" s="61"/>
      <c r="V365" s="61"/>
      <c r="W365" s="61"/>
      <c r="X365" s="61"/>
      <c r="Y365" s="61"/>
      <c r="Z365" s="61"/>
      <c r="AA365" s="61"/>
      <c r="AB365" s="61"/>
    </row>
    <row r="366" spans="1:28" ht="14.25" customHeight="1" x14ac:dyDescent="0.35">
      <c r="A366" s="61"/>
      <c r="B366" s="61"/>
      <c r="C366" s="61"/>
      <c r="D366" s="61"/>
      <c r="E366" s="61"/>
      <c r="F366" s="61"/>
      <c r="G366" s="61"/>
      <c r="H366" s="61"/>
      <c r="I366" s="61"/>
      <c r="J366" s="61"/>
      <c r="K366" s="61"/>
      <c r="L366" s="61"/>
      <c r="M366" s="61"/>
      <c r="N366" s="61"/>
      <c r="O366" s="61"/>
      <c r="P366" s="61"/>
      <c r="Q366" s="61"/>
      <c r="R366" s="61"/>
      <c r="S366" s="61"/>
      <c r="T366" s="61"/>
      <c r="U366" s="61"/>
      <c r="V366" s="61"/>
      <c r="W366" s="61"/>
      <c r="X366" s="61"/>
      <c r="Y366" s="61"/>
      <c r="Z366" s="61"/>
      <c r="AA366" s="61"/>
      <c r="AB366" s="61"/>
    </row>
    <row r="367" spans="1:28" ht="14.25" customHeight="1" x14ac:dyDescent="0.35">
      <c r="A367" s="61"/>
      <c r="B367" s="61"/>
      <c r="C367" s="61"/>
      <c r="D367" s="61"/>
      <c r="E367" s="61"/>
      <c r="F367" s="61"/>
      <c r="G367" s="61"/>
      <c r="H367" s="61"/>
      <c r="I367" s="61"/>
      <c r="J367" s="61"/>
      <c r="K367" s="61"/>
      <c r="L367" s="61"/>
      <c r="M367" s="61"/>
      <c r="N367" s="61"/>
      <c r="O367" s="61"/>
      <c r="P367" s="61"/>
      <c r="Q367" s="61"/>
      <c r="R367" s="61"/>
      <c r="S367" s="61"/>
      <c r="T367" s="61"/>
      <c r="U367" s="61"/>
      <c r="V367" s="61"/>
      <c r="W367" s="61"/>
      <c r="X367" s="61"/>
      <c r="Y367" s="61"/>
      <c r="Z367" s="61"/>
      <c r="AA367" s="61"/>
      <c r="AB367" s="61"/>
    </row>
    <row r="368" spans="1:28" ht="14.25" customHeight="1" x14ac:dyDescent="0.35">
      <c r="A368" s="61"/>
      <c r="B368" s="61"/>
      <c r="C368" s="61"/>
      <c r="D368" s="61"/>
      <c r="E368" s="61"/>
      <c r="F368" s="61"/>
      <c r="G368" s="61"/>
      <c r="H368" s="61"/>
      <c r="I368" s="61"/>
      <c r="J368" s="61"/>
      <c r="K368" s="61"/>
      <c r="L368" s="61"/>
      <c r="M368" s="61"/>
      <c r="N368" s="61"/>
      <c r="O368" s="61"/>
      <c r="P368" s="61"/>
      <c r="Q368" s="61"/>
      <c r="R368" s="61"/>
      <c r="S368" s="61"/>
      <c r="T368" s="61"/>
      <c r="U368" s="61"/>
      <c r="V368" s="61"/>
      <c r="W368" s="61"/>
      <c r="X368" s="61"/>
      <c r="Y368" s="61"/>
      <c r="Z368" s="61"/>
      <c r="AA368" s="61"/>
      <c r="AB368" s="61"/>
    </row>
    <row r="369" spans="1:28" ht="14.25" customHeight="1" x14ac:dyDescent="0.35">
      <c r="A369" s="61"/>
      <c r="B369" s="61"/>
      <c r="C369" s="61"/>
      <c r="D369" s="61"/>
      <c r="E369" s="61"/>
      <c r="F369" s="61"/>
      <c r="G369" s="61"/>
      <c r="H369" s="61"/>
      <c r="I369" s="61"/>
      <c r="J369" s="61"/>
      <c r="K369" s="61"/>
      <c r="L369" s="61"/>
      <c r="M369" s="61"/>
      <c r="N369" s="61"/>
      <c r="O369" s="61"/>
      <c r="P369" s="61"/>
      <c r="Q369" s="61"/>
      <c r="R369" s="61"/>
      <c r="S369" s="61"/>
      <c r="T369" s="61"/>
      <c r="U369" s="61"/>
      <c r="V369" s="61"/>
      <c r="W369" s="61"/>
      <c r="X369" s="61"/>
      <c r="Y369" s="61"/>
      <c r="Z369" s="61"/>
      <c r="AA369" s="61"/>
      <c r="AB369" s="61"/>
    </row>
    <row r="370" spans="1:28" ht="14.25" customHeight="1" x14ac:dyDescent="0.35">
      <c r="A370" s="61"/>
      <c r="B370" s="61"/>
      <c r="C370" s="61"/>
      <c r="D370" s="61"/>
      <c r="E370" s="61"/>
      <c r="F370" s="61"/>
      <c r="G370" s="61"/>
      <c r="H370" s="61"/>
      <c r="I370" s="61"/>
      <c r="J370" s="61"/>
      <c r="K370" s="61"/>
      <c r="L370" s="61"/>
      <c r="M370" s="61"/>
      <c r="N370" s="61"/>
      <c r="O370" s="61"/>
      <c r="P370" s="61"/>
      <c r="Q370" s="61"/>
      <c r="R370" s="61"/>
      <c r="S370" s="61"/>
      <c r="T370" s="61"/>
      <c r="U370" s="61"/>
      <c r="V370" s="61"/>
      <c r="W370" s="61"/>
      <c r="X370" s="61"/>
      <c r="Y370" s="61"/>
      <c r="Z370" s="61"/>
      <c r="AA370" s="61"/>
      <c r="AB370" s="61"/>
    </row>
    <row r="371" spans="1:28" ht="14.25" customHeight="1" x14ac:dyDescent="0.35">
      <c r="A371" s="61"/>
      <c r="B371" s="61"/>
      <c r="C371" s="61"/>
      <c r="D371" s="61"/>
      <c r="E371" s="61"/>
      <c r="F371" s="61"/>
      <c r="G371" s="61"/>
      <c r="H371" s="61"/>
      <c r="I371" s="61"/>
      <c r="J371" s="61"/>
      <c r="K371" s="61"/>
      <c r="L371" s="61"/>
      <c r="M371" s="61"/>
      <c r="N371" s="61"/>
      <c r="O371" s="61"/>
      <c r="P371" s="61"/>
      <c r="Q371" s="61"/>
      <c r="R371" s="61"/>
      <c r="S371" s="61"/>
      <c r="T371" s="61"/>
      <c r="U371" s="61"/>
      <c r="V371" s="61"/>
      <c r="W371" s="61"/>
      <c r="X371" s="61"/>
      <c r="Y371" s="61"/>
      <c r="Z371" s="61"/>
      <c r="AA371" s="61"/>
      <c r="AB371" s="61"/>
    </row>
    <row r="372" spans="1:28" ht="14.25" customHeight="1" x14ac:dyDescent="0.35">
      <c r="A372" s="61"/>
      <c r="B372" s="61"/>
      <c r="C372" s="61"/>
      <c r="D372" s="61"/>
      <c r="E372" s="61"/>
      <c r="F372" s="61"/>
      <c r="G372" s="61"/>
      <c r="H372" s="61"/>
      <c r="I372" s="61"/>
      <c r="J372" s="61"/>
      <c r="K372" s="61"/>
      <c r="L372" s="61"/>
      <c r="M372" s="61"/>
      <c r="N372" s="61"/>
      <c r="O372" s="61"/>
      <c r="P372" s="61"/>
      <c r="Q372" s="61"/>
      <c r="R372" s="61"/>
      <c r="S372" s="61"/>
      <c r="T372" s="61"/>
      <c r="U372" s="61"/>
      <c r="V372" s="61"/>
      <c r="W372" s="61"/>
      <c r="X372" s="61"/>
      <c r="Y372" s="61"/>
      <c r="Z372" s="61"/>
      <c r="AA372" s="61"/>
      <c r="AB372" s="61"/>
    </row>
    <row r="373" spans="1:28" ht="14.25" customHeight="1" x14ac:dyDescent="0.35">
      <c r="A373" s="61"/>
      <c r="B373" s="61"/>
      <c r="C373" s="61"/>
      <c r="D373" s="61"/>
      <c r="E373" s="61"/>
      <c r="F373" s="61"/>
      <c r="G373" s="61"/>
      <c r="H373" s="61"/>
      <c r="I373" s="61"/>
      <c r="J373" s="61"/>
      <c r="K373" s="61"/>
      <c r="L373" s="61"/>
      <c r="M373" s="61"/>
      <c r="N373" s="61"/>
      <c r="O373" s="61"/>
      <c r="P373" s="61"/>
      <c r="Q373" s="61"/>
      <c r="R373" s="61"/>
      <c r="S373" s="61"/>
      <c r="T373" s="61"/>
      <c r="U373" s="61"/>
      <c r="V373" s="61"/>
      <c r="W373" s="61"/>
      <c r="X373" s="61"/>
      <c r="Y373" s="61"/>
      <c r="Z373" s="61"/>
      <c r="AA373" s="61"/>
      <c r="AB373" s="61"/>
    </row>
    <row r="374" spans="1:28" ht="14.25" customHeight="1" x14ac:dyDescent="0.35">
      <c r="A374" s="61"/>
      <c r="B374" s="61"/>
      <c r="C374" s="61"/>
      <c r="D374" s="61"/>
      <c r="E374" s="61"/>
      <c r="F374" s="61"/>
      <c r="G374" s="61"/>
      <c r="H374" s="61"/>
      <c r="I374" s="61"/>
      <c r="J374" s="61"/>
      <c r="K374" s="61"/>
      <c r="L374" s="61"/>
      <c r="M374" s="61"/>
      <c r="N374" s="61"/>
      <c r="O374" s="61"/>
      <c r="P374" s="61"/>
      <c r="Q374" s="61"/>
      <c r="R374" s="61"/>
      <c r="S374" s="61"/>
      <c r="T374" s="61"/>
      <c r="U374" s="61"/>
      <c r="V374" s="61"/>
      <c r="W374" s="61"/>
      <c r="X374" s="61"/>
      <c r="Y374" s="61"/>
      <c r="Z374" s="61"/>
      <c r="AA374" s="61"/>
      <c r="AB374" s="61"/>
    </row>
    <row r="375" spans="1:28" ht="14.25" customHeight="1" x14ac:dyDescent="0.35">
      <c r="A375" s="61"/>
      <c r="B375" s="61"/>
      <c r="C375" s="61"/>
      <c r="D375" s="61"/>
      <c r="E375" s="61"/>
      <c r="F375" s="61"/>
      <c r="G375" s="61"/>
      <c r="H375" s="61"/>
      <c r="I375" s="61"/>
      <c r="J375" s="61"/>
      <c r="K375" s="61"/>
      <c r="L375" s="61"/>
      <c r="M375" s="61"/>
      <c r="N375" s="61"/>
      <c r="O375" s="61"/>
      <c r="P375" s="61"/>
      <c r="Q375" s="61"/>
      <c r="R375" s="61"/>
      <c r="S375" s="61"/>
      <c r="T375" s="61"/>
      <c r="U375" s="61"/>
      <c r="V375" s="61"/>
      <c r="W375" s="61"/>
      <c r="X375" s="61"/>
      <c r="Y375" s="61"/>
      <c r="Z375" s="61"/>
      <c r="AA375" s="61"/>
      <c r="AB375" s="61"/>
    </row>
    <row r="376" spans="1:28" ht="14.25" customHeight="1" x14ac:dyDescent="0.35">
      <c r="A376" s="61"/>
      <c r="B376" s="61"/>
      <c r="C376" s="61"/>
      <c r="D376" s="61"/>
      <c r="E376" s="61"/>
      <c r="F376" s="61"/>
      <c r="G376" s="61"/>
      <c r="H376" s="61"/>
      <c r="I376" s="61"/>
      <c r="J376" s="61"/>
      <c r="K376" s="61"/>
      <c r="L376" s="61"/>
      <c r="M376" s="61"/>
      <c r="N376" s="61"/>
      <c r="O376" s="61"/>
      <c r="P376" s="61"/>
      <c r="Q376" s="61"/>
      <c r="R376" s="61"/>
      <c r="S376" s="61"/>
      <c r="T376" s="61"/>
      <c r="U376" s="61"/>
      <c r="V376" s="61"/>
      <c r="W376" s="61"/>
      <c r="X376" s="61"/>
      <c r="Y376" s="61"/>
      <c r="Z376" s="61"/>
      <c r="AA376" s="61"/>
      <c r="AB376" s="61"/>
    </row>
    <row r="377" spans="1:28" ht="14.25" customHeight="1" x14ac:dyDescent="0.35">
      <c r="A377" s="61"/>
      <c r="B377" s="61"/>
      <c r="C377" s="61"/>
      <c r="D377" s="61"/>
      <c r="E377" s="61"/>
      <c r="F377" s="61"/>
      <c r="G377" s="61"/>
      <c r="H377" s="61"/>
      <c r="I377" s="61"/>
      <c r="J377" s="61"/>
      <c r="K377" s="61"/>
      <c r="L377" s="61"/>
      <c r="M377" s="61"/>
      <c r="N377" s="61"/>
      <c r="O377" s="61"/>
      <c r="P377" s="61"/>
      <c r="Q377" s="61"/>
      <c r="R377" s="61"/>
      <c r="S377" s="61"/>
      <c r="T377" s="61"/>
      <c r="U377" s="61"/>
      <c r="V377" s="61"/>
      <c r="W377" s="61"/>
      <c r="X377" s="61"/>
      <c r="Y377" s="61"/>
      <c r="Z377" s="61"/>
      <c r="AA377" s="61"/>
      <c r="AB377" s="61"/>
    </row>
    <row r="378" spans="1:28" ht="14.25" customHeight="1" x14ac:dyDescent="0.35">
      <c r="A378" s="61"/>
      <c r="B378" s="61"/>
      <c r="C378" s="61"/>
      <c r="D378" s="61"/>
      <c r="E378" s="61"/>
      <c r="F378" s="61"/>
      <c r="G378" s="61"/>
      <c r="H378" s="61"/>
      <c r="I378" s="61"/>
      <c r="J378" s="61"/>
      <c r="K378" s="61"/>
      <c r="L378" s="61"/>
      <c r="M378" s="61"/>
      <c r="N378" s="61"/>
      <c r="O378" s="61"/>
      <c r="P378" s="61"/>
      <c r="Q378" s="61"/>
      <c r="R378" s="61"/>
      <c r="S378" s="61"/>
      <c r="T378" s="61"/>
      <c r="U378" s="61"/>
      <c r="V378" s="61"/>
      <c r="W378" s="61"/>
      <c r="X378" s="61"/>
      <c r="Y378" s="61"/>
      <c r="Z378" s="61"/>
      <c r="AA378" s="61"/>
      <c r="AB378" s="61"/>
    </row>
    <row r="379" spans="1:28" ht="14.25" customHeight="1" x14ac:dyDescent="0.35">
      <c r="A379" s="61"/>
      <c r="B379" s="61"/>
      <c r="C379" s="61"/>
      <c r="D379" s="61"/>
      <c r="E379" s="61"/>
      <c r="F379" s="61"/>
      <c r="G379" s="61"/>
      <c r="H379" s="61"/>
      <c r="I379" s="61"/>
      <c r="J379" s="61"/>
      <c r="K379" s="61"/>
      <c r="L379" s="61"/>
      <c r="M379" s="61"/>
      <c r="N379" s="61"/>
      <c r="O379" s="61"/>
      <c r="P379" s="61"/>
      <c r="Q379" s="61"/>
      <c r="R379" s="61"/>
      <c r="S379" s="61"/>
      <c r="T379" s="61"/>
      <c r="U379" s="61"/>
      <c r="V379" s="61"/>
      <c r="W379" s="61"/>
      <c r="X379" s="61"/>
      <c r="Y379" s="61"/>
      <c r="Z379" s="61"/>
      <c r="AA379" s="61"/>
      <c r="AB379" s="61"/>
    </row>
    <row r="380" spans="1:28" ht="14.25" customHeight="1" x14ac:dyDescent="0.35">
      <c r="A380" s="61"/>
      <c r="B380" s="61"/>
      <c r="C380" s="61"/>
      <c r="D380" s="61"/>
      <c r="E380" s="61"/>
      <c r="F380" s="61"/>
      <c r="G380" s="61"/>
      <c r="H380" s="61"/>
      <c r="I380" s="61"/>
      <c r="J380" s="61"/>
      <c r="K380" s="61"/>
      <c r="L380" s="61"/>
      <c r="M380" s="61"/>
      <c r="N380" s="61"/>
      <c r="O380" s="61"/>
      <c r="P380" s="61"/>
      <c r="Q380" s="61"/>
      <c r="R380" s="61"/>
      <c r="S380" s="61"/>
      <c r="T380" s="61"/>
      <c r="U380" s="61"/>
      <c r="V380" s="61"/>
      <c r="W380" s="61"/>
      <c r="X380" s="61"/>
      <c r="Y380" s="61"/>
      <c r="Z380" s="61"/>
      <c r="AA380" s="61"/>
      <c r="AB380" s="61"/>
    </row>
    <row r="381" spans="1:28" ht="14.25" customHeight="1" x14ac:dyDescent="0.35">
      <c r="A381" s="61"/>
      <c r="B381" s="61"/>
      <c r="C381" s="61"/>
      <c r="D381" s="61"/>
      <c r="E381" s="61"/>
      <c r="F381" s="61"/>
      <c r="G381" s="61"/>
      <c r="H381" s="61"/>
      <c r="I381" s="61"/>
      <c r="J381" s="61"/>
      <c r="K381" s="61"/>
      <c r="L381" s="61"/>
      <c r="M381" s="61"/>
      <c r="N381" s="61"/>
      <c r="O381" s="61"/>
      <c r="P381" s="61"/>
      <c r="Q381" s="61"/>
      <c r="R381" s="61"/>
      <c r="S381" s="61"/>
      <c r="T381" s="61"/>
      <c r="U381" s="61"/>
      <c r="V381" s="61"/>
      <c r="W381" s="61"/>
      <c r="X381" s="61"/>
      <c r="Y381" s="61"/>
      <c r="Z381" s="61"/>
      <c r="AA381" s="61"/>
      <c r="AB381" s="61"/>
    </row>
    <row r="382" spans="1:28" ht="14.25" customHeight="1" x14ac:dyDescent="0.35">
      <c r="A382" s="61"/>
      <c r="B382" s="61"/>
      <c r="C382" s="61"/>
      <c r="D382" s="61"/>
      <c r="E382" s="61"/>
      <c r="F382" s="61"/>
      <c r="G382" s="61"/>
      <c r="H382" s="61"/>
      <c r="I382" s="61"/>
      <c r="J382" s="61"/>
      <c r="K382" s="61"/>
      <c r="L382" s="61"/>
      <c r="M382" s="61"/>
      <c r="N382" s="61"/>
      <c r="O382" s="61"/>
      <c r="P382" s="61"/>
      <c r="Q382" s="61"/>
      <c r="R382" s="61"/>
      <c r="S382" s="61"/>
      <c r="T382" s="61"/>
      <c r="U382" s="61"/>
      <c r="V382" s="61"/>
      <c r="W382" s="61"/>
      <c r="X382" s="61"/>
      <c r="Y382" s="61"/>
      <c r="Z382" s="61"/>
      <c r="AA382" s="61"/>
      <c r="AB382" s="61"/>
    </row>
    <row r="383" spans="1:28" ht="14.25" customHeight="1" x14ac:dyDescent="0.35">
      <c r="A383" s="61"/>
      <c r="B383" s="61"/>
      <c r="C383" s="61"/>
      <c r="D383" s="61"/>
      <c r="E383" s="61"/>
      <c r="F383" s="61"/>
      <c r="G383" s="61"/>
      <c r="H383" s="61"/>
      <c r="I383" s="61"/>
      <c r="J383" s="61"/>
      <c r="K383" s="61"/>
      <c r="L383" s="61"/>
      <c r="M383" s="61"/>
      <c r="N383" s="61"/>
      <c r="O383" s="61"/>
      <c r="P383" s="61"/>
      <c r="Q383" s="61"/>
      <c r="R383" s="61"/>
      <c r="S383" s="61"/>
      <c r="T383" s="61"/>
      <c r="U383" s="61"/>
      <c r="V383" s="61"/>
      <c r="W383" s="61"/>
      <c r="X383" s="61"/>
      <c r="Y383" s="61"/>
      <c r="Z383" s="61"/>
      <c r="AA383" s="61"/>
      <c r="AB383" s="61"/>
    </row>
    <row r="384" spans="1:28" ht="14.25" customHeight="1" x14ac:dyDescent="0.35">
      <c r="A384" s="61"/>
      <c r="B384" s="61"/>
      <c r="C384" s="61"/>
      <c r="D384" s="61"/>
      <c r="E384" s="61"/>
      <c r="F384" s="61"/>
      <c r="G384" s="61"/>
      <c r="H384" s="61"/>
      <c r="I384" s="61"/>
      <c r="J384" s="61"/>
      <c r="K384" s="61"/>
      <c r="L384" s="61"/>
      <c r="M384" s="61"/>
      <c r="N384" s="61"/>
      <c r="O384" s="61"/>
      <c r="P384" s="61"/>
      <c r="Q384" s="61"/>
      <c r="R384" s="61"/>
      <c r="S384" s="61"/>
      <c r="T384" s="61"/>
      <c r="U384" s="61"/>
      <c r="V384" s="61"/>
      <c r="W384" s="61"/>
      <c r="X384" s="61"/>
      <c r="Y384" s="61"/>
      <c r="Z384" s="61"/>
      <c r="AA384" s="61"/>
      <c r="AB384" s="61"/>
    </row>
    <row r="385" spans="1:28" ht="14.25" customHeight="1" x14ac:dyDescent="0.35">
      <c r="A385" s="61"/>
      <c r="B385" s="61"/>
      <c r="C385" s="61"/>
      <c r="D385" s="61"/>
      <c r="E385" s="61"/>
      <c r="F385" s="61"/>
      <c r="G385" s="61"/>
      <c r="H385" s="61"/>
      <c r="I385" s="61"/>
      <c r="J385" s="61"/>
      <c r="K385" s="61"/>
      <c r="L385" s="61"/>
      <c r="M385" s="61"/>
      <c r="N385" s="61"/>
      <c r="O385" s="61"/>
      <c r="P385" s="61"/>
      <c r="Q385" s="61"/>
      <c r="R385" s="61"/>
      <c r="S385" s="61"/>
      <c r="T385" s="61"/>
      <c r="U385" s="61"/>
      <c r="V385" s="61"/>
      <c r="W385" s="61"/>
      <c r="X385" s="61"/>
      <c r="Y385" s="61"/>
      <c r="Z385" s="61"/>
      <c r="AA385" s="61"/>
      <c r="AB385" s="61"/>
    </row>
    <row r="386" spans="1:28" ht="14.25" customHeight="1" x14ac:dyDescent="0.35">
      <c r="A386" s="61"/>
      <c r="B386" s="61"/>
      <c r="C386" s="61"/>
      <c r="D386" s="61"/>
      <c r="E386" s="61"/>
      <c r="F386" s="61"/>
      <c r="G386" s="61"/>
      <c r="H386" s="61"/>
      <c r="I386" s="61"/>
      <c r="J386" s="61"/>
      <c r="K386" s="61"/>
      <c r="L386" s="61"/>
      <c r="M386" s="61"/>
      <c r="N386" s="61"/>
      <c r="O386" s="61"/>
      <c r="P386" s="61"/>
      <c r="Q386" s="61"/>
      <c r="R386" s="61"/>
      <c r="S386" s="61"/>
      <c r="T386" s="61"/>
      <c r="U386" s="61"/>
      <c r="V386" s="61"/>
      <c r="W386" s="61"/>
      <c r="X386" s="61"/>
      <c r="Y386" s="61"/>
      <c r="Z386" s="61"/>
      <c r="AA386" s="61"/>
      <c r="AB386" s="61"/>
    </row>
    <row r="387" spans="1:28" ht="14.25" customHeight="1" x14ac:dyDescent="0.35">
      <c r="A387" s="61"/>
      <c r="B387" s="61"/>
      <c r="C387" s="61"/>
      <c r="D387" s="61"/>
      <c r="E387" s="61"/>
      <c r="F387" s="61"/>
      <c r="G387" s="61"/>
      <c r="H387" s="61"/>
      <c r="I387" s="61"/>
      <c r="J387" s="61"/>
      <c r="K387" s="61"/>
      <c r="L387" s="61"/>
      <c r="M387" s="61"/>
      <c r="N387" s="61"/>
      <c r="O387" s="61"/>
      <c r="P387" s="61"/>
      <c r="Q387" s="61"/>
      <c r="R387" s="61"/>
      <c r="S387" s="61"/>
      <c r="T387" s="61"/>
      <c r="U387" s="61"/>
      <c r="V387" s="61"/>
      <c r="W387" s="61"/>
      <c r="X387" s="61"/>
      <c r="Y387" s="61"/>
      <c r="Z387" s="61"/>
      <c r="AA387" s="61"/>
      <c r="AB387" s="61"/>
    </row>
    <row r="388" spans="1:28" ht="14.25" customHeight="1" x14ac:dyDescent="0.35">
      <c r="A388" s="61"/>
      <c r="B388" s="61"/>
      <c r="C388" s="61"/>
      <c r="D388" s="61"/>
      <c r="E388" s="61"/>
      <c r="F388" s="61"/>
      <c r="G388" s="61"/>
      <c r="H388" s="61"/>
      <c r="I388" s="61"/>
      <c r="J388" s="61"/>
      <c r="K388" s="61"/>
      <c r="L388" s="61"/>
      <c r="M388" s="61"/>
      <c r="N388" s="61"/>
      <c r="O388" s="61"/>
      <c r="P388" s="61"/>
      <c r="Q388" s="61"/>
      <c r="R388" s="61"/>
      <c r="S388" s="61"/>
      <c r="T388" s="61"/>
      <c r="U388" s="61"/>
      <c r="V388" s="61"/>
      <c r="W388" s="61"/>
      <c r="X388" s="61"/>
      <c r="Y388" s="61"/>
      <c r="Z388" s="61"/>
      <c r="AA388" s="61"/>
      <c r="AB388" s="61"/>
    </row>
    <row r="389" spans="1:28" ht="14.25" customHeight="1" x14ac:dyDescent="0.35">
      <c r="A389" s="61"/>
      <c r="B389" s="61"/>
      <c r="C389" s="61"/>
      <c r="D389" s="61"/>
      <c r="E389" s="61"/>
      <c r="F389" s="61"/>
      <c r="G389" s="61"/>
      <c r="H389" s="61"/>
      <c r="I389" s="61"/>
      <c r="J389" s="61"/>
      <c r="K389" s="61"/>
      <c r="L389" s="61"/>
      <c r="M389" s="61"/>
      <c r="N389" s="61"/>
      <c r="O389" s="61"/>
      <c r="P389" s="61"/>
      <c r="Q389" s="61"/>
      <c r="R389" s="61"/>
      <c r="S389" s="61"/>
      <c r="T389" s="61"/>
      <c r="U389" s="61"/>
      <c r="V389" s="61"/>
      <c r="W389" s="61"/>
      <c r="X389" s="61"/>
      <c r="Y389" s="61"/>
      <c r="Z389" s="61"/>
      <c r="AA389" s="61"/>
      <c r="AB389" s="61"/>
    </row>
    <row r="390" spans="1:28" ht="14.25" customHeight="1" x14ac:dyDescent="0.35">
      <c r="A390" s="61"/>
      <c r="B390" s="61"/>
      <c r="C390" s="61"/>
      <c r="D390" s="61"/>
      <c r="E390" s="61"/>
      <c r="F390" s="61"/>
      <c r="G390" s="61"/>
      <c r="H390" s="61"/>
      <c r="I390" s="61"/>
      <c r="J390" s="61"/>
      <c r="K390" s="61"/>
      <c r="L390" s="61"/>
      <c r="M390" s="61"/>
      <c r="N390" s="61"/>
      <c r="O390" s="61"/>
      <c r="P390" s="61"/>
      <c r="Q390" s="61"/>
      <c r="R390" s="61"/>
      <c r="S390" s="61"/>
      <c r="T390" s="61"/>
      <c r="U390" s="61"/>
      <c r="V390" s="61"/>
      <c r="W390" s="61"/>
      <c r="X390" s="61"/>
      <c r="Y390" s="61"/>
      <c r="Z390" s="61"/>
      <c r="AA390" s="61"/>
      <c r="AB390" s="61"/>
    </row>
    <row r="391" spans="1:28" ht="14.25" customHeight="1" x14ac:dyDescent="0.35">
      <c r="A391" s="61"/>
      <c r="B391" s="61"/>
      <c r="C391" s="61"/>
      <c r="D391" s="61"/>
      <c r="E391" s="61"/>
      <c r="F391" s="61"/>
      <c r="G391" s="61"/>
      <c r="H391" s="61"/>
      <c r="I391" s="61"/>
      <c r="J391" s="61"/>
      <c r="K391" s="61"/>
      <c r="L391" s="61"/>
      <c r="M391" s="61"/>
      <c r="N391" s="61"/>
      <c r="O391" s="61"/>
      <c r="P391" s="61"/>
      <c r="Q391" s="61"/>
      <c r="R391" s="61"/>
      <c r="S391" s="61"/>
      <c r="T391" s="61"/>
      <c r="U391" s="61"/>
      <c r="V391" s="61"/>
      <c r="W391" s="61"/>
      <c r="X391" s="61"/>
      <c r="Y391" s="61"/>
      <c r="Z391" s="61"/>
      <c r="AA391" s="61"/>
      <c r="AB391" s="61"/>
    </row>
    <row r="392" spans="1:28" ht="14.25" customHeight="1" x14ac:dyDescent="0.35">
      <c r="A392" s="61"/>
      <c r="B392" s="61"/>
      <c r="C392" s="61"/>
      <c r="D392" s="61"/>
      <c r="E392" s="61"/>
      <c r="F392" s="61"/>
      <c r="G392" s="61"/>
      <c r="H392" s="61"/>
      <c r="I392" s="61"/>
      <c r="J392" s="61"/>
      <c r="K392" s="61"/>
      <c r="L392" s="61"/>
      <c r="M392" s="61"/>
      <c r="N392" s="61"/>
      <c r="O392" s="61"/>
      <c r="P392" s="61"/>
      <c r="Q392" s="61"/>
      <c r="R392" s="61"/>
      <c r="S392" s="61"/>
      <c r="T392" s="61"/>
      <c r="U392" s="61"/>
      <c r="V392" s="61"/>
      <c r="W392" s="61"/>
      <c r="X392" s="61"/>
      <c r="Y392" s="61"/>
      <c r="Z392" s="61"/>
      <c r="AA392" s="61"/>
      <c r="AB392" s="61"/>
    </row>
    <row r="393" spans="1:28" ht="14.25" customHeight="1" x14ac:dyDescent="0.35">
      <c r="A393" s="61"/>
      <c r="B393" s="61"/>
      <c r="C393" s="61"/>
      <c r="D393" s="61"/>
      <c r="E393" s="61"/>
      <c r="F393" s="61"/>
      <c r="G393" s="61"/>
      <c r="H393" s="61"/>
      <c r="I393" s="61"/>
      <c r="J393" s="61"/>
      <c r="K393" s="61"/>
      <c r="L393" s="61"/>
      <c r="M393" s="61"/>
      <c r="N393" s="61"/>
      <c r="O393" s="61"/>
      <c r="P393" s="61"/>
      <c r="Q393" s="61"/>
      <c r="R393" s="61"/>
      <c r="S393" s="61"/>
      <c r="T393" s="61"/>
      <c r="U393" s="61"/>
      <c r="V393" s="61"/>
      <c r="W393" s="61"/>
      <c r="X393" s="61"/>
      <c r="Y393" s="61"/>
      <c r="Z393" s="61"/>
      <c r="AA393" s="61"/>
      <c r="AB393" s="61"/>
    </row>
    <row r="394" spans="1:28" ht="14.25" customHeight="1" x14ac:dyDescent="0.35">
      <c r="A394" s="61"/>
      <c r="B394" s="61"/>
      <c r="C394" s="61"/>
      <c r="D394" s="61"/>
      <c r="E394" s="61"/>
      <c r="F394" s="61"/>
      <c r="G394" s="61"/>
      <c r="H394" s="61"/>
      <c r="I394" s="61"/>
      <c r="J394" s="61"/>
      <c r="K394" s="61"/>
      <c r="L394" s="61"/>
      <c r="M394" s="61"/>
      <c r="N394" s="61"/>
      <c r="O394" s="61"/>
      <c r="P394" s="61"/>
      <c r="Q394" s="61"/>
      <c r="R394" s="61"/>
      <c r="S394" s="61"/>
      <c r="T394" s="61"/>
      <c r="U394" s="61"/>
      <c r="V394" s="61"/>
      <c r="W394" s="61"/>
      <c r="X394" s="61"/>
      <c r="Y394" s="61"/>
      <c r="Z394" s="61"/>
      <c r="AA394" s="61"/>
      <c r="AB394" s="61"/>
    </row>
    <row r="395" spans="1:28" ht="14.25" customHeight="1" x14ac:dyDescent="0.35">
      <c r="A395" s="61"/>
      <c r="B395" s="61"/>
      <c r="C395" s="61"/>
      <c r="D395" s="61"/>
      <c r="E395" s="61"/>
      <c r="F395" s="61"/>
      <c r="G395" s="61"/>
      <c r="H395" s="61"/>
      <c r="I395" s="61"/>
      <c r="J395" s="61"/>
      <c r="K395" s="61"/>
      <c r="L395" s="61"/>
      <c r="M395" s="61"/>
      <c r="N395" s="61"/>
      <c r="O395" s="61"/>
      <c r="P395" s="61"/>
      <c r="Q395" s="61"/>
      <c r="R395" s="61"/>
      <c r="S395" s="61"/>
      <c r="T395" s="61"/>
      <c r="U395" s="61"/>
      <c r="V395" s="61"/>
      <c r="W395" s="61"/>
      <c r="X395" s="61"/>
      <c r="Y395" s="61"/>
      <c r="Z395" s="61"/>
      <c r="AA395" s="61"/>
      <c r="AB395" s="61"/>
    </row>
    <row r="396" spans="1:28" ht="14.25" customHeight="1" x14ac:dyDescent="0.35">
      <c r="A396" s="61"/>
      <c r="B396" s="61"/>
      <c r="C396" s="61"/>
      <c r="D396" s="61"/>
      <c r="E396" s="61"/>
      <c r="F396" s="61"/>
      <c r="G396" s="61"/>
      <c r="H396" s="61"/>
      <c r="I396" s="61"/>
      <c r="J396" s="61"/>
      <c r="K396" s="61"/>
      <c r="L396" s="61"/>
      <c r="M396" s="61"/>
      <c r="N396" s="61"/>
      <c r="O396" s="61"/>
      <c r="P396" s="61"/>
      <c r="Q396" s="61"/>
      <c r="R396" s="61"/>
      <c r="S396" s="61"/>
      <c r="T396" s="61"/>
      <c r="U396" s="61"/>
      <c r="V396" s="61"/>
      <c r="W396" s="61"/>
      <c r="X396" s="61"/>
      <c r="Y396" s="61"/>
      <c r="Z396" s="61"/>
      <c r="AA396" s="61"/>
      <c r="AB396" s="61"/>
    </row>
    <row r="397" spans="1:28" ht="14.25" customHeight="1" x14ac:dyDescent="0.35">
      <c r="A397" s="61"/>
      <c r="B397" s="61"/>
      <c r="C397" s="61"/>
      <c r="D397" s="61"/>
      <c r="E397" s="61"/>
      <c r="F397" s="61"/>
      <c r="G397" s="61"/>
      <c r="H397" s="61"/>
      <c r="I397" s="61"/>
      <c r="J397" s="61"/>
      <c r="K397" s="61"/>
      <c r="L397" s="61"/>
      <c r="M397" s="61"/>
      <c r="N397" s="61"/>
      <c r="O397" s="61"/>
      <c r="P397" s="61"/>
      <c r="Q397" s="61"/>
      <c r="R397" s="61"/>
      <c r="S397" s="61"/>
      <c r="T397" s="61"/>
      <c r="U397" s="61"/>
      <c r="V397" s="61"/>
      <c r="W397" s="61"/>
      <c r="X397" s="61"/>
      <c r="Y397" s="61"/>
      <c r="Z397" s="61"/>
      <c r="AA397" s="61"/>
      <c r="AB397" s="61"/>
    </row>
    <row r="398" spans="1:28" ht="14.25" customHeight="1" x14ac:dyDescent="0.35">
      <c r="A398" s="61"/>
      <c r="B398" s="61"/>
      <c r="C398" s="61"/>
      <c r="D398" s="61"/>
      <c r="E398" s="61"/>
      <c r="F398" s="61"/>
      <c r="G398" s="61"/>
      <c r="H398" s="61"/>
      <c r="I398" s="61"/>
      <c r="J398" s="61"/>
      <c r="K398" s="61"/>
      <c r="L398" s="61"/>
      <c r="M398" s="61"/>
      <c r="N398" s="61"/>
      <c r="O398" s="61"/>
      <c r="P398" s="61"/>
      <c r="Q398" s="61"/>
      <c r="R398" s="61"/>
      <c r="S398" s="61"/>
      <c r="T398" s="61"/>
      <c r="U398" s="61"/>
      <c r="V398" s="61"/>
      <c r="W398" s="61"/>
      <c r="X398" s="61"/>
      <c r="Y398" s="61"/>
      <c r="Z398" s="61"/>
      <c r="AA398" s="61"/>
      <c r="AB398" s="61"/>
    </row>
    <row r="399" spans="1:28" ht="14.25" customHeight="1" x14ac:dyDescent="0.35">
      <c r="A399" s="61"/>
      <c r="B399" s="61"/>
      <c r="C399" s="61"/>
      <c r="D399" s="61"/>
      <c r="E399" s="61"/>
      <c r="F399" s="61"/>
      <c r="G399" s="61"/>
      <c r="H399" s="61"/>
      <c r="I399" s="61"/>
      <c r="J399" s="61"/>
      <c r="K399" s="61"/>
      <c r="L399" s="61"/>
      <c r="M399" s="61"/>
      <c r="N399" s="61"/>
      <c r="O399" s="61"/>
      <c r="P399" s="61"/>
      <c r="Q399" s="61"/>
      <c r="R399" s="61"/>
      <c r="S399" s="61"/>
      <c r="T399" s="61"/>
      <c r="U399" s="61"/>
      <c r="V399" s="61"/>
      <c r="W399" s="61"/>
      <c r="X399" s="61"/>
      <c r="Y399" s="61"/>
      <c r="Z399" s="61"/>
      <c r="AA399" s="61"/>
      <c r="AB399" s="61"/>
    </row>
    <row r="400" spans="1:28" ht="14.25" customHeight="1" x14ac:dyDescent="0.35">
      <c r="A400" s="61"/>
      <c r="B400" s="61"/>
      <c r="C400" s="61"/>
      <c r="D400" s="61"/>
      <c r="E400" s="61"/>
      <c r="F400" s="61"/>
      <c r="G400" s="61"/>
      <c r="H400" s="61"/>
      <c r="I400" s="61"/>
      <c r="J400" s="61"/>
      <c r="K400" s="61"/>
      <c r="L400" s="61"/>
      <c r="M400" s="61"/>
      <c r="N400" s="61"/>
      <c r="O400" s="61"/>
      <c r="P400" s="61"/>
      <c r="Q400" s="61"/>
      <c r="R400" s="61"/>
      <c r="S400" s="61"/>
      <c r="T400" s="61"/>
      <c r="U400" s="61"/>
      <c r="V400" s="61"/>
      <c r="W400" s="61"/>
      <c r="X400" s="61"/>
      <c r="Y400" s="61"/>
      <c r="Z400" s="61"/>
      <c r="AA400" s="61"/>
      <c r="AB400" s="61"/>
    </row>
    <row r="401" spans="1:28" ht="14.25" customHeight="1" x14ac:dyDescent="0.35">
      <c r="A401" s="61"/>
      <c r="B401" s="61"/>
      <c r="C401" s="61"/>
      <c r="D401" s="61"/>
      <c r="E401" s="61"/>
      <c r="F401" s="61"/>
      <c r="G401" s="61"/>
      <c r="H401" s="61"/>
      <c r="I401" s="61"/>
      <c r="J401" s="61"/>
      <c r="K401" s="61"/>
      <c r="L401" s="61"/>
      <c r="M401" s="61"/>
      <c r="N401" s="61"/>
      <c r="O401" s="61"/>
      <c r="P401" s="61"/>
      <c r="Q401" s="61"/>
      <c r="R401" s="61"/>
      <c r="S401" s="61"/>
      <c r="T401" s="61"/>
      <c r="U401" s="61"/>
      <c r="V401" s="61"/>
      <c r="W401" s="61"/>
      <c r="X401" s="61"/>
      <c r="Y401" s="61"/>
      <c r="Z401" s="61"/>
      <c r="AA401" s="61"/>
      <c r="AB401" s="61"/>
    </row>
    <row r="402" spans="1:28" ht="14.25" customHeight="1" x14ac:dyDescent="0.35">
      <c r="A402" s="61"/>
      <c r="B402" s="61"/>
      <c r="C402" s="61"/>
      <c r="D402" s="61"/>
      <c r="E402" s="61"/>
      <c r="F402" s="61"/>
      <c r="G402" s="61"/>
      <c r="H402" s="61"/>
      <c r="I402" s="61"/>
      <c r="J402" s="61"/>
      <c r="K402" s="61"/>
      <c r="L402" s="61"/>
      <c r="M402" s="61"/>
      <c r="N402" s="61"/>
      <c r="O402" s="61"/>
      <c r="P402" s="61"/>
      <c r="Q402" s="61"/>
      <c r="R402" s="61"/>
      <c r="S402" s="61"/>
      <c r="T402" s="61"/>
      <c r="U402" s="61"/>
      <c r="V402" s="61"/>
      <c r="W402" s="61"/>
      <c r="X402" s="61"/>
      <c r="Y402" s="61"/>
      <c r="Z402" s="61"/>
      <c r="AA402" s="61"/>
      <c r="AB402" s="61"/>
    </row>
    <row r="403" spans="1:28" ht="14.25" customHeight="1" x14ac:dyDescent="0.35">
      <c r="A403" s="61"/>
      <c r="B403" s="61"/>
      <c r="C403" s="61"/>
      <c r="D403" s="61"/>
      <c r="E403" s="61"/>
      <c r="F403" s="61"/>
      <c r="G403" s="61"/>
      <c r="H403" s="61"/>
      <c r="I403" s="61"/>
      <c r="J403" s="61"/>
      <c r="K403" s="61"/>
      <c r="L403" s="61"/>
      <c r="M403" s="61"/>
      <c r="N403" s="61"/>
      <c r="O403" s="61"/>
      <c r="P403" s="61"/>
      <c r="Q403" s="61"/>
      <c r="R403" s="61"/>
      <c r="S403" s="61"/>
      <c r="T403" s="61"/>
      <c r="U403" s="61"/>
      <c r="V403" s="61"/>
      <c r="W403" s="61"/>
      <c r="X403" s="61"/>
      <c r="Y403" s="61"/>
      <c r="Z403" s="61"/>
      <c r="AA403" s="61"/>
      <c r="AB403" s="61"/>
    </row>
    <row r="404" spans="1:28" ht="14.25" customHeight="1" x14ac:dyDescent="0.35">
      <c r="A404" s="61"/>
      <c r="B404" s="61"/>
      <c r="C404" s="61"/>
      <c r="D404" s="61"/>
      <c r="E404" s="61"/>
      <c r="F404" s="61"/>
      <c r="G404" s="61"/>
      <c r="H404" s="61"/>
      <c r="I404" s="61"/>
      <c r="J404" s="61"/>
      <c r="K404" s="61"/>
      <c r="L404" s="61"/>
      <c r="M404" s="61"/>
      <c r="N404" s="61"/>
      <c r="O404" s="61"/>
      <c r="P404" s="61"/>
      <c r="Q404" s="61"/>
      <c r="R404" s="61"/>
      <c r="S404" s="61"/>
      <c r="T404" s="61"/>
      <c r="U404" s="61"/>
      <c r="V404" s="61"/>
      <c r="W404" s="61"/>
      <c r="X404" s="61"/>
      <c r="Y404" s="61"/>
      <c r="Z404" s="61"/>
      <c r="AA404" s="61"/>
      <c r="AB404" s="61"/>
    </row>
    <row r="405" spans="1:28" ht="14.25" customHeight="1" x14ac:dyDescent="0.35">
      <c r="A405" s="61"/>
      <c r="B405" s="61"/>
      <c r="C405" s="61"/>
      <c r="D405" s="61"/>
      <c r="E405" s="61"/>
      <c r="F405" s="61"/>
      <c r="G405" s="61"/>
      <c r="H405" s="61"/>
      <c r="I405" s="61"/>
      <c r="J405" s="61"/>
      <c r="K405" s="61"/>
      <c r="L405" s="61"/>
      <c r="M405" s="61"/>
      <c r="N405" s="61"/>
      <c r="O405" s="61"/>
      <c r="P405" s="61"/>
      <c r="Q405" s="61"/>
      <c r="R405" s="61"/>
      <c r="S405" s="61"/>
      <c r="T405" s="61"/>
      <c r="U405" s="61"/>
      <c r="V405" s="61"/>
      <c r="W405" s="61"/>
      <c r="X405" s="61"/>
      <c r="Y405" s="61"/>
      <c r="Z405" s="61"/>
      <c r="AA405" s="61"/>
      <c r="AB405" s="61"/>
    </row>
    <row r="406" spans="1:28" ht="14.25" customHeight="1" x14ac:dyDescent="0.35">
      <c r="A406" s="61"/>
      <c r="B406" s="61"/>
      <c r="C406" s="61"/>
      <c r="D406" s="61"/>
      <c r="E406" s="61"/>
      <c r="F406" s="61"/>
      <c r="G406" s="61"/>
      <c r="H406" s="61"/>
      <c r="I406" s="61"/>
      <c r="J406" s="61"/>
      <c r="K406" s="61"/>
      <c r="L406" s="61"/>
      <c r="M406" s="61"/>
      <c r="N406" s="61"/>
      <c r="O406" s="61"/>
      <c r="P406" s="61"/>
      <c r="Q406" s="61"/>
      <c r="R406" s="61"/>
      <c r="S406" s="61"/>
      <c r="T406" s="61"/>
      <c r="U406" s="61"/>
      <c r="V406" s="61"/>
      <c r="W406" s="61"/>
      <c r="X406" s="61"/>
      <c r="Y406" s="61"/>
      <c r="Z406" s="61"/>
      <c r="AA406" s="61"/>
      <c r="AB406" s="61"/>
    </row>
    <row r="407" spans="1:28" ht="14.25" customHeight="1" x14ac:dyDescent="0.35">
      <c r="A407" s="61"/>
      <c r="B407" s="61"/>
      <c r="C407" s="61"/>
      <c r="D407" s="61"/>
      <c r="E407" s="61"/>
      <c r="F407" s="61"/>
      <c r="G407" s="61"/>
      <c r="H407" s="61"/>
      <c r="I407" s="61"/>
      <c r="J407" s="61"/>
      <c r="K407" s="61"/>
      <c r="L407" s="61"/>
      <c r="M407" s="61"/>
      <c r="N407" s="61"/>
      <c r="O407" s="61"/>
      <c r="P407" s="61"/>
      <c r="Q407" s="61"/>
      <c r="R407" s="61"/>
      <c r="S407" s="61"/>
      <c r="T407" s="61"/>
      <c r="U407" s="61"/>
      <c r="V407" s="61"/>
      <c r="W407" s="61"/>
      <c r="X407" s="61"/>
      <c r="Y407" s="61"/>
      <c r="Z407" s="61"/>
      <c r="AA407" s="61"/>
      <c r="AB407" s="61"/>
    </row>
    <row r="408" spans="1:28" ht="14.25" customHeight="1" x14ac:dyDescent="0.35">
      <c r="A408" s="61"/>
      <c r="B408" s="61"/>
      <c r="C408" s="61"/>
      <c r="D408" s="61"/>
      <c r="E408" s="61"/>
      <c r="F408" s="61"/>
      <c r="G408" s="61"/>
      <c r="H408" s="61"/>
      <c r="I408" s="61"/>
      <c r="J408" s="61"/>
      <c r="K408" s="61"/>
      <c r="L408" s="61"/>
      <c r="M408" s="61"/>
      <c r="N408" s="61"/>
      <c r="O408" s="61"/>
      <c r="P408" s="61"/>
      <c r="Q408" s="61"/>
      <c r="R408" s="61"/>
      <c r="S408" s="61"/>
      <c r="T408" s="61"/>
      <c r="U408" s="61"/>
      <c r="V408" s="61"/>
      <c r="W408" s="61"/>
      <c r="X408" s="61"/>
      <c r="Y408" s="61"/>
      <c r="Z408" s="61"/>
      <c r="AA408" s="61"/>
      <c r="AB408" s="61"/>
    </row>
    <row r="409" spans="1:28" ht="14.25" customHeight="1" x14ac:dyDescent="0.35">
      <c r="A409" s="61"/>
      <c r="B409" s="61"/>
      <c r="C409" s="61"/>
      <c r="D409" s="61"/>
      <c r="E409" s="61"/>
      <c r="F409" s="61"/>
      <c r="G409" s="61"/>
      <c r="H409" s="61"/>
      <c r="I409" s="61"/>
      <c r="J409" s="61"/>
      <c r="K409" s="61"/>
      <c r="L409" s="61"/>
      <c r="M409" s="61"/>
      <c r="N409" s="61"/>
      <c r="O409" s="61"/>
      <c r="P409" s="61"/>
      <c r="Q409" s="61"/>
      <c r="R409" s="61"/>
      <c r="S409" s="61"/>
      <c r="T409" s="61"/>
      <c r="U409" s="61"/>
      <c r="V409" s="61"/>
      <c r="W409" s="61"/>
      <c r="X409" s="61"/>
      <c r="Y409" s="61"/>
      <c r="Z409" s="61"/>
      <c r="AA409" s="61"/>
      <c r="AB409" s="61"/>
    </row>
    <row r="410" spans="1:28" ht="14.25" customHeight="1" x14ac:dyDescent="0.35">
      <c r="A410" s="61"/>
      <c r="B410" s="61"/>
      <c r="C410" s="61"/>
      <c r="D410" s="61"/>
      <c r="E410" s="61"/>
      <c r="F410" s="61"/>
      <c r="G410" s="61"/>
      <c r="H410" s="61"/>
      <c r="I410" s="61"/>
      <c r="J410" s="61"/>
      <c r="K410" s="61"/>
      <c r="L410" s="61"/>
      <c r="M410" s="61"/>
      <c r="N410" s="61"/>
      <c r="O410" s="61"/>
      <c r="P410" s="61"/>
      <c r="Q410" s="61"/>
      <c r="R410" s="61"/>
      <c r="S410" s="61"/>
      <c r="T410" s="61"/>
      <c r="U410" s="61"/>
      <c r="V410" s="61"/>
      <c r="W410" s="61"/>
      <c r="X410" s="61"/>
      <c r="Y410" s="61"/>
      <c r="Z410" s="61"/>
      <c r="AA410" s="61"/>
      <c r="AB410" s="61"/>
    </row>
    <row r="411" spans="1:28" ht="14.25" customHeight="1" x14ac:dyDescent="0.35">
      <c r="A411" s="61"/>
      <c r="B411" s="61"/>
      <c r="C411" s="61"/>
      <c r="D411" s="61"/>
      <c r="E411" s="61"/>
      <c r="F411" s="61"/>
      <c r="G411" s="61"/>
      <c r="H411" s="61"/>
      <c r="I411" s="61"/>
      <c r="J411" s="61"/>
      <c r="K411" s="61"/>
      <c r="L411" s="61"/>
      <c r="M411" s="61"/>
      <c r="N411" s="61"/>
      <c r="O411" s="61"/>
      <c r="P411" s="61"/>
      <c r="Q411" s="61"/>
      <c r="R411" s="61"/>
      <c r="S411" s="61"/>
      <c r="T411" s="61"/>
      <c r="U411" s="61"/>
      <c r="V411" s="61"/>
      <c r="W411" s="61"/>
      <c r="X411" s="61"/>
      <c r="Y411" s="61"/>
      <c r="Z411" s="61"/>
      <c r="AA411" s="61"/>
      <c r="AB411" s="61"/>
    </row>
    <row r="412" spans="1:28" ht="14.25" customHeight="1" x14ac:dyDescent="0.35">
      <c r="A412" s="61"/>
      <c r="B412" s="61"/>
      <c r="C412" s="61"/>
      <c r="D412" s="61"/>
      <c r="E412" s="61"/>
      <c r="F412" s="61"/>
      <c r="G412" s="61"/>
      <c r="H412" s="61"/>
      <c r="I412" s="61"/>
      <c r="J412" s="61"/>
      <c r="K412" s="61"/>
      <c r="L412" s="61"/>
      <c r="M412" s="61"/>
      <c r="N412" s="61"/>
      <c r="O412" s="61"/>
      <c r="P412" s="61"/>
      <c r="Q412" s="61"/>
      <c r="R412" s="61"/>
      <c r="S412" s="61"/>
      <c r="T412" s="61"/>
      <c r="U412" s="61"/>
      <c r="V412" s="61"/>
      <c r="W412" s="61"/>
      <c r="X412" s="61"/>
      <c r="Y412" s="61"/>
      <c r="Z412" s="61"/>
      <c r="AA412" s="61"/>
      <c r="AB412" s="61"/>
    </row>
    <row r="413" spans="1:28" ht="14.25" customHeight="1" x14ac:dyDescent="0.35">
      <c r="A413" s="61"/>
      <c r="B413" s="61"/>
      <c r="C413" s="61"/>
      <c r="D413" s="61"/>
      <c r="E413" s="61"/>
      <c r="F413" s="61"/>
      <c r="G413" s="61"/>
      <c r="H413" s="61"/>
      <c r="I413" s="61"/>
      <c r="J413" s="61"/>
      <c r="K413" s="61"/>
      <c r="L413" s="61"/>
      <c r="M413" s="61"/>
      <c r="N413" s="61"/>
      <c r="O413" s="61"/>
      <c r="P413" s="61"/>
      <c r="Q413" s="61"/>
      <c r="R413" s="61"/>
      <c r="S413" s="61"/>
      <c r="T413" s="61"/>
      <c r="U413" s="61"/>
      <c r="V413" s="61"/>
      <c r="W413" s="61"/>
      <c r="X413" s="61"/>
      <c r="Y413" s="61"/>
      <c r="Z413" s="61"/>
      <c r="AA413" s="61"/>
      <c r="AB413" s="61"/>
    </row>
    <row r="414" spans="1:28" ht="14.25" customHeight="1" x14ac:dyDescent="0.35">
      <c r="A414" s="61"/>
      <c r="B414" s="61"/>
      <c r="C414" s="61"/>
      <c r="D414" s="61"/>
      <c r="E414" s="61"/>
      <c r="F414" s="61"/>
      <c r="G414" s="61"/>
      <c r="H414" s="61"/>
      <c r="I414" s="61"/>
      <c r="J414" s="61"/>
      <c r="K414" s="61"/>
      <c r="L414" s="61"/>
      <c r="M414" s="61"/>
      <c r="N414" s="61"/>
      <c r="O414" s="61"/>
      <c r="P414" s="61"/>
      <c r="Q414" s="61"/>
      <c r="R414" s="61"/>
      <c r="S414" s="61"/>
      <c r="T414" s="61"/>
      <c r="U414" s="61"/>
      <c r="V414" s="61"/>
      <c r="W414" s="61"/>
      <c r="X414" s="61"/>
      <c r="Y414" s="61"/>
      <c r="Z414" s="61"/>
      <c r="AA414" s="61"/>
      <c r="AB414" s="61"/>
    </row>
    <row r="415" spans="1:28" ht="14.25" customHeight="1" x14ac:dyDescent="0.35">
      <c r="A415" s="61"/>
      <c r="B415" s="61"/>
      <c r="C415" s="61"/>
      <c r="D415" s="61"/>
      <c r="E415" s="61"/>
      <c r="F415" s="61"/>
      <c r="G415" s="61"/>
      <c r="H415" s="61"/>
      <c r="I415" s="61"/>
      <c r="J415" s="61"/>
      <c r="K415" s="61"/>
      <c r="L415" s="61"/>
      <c r="M415" s="61"/>
      <c r="N415" s="61"/>
      <c r="O415" s="61"/>
      <c r="P415" s="61"/>
      <c r="Q415" s="61"/>
      <c r="R415" s="61"/>
      <c r="S415" s="61"/>
      <c r="T415" s="61"/>
      <c r="U415" s="61"/>
      <c r="V415" s="61"/>
      <c r="W415" s="61"/>
      <c r="X415" s="61"/>
      <c r="Y415" s="61"/>
      <c r="Z415" s="61"/>
      <c r="AA415" s="61"/>
      <c r="AB415" s="61"/>
    </row>
    <row r="416" spans="1:28" ht="14.25" customHeight="1" x14ac:dyDescent="0.35">
      <c r="A416" s="61"/>
      <c r="B416" s="61"/>
      <c r="C416" s="61"/>
      <c r="D416" s="61"/>
      <c r="E416" s="61"/>
      <c r="F416" s="61"/>
      <c r="G416" s="61"/>
      <c r="H416" s="61"/>
      <c r="I416" s="61"/>
      <c r="J416" s="61"/>
      <c r="K416" s="61"/>
      <c r="L416" s="61"/>
      <c r="M416" s="61"/>
      <c r="N416" s="61"/>
      <c r="O416" s="61"/>
      <c r="P416" s="61"/>
      <c r="Q416" s="61"/>
      <c r="R416" s="61"/>
      <c r="S416" s="61"/>
      <c r="T416" s="61"/>
      <c r="U416" s="61"/>
      <c r="V416" s="61"/>
      <c r="W416" s="61"/>
      <c r="X416" s="61"/>
      <c r="Y416" s="61"/>
      <c r="Z416" s="61"/>
      <c r="AA416" s="61"/>
      <c r="AB416" s="61"/>
    </row>
    <row r="417" spans="1:28" ht="14.25" customHeight="1" x14ac:dyDescent="0.35">
      <c r="A417" s="61"/>
      <c r="B417" s="61"/>
      <c r="C417" s="61"/>
      <c r="D417" s="61"/>
      <c r="E417" s="61"/>
      <c r="F417" s="61"/>
      <c r="G417" s="61"/>
      <c r="H417" s="61"/>
      <c r="I417" s="61"/>
      <c r="J417" s="61"/>
      <c r="K417" s="61"/>
      <c r="L417" s="61"/>
      <c r="M417" s="61"/>
      <c r="N417" s="61"/>
      <c r="O417" s="61"/>
      <c r="P417" s="61"/>
      <c r="Q417" s="61"/>
      <c r="R417" s="61"/>
      <c r="S417" s="61"/>
      <c r="T417" s="61"/>
      <c r="U417" s="61"/>
      <c r="V417" s="61"/>
      <c r="W417" s="61"/>
      <c r="X417" s="61"/>
      <c r="Y417" s="61"/>
      <c r="Z417" s="61"/>
      <c r="AA417" s="61"/>
      <c r="AB417" s="61"/>
    </row>
    <row r="418" spans="1:28" ht="14.25" customHeight="1" x14ac:dyDescent="0.35">
      <c r="A418" s="61"/>
      <c r="B418" s="61"/>
      <c r="C418" s="61"/>
      <c r="D418" s="61"/>
      <c r="E418" s="61"/>
      <c r="F418" s="61"/>
      <c r="G418" s="61"/>
      <c r="H418" s="61"/>
      <c r="I418" s="61"/>
      <c r="J418" s="61"/>
      <c r="K418" s="61"/>
      <c r="L418" s="61"/>
      <c r="M418" s="61"/>
      <c r="N418" s="61"/>
      <c r="O418" s="61"/>
      <c r="P418" s="61"/>
      <c r="Q418" s="61"/>
      <c r="R418" s="61"/>
      <c r="S418" s="61"/>
      <c r="T418" s="61"/>
      <c r="U418" s="61"/>
      <c r="V418" s="61"/>
      <c r="W418" s="61"/>
      <c r="X418" s="61"/>
      <c r="Y418" s="61"/>
      <c r="Z418" s="61"/>
      <c r="AA418" s="61"/>
      <c r="AB418" s="61"/>
    </row>
    <row r="419" spans="1:28" ht="14.25" customHeight="1" x14ac:dyDescent="0.35">
      <c r="A419" s="61"/>
      <c r="B419" s="61"/>
      <c r="C419" s="61"/>
      <c r="D419" s="61"/>
      <c r="E419" s="61"/>
      <c r="F419" s="61"/>
      <c r="G419" s="61"/>
      <c r="H419" s="61"/>
      <c r="I419" s="61"/>
      <c r="J419" s="61"/>
      <c r="K419" s="61"/>
      <c r="L419" s="61"/>
      <c r="M419" s="61"/>
      <c r="N419" s="61"/>
      <c r="O419" s="61"/>
      <c r="P419" s="61"/>
      <c r="Q419" s="61"/>
      <c r="R419" s="61"/>
      <c r="S419" s="61"/>
      <c r="T419" s="61"/>
      <c r="U419" s="61"/>
      <c r="V419" s="61"/>
      <c r="W419" s="61"/>
      <c r="X419" s="61"/>
      <c r="Y419" s="61"/>
      <c r="Z419" s="61"/>
      <c r="AA419" s="61"/>
      <c r="AB419" s="61"/>
    </row>
    <row r="420" spans="1:28" ht="14.25" customHeight="1" x14ac:dyDescent="0.35">
      <c r="A420" s="61"/>
      <c r="B420" s="61"/>
      <c r="C420" s="61"/>
      <c r="D420" s="61"/>
      <c r="E420" s="61"/>
      <c r="F420" s="61"/>
      <c r="G420" s="61"/>
      <c r="H420" s="61"/>
      <c r="I420" s="61"/>
      <c r="J420" s="61"/>
      <c r="K420" s="61"/>
      <c r="L420" s="61"/>
      <c r="M420" s="61"/>
      <c r="N420" s="61"/>
      <c r="O420" s="61"/>
      <c r="P420" s="61"/>
      <c r="Q420" s="61"/>
      <c r="R420" s="61"/>
      <c r="S420" s="61"/>
      <c r="T420" s="61"/>
      <c r="U420" s="61"/>
      <c r="V420" s="61"/>
      <c r="W420" s="61"/>
      <c r="X420" s="61"/>
      <c r="Y420" s="61"/>
      <c r="Z420" s="61"/>
      <c r="AA420" s="61"/>
      <c r="AB420" s="61"/>
    </row>
    <row r="421" spans="1:28" ht="14.25" customHeight="1" x14ac:dyDescent="0.35">
      <c r="A421" s="61"/>
      <c r="B421" s="61"/>
      <c r="C421" s="61"/>
      <c r="D421" s="61"/>
      <c r="E421" s="61"/>
      <c r="F421" s="61"/>
      <c r="G421" s="61"/>
      <c r="H421" s="61"/>
      <c r="I421" s="61"/>
      <c r="J421" s="61"/>
      <c r="K421" s="61"/>
      <c r="L421" s="61"/>
      <c r="M421" s="61"/>
      <c r="N421" s="61"/>
      <c r="O421" s="61"/>
      <c r="P421" s="61"/>
      <c r="Q421" s="61"/>
      <c r="R421" s="61"/>
      <c r="S421" s="61"/>
      <c r="T421" s="61"/>
      <c r="U421" s="61"/>
      <c r="V421" s="61"/>
      <c r="W421" s="61"/>
      <c r="X421" s="61"/>
      <c r="Y421" s="61"/>
      <c r="Z421" s="61"/>
      <c r="AA421" s="61"/>
      <c r="AB421" s="61"/>
    </row>
    <row r="422" spans="1:28" ht="14.25" customHeight="1" x14ac:dyDescent="0.35">
      <c r="A422" s="61"/>
      <c r="B422" s="61"/>
      <c r="C422" s="61"/>
      <c r="D422" s="61"/>
      <c r="E422" s="61"/>
      <c r="F422" s="61"/>
      <c r="G422" s="61"/>
      <c r="H422" s="61"/>
      <c r="I422" s="61"/>
      <c r="J422" s="61"/>
      <c r="K422" s="61"/>
      <c r="L422" s="61"/>
      <c r="M422" s="61"/>
      <c r="N422" s="61"/>
      <c r="O422" s="61"/>
      <c r="P422" s="61"/>
      <c r="Q422" s="61"/>
      <c r="R422" s="61"/>
      <c r="S422" s="61"/>
      <c r="T422" s="61"/>
      <c r="U422" s="61"/>
      <c r="V422" s="61"/>
      <c r="W422" s="61"/>
      <c r="X422" s="61"/>
      <c r="Y422" s="61"/>
      <c r="Z422" s="61"/>
      <c r="AA422" s="61"/>
      <c r="AB422" s="61"/>
    </row>
    <row r="423" spans="1:28" ht="14.25" customHeight="1" x14ac:dyDescent="0.35">
      <c r="A423" s="61"/>
      <c r="B423" s="61"/>
      <c r="C423" s="61"/>
      <c r="D423" s="61"/>
      <c r="E423" s="61"/>
      <c r="F423" s="61"/>
      <c r="G423" s="61"/>
      <c r="H423" s="61"/>
      <c r="I423" s="61"/>
      <c r="J423" s="61"/>
      <c r="K423" s="61"/>
      <c r="L423" s="61"/>
      <c r="M423" s="61"/>
      <c r="N423" s="61"/>
      <c r="O423" s="61"/>
      <c r="P423" s="61"/>
      <c r="Q423" s="61"/>
      <c r="R423" s="61"/>
      <c r="S423" s="61"/>
      <c r="T423" s="61"/>
      <c r="U423" s="61"/>
      <c r="V423" s="61"/>
      <c r="W423" s="61"/>
      <c r="X423" s="61"/>
      <c r="Y423" s="61"/>
      <c r="Z423" s="61"/>
      <c r="AA423" s="61"/>
      <c r="AB423" s="61"/>
    </row>
    <row r="424" spans="1:28" ht="14.25" customHeight="1" x14ac:dyDescent="0.35">
      <c r="A424" s="61"/>
      <c r="B424" s="61"/>
      <c r="C424" s="61"/>
      <c r="D424" s="61"/>
      <c r="E424" s="61"/>
      <c r="F424" s="61"/>
      <c r="G424" s="61"/>
      <c r="H424" s="61"/>
      <c r="I424" s="61"/>
      <c r="J424" s="61"/>
      <c r="K424" s="61"/>
      <c r="L424" s="61"/>
      <c r="M424" s="61"/>
      <c r="N424" s="61"/>
      <c r="O424" s="61"/>
      <c r="P424" s="61"/>
      <c r="Q424" s="61"/>
      <c r="R424" s="61"/>
      <c r="S424" s="61"/>
      <c r="T424" s="61"/>
      <c r="U424" s="61"/>
      <c r="V424" s="61"/>
      <c r="W424" s="61"/>
      <c r="X424" s="61"/>
      <c r="Y424" s="61"/>
      <c r="Z424" s="61"/>
      <c r="AA424" s="61"/>
      <c r="AB424" s="61"/>
    </row>
    <row r="425" spans="1:28" ht="14.25" customHeight="1" x14ac:dyDescent="0.35">
      <c r="A425" s="61"/>
      <c r="B425" s="61"/>
      <c r="C425" s="61"/>
      <c r="D425" s="61"/>
      <c r="E425" s="61"/>
      <c r="F425" s="61"/>
      <c r="G425" s="61"/>
      <c r="H425" s="61"/>
      <c r="I425" s="61"/>
      <c r="J425" s="61"/>
      <c r="K425" s="61"/>
      <c r="L425" s="61"/>
      <c r="M425" s="61"/>
      <c r="N425" s="61"/>
      <c r="O425" s="61"/>
      <c r="P425" s="61"/>
      <c r="Q425" s="61"/>
      <c r="R425" s="61"/>
      <c r="S425" s="61"/>
      <c r="T425" s="61"/>
      <c r="U425" s="61"/>
      <c r="V425" s="61"/>
      <c r="W425" s="61"/>
      <c r="X425" s="61"/>
      <c r="Y425" s="61"/>
      <c r="Z425" s="61"/>
      <c r="AA425" s="61"/>
      <c r="AB425" s="61"/>
    </row>
    <row r="426" spans="1:28" ht="14.25" customHeight="1" x14ac:dyDescent="0.35">
      <c r="A426" s="61"/>
      <c r="B426" s="61"/>
      <c r="C426" s="61"/>
      <c r="D426" s="61"/>
      <c r="E426" s="61"/>
      <c r="F426" s="61"/>
      <c r="G426" s="61"/>
      <c r="H426" s="61"/>
      <c r="I426" s="61"/>
      <c r="J426" s="61"/>
      <c r="K426" s="61"/>
      <c r="L426" s="61"/>
      <c r="M426" s="61"/>
      <c r="N426" s="61"/>
      <c r="O426" s="61"/>
      <c r="P426" s="61"/>
      <c r="Q426" s="61"/>
      <c r="R426" s="61"/>
      <c r="S426" s="61"/>
      <c r="T426" s="61"/>
      <c r="U426" s="61"/>
      <c r="V426" s="61"/>
      <c r="W426" s="61"/>
      <c r="X426" s="61"/>
      <c r="Y426" s="61"/>
      <c r="Z426" s="61"/>
      <c r="AA426" s="61"/>
      <c r="AB426" s="61"/>
    </row>
    <row r="427" spans="1:28" ht="14.25" customHeight="1" x14ac:dyDescent="0.35">
      <c r="A427" s="61"/>
      <c r="B427" s="61"/>
      <c r="C427" s="61"/>
      <c r="D427" s="61"/>
      <c r="E427" s="61"/>
      <c r="F427" s="61"/>
      <c r="G427" s="61"/>
      <c r="H427" s="61"/>
      <c r="I427" s="61"/>
      <c r="J427" s="61"/>
      <c r="K427" s="61"/>
      <c r="L427" s="61"/>
      <c r="M427" s="61"/>
      <c r="N427" s="61"/>
      <c r="O427" s="61"/>
      <c r="P427" s="61"/>
      <c r="Q427" s="61"/>
      <c r="R427" s="61"/>
      <c r="S427" s="61"/>
      <c r="T427" s="61"/>
      <c r="U427" s="61"/>
      <c r="V427" s="61"/>
      <c r="W427" s="61"/>
      <c r="X427" s="61"/>
      <c r="Y427" s="61"/>
      <c r="Z427" s="61"/>
      <c r="AA427" s="61"/>
      <c r="AB427" s="61"/>
    </row>
    <row r="428" spans="1:28" ht="14.25" customHeight="1" x14ac:dyDescent="0.35">
      <c r="A428" s="61"/>
      <c r="B428" s="61"/>
      <c r="C428" s="61"/>
      <c r="D428" s="61"/>
      <c r="E428" s="61"/>
      <c r="F428" s="61"/>
      <c r="G428" s="61"/>
      <c r="H428" s="61"/>
      <c r="I428" s="61"/>
      <c r="J428" s="61"/>
      <c r="K428" s="61"/>
      <c r="L428" s="61"/>
      <c r="M428" s="61"/>
      <c r="N428" s="61"/>
      <c r="O428" s="61"/>
      <c r="P428" s="61"/>
      <c r="Q428" s="61"/>
      <c r="R428" s="61"/>
      <c r="S428" s="61"/>
      <c r="T428" s="61"/>
      <c r="U428" s="61"/>
      <c r="V428" s="61"/>
      <c r="W428" s="61"/>
      <c r="X428" s="61"/>
      <c r="Y428" s="61"/>
      <c r="Z428" s="61"/>
      <c r="AA428" s="61"/>
      <c r="AB428" s="61"/>
    </row>
    <row r="429" spans="1:28" ht="14.25" customHeight="1" x14ac:dyDescent="0.35">
      <c r="A429" s="61"/>
      <c r="B429" s="61"/>
      <c r="C429" s="61"/>
      <c r="D429" s="61"/>
      <c r="E429" s="61"/>
      <c r="F429" s="61"/>
      <c r="G429" s="61"/>
      <c r="H429" s="61"/>
      <c r="I429" s="61"/>
      <c r="J429" s="61"/>
      <c r="K429" s="61"/>
      <c r="L429" s="61"/>
      <c r="M429" s="61"/>
      <c r="N429" s="61"/>
      <c r="O429" s="61"/>
      <c r="P429" s="61"/>
      <c r="Q429" s="61"/>
      <c r="R429" s="61"/>
      <c r="S429" s="61"/>
      <c r="T429" s="61"/>
      <c r="U429" s="61"/>
      <c r="V429" s="61"/>
      <c r="W429" s="61"/>
      <c r="X429" s="61"/>
      <c r="Y429" s="61"/>
      <c r="Z429" s="61"/>
      <c r="AA429" s="61"/>
      <c r="AB429" s="61"/>
    </row>
    <row r="430" spans="1:28" ht="14.25" customHeight="1" x14ac:dyDescent="0.35">
      <c r="A430" s="61"/>
      <c r="B430" s="61"/>
      <c r="C430" s="61"/>
      <c r="D430" s="61"/>
      <c r="E430" s="61"/>
      <c r="F430" s="61"/>
      <c r="G430" s="61"/>
      <c r="H430" s="61"/>
      <c r="I430" s="61"/>
      <c r="J430" s="61"/>
      <c r="K430" s="61"/>
      <c r="L430" s="61"/>
      <c r="M430" s="61"/>
      <c r="N430" s="61"/>
      <c r="O430" s="61"/>
      <c r="P430" s="61"/>
      <c r="Q430" s="61"/>
      <c r="R430" s="61"/>
      <c r="S430" s="61"/>
      <c r="T430" s="61"/>
      <c r="U430" s="61"/>
      <c r="V430" s="61"/>
      <c r="W430" s="61"/>
      <c r="X430" s="61"/>
      <c r="Y430" s="61"/>
      <c r="Z430" s="61"/>
      <c r="AA430" s="61"/>
      <c r="AB430" s="61"/>
    </row>
    <row r="431" spans="1:28" ht="14.25" customHeight="1" x14ac:dyDescent="0.35">
      <c r="A431" s="61"/>
      <c r="B431" s="61"/>
      <c r="C431" s="61"/>
      <c r="D431" s="61"/>
      <c r="E431" s="61"/>
      <c r="F431" s="61"/>
      <c r="G431" s="61"/>
      <c r="H431" s="61"/>
      <c r="I431" s="61"/>
      <c r="J431" s="61"/>
      <c r="K431" s="61"/>
      <c r="L431" s="61"/>
      <c r="M431" s="61"/>
      <c r="N431" s="61"/>
      <c r="O431" s="61"/>
      <c r="P431" s="61"/>
      <c r="Q431" s="61"/>
      <c r="R431" s="61"/>
      <c r="S431" s="61"/>
      <c r="T431" s="61"/>
      <c r="U431" s="61"/>
      <c r="V431" s="61"/>
      <c r="W431" s="61"/>
      <c r="X431" s="61"/>
      <c r="Y431" s="61"/>
      <c r="Z431" s="61"/>
      <c r="AA431" s="61"/>
      <c r="AB431" s="61"/>
    </row>
    <row r="432" spans="1:28" ht="14.25" customHeight="1" x14ac:dyDescent="0.35">
      <c r="A432" s="61"/>
      <c r="B432" s="61"/>
      <c r="C432" s="61"/>
      <c r="D432" s="61"/>
      <c r="E432" s="61"/>
      <c r="F432" s="61"/>
      <c r="G432" s="61"/>
      <c r="H432" s="61"/>
      <c r="I432" s="61"/>
      <c r="J432" s="61"/>
      <c r="K432" s="61"/>
      <c r="L432" s="61"/>
      <c r="M432" s="61"/>
      <c r="N432" s="61"/>
      <c r="O432" s="61"/>
      <c r="P432" s="61"/>
      <c r="Q432" s="61"/>
      <c r="R432" s="61"/>
      <c r="S432" s="61"/>
      <c r="T432" s="61"/>
      <c r="U432" s="61"/>
      <c r="V432" s="61"/>
      <c r="W432" s="61"/>
      <c r="X432" s="61"/>
      <c r="Y432" s="61"/>
      <c r="Z432" s="61"/>
      <c r="AA432" s="61"/>
      <c r="AB432" s="61"/>
    </row>
    <row r="433" spans="1:28" ht="14.25" customHeight="1" x14ac:dyDescent="0.35">
      <c r="A433" s="61"/>
      <c r="B433" s="61"/>
      <c r="C433" s="61"/>
      <c r="D433" s="61"/>
      <c r="E433" s="61"/>
      <c r="F433" s="61"/>
      <c r="G433" s="61"/>
      <c r="H433" s="61"/>
      <c r="I433" s="61"/>
      <c r="J433" s="61"/>
      <c r="K433" s="61"/>
      <c r="L433" s="61"/>
      <c r="M433" s="61"/>
      <c r="N433" s="61"/>
      <c r="O433" s="61"/>
      <c r="P433" s="61"/>
      <c r="Q433" s="61"/>
      <c r="R433" s="61"/>
      <c r="S433" s="61"/>
      <c r="T433" s="61"/>
      <c r="U433" s="61"/>
      <c r="V433" s="61"/>
      <c r="W433" s="61"/>
      <c r="X433" s="61"/>
      <c r="Y433" s="61"/>
      <c r="Z433" s="61"/>
      <c r="AA433" s="61"/>
      <c r="AB433" s="61"/>
    </row>
    <row r="434" spans="1:28" ht="14.25" customHeight="1" x14ac:dyDescent="0.35">
      <c r="A434" s="61"/>
      <c r="B434" s="61"/>
      <c r="C434" s="61"/>
      <c r="D434" s="61"/>
      <c r="E434" s="61"/>
      <c r="F434" s="61"/>
      <c r="G434" s="61"/>
      <c r="H434" s="61"/>
      <c r="I434" s="61"/>
      <c r="J434" s="61"/>
      <c r="K434" s="61"/>
      <c r="L434" s="61"/>
      <c r="M434" s="61"/>
      <c r="N434" s="61"/>
      <c r="O434" s="61"/>
      <c r="P434" s="61"/>
      <c r="Q434" s="61"/>
      <c r="R434" s="61"/>
      <c r="S434" s="61"/>
      <c r="T434" s="61"/>
      <c r="U434" s="61"/>
      <c r="V434" s="61"/>
      <c r="W434" s="61"/>
      <c r="X434" s="61"/>
      <c r="Y434" s="61"/>
      <c r="Z434" s="61"/>
      <c r="AA434" s="61"/>
      <c r="AB434" s="61"/>
    </row>
    <row r="435" spans="1:28" ht="14.25" customHeight="1" x14ac:dyDescent="0.35">
      <c r="A435" s="61"/>
      <c r="B435" s="61"/>
      <c r="C435" s="61"/>
      <c r="D435" s="61"/>
      <c r="E435" s="61"/>
      <c r="F435" s="61"/>
      <c r="G435" s="61"/>
      <c r="H435" s="61"/>
      <c r="I435" s="61"/>
      <c r="J435" s="61"/>
      <c r="K435" s="61"/>
      <c r="L435" s="61"/>
      <c r="M435" s="61"/>
      <c r="N435" s="61"/>
      <c r="O435" s="61"/>
      <c r="P435" s="61"/>
      <c r="Q435" s="61"/>
      <c r="R435" s="61"/>
      <c r="S435" s="61"/>
      <c r="T435" s="61"/>
      <c r="U435" s="61"/>
      <c r="V435" s="61"/>
      <c r="W435" s="61"/>
      <c r="X435" s="61"/>
      <c r="Y435" s="61"/>
      <c r="Z435" s="61"/>
      <c r="AA435" s="61"/>
      <c r="AB435" s="61"/>
    </row>
    <row r="436" spans="1:28" ht="14.25" customHeight="1" x14ac:dyDescent="0.35">
      <c r="A436" s="61"/>
      <c r="B436" s="61"/>
      <c r="C436" s="61"/>
      <c r="D436" s="61"/>
      <c r="E436" s="61"/>
      <c r="F436" s="61"/>
      <c r="G436" s="61"/>
      <c r="H436" s="61"/>
      <c r="I436" s="61"/>
      <c r="J436" s="61"/>
      <c r="K436" s="61"/>
      <c r="L436" s="61"/>
      <c r="M436" s="61"/>
      <c r="N436" s="61"/>
      <c r="O436" s="61"/>
      <c r="P436" s="61"/>
      <c r="Q436" s="61"/>
      <c r="R436" s="61"/>
      <c r="S436" s="61"/>
      <c r="T436" s="61"/>
      <c r="U436" s="61"/>
      <c r="V436" s="61"/>
      <c r="W436" s="61"/>
      <c r="X436" s="61"/>
      <c r="Y436" s="61"/>
      <c r="Z436" s="61"/>
      <c r="AA436" s="61"/>
      <c r="AB436" s="61"/>
    </row>
    <row r="437" spans="1:28" ht="14.25" customHeight="1" x14ac:dyDescent="0.35">
      <c r="A437" s="61"/>
      <c r="B437" s="61"/>
      <c r="C437" s="61"/>
      <c r="D437" s="61"/>
      <c r="E437" s="61"/>
      <c r="F437" s="61"/>
      <c r="G437" s="61"/>
      <c r="H437" s="61"/>
      <c r="I437" s="61"/>
      <c r="J437" s="61"/>
      <c r="K437" s="61"/>
      <c r="L437" s="61"/>
      <c r="M437" s="61"/>
      <c r="N437" s="61"/>
      <c r="O437" s="61"/>
      <c r="P437" s="61"/>
      <c r="Q437" s="61"/>
      <c r="R437" s="61"/>
      <c r="S437" s="61"/>
      <c r="T437" s="61"/>
      <c r="U437" s="61"/>
      <c r="V437" s="61"/>
      <c r="W437" s="61"/>
      <c r="X437" s="61"/>
      <c r="Y437" s="61"/>
      <c r="Z437" s="61"/>
      <c r="AA437" s="61"/>
      <c r="AB437" s="61"/>
    </row>
    <row r="438" spans="1:28" ht="14.25" customHeight="1" x14ac:dyDescent="0.35">
      <c r="A438" s="61"/>
      <c r="B438" s="61"/>
      <c r="C438" s="61"/>
      <c r="D438" s="61"/>
      <c r="E438" s="61"/>
      <c r="F438" s="61"/>
      <c r="G438" s="61"/>
      <c r="H438" s="61"/>
      <c r="I438" s="61"/>
      <c r="J438" s="61"/>
      <c r="K438" s="61"/>
      <c r="L438" s="61"/>
      <c r="M438" s="61"/>
      <c r="N438" s="61"/>
      <c r="O438" s="61"/>
      <c r="P438" s="61"/>
      <c r="Q438" s="61"/>
      <c r="R438" s="61"/>
      <c r="S438" s="61"/>
      <c r="T438" s="61"/>
      <c r="U438" s="61"/>
      <c r="V438" s="61"/>
      <c r="W438" s="61"/>
      <c r="X438" s="61"/>
      <c r="Y438" s="61"/>
      <c r="Z438" s="61"/>
      <c r="AA438" s="61"/>
      <c r="AB438" s="61"/>
    </row>
    <row r="439" spans="1:28" ht="14.25" customHeight="1" x14ac:dyDescent="0.35">
      <c r="A439" s="61"/>
      <c r="B439" s="61"/>
      <c r="C439" s="61"/>
      <c r="D439" s="61"/>
      <c r="E439" s="61"/>
      <c r="F439" s="61"/>
      <c r="G439" s="61"/>
      <c r="H439" s="61"/>
      <c r="I439" s="61"/>
      <c r="J439" s="61"/>
      <c r="K439" s="61"/>
      <c r="L439" s="61"/>
      <c r="M439" s="61"/>
      <c r="N439" s="61"/>
      <c r="O439" s="61"/>
      <c r="P439" s="61"/>
      <c r="Q439" s="61"/>
      <c r="R439" s="61"/>
      <c r="S439" s="61"/>
      <c r="T439" s="61"/>
      <c r="U439" s="61"/>
      <c r="V439" s="61"/>
      <c r="W439" s="61"/>
      <c r="X439" s="61"/>
      <c r="Y439" s="61"/>
      <c r="Z439" s="61"/>
      <c r="AA439" s="61"/>
      <c r="AB439" s="61"/>
    </row>
    <row r="440" spans="1:28" ht="14.25" customHeight="1" x14ac:dyDescent="0.35">
      <c r="A440" s="61"/>
      <c r="B440" s="61"/>
      <c r="C440" s="61"/>
      <c r="D440" s="61"/>
      <c r="E440" s="61"/>
      <c r="F440" s="61"/>
      <c r="G440" s="61"/>
      <c r="H440" s="61"/>
      <c r="I440" s="61"/>
      <c r="J440" s="61"/>
      <c r="K440" s="61"/>
      <c r="L440" s="61"/>
      <c r="M440" s="61"/>
      <c r="N440" s="61"/>
      <c r="O440" s="61"/>
      <c r="P440" s="61"/>
      <c r="Q440" s="61"/>
      <c r="R440" s="61"/>
      <c r="S440" s="61"/>
      <c r="T440" s="61"/>
      <c r="U440" s="61"/>
      <c r="V440" s="61"/>
      <c r="W440" s="61"/>
      <c r="X440" s="61"/>
      <c r="Y440" s="61"/>
      <c r="Z440" s="61"/>
      <c r="AA440" s="61"/>
      <c r="AB440" s="61"/>
    </row>
    <row r="441" spans="1:28" ht="14.25" customHeight="1" x14ac:dyDescent="0.35">
      <c r="A441" s="61"/>
      <c r="B441" s="61"/>
      <c r="C441" s="61"/>
      <c r="D441" s="61"/>
      <c r="E441" s="61"/>
      <c r="F441" s="61"/>
      <c r="G441" s="61"/>
      <c r="H441" s="61"/>
      <c r="I441" s="61"/>
      <c r="J441" s="61"/>
      <c r="K441" s="61"/>
      <c r="L441" s="61"/>
      <c r="M441" s="61"/>
      <c r="N441" s="61"/>
      <c r="O441" s="61"/>
      <c r="P441" s="61"/>
      <c r="Q441" s="61"/>
      <c r="R441" s="61"/>
      <c r="S441" s="61"/>
      <c r="T441" s="61"/>
      <c r="U441" s="61"/>
      <c r="V441" s="61"/>
      <c r="W441" s="61"/>
      <c r="X441" s="61"/>
      <c r="Y441" s="61"/>
      <c r="Z441" s="61"/>
      <c r="AA441" s="61"/>
      <c r="AB441" s="61"/>
    </row>
    <row r="442" spans="1:28" ht="14.25" customHeight="1" x14ac:dyDescent="0.35">
      <c r="A442" s="61"/>
      <c r="B442" s="61"/>
      <c r="C442" s="61"/>
      <c r="D442" s="61"/>
      <c r="E442" s="61"/>
      <c r="F442" s="61"/>
      <c r="G442" s="61"/>
      <c r="H442" s="61"/>
      <c r="I442" s="61"/>
      <c r="J442" s="61"/>
      <c r="K442" s="61"/>
      <c r="L442" s="61"/>
      <c r="M442" s="61"/>
      <c r="N442" s="61"/>
      <c r="O442" s="61"/>
      <c r="P442" s="61"/>
      <c r="Q442" s="61"/>
      <c r="R442" s="61"/>
      <c r="S442" s="61"/>
      <c r="T442" s="61"/>
      <c r="U442" s="61"/>
      <c r="V442" s="61"/>
      <c r="W442" s="61"/>
      <c r="X442" s="61"/>
      <c r="Y442" s="61"/>
      <c r="Z442" s="61"/>
      <c r="AA442" s="61"/>
      <c r="AB442" s="61"/>
    </row>
    <row r="443" spans="1:28" ht="14.25" customHeight="1" x14ac:dyDescent="0.35">
      <c r="A443" s="61"/>
      <c r="B443" s="61"/>
      <c r="C443" s="61"/>
      <c r="D443" s="61"/>
      <c r="E443" s="61"/>
      <c r="F443" s="61"/>
      <c r="G443" s="61"/>
      <c r="H443" s="61"/>
      <c r="I443" s="61"/>
      <c r="J443" s="61"/>
      <c r="K443" s="61"/>
      <c r="L443" s="61"/>
      <c r="M443" s="61"/>
      <c r="N443" s="61"/>
      <c r="O443" s="61"/>
      <c r="P443" s="61"/>
      <c r="Q443" s="61"/>
      <c r="R443" s="61"/>
      <c r="S443" s="61"/>
      <c r="T443" s="61"/>
      <c r="U443" s="61"/>
      <c r="V443" s="61"/>
      <c r="W443" s="61"/>
      <c r="X443" s="61"/>
      <c r="Y443" s="61"/>
      <c r="Z443" s="61"/>
      <c r="AA443" s="61"/>
      <c r="AB443" s="61"/>
    </row>
    <row r="444" spans="1:28" ht="14.25" customHeight="1" x14ac:dyDescent="0.35">
      <c r="A444" s="61"/>
      <c r="B444" s="61"/>
      <c r="C444" s="61"/>
      <c r="D444" s="61"/>
      <c r="E444" s="61"/>
      <c r="F444" s="61"/>
      <c r="G444" s="61"/>
      <c r="H444" s="61"/>
      <c r="I444" s="61"/>
      <c r="J444" s="61"/>
      <c r="K444" s="61"/>
      <c r="L444" s="61"/>
      <c r="M444" s="61"/>
      <c r="N444" s="61"/>
      <c r="O444" s="61"/>
      <c r="P444" s="61"/>
      <c r="Q444" s="61"/>
      <c r="R444" s="61"/>
      <c r="S444" s="61"/>
      <c r="T444" s="61"/>
      <c r="U444" s="61"/>
      <c r="V444" s="61"/>
      <c r="W444" s="61"/>
      <c r="X444" s="61"/>
      <c r="Y444" s="61"/>
      <c r="Z444" s="61"/>
      <c r="AA444" s="61"/>
      <c r="AB444" s="61"/>
    </row>
    <row r="445" spans="1:28" ht="14.25" customHeight="1" x14ac:dyDescent="0.35">
      <c r="A445" s="61"/>
      <c r="B445" s="61"/>
      <c r="C445" s="61"/>
      <c r="D445" s="61"/>
      <c r="E445" s="61"/>
      <c r="F445" s="61"/>
      <c r="G445" s="61"/>
      <c r="H445" s="61"/>
      <c r="I445" s="61"/>
      <c r="J445" s="61"/>
      <c r="K445" s="61"/>
      <c r="L445" s="61"/>
      <c r="M445" s="61"/>
      <c r="N445" s="61"/>
      <c r="O445" s="61"/>
      <c r="P445" s="61"/>
      <c r="Q445" s="61"/>
      <c r="R445" s="61"/>
      <c r="S445" s="61"/>
      <c r="T445" s="61"/>
      <c r="U445" s="61"/>
      <c r="V445" s="61"/>
      <c r="W445" s="61"/>
      <c r="X445" s="61"/>
      <c r="Y445" s="61"/>
      <c r="Z445" s="61"/>
      <c r="AA445" s="61"/>
      <c r="AB445" s="61"/>
    </row>
    <row r="446" spans="1:28" ht="14.25" customHeight="1" x14ac:dyDescent="0.35">
      <c r="A446" s="61"/>
      <c r="B446" s="61"/>
      <c r="C446" s="61"/>
      <c r="D446" s="61"/>
      <c r="E446" s="61"/>
      <c r="F446" s="61"/>
      <c r="G446" s="61"/>
      <c r="H446" s="61"/>
      <c r="I446" s="61"/>
      <c r="J446" s="61"/>
      <c r="K446" s="61"/>
      <c r="L446" s="61"/>
      <c r="M446" s="61"/>
      <c r="N446" s="61"/>
      <c r="O446" s="61"/>
      <c r="P446" s="61"/>
      <c r="Q446" s="61"/>
      <c r="R446" s="61"/>
      <c r="S446" s="61"/>
      <c r="T446" s="61"/>
      <c r="U446" s="61"/>
      <c r="V446" s="61"/>
      <c r="W446" s="61"/>
      <c r="X446" s="61"/>
      <c r="Y446" s="61"/>
      <c r="Z446" s="61"/>
      <c r="AA446" s="61"/>
      <c r="AB446" s="61"/>
    </row>
    <row r="447" spans="1:28" ht="14.25" customHeight="1" x14ac:dyDescent="0.35">
      <c r="A447" s="61"/>
      <c r="B447" s="61"/>
      <c r="C447" s="61"/>
      <c r="D447" s="61"/>
      <c r="E447" s="61"/>
      <c r="F447" s="61"/>
      <c r="G447" s="61"/>
      <c r="H447" s="61"/>
      <c r="I447" s="61"/>
      <c r="J447" s="61"/>
      <c r="K447" s="61"/>
      <c r="L447" s="61"/>
      <c r="M447" s="61"/>
      <c r="N447" s="61"/>
      <c r="O447" s="61"/>
      <c r="P447" s="61"/>
      <c r="Q447" s="61"/>
      <c r="R447" s="61"/>
      <c r="S447" s="61"/>
      <c r="T447" s="61"/>
      <c r="U447" s="61"/>
      <c r="V447" s="61"/>
      <c r="W447" s="61"/>
      <c r="X447" s="61"/>
      <c r="Y447" s="61"/>
      <c r="Z447" s="61"/>
      <c r="AA447" s="61"/>
      <c r="AB447" s="61"/>
    </row>
    <row r="448" spans="1:28" ht="14.25" customHeight="1" x14ac:dyDescent="0.35">
      <c r="A448" s="61"/>
      <c r="B448" s="61"/>
      <c r="C448" s="61"/>
      <c r="D448" s="61"/>
      <c r="E448" s="61"/>
      <c r="F448" s="61"/>
      <c r="G448" s="61"/>
      <c r="H448" s="61"/>
      <c r="I448" s="61"/>
      <c r="J448" s="61"/>
      <c r="K448" s="61"/>
      <c r="L448" s="61"/>
      <c r="M448" s="61"/>
      <c r="N448" s="61"/>
      <c r="O448" s="61"/>
      <c r="P448" s="61"/>
      <c r="Q448" s="61"/>
      <c r="R448" s="61"/>
      <c r="S448" s="61"/>
      <c r="T448" s="61"/>
      <c r="U448" s="61"/>
      <c r="V448" s="61"/>
      <c r="W448" s="61"/>
      <c r="X448" s="61"/>
      <c r="Y448" s="61"/>
      <c r="Z448" s="61"/>
      <c r="AA448" s="61"/>
      <c r="AB448" s="61"/>
    </row>
    <row r="449" spans="1:28" ht="14.25" customHeight="1" x14ac:dyDescent="0.35">
      <c r="A449" s="61"/>
      <c r="B449" s="61"/>
      <c r="C449" s="61"/>
      <c r="D449" s="61"/>
      <c r="E449" s="61"/>
      <c r="F449" s="61"/>
      <c r="G449" s="61"/>
      <c r="H449" s="61"/>
      <c r="I449" s="61"/>
      <c r="J449" s="61"/>
      <c r="K449" s="61"/>
      <c r="L449" s="61"/>
      <c r="M449" s="61"/>
      <c r="N449" s="61"/>
      <c r="O449" s="61"/>
      <c r="P449" s="61"/>
      <c r="Q449" s="61"/>
      <c r="R449" s="61"/>
      <c r="S449" s="61"/>
      <c r="T449" s="61"/>
      <c r="U449" s="61"/>
      <c r="V449" s="61"/>
      <c r="W449" s="61"/>
      <c r="X449" s="61"/>
      <c r="Y449" s="61"/>
      <c r="Z449" s="61"/>
      <c r="AA449" s="61"/>
      <c r="AB449" s="61"/>
    </row>
    <row r="450" spans="1:28" ht="14.25" customHeight="1" x14ac:dyDescent="0.35">
      <c r="A450" s="61"/>
      <c r="B450" s="61"/>
      <c r="C450" s="61"/>
      <c r="D450" s="61"/>
      <c r="E450" s="61"/>
      <c r="F450" s="61"/>
      <c r="G450" s="61"/>
      <c r="H450" s="61"/>
      <c r="I450" s="61"/>
      <c r="J450" s="61"/>
      <c r="K450" s="61"/>
      <c r="L450" s="61"/>
      <c r="M450" s="61"/>
      <c r="N450" s="61"/>
      <c r="O450" s="61"/>
      <c r="P450" s="61"/>
      <c r="Q450" s="61"/>
      <c r="R450" s="61"/>
      <c r="S450" s="61"/>
      <c r="T450" s="61"/>
      <c r="U450" s="61"/>
      <c r="V450" s="61"/>
      <c r="W450" s="61"/>
      <c r="X450" s="61"/>
      <c r="Y450" s="61"/>
      <c r="Z450" s="61"/>
      <c r="AA450" s="61"/>
      <c r="AB450" s="61"/>
    </row>
    <row r="451" spans="1:28" ht="14.25" customHeight="1" x14ac:dyDescent="0.35">
      <c r="A451" s="61"/>
      <c r="B451" s="61"/>
      <c r="C451" s="61"/>
      <c r="D451" s="61"/>
      <c r="E451" s="61"/>
      <c r="F451" s="61"/>
      <c r="G451" s="61"/>
      <c r="H451" s="61"/>
      <c r="I451" s="61"/>
      <c r="J451" s="61"/>
      <c r="K451" s="61"/>
      <c r="L451" s="61"/>
      <c r="M451" s="61"/>
      <c r="N451" s="61"/>
      <c r="O451" s="61"/>
      <c r="P451" s="61"/>
      <c r="Q451" s="61"/>
      <c r="R451" s="61"/>
      <c r="S451" s="61"/>
      <c r="T451" s="61"/>
      <c r="U451" s="61"/>
      <c r="V451" s="61"/>
      <c r="W451" s="61"/>
      <c r="X451" s="61"/>
      <c r="Y451" s="61"/>
      <c r="Z451" s="61"/>
      <c r="AA451" s="61"/>
      <c r="AB451" s="61"/>
    </row>
    <row r="452" spans="1:28" ht="14.25" customHeight="1" x14ac:dyDescent="0.35">
      <c r="A452" s="61"/>
      <c r="B452" s="61"/>
      <c r="C452" s="61"/>
      <c r="D452" s="61"/>
      <c r="E452" s="61"/>
      <c r="F452" s="61"/>
      <c r="G452" s="61"/>
      <c r="H452" s="61"/>
      <c r="I452" s="61"/>
      <c r="J452" s="61"/>
      <c r="K452" s="61"/>
      <c r="L452" s="61"/>
      <c r="M452" s="61"/>
      <c r="N452" s="61"/>
      <c r="O452" s="61"/>
      <c r="P452" s="61"/>
      <c r="Q452" s="61"/>
      <c r="R452" s="61"/>
      <c r="S452" s="61"/>
      <c r="T452" s="61"/>
      <c r="U452" s="61"/>
      <c r="V452" s="61"/>
      <c r="W452" s="61"/>
      <c r="X452" s="61"/>
      <c r="Y452" s="61"/>
      <c r="Z452" s="61"/>
      <c r="AA452" s="61"/>
      <c r="AB452" s="61"/>
    </row>
    <row r="453" spans="1:28" ht="14.25" customHeight="1" x14ac:dyDescent="0.35">
      <c r="A453" s="61"/>
      <c r="B453" s="61"/>
      <c r="C453" s="61"/>
      <c r="D453" s="61"/>
      <c r="E453" s="61"/>
      <c r="F453" s="61"/>
      <c r="G453" s="61"/>
      <c r="H453" s="61"/>
      <c r="I453" s="61"/>
      <c r="J453" s="61"/>
      <c r="K453" s="61"/>
      <c r="L453" s="61"/>
      <c r="M453" s="61"/>
      <c r="N453" s="61"/>
      <c r="O453" s="61"/>
      <c r="P453" s="61"/>
      <c r="Q453" s="61"/>
      <c r="R453" s="61"/>
      <c r="S453" s="61"/>
      <c r="T453" s="61"/>
      <c r="U453" s="61"/>
      <c r="V453" s="61"/>
      <c r="W453" s="61"/>
      <c r="X453" s="61"/>
      <c r="Y453" s="61"/>
      <c r="Z453" s="61"/>
      <c r="AA453" s="61"/>
      <c r="AB453" s="61"/>
    </row>
    <row r="454" spans="1:28" ht="14.25" customHeight="1" x14ac:dyDescent="0.35">
      <c r="A454" s="61"/>
      <c r="B454" s="61"/>
      <c r="C454" s="61"/>
      <c r="D454" s="61"/>
      <c r="E454" s="61"/>
      <c r="F454" s="61"/>
      <c r="G454" s="61"/>
      <c r="H454" s="61"/>
      <c r="I454" s="61"/>
      <c r="J454" s="61"/>
      <c r="K454" s="61"/>
      <c r="L454" s="61"/>
      <c r="M454" s="61"/>
      <c r="N454" s="61"/>
      <c r="O454" s="61"/>
      <c r="P454" s="61"/>
      <c r="Q454" s="61"/>
      <c r="R454" s="61"/>
      <c r="S454" s="61"/>
      <c r="T454" s="61"/>
      <c r="U454" s="61"/>
      <c r="V454" s="61"/>
      <c r="W454" s="61"/>
      <c r="X454" s="61"/>
      <c r="Y454" s="61"/>
      <c r="Z454" s="61"/>
      <c r="AA454" s="61"/>
      <c r="AB454" s="61"/>
    </row>
    <row r="455" spans="1:28" ht="14.25" customHeight="1" x14ac:dyDescent="0.35">
      <c r="A455" s="61"/>
      <c r="B455" s="61"/>
      <c r="C455" s="61"/>
      <c r="D455" s="61"/>
      <c r="E455" s="61"/>
      <c r="F455" s="61"/>
      <c r="G455" s="61"/>
      <c r="H455" s="61"/>
      <c r="I455" s="61"/>
      <c r="J455" s="61"/>
      <c r="K455" s="61"/>
      <c r="L455" s="61"/>
      <c r="M455" s="61"/>
      <c r="N455" s="61"/>
      <c r="O455" s="61"/>
      <c r="P455" s="61"/>
      <c r="Q455" s="61"/>
      <c r="R455" s="61"/>
      <c r="S455" s="61"/>
      <c r="T455" s="61"/>
      <c r="U455" s="61"/>
      <c r="V455" s="61"/>
      <c r="W455" s="61"/>
      <c r="X455" s="61"/>
      <c r="Y455" s="61"/>
      <c r="Z455" s="61"/>
      <c r="AA455" s="61"/>
      <c r="AB455" s="61"/>
    </row>
    <row r="456" spans="1:28" ht="14.25" customHeight="1" x14ac:dyDescent="0.35">
      <c r="A456" s="61"/>
      <c r="B456" s="61"/>
      <c r="C456" s="61"/>
      <c r="D456" s="61"/>
      <c r="E456" s="61"/>
      <c r="F456" s="61"/>
      <c r="G456" s="61"/>
      <c r="H456" s="61"/>
      <c r="I456" s="61"/>
      <c r="J456" s="61"/>
      <c r="K456" s="61"/>
      <c r="L456" s="61"/>
      <c r="M456" s="61"/>
      <c r="N456" s="61"/>
      <c r="O456" s="61"/>
      <c r="P456" s="61"/>
      <c r="Q456" s="61"/>
      <c r="R456" s="61"/>
      <c r="S456" s="61"/>
      <c r="T456" s="61"/>
      <c r="U456" s="61"/>
      <c r="V456" s="61"/>
      <c r="W456" s="61"/>
      <c r="X456" s="61"/>
      <c r="Y456" s="61"/>
      <c r="Z456" s="61"/>
      <c r="AA456" s="61"/>
      <c r="AB456" s="61"/>
    </row>
    <row r="457" spans="1:28" ht="14.25" customHeight="1" x14ac:dyDescent="0.35">
      <c r="A457" s="61"/>
      <c r="B457" s="61"/>
      <c r="C457" s="61"/>
      <c r="D457" s="61"/>
      <c r="E457" s="61"/>
      <c r="F457" s="61"/>
      <c r="G457" s="61"/>
      <c r="H457" s="61"/>
      <c r="I457" s="61"/>
      <c r="J457" s="61"/>
      <c r="K457" s="61"/>
      <c r="L457" s="61"/>
      <c r="M457" s="61"/>
      <c r="N457" s="61"/>
      <c r="O457" s="61"/>
      <c r="P457" s="61"/>
      <c r="Q457" s="61"/>
      <c r="R457" s="61"/>
      <c r="S457" s="61"/>
      <c r="T457" s="61"/>
      <c r="U457" s="61"/>
      <c r="V457" s="61"/>
      <c r="W457" s="61"/>
      <c r="X457" s="61"/>
      <c r="Y457" s="61"/>
      <c r="Z457" s="61"/>
      <c r="AA457" s="61"/>
      <c r="AB457" s="61"/>
    </row>
    <row r="458" spans="1:28" ht="14.25" customHeight="1" x14ac:dyDescent="0.35">
      <c r="A458" s="61"/>
      <c r="B458" s="61"/>
      <c r="C458" s="61"/>
      <c r="D458" s="61"/>
      <c r="E458" s="61"/>
      <c r="F458" s="61"/>
      <c r="G458" s="61"/>
      <c r="H458" s="61"/>
      <c r="I458" s="61"/>
      <c r="J458" s="61"/>
      <c r="K458" s="61"/>
      <c r="L458" s="61"/>
      <c r="M458" s="61"/>
      <c r="N458" s="61"/>
      <c r="O458" s="61"/>
      <c r="P458" s="61"/>
      <c r="Q458" s="61"/>
      <c r="R458" s="61"/>
      <c r="S458" s="61"/>
      <c r="T458" s="61"/>
      <c r="U458" s="61"/>
      <c r="V458" s="61"/>
      <c r="W458" s="61"/>
      <c r="X458" s="61"/>
      <c r="Y458" s="61"/>
      <c r="Z458" s="61"/>
      <c r="AA458" s="61"/>
      <c r="AB458" s="61"/>
    </row>
    <row r="459" spans="1:28" ht="14.25" customHeight="1" x14ac:dyDescent="0.35">
      <c r="A459" s="61"/>
      <c r="B459" s="61"/>
      <c r="C459" s="61"/>
      <c r="D459" s="61"/>
      <c r="E459" s="61"/>
      <c r="F459" s="61"/>
      <c r="G459" s="61"/>
      <c r="H459" s="61"/>
      <c r="I459" s="61"/>
      <c r="J459" s="61"/>
      <c r="K459" s="61"/>
      <c r="L459" s="61"/>
      <c r="M459" s="61"/>
      <c r="N459" s="61"/>
      <c r="O459" s="61"/>
      <c r="P459" s="61"/>
      <c r="Q459" s="61"/>
      <c r="R459" s="61"/>
      <c r="S459" s="61"/>
      <c r="T459" s="61"/>
      <c r="U459" s="61"/>
      <c r="V459" s="61"/>
      <c r="W459" s="61"/>
      <c r="X459" s="61"/>
      <c r="Y459" s="61"/>
      <c r="Z459" s="61"/>
      <c r="AA459" s="61"/>
      <c r="AB459" s="61"/>
    </row>
    <row r="460" spans="1:28" ht="14.25" customHeight="1" x14ac:dyDescent="0.35">
      <c r="A460" s="61"/>
      <c r="B460" s="61"/>
      <c r="C460" s="61"/>
      <c r="D460" s="61"/>
      <c r="E460" s="61"/>
      <c r="F460" s="61"/>
      <c r="G460" s="61"/>
      <c r="H460" s="61"/>
      <c r="I460" s="61"/>
      <c r="J460" s="61"/>
      <c r="K460" s="61"/>
      <c r="L460" s="61"/>
      <c r="M460" s="61"/>
      <c r="N460" s="61"/>
      <c r="O460" s="61"/>
      <c r="P460" s="61"/>
      <c r="Q460" s="61"/>
      <c r="R460" s="61"/>
      <c r="S460" s="61"/>
      <c r="T460" s="61"/>
      <c r="U460" s="61"/>
      <c r="V460" s="61"/>
      <c r="W460" s="61"/>
      <c r="X460" s="61"/>
      <c r="Y460" s="61"/>
      <c r="Z460" s="61"/>
      <c r="AA460" s="61"/>
      <c r="AB460" s="61"/>
    </row>
    <row r="461" spans="1:28" ht="14.25" customHeight="1" x14ac:dyDescent="0.35">
      <c r="A461" s="61"/>
      <c r="B461" s="61"/>
      <c r="C461" s="61"/>
      <c r="D461" s="61"/>
      <c r="E461" s="61"/>
      <c r="F461" s="61"/>
      <c r="G461" s="61"/>
      <c r="H461" s="61"/>
      <c r="I461" s="61"/>
      <c r="J461" s="61"/>
      <c r="K461" s="61"/>
      <c r="L461" s="61"/>
      <c r="M461" s="61"/>
      <c r="N461" s="61"/>
      <c r="O461" s="61"/>
      <c r="P461" s="61"/>
      <c r="Q461" s="61"/>
      <c r="R461" s="61"/>
      <c r="S461" s="61"/>
      <c r="T461" s="61"/>
      <c r="U461" s="61"/>
      <c r="V461" s="61"/>
      <c r="W461" s="61"/>
      <c r="X461" s="61"/>
      <c r="Y461" s="61"/>
      <c r="Z461" s="61"/>
      <c r="AA461" s="61"/>
      <c r="AB461" s="61"/>
    </row>
    <row r="462" spans="1:28" ht="14.25" customHeight="1" x14ac:dyDescent="0.35">
      <c r="A462" s="61"/>
      <c r="B462" s="61"/>
      <c r="C462" s="61"/>
      <c r="D462" s="61"/>
      <c r="E462" s="61"/>
      <c r="F462" s="61"/>
      <c r="G462" s="61"/>
      <c r="H462" s="61"/>
      <c r="I462" s="61"/>
      <c r="J462" s="61"/>
      <c r="K462" s="61"/>
      <c r="L462" s="61"/>
      <c r="M462" s="61"/>
      <c r="N462" s="61"/>
      <c r="O462" s="61"/>
      <c r="P462" s="61"/>
      <c r="Q462" s="61"/>
      <c r="R462" s="61"/>
      <c r="S462" s="61"/>
      <c r="T462" s="61"/>
      <c r="U462" s="61"/>
      <c r="V462" s="61"/>
      <c r="W462" s="61"/>
      <c r="X462" s="61"/>
      <c r="Y462" s="61"/>
      <c r="Z462" s="61"/>
      <c r="AA462" s="61"/>
      <c r="AB462" s="61"/>
    </row>
    <row r="463" spans="1:28" ht="14.25" customHeight="1" x14ac:dyDescent="0.35">
      <c r="A463" s="61"/>
      <c r="B463" s="61"/>
      <c r="C463" s="61"/>
      <c r="D463" s="61"/>
      <c r="E463" s="61"/>
      <c r="F463" s="61"/>
      <c r="G463" s="61"/>
      <c r="H463" s="61"/>
      <c r="I463" s="61"/>
      <c r="J463" s="61"/>
      <c r="K463" s="61"/>
      <c r="L463" s="61"/>
      <c r="M463" s="61"/>
      <c r="N463" s="61"/>
      <c r="O463" s="61"/>
      <c r="P463" s="61"/>
      <c r="Q463" s="61"/>
      <c r="R463" s="61"/>
      <c r="S463" s="61"/>
      <c r="T463" s="61"/>
      <c r="U463" s="61"/>
      <c r="V463" s="61"/>
      <c r="W463" s="61"/>
      <c r="X463" s="61"/>
      <c r="Y463" s="61"/>
      <c r="Z463" s="61"/>
      <c r="AA463" s="61"/>
      <c r="AB463" s="61"/>
    </row>
    <row r="464" spans="1:28" ht="14.25" customHeight="1" x14ac:dyDescent="0.35">
      <c r="A464" s="61"/>
      <c r="B464" s="61"/>
      <c r="C464" s="61"/>
      <c r="D464" s="61"/>
      <c r="E464" s="61"/>
      <c r="F464" s="61"/>
      <c r="G464" s="61"/>
      <c r="H464" s="61"/>
      <c r="I464" s="61"/>
      <c r="J464" s="61"/>
      <c r="K464" s="61"/>
      <c r="L464" s="61"/>
      <c r="M464" s="61"/>
      <c r="N464" s="61"/>
      <c r="O464" s="61"/>
      <c r="P464" s="61"/>
      <c r="Q464" s="61"/>
      <c r="R464" s="61"/>
      <c r="S464" s="61"/>
      <c r="T464" s="61"/>
      <c r="U464" s="61"/>
      <c r="V464" s="61"/>
      <c r="W464" s="61"/>
      <c r="X464" s="61"/>
      <c r="Y464" s="61"/>
      <c r="Z464" s="61"/>
      <c r="AA464" s="61"/>
      <c r="AB464" s="61"/>
    </row>
    <row r="465" spans="1:28" ht="14.25" customHeight="1" x14ac:dyDescent="0.35">
      <c r="A465" s="61"/>
      <c r="B465" s="61"/>
      <c r="C465" s="61"/>
      <c r="D465" s="61"/>
      <c r="E465" s="61"/>
      <c r="F465" s="61"/>
      <c r="G465" s="61"/>
      <c r="H465" s="61"/>
      <c r="I465" s="61"/>
      <c r="J465" s="61"/>
      <c r="K465" s="61"/>
      <c r="L465" s="61"/>
      <c r="M465" s="61"/>
      <c r="N465" s="61"/>
      <c r="O465" s="61"/>
      <c r="P465" s="61"/>
      <c r="Q465" s="61"/>
      <c r="R465" s="61"/>
      <c r="S465" s="61"/>
      <c r="T465" s="61"/>
      <c r="U465" s="61"/>
      <c r="V465" s="61"/>
      <c r="W465" s="61"/>
      <c r="X465" s="61"/>
      <c r="Y465" s="61"/>
      <c r="Z465" s="61"/>
      <c r="AA465" s="61"/>
      <c r="AB465" s="61"/>
    </row>
    <row r="466" spans="1:28" ht="14.25" customHeight="1" x14ac:dyDescent="0.35">
      <c r="A466" s="61"/>
      <c r="B466" s="61"/>
      <c r="C466" s="61"/>
      <c r="D466" s="61"/>
      <c r="E466" s="61"/>
      <c r="F466" s="61"/>
      <c r="G466" s="61"/>
      <c r="H466" s="61"/>
      <c r="I466" s="61"/>
      <c r="J466" s="61"/>
      <c r="K466" s="61"/>
      <c r="L466" s="61"/>
      <c r="M466" s="61"/>
      <c r="N466" s="61"/>
      <c r="O466" s="61"/>
      <c r="P466" s="61"/>
      <c r="Q466" s="61"/>
      <c r="R466" s="61"/>
      <c r="S466" s="61"/>
      <c r="T466" s="61"/>
      <c r="U466" s="61"/>
      <c r="V466" s="61"/>
      <c r="W466" s="61"/>
      <c r="X466" s="61"/>
      <c r="Y466" s="61"/>
      <c r="Z466" s="61"/>
      <c r="AA466" s="61"/>
      <c r="AB466" s="61"/>
    </row>
    <row r="467" spans="1:28" ht="14.25" customHeight="1" x14ac:dyDescent="0.35">
      <c r="A467" s="61"/>
      <c r="B467" s="61"/>
      <c r="C467" s="61"/>
      <c r="D467" s="61"/>
      <c r="E467" s="61"/>
      <c r="F467" s="61"/>
      <c r="G467" s="61"/>
      <c r="H467" s="61"/>
      <c r="I467" s="61"/>
      <c r="J467" s="61"/>
      <c r="K467" s="61"/>
      <c r="L467" s="61"/>
      <c r="M467" s="61"/>
      <c r="N467" s="61"/>
      <c r="O467" s="61"/>
      <c r="P467" s="61"/>
      <c r="Q467" s="61"/>
      <c r="R467" s="61"/>
      <c r="S467" s="61"/>
      <c r="T467" s="61"/>
      <c r="U467" s="61"/>
      <c r="V467" s="61"/>
      <c r="W467" s="61"/>
      <c r="X467" s="61"/>
      <c r="Y467" s="61"/>
      <c r="Z467" s="61"/>
      <c r="AA467" s="61"/>
      <c r="AB467" s="61"/>
    </row>
    <row r="468" spans="1:28" ht="14.25" customHeight="1" x14ac:dyDescent="0.35">
      <c r="A468" s="61"/>
      <c r="B468" s="61"/>
      <c r="C468" s="61"/>
      <c r="D468" s="61"/>
      <c r="E468" s="61"/>
      <c r="F468" s="61"/>
      <c r="G468" s="61"/>
      <c r="H468" s="61"/>
      <c r="I468" s="61"/>
      <c r="J468" s="61"/>
      <c r="K468" s="61"/>
      <c r="L468" s="61"/>
      <c r="M468" s="61"/>
      <c r="N468" s="61"/>
      <c r="O468" s="61"/>
      <c r="P468" s="61"/>
      <c r="Q468" s="61"/>
      <c r="R468" s="61"/>
      <c r="S468" s="61"/>
      <c r="T468" s="61"/>
      <c r="U468" s="61"/>
      <c r="V468" s="61"/>
      <c r="W468" s="61"/>
      <c r="X468" s="61"/>
      <c r="Y468" s="61"/>
      <c r="Z468" s="61"/>
      <c r="AA468" s="61"/>
      <c r="AB468" s="61"/>
    </row>
    <row r="469" spans="1:28" ht="14.25" customHeight="1" x14ac:dyDescent="0.35">
      <c r="A469" s="61"/>
      <c r="B469" s="61"/>
      <c r="C469" s="61"/>
      <c r="D469" s="61"/>
      <c r="E469" s="61"/>
      <c r="F469" s="61"/>
      <c r="G469" s="61"/>
      <c r="H469" s="61"/>
      <c r="I469" s="61"/>
      <c r="J469" s="61"/>
      <c r="K469" s="61"/>
      <c r="L469" s="61"/>
      <c r="M469" s="61"/>
      <c r="N469" s="61"/>
      <c r="O469" s="61"/>
      <c r="P469" s="61"/>
      <c r="Q469" s="61"/>
      <c r="R469" s="61"/>
      <c r="S469" s="61"/>
      <c r="T469" s="61"/>
      <c r="U469" s="61"/>
      <c r="V469" s="61"/>
      <c r="W469" s="61"/>
      <c r="X469" s="61"/>
      <c r="Y469" s="61"/>
      <c r="Z469" s="61"/>
      <c r="AA469" s="61"/>
      <c r="AB469" s="61"/>
    </row>
    <row r="470" spans="1:28" ht="14.25" customHeight="1" x14ac:dyDescent="0.35">
      <c r="A470" s="61"/>
      <c r="B470" s="61"/>
      <c r="C470" s="61"/>
      <c r="D470" s="61"/>
      <c r="E470" s="61"/>
      <c r="F470" s="61"/>
      <c r="G470" s="61"/>
      <c r="H470" s="61"/>
      <c r="I470" s="61"/>
      <c r="J470" s="61"/>
      <c r="K470" s="61"/>
      <c r="L470" s="61"/>
      <c r="M470" s="61"/>
      <c r="N470" s="61"/>
      <c r="O470" s="61"/>
      <c r="P470" s="61"/>
      <c r="Q470" s="61"/>
      <c r="R470" s="61"/>
      <c r="S470" s="61"/>
      <c r="T470" s="61"/>
      <c r="U470" s="61"/>
      <c r="V470" s="61"/>
      <c r="W470" s="61"/>
      <c r="X470" s="61"/>
      <c r="Y470" s="61"/>
      <c r="Z470" s="61"/>
      <c r="AA470" s="61"/>
      <c r="AB470" s="61"/>
    </row>
    <row r="471" spans="1:28" ht="14.25" customHeight="1" x14ac:dyDescent="0.35">
      <c r="A471" s="61"/>
      <c r="B471" s="61"/>
      <c r="C471" s="61"/>
      <c r="D471" s="61"/>
      <c r="E471" s="61"/>
      <c r="F471" s="61"/>
      <c r="G471" s="61"/>
      <c r="H471" s="61"/>
      <c r="I471" s="61"/>
      <c r="J471" s="61"/>
      <c r="K471" s="61"/>
      <c r="L471" s="61"/>
      <c r="M471" s="61"/>
      <c r="N471" s="61"/>
      <c r="O471" s="61"/>
      <c r="P471" s="61"/>
      <c r="Q471" s="61"/>
      <c r="R471" s="61"/>
      <c r="S471" s="61"/>
      <c r="T471" s="61"/>
      <c r="U471" s="61"/>
      <c r="V471" s="61"/>
      <c r="W471" s="61"/>
      <c r="X471" s="61"/>
      <c r="Y471" s="61"/>
      <c r="Z471" s="61"/>
      <c r="AA471" s="61"/>
      <c r="AB471" s="61"/>
    </row>
    <row r="472" spans="1:28" ht="14.25" customHeight="1" x14ac:dyDescent="0.35">
      <c r="A472" s="61"/>
      <c r="B472" s="61"/>
      <c r="C472" s="61"/>
      <c r="D472" s="61"/>
      <c r="E472" s="61"/>
      <c r="F472" s="61"/>
      <c r="G472" s="61"/>
      <c r="H472" s="61"/>
      <c r="I472" s="61"/>
      <c r="J472" s="61"/>
      <c r="K472" s="61"/>
      <c r="L472" s="61"/>
      <c r="M472" s="61"/>
      <c r="N472" s="61"/>
      <c r="O472" s="61"/>
      <c r="P472" s="61"/>
      <c r="Q472" s="61"/>
      <c r="R472" s="61"/>
      <c r="S472" s="61"/>
      <c r="T472" s="61"/>
      <c r="U472" s="61"/>
      <c r="V472" s="61"/>
      <c r="W472" s="61"/>
      <c r="X472" s="61"/>
      <c r="Y472" s="61"/>
      <c r="Z472" s="61"/>
      <c r="AA472" s="61"/>
      <c r="AB472" s="61"/>
    </row>
    <row r="473" spans="1:28" ht="14.25" customHeight="1" x14ac:dyDescent="0.35">
      <c r="A473" s="61"/>
      <c r="B473" s="61"/>
      <c r="C473" s="61"/>
      <c r="D473" s="61"/>
      <c r="E473" s="61"/>
      <c r="F473" s="61"/>
      <c r="G473" s="61"/>
      <c r="H473" s="61"/>
      <c r="I473" s="61"/>
      <c r="J473" s="61"/>
      <c r="K473" s="61"/>
      <c r="L473" s="61"/>
      <c r="M473" s="61"/>
      <c r="N473" s="61"/>
      <c r="O473" s="61"/>
      <c r="P473" s="61"/>
      <c r="Q473" s="61"/>
      <c r="R473" s="61"/>
      <c r="S473" s="61"/>
      <c r="T473" s="61"/>
      <c r="U473" s="61"/>
      <c r="V473" s="61"/>
      <c r="W473" s="61"/>
      <c r="X473" s="61"/>
      <c r="Y473" s="61"/>
      <c r="Z473" s="61"/>
      <c r="AA473" s="61"/>
      <c r="AB473" s="61"/>
    </row>
    <row r="474" spans="1:28" ht="14.25" customHeight="1" x14ac:dyDescent="0.35">
      <c r="A474" s="61"/>
      <c r="B474" s="61"/>
      <c r="C474" s="61"/>
      <c r="D474" s="61"/>
      <c r="E474" s="61"/>
      <c r="F474" s="61"/>
      <c r="G474" s="61"/>
      <c r="H474" s="61"/>
      <c r="I474" s="61"/>
      <c r="J474" s="61"/>
      <c r="K474" s="61"/>
      <c r="L474" s="61"/>
      <c r="M474" s="61"/>
      <c r="N474" s="61"/>
      <c r="O474" s="61"/>
      <c r="P474" s="61"/>
      <c r="Q474" s="61"/>
      <c r="R474" s="61"/>
      <c r="S474" s="61"/>
      <c r="T474" s="61"/>
      <c r="U474" s="61"/>
      <c r="V474" s="61"/>
      <c r="W474" s="61"/>
      <c r="X474" s="61"/>
      <c r="Y474" s="61"/>
      <c r="Z474" s="61"/>
      <c r="AA474" s="61"/>
      <c r="AB474" s="61"/>
    </row>
    <row r="475" spans="1:28" ht="14.25" customHeight="1" x14ac:dyDescent="0.35">
      <c r="A475" s="61"/>
      <c r="B475" s="61"/>
      <c r="C475" s="61"/>
      <c r="D475" s="61"/>
      <c r="E475" s="61"/>
      <c r="F475" s="61"/>
      <c r="G475" s="61"/>
      <c r="H475" s="61"/>
      <c r="I475" s="61"/>
      <c r="J475" s="61"/>
      <c r="K475" s="61"/>
      <c r="L475" s="61"/>
      <c r="M475" s="61"/>
      <c r="N475" s="61"/>
      <c r="O475" s="61"/>
      <c r="P475" s="61"/>
      <c r="Q475" s="61"/>
      <c r="R475" s="61"/>
      <c r="S475" s="61"/>
      <c r="T475" s="61"/>
      <c r="U475" s="61"/>
      <c r="V475" s="61"/>
      <c r="W475" s="61"/>
      <c r="X475" s="61"/>
      <c r="Y475" s="61"/>
      <c r="Z475" s="61"/>
      <c r="AA475" s="61"/>
      <c r="AB475" s="61"/>
    </row>
    <row r="476" spans="1:28" ht="14.25" customHeight="1" x14ac:dyDescent="0.35">
      <c r="A476" s="61"/>
      <c r="B476" s="61"/>
      <c r="C476" s="61"/>
      <c r="D476" s="61"/>
      <c r="E476" s="61"/>
      <c r="F476" s="61"/>
      <c r="G476" s="61"/>
      <c r="H476" s="61"/>
      <c r="I476" s="61"/>
      <c r="J476" s="61"/>
      <c r="K476" s="61"/>
      <c r="L476" s="61"/>
      <c r="M476" s="61"/>
      <c r="N476" s="61"/>
      <c r="O476" s="61"/>
      <c r="P476" s="61"/>
      <c r="Q476" s="61"/>
      <c r="R476" s="61"/>
      <c r="S476" s="61"/>
      <c r="T476" s="61"/>
      <c r="U476" s="61"/>
      <c r="V476" s="61"/>
      <c r="W476" s="61"/>
      <c r="X476" s="61"/>
      <c r="Y476" s="61"/>
      <c r="Z476" s="61"/>
      <c r="AA476" s="61"/>
      <c r="AB476" s="61"/>
    </row>
    <row r="477" spans="1:28" ht="14.25" customHeight="1" x14ac:dyDescent="0.35">
      <c r="A477" s="61"/>
      <c r="B477" s="61"/>
      <c r="C477" s="61"/>
      <c r="D477" s="61"/>
      <c r="E477" s="61"/>
      <c r="F477" s="61"/>
      <c r="G477" s="61"/>
      <c r="H477" s="61"/>
      <c r="I477" s="61"/>
      <c r="J477" s="61"/>
      <c r="K477" s="61"/>
      <c r="L477" s="61"/>
      <c r="M477" s="61"/>
      <c r="N477" s="61"/>
      <c r="O477" s="61"/>
      <c r="P477" s="61"/>
      <c r="Q477" s="61"/>
      <c r="R477" s="61"/>
      <c r="S477" s="61"/>
      <c r="T477" s="61"/>
      <c r="U477" s="61"/>
      <c r="V477" s="61"/>
      <c r="W477" s="61"/>
      <c r="X477" s="61"/>
      <c r="Y477" s="61"/>
      <c r="Z477" s="61"/>
      <c r="AA477" s="61"/>
      <c r="AB477" s="61"/>
    </row>
    <row r="478" spans="1:28" ht="14.25" customHeight="1" x14ac:dyDescent="0.35">
      <c r="A478" s="61"/>
      <c r="B478" s="61"/>
      <c r="C478" s="61"/>
      <c r="D478" s="61"/>
      <c r="E478" s="61"/>
      <c r="F478" s="61"/>
      <c r="G478" s="61"/>
      <c r="H478" s="61"/>
      <c r="I478" s="61"/>
      <c r="J478" s="61"/>
      <c r="K478" s="61"/>
      <c r="L478" s="61"/>
      <c r="M478" s="61"/>
      <c r="N478" s="61"/>
      <c r="O478" s="61"/>
      <c r="P478" s="61"/>
      <c r="Q478" s="61"/>
      <c r="R478" s="61"/>
      <c r="S478" s="61"/>
      <c r="T478" s="61"/>
      <c r="U478" s="61"/>
      <c r="V478" s="61"/>
      <c r="W478" s="61"/>
      <c r="X478" s="61"/>
      <c r="Y478" s="61"/>
      <c r="Z478" s="61"/>
      <c r="AA478" s="61"/>
      <c r="AB478" s="61"/>
    </row>
    <row r="479" spans="1:28" ht="14.25" customHeight="1" x14ac:dyDescent="0.35">
      <c r="A479" s="61"/>
      <c r="B479" s="61"/>
      <c r="C479" s="61"/>
      <c r="D479" s="61"/>
      <c r="E479" s="61"/>
      <c r="F479" s="61"/>
      <c r="G479" s="61"/>
      <c r="H479" s="61"/>
      <c r="I479" s="61"/>
      <c r="J479" s="61"/>
      <c r="K479" s="61"/>
      <c r="L479" s="61"/>
      <c r="M479" s="61"/>
      <c r="N479" s="61"/>
      <c r="O479" s="61"/>
      <c r="P479" s="61"/>
      <c r="Q479" s="61"/>
      <c r="R479" s="61"/>
      <c r="S479" s="61"/>
      <c r="T479" s="61"/>
      <c r="U479" s="61"/>
      <c r="V479" s="61"/>
      <c r="W479" s="61"/>
      <c r="X479" s="61"/>
      <c r="Y479" s="61"/>
      <c r="Z479" s="61"/>
      <c r="AA479" s="61"/>
      <c r="AB479" s="61"/>
    </row>
    <row r="480" spans="1:28" ht="14.25" customHeight="1" x14ac:dyDescent="0.35">
      <c r="A480" s="61"/>
      <c r="B480" s="61"/>
      <c r="C480" s="61"/>
      <c r="D480" s="61"/>
      <c r="E480" s="61"/>
      <c r="F480" s="61"/>
      <c r="G480" s="61"/>
      <c r="H480" s="61"/>
      <c r="I480" s="61"/>
      <c r="J480" s="61"/>
      <c r="K480" s="61"/>
      <c r="L480" s="61"/>
      <c r="M480" s="61"/>
      <c r="N480" s="61"/>
      <c r="O480" s="61"/>
      <c r="P480" s="61"/>
      <c r="Q480" s="61"/>
      <c r="R480" s="61"/>
      <c r="S480" s="61"/>
      <c r="T480" s="61"/>
      <c r="U480" s="61"/>
      <c r="V480" s="61"/>
      <c r="W480" s="61"/>
      <c r="X480" s="61"/>
      <c r="Y480" s="61"/>
      <c r="Z480" s="61"/>
      <c r="AA480" s="61"/>
      <c r="AB480" s="61"/>
    </row>
    <row r="481" spans="1:28" ht="14.25" customHeight="1" x14ac:dyDescent="0.35">
      <c r="A481" s="61"/>
      <c r="B481" s="61"/>
      <c r="C481" s="61"/>
      <c r="D481" s="61"/>
      <c r="E481" s="61"/>
      <c r="F481" s="61"/>
      <c r="G481" s="61"/>
      <c r="H481" s="61"/>
      <c r="I481" s="61"/>
      <c r="J481" s="61"/>
      <c r="K481" s="61"/>
      <c r="L481" s="61"/>
      <c r="M481" s="61"/>
      <c r="N481" s="61"/>
      <c r="O481" s="61"/>
      <c r="P481" s="61"/>
      <c r="Q481" s="61"/>
      <c r="R481" s="61"/>
      <c r="S481" s="61"/>
      <c r="T481" s="61"/>
      <c r="U481" s="61"/>
      <c r="V481" s="61"/>
      <c r="W481" s="61"/>
      <c r="X481" s="61"/>
      <c r="Y481" s="61"/>
      <c r="Z481" s="61"/>
      <c r="AA481" s="61"/>
      <c r="AB481" s="61"/>
    </row>
    <row r="482" spans="1:28" ht="14.25" customHeight="1" x14ac:dyDescent="0.35">
      <c r="A482" s="61"/>
      <c r="B482" s="61"/>
      <c r="C482" s="61"/>
      <c r="D482" s="61"/>
      <c r="E482" s="61"/>
      <c r="F482" s="61"/>
      <c r="G482" s="61"/>
      <c r="H482" s="61"/>
      <c r="I482" s="61"/>
      <c r="J482" s="61"/>
      <c r="K482" s="61"/>
      <c r="L482" s="61"/>
      <c r="M482" s="61"/>
      <c r="N482" s="61"/>
      <c r="O482" s="61"/>
      <c r="P482" s="61"/>
      <c r="Q482" s="61"/>
      <c r="R482" s="61"/>
      <c r="S482" s="61"/>
      <c r="T482" s="61"/>
      <c r="U482" s="61"/>
      <c r="V482" s="61"/>
      <c r="W482" s="61"/>
      <c r="X482" s="61"/>
      <c r="Y482" s="61"/>
      <c r="Z482" s="61"/>
      <c r="AA482" s="61"/>
      <c r="AB482" s="61"/>
    </row>
    <row r="483" spans="1:28" ht="14.25" customHeight="1" x14ac:dyDescent="0.35">
      <c r="A483" s="61"/>
      <c r="B483" s="61"/>
      <c r="C483" s="61"/>
      <c r="D483" s="61"/>
      <c r="E483" s="61"/>
      <c r="F483" s="61"/>
      <c r="G483" s="61"/>
      <c r="H483" s="61"/>
      <c r="I483" s="61"/>
      <c r="J483" s="61"/>
      <c r="K483" s="61"/>
      <c r="L483" s="61"/>
      <c r="M483" s="61"/>
      <c r="N483" s="61"/>
      <c r="O483" s="61"/>
      <c r="P483" s="61"/>
      <c r="Q483" s="61"/>
      <c r="R483" s="61"/>
      <c r="S483" s="61"/>
      <c r="T483" s="61"/>
      <c r="U483" s="61"/>
      <c r="V483" s="61"/>
      <c r="W483" s="61"/>
      <c r="X483" s="61"/>
      <c r="Y483" s="61"/>
      <c r="Z483" s="61"/>
      <c r="AA483" s="61"/>
      <c r="AB483" s="61"/>
    </row>
    <row r="484" spans="1:28" ht="14.25" customHeight="1" x14ac:dyDescent="0.35">
      <c r="A484" s="61"/>
      <c r="B484" s="61"/>
      <c r="C484" s="61"/>
      <c r="D484" s="61"/>
      <c r="E484" s="61"/>
      <c r="F484" s="61"/>
      <c r="G484" s="61"/>
      <c r="H484" s="61"/>
      <c r="I484" s="61"/>
      <c r="J484" s="61"/>
      <c r="K484" s="61"/>
      <c r="L484" s="61"/>
      <c r="M484" s="61"/>
      <c r="N484" s="61"/>
      <c r="O484" s="61"/>
      <c r="P484" s="61"/>
      <c r="Q484" s="61"/>
      <c r="R484" s="61"/>
      <c r="S484" s="61"/>
      <c r="T484" s="61"/>
      <c r="U484" s="61"/>
      <c r="V484" s="61"/>
      <c r="W484" s="61"/>
      <c r="X484" s="61"/>
      <c r="Y484" s="61"/>
      <c r="Z484" s="61"/>
      <c r="AA484" s="61"/>
      <c r="AB484" s="61"/>
    </row>
    <row r="485" spans="1:28" ht="14.25" customHeight="1" x14ac:dyDescent="0.35">
      <c r="A485" s="61"/>
      <c r="B485" s="61"/>
      <c r="C485" s="61"/>
      <c r="D485" s="61"/>
      <c r="E485" s="61"/>
      <c r="F485" s="61"/>
      <c r="G485" s="61"/>
      <c r="H485" s="61"/>
      <c r="I485" s="61"/>
      <c r="J485" s="61"/>
      <c r="K485" s="61"/>
      <c r="L485" s="61"/>
      <c r="M485" s="61"/>
      <c r="N485" s="61"/>
      <c r="O485" s="61"/>
      <c r="P485" s="61"/>
      <c r="Q485" s="61"/>
      <c r="R485" s="61"/>
      <c r="S485" s="61"/>
      <c r="T485" s="61"/>
      <c r="U485" s="61"/>
      <c r="V485" s="61"/>
      <c r="W485" s="61"/>
      <c r="X485" s="61"/>
      <c r="Y485" s="61"/>
      <c r="Z485" s="61"/>
      <c r="AA485" s="61"/>
      <c r="AB485" s="61"/>
    </row>
    <row r="486" spans="1:28" ht="14.25" customHeight="1" x14ac:dyDescent="0.35">
      <c r="A486" s="61"/>
      <c r="B486" s="61"/>
      <c r="C486" s="61"/>
      <c r="D486" s="61"/>
      <c r="E486" s="61"/>
      <c r="F486" s="61"/>
      <c r="G486" s="61"/>
      <c r="H486" s="61"/>
      <c r="I486" s="61"/>
      <c r="J486" s="61"/>
      <c r="K486" s="61"/>
      <c r="L486" s="61"/>
      <c r="M486" s="61"/>
      <c r="N486" s="61"/>
      <c r="O486" s="61"/>
      <c r="P486" s="61"/>
      <c r="Q486" s="61"/>
      <c r="R486" s="61"/>
      <c r="S486" s="61"/>
      <c r="T486" s="61"/>
      <c r="U486" s="61"/>
      <c r="V486" s="61"/>
      <c r="W486" s="61"/>
      <c r="X486" s="61"/>
      <c r="Y486" s="61"/>
      <c r="Z486" s="61"/>
      <c r="AA486" s="61"/>
      <c r="AB486" s="61"/>
    </row>
    <row r="487" spans="1:28" ht="14.25" customHeight="1" x14ac:dyDescent="0.35">
      <c r="A487" s="61"/>
      <c r="B487" s="61"/>
      <c r="C487" s="61"/>
      <c r="D487" s="61"/>
      <c r="E487" s="61"/>
      <c r="F487" s="61"/>
      <c r="G487" s="61"/>
      <c r="H487" s="61"/>
      <c r="I487" s="61"/>
      <c r="J487" s="61"/>
      <c r="K487" s="61"/>
      <c r="L487" s="61"/>
      <c r="M487" s="61"/>
      <c r="N487" s="61"/>
      <c r="O487" s="61"/>
      <c r="P487" s="61"/>
      <c r="Q487" s="61"/>
      <c r="R487" s="61"/>
      <c r="S487" s="61"/>
      <c r="T487" s="61"/>
      <c r="U487" s="61"/>
      <c r="V487" s="61"/>
      <c r="W487" s="61"/>
      <c r="X487" s="61"/>
      <c r="Y487" s="61"/>
      <c r="Z487" s="61"/>
      <c r="AA487" s="61"/>
      <c r="AB487" s="61"/>
    </row>
    <row r="488" spans="1:28" ht="14.25" customHeight="1" x14ac:dyDescent="0.35">
      <c r="A488" s="61"/>
      <c r="B488" s="61"/>
      <c r="C488" s="61"/>
      <c r="D488" s="61"/>
      <c r="E488" s="61"/>
      <c r="F488" s="61"/>
      <c r="G488" s="61"/>
      <c r="H488" s="61"/>
      <c r="I488" s="61"/>
      <c r="J488" s="61"/>
      <c r="K488" s="61"/>
      <c r="L488" s="61"/>
      <c r="M488" s="61"/>
      <c r="N488" s="61"/>
      <c r="O488" s="61"/>
      <c r="P488" s="61"/>
      <c r="Q488" s="61"/>
      <c r="R488" s="61"/>
      <c r="S488" s="61"/>
      <c r="T488" s="61"/>
      <c r="U488" s="61"/>
      <c r="V488" s="61"/>
      <c r="W488" s="61"/>
      <c r="X488" s="61"/>
      <c r="Y488" s="61"/>
      <c r="Z488" s="61"/>
      <c r="AA488" s="61"/>
      <c r="AB488" s="61"/>
    </row>
    <row r="489" spans="1:28" ht="14.25" customHeight="1" x14ac:dyDescent="0.35">
      <c r="A489" s="61"/>
      <c r="B489" s="61"/>
      <c r="C489" s="61"/>
      <c r="D489" s="61"/>
      <c r="E489" s="61"/>
      <c r="F489" s="61"/>
      <c r="G489" s="61"/>
      <c r="H489" s="61"/>
      <c r="I489" s="61"/>
      <c r="J489" s="61"/>
      <c r="K489" s="61"/>
      <c r="L489" s="61"/>
      <c r="M489" s="61"/>
      <c r="N489" s="61"/>
      <c r="O489" s="61"/>
      <c r="P489" s="61"/>
      <c r="Q489" s="61"/>
      <c r="R489" s="61"/>
      <c r="S489" s="61"/>
      <c r="T489" s="61"/>
      <c r="U489" s="61"/>
      <c r="V489" s="61"/>
      <c r="W489" s="61"/>
      <c r="X489" s="61"/>
      <c r="Y489" s="61"/>
      <c r="Z489" s="61"/>
      <c r="AA489" s="61"/>
      <c r="AB489" s="61"/>
    </row>
    <row r="490" spans="1:28" ht="14.25" customHeight="1" x14ac:dyDescent="0.35">
      <c r="A490" s="61"/>
      <c r="B490" s="61"/>
      <c r="C490" s="61"/>
      <c r="D490" s="61"/>
      <c r="E490" s="61"/>
      <c r="F490" s="61"/>
      <c r="G490" s="61"/>
      <c r="H490" s="61"/>
      <c r="I490" s="61"/>
      <c r="J490" s="61"/>
      <c r="K490" s="61"/>
      <c r="L490" s="61"/>
      <c r="M490" s="61"/>
      <c r="N490" s="61"/>
      <c r="O490" s="61"/>
      <c r="P490" s="61"/>
      <c r="Q490" s="61"/>
      <c r="R490" s="61"/>
      <c r="S490" s="61"/>
      <c r="T490" s="61"/>
      <c r="U490" s="61"/>
      <c r="V490" s="61"/>
      <c r="W490" s="61"/>
      <c r="X490" s="61"/>
      <c r="Y490" s="61"/>
      <c r="Z490" s="61"/>
      <c r="AA490" s="61"/>
      <c r="AB490" s="61"/>
    </row>
    <row r="491" spans="1:28" ht="14.25" customHeight="1" x14ac:dyDescent="0.35">
      <c r="A491" s="61"/>
      <c r="B491" s="61"/>
      <c r="C491" s="61"/>
      <c r="D491" s="61"/>
      <c r="E491" s="61"/>
      <c r="F491" s="61"/>
      <c r="G491" s="61"/>
      <c r="H491" s="61"/>
      <c r="I491" s="61"/>
      <c r="J491" s="61"/>
      <c r="K491" s="61"/>
      <c r="L491" s="61"/>
      <c r="M491" s="61"/>
      <c r="N491" s="61"/>
      <c r="O491" s="61"/>
      <c r="P491" s="61"/>
      <c r="Q491" s="61"/>
      <c r="R491" s="61"/>
      <c r="S491" s="61"/>
      <c r="T491" s="61"/>
      <c r="U491" s="61"/>
      <c r="V491" s="61"/>
      <c r="W491" s="61"/>
      <c r="X491" s="61"/>
      <c r="Y491" s="61"/>
      <c r="Z491" s="61"/>
      <c r="AA491" s="61"/>
      <c r="AB491" s="61"/>
    </row>
    <row r="492" spans="1:28" ht="14.25" customHeight="1" x14ac:dyDescent="0.35">
      <c r="A492" s="61"/>
      <c r="B492" s="61"/>
      <c r="C492" s="61"/>
      <c r="D492" s="61"/>
      <c r="E492" s="61"/>
      <c r="F492" s="61"/>
      <c r="G492" s="61"/>
      <c r="H492" s="61"/>
      <c r="I492" s="61"/>
      <c r="J492" s="61"/>
      <c r="K492" s="61"/>
      <c r="L492" s="61"/>
      <c r="M492" s="61"/>
      <c r="N492" s="61"/>
      <c r="O492" s="61"/>
      <c r="P492" s="61"/>
      <c r="Q492" s="61"/>
      <c r="R492" s="61"/>
      <c r="S492" s="61"/>
      <c r="T492" s="61"/>
      <c r="U492" s="61"/>
      <c r="V492" s="61"/>
      <c r="W492" s="61"/>
      <c r="X492" s="61"/>
      <c r="Y492" s="61"/>
      <c r="Z492" s="61"/>
      <c r="AA492" s="61"/>
      <c r="AB492" s="61"/>
    </row>
    <row r="493" spans="1:28" ht="14.25" customHeight="1" x14ac:dyDescent="0.35">
      <c r="A493" s="61"/>
      <c r="B493" s="61"/>
      <c r="C493" s="61"/>
      <c r="D493" s="61"/>
      <c r="E493" s="61"/>
      <c r="F493" s="61"/>
      <c r="G493" s="61"/>
      <c r="H493" s="61"/>
      <c r="I493" s="61"/>
      <c r="J493" s="61"/>
      <c r="K493" s="61"/>
      <c r="L493" s="61"/>
      <c r="M493" s="61"/>
      <c r="N493" s="61"/>
      <c r="O493" s="61"/>
      <c r="P493" s="61"/>
      <c r="Q493" s="61"/>
      <c r="R493" s="61"/>
      <c r="S493" s="61"/>
      <c r="T493" s="61"/>
      <c r="U493" s="61"/>
      <c r="V493" s="61"/>
      <c r="W493" s="61"/>
      <c r="X493" s="61"/>
      <c r="Y493" s="61"/>
      <c r="Z493" s="61"/>
      <c r="AA493" s="61"/>
      <c r="AB493" s="61"/>
    </row>
    <row r="494" spans="1:28" ht="14.25" customHeight="1" x14ac:dyDescent="0.35">
      <c r="A494" s="61"/>
      <c r="B494" s="61"/>
      <c r="C494" s="61"/>
      <c r="D494" s="61"/>
      <c r="E494" s="61"/>
      <c r="F494" s="61"/>
      <c r="G494" s="61"/>
      <c r="H494" s="61"/>
      <c r="I494" s="61"/>
      <c r="J494" s="61"/>
      <c r="K494" s="61"/>
      <c r="L494" s="61"/>
      <c r="M494" s="61"/>
      <c r="N494" s="61"/>
      <c r="O494" s="61"/>
      <c r="P494" s="61"/>
      <c r="Q494" s="61"/>
      <c r="R494" s="61"/>
      <c r="S494" s="61"/>
      <c r="T494" s="61"/>
      <c r="U494" s="61"/>
      <c r="V494" s="61"/>
      <c r="W494" s="61"/>
      <c r="X494" s="61"/>
      <c r="Y494" s="61"/>
      <c r="Z494" s="61"/>
      <c r="AA494" s="61"/>
      <c r="AB494" s="61"/>
    </row>
    <row r="495" spans="1:28" ht="14.25" customHeight="1" x14ac:dyDescent="0.35">
      <c r="A495" s="61"/>
      <c r="B495" s="61"/>
      <c r="C495" s="61"/>
      <c r="D495" s="61"/>
      <c r="E495" s="61"/>
      <c r="F495" s="61"/>
      <c r="G495" s="61"/>
      <c r="H495" s="61"/>
      <c r="I495" s="61"/>
      <c r="J495" s="61"/>
      <c r="K495" s="61"/>
      <c r="L495" s="61"/>
      <c r="M495" s="61"/>
      <c r="N495" s="61"/>
      <c r="O495" s="61"/>
      <c r="P495" s="61"/>
      <c r="Q495" s="61"/>
      <c r="R495" s="61"/>
      <c r="S495" s="61"/>
      <c r="T495" s="61"/>
      <c r="U495" s="61"/>
      <c r="V495" s="61"/>
      <c r="W495" s="61"/>
      <c r="X495" s="61"/>
      <c r="Y495" s="61"/>
      <c r="Z495" s="61"/>
      <c r="AA495" s="61"/>
      <c r="AB495" s="61"/>
    </row>
    <row r="496" spans="1:28" ht="14.25" customHeight="1" x14ac:dyDescent="0.35">
      <c r="A496" s="61"/>
      <c r="B496" s="61"/>
      <c r="C496" s="61"/>
      <c r="D496" s="61"/>
      <c r="E496" s="61"/>
      <c r="F496" s="61"/>
      <c r="G496" s="61"/>
      <c r="H496" s="61"/>
      <c r="I496" s="61"/>
      <c r="J496" s="61"/>
      <c r="K496" s="61"/>
      <c r="L496" s="61"/>
      <c r="M496" s="61"/>
      <c r="N496" s="61"/>
      <c r="O496" s="61"/>
      <c r="P496" s="61"/>
      <c r="Q496" s="61"/>
      <c r="R496" s="61"/>
      <c r="S496" s="61"/>
      <c r="T496" s="61"/>
      <c r="U496" s="61"/>
      <c r="V496" s="61"/>
      <c r="W496" s="61"/>
      <c r="X496" s="61"/>
      <c r="Y496" s="61"/>
      <c r="Z496" s="61"/>
      <c r="AA496" s="61"/>
      <c r="AB496" s="61"/>
    </row>
    <row r="497" spans="1:28" ht="14.25" customHeight="1" x14ac:dyDescent="0.35">
      <c r="A497" s="61"/>
      <c r="B497" s="61"/>
      <c r="C497" s="61"/>
      <c r="D497" s="61"/>
      <c r="E497" s="61"/>
      <c r="F497" s="61"/>
      <c r="G497" s="61"/>
      <c r="H497" s="61"/>
      <c r="I497" s="61"/>
      <c r="J497" s="61"/>
      <c r="K497" s="61"/>
      <c r="L497" s="61"/>
      <c r="M497" s="61"/>
      <c r="N497" s="61"/>
      <c r="O497" s="61"/>
      <c r="P497" s="61"/>
      <c r="Q497" s="61"/>
      <c r="R497" s="61"/>
      <c r="S497" s="61"/>
      <c r="T497" s="61"/>
      <c r="U497" s="61"/>
      <c r="V497" s="61"/>
      <c r="W497" s="61"/>
      <c r="X497" s="61"/>
      <c r="Y497" s="61"/>
      <c r="Z497" s="61"/>
      <c r="AA497" s="61"/>
      <c r="AB497" s="61"/>
    </row>
    <row r="498" spans="1:28" ht="14.25" customHeight="1" x14ac:dyDescent="0.35">
      <c r="A498" s="61"/>
      <c r="B498" s="61"/>
      <c r="C498" s="61"/>
      <c r="D498" s="61"/>
      <c r="E498" s="61"/>
      <c r="F498" s="61"/>
      <c r="G498" s="61"/>
      <c r="H498" s="61"/>
      <c r="I498" s="61"/>
      <c r="J498" s="61"/>
      <c r="K498" s="61"/>
      <c r="L498" s="61"/>
      <c r="M498" s="61"/>
      <c r="N498" s="61"/>
      <c r="O498" s="61"/>
      <c r="P498" s="61"/>
      <c r="Q498" s="61"/>
      <c r="R498" s="61"/>
      <c r="S498" s="61"/>
      <c r="T498" s="61"/>
      <c r="U498" s="61"/>
      <c r="V498" s="61"/>
      <c r="W498" s="61"/>
      <c r="X498" s="61"/>
      <c r="Y498" s="61"/>
      <c r="Z498" s="61"/>
      <c r="AA498" s="61"/>
      <c r="AB498" s="61"/>
    </row>
    <row r="499" spans="1:28" ht="14.25" customHeight="1" x14ac:dyDescent="0.35">
      <c r="A499" s="61"/>
      <c r="B499" s="61"/>
      <c r="C499" s="61"/>
      <c r="D499" s="61"/>
      <c r="E499" s="61"/>
      <c r="F499" s="61"/>
      <c r="G499" s="61"/>
      <c r="H499" s="61"/>
      <c r="I499" s="61"/>
      <c r="J499" s="61"/>
      <c r="K499" s="61"/>
      <c r="L499" s="61"/>
      <c r="M499" s="61"/>
      <c r="N499" s="61"/>
      <c r="O499" s="61"/>
      <c r="P499" s="61"/>
      <c r="Q499" s="61"/>
      <c r="R499" s="61"/>
      <c r="S499" s="61"/>
      <c r="T499" s="61"/>
      <c r="U499" s="61"/>
      <c r="V499" s="61"/>
      <c r="W499" s="61"/>
      <c r="X499" s="61"/>
      <c r="Y499" s="61"/>
      <c r="Z499" s="61"/>
      <c r="AA499" s="61"/>
      <c r="AB499" s="61"/>
    </row>
    <row r="500" spans="1:28" ht="14.25" customHeight="1" x14ac:dyDescent="0.35">
      <c r="A500" s="61"/>
      <c r="B500" s="61"/>
      <c r="C500" s="61"/>
      <c r="D500" s="61"/>
      <c r="E500" s="61"/>
      <c r="F500" s="61"/>
      <c r="G500" s="61"/>
      <c r="H500" s="61"/>
      <c r="I500" s="61"/>
      <c r="J500" s="61"/>
      <c r="K500" s="61"/>
      <c r="L500" s="61"/>
      <c r="M500" s="61"/>
      <c r="N500" s="61"/>
      <c r="O500" s="61"/>
      <c r="P500" s="61"/>
      <c r="Q500" s="61"/>
      <c r="R500" s="61"/>
      <c r="S500" s="61"/>
      <c r="T500" s="61"/>
      <c r="U500" s="61"/>
      <c r="V500" s="61"/>
      <c r="W500" s="61"/>
      <c r="X500" s="61"/>
      <c r="Y500" s="61"/>
      <c r="Z500" s="61"/>
      <c r="AA500" s="61"/>
      <c r="AB500" s="61"/>
    </row>
    <row r="501" spans="1:28" ht="14.25" customHeight="1" x14ac:dyDescent="0.35">
      <c r="A501" s="61"/>
      <c r="B501" s="61"/>
      <c r="C501" s="61"/>
      <c r="D501" s="61"/>
      <c r="E501" s="61"/>
      <c r="F501" s="61"/>
      <c r="G501" s="61"/>
      <c r="H501" s="61"/>
      <c r="I501" s="61"/>
      <c r="J501" s="61"/>
      <c r="K501" s="61"/>
      <c r="L501" s="61"/>
      <c r="M501" s="61"/>
      <c r="N501" s="61"/>
      <c r="O501" s="61"/>
      <c r="P501" s="61"/>
      <c r="Q501" s="61"/>
      <c r="R501" s="61"/>
      <c r="S501" s="61"/>
      <c r="T501" s="61"/>
      <c r="U501" s="61"/>
      <c r="V501" s="61"/>
      <c r="W501" s="61"/>
      <c r="X501" s="61"/>
      <c r="Y501" s="61"/>
      <c r="Z501" s="61"/>
      <c r="AA501" s="61"/>
      <c r="AB501" s="61"/>
    </row>
    <row r="502" spans="1:28" ht="14.25" customHeight="1" x14ac:dyDescent="0.35">
      <c r="A502" s="61"/>
      <c r="B502" s="61"/>
      <c r="C502" s="61"/>
      <c r="D502" s="61"/>
      <c r="E502" s="61"/>
      <c r="F502" s="61"/>
      <c r="G502" s="61"/>
      <c r="H502" s="61"/>
      <c r="I502" s="61"/>
      <c r="J502" s="61"/>
      <c r="K502" s="61"/>
      <c r="L502" s="61"/>
      <c r="M502" s="61"/>
      <c r="N502" s="61"/>
      <c r="O502" s="61"/>
      <c r="P502" s="61"/>
      <c r="Q502" s="61"/>
      <c r="R502" s="61"/>
      <c r="S502" s="61"/>
      <c r="T502" s="61"/>
      <c r="U502" s="61"/>
      <c r="V502" s="61"/>
      <c r="W502" s="61"/>
      <c r="X502" s="61"/>
      <c r="Y502" s="61"/>
      <c r="Z502" s="61"/>
      <c r="AA502" s="61"/>
      <c r="AB502" s="61"/>
    </row>
    <row r="503" spans="1:28" ht="14.25" customHeight="1" x14ac:dyDescent="0.35">
      <c r="A503" s="61"/>
      <c r="B503" s="61"/>
      <c r="C503" s="61"/>
      <c r="D503" s="61"/>
      <c r="E503" s="61"/>
      <c r="F503" s="61"/>
      <c r="G503" s="61"/>
      <c r="H503" s="61"/>
      <c r="I503" s="61"/>
      <c r="J503" s="61"/>
      <c r="K503" s="61"/>
      <c r="L503" s="61"/>
      <c r="M503" s="61"/>
      <c r="N503" s="61"/>
      <c r="O503" s="61"/>
      <c r="P503" s="61"/>
      <c r="Q503" s="61"/>
      <c r="R503" s="61"/>
      <c r="S503" s="61"/>
      <c r="T503" s="61"/>
      <c r="U503" s="61"/>
      <c r="V503" s="61"/>
      <c r="W503" s="61"/>
      <c r="X503" s="61"/>
      <c r="Y503" s="61"/>
      <c r="Z503" s="61"/>
      <c r="AA503" s="61"/>
      <c r="AB503" s="61"/>
    </row>
    <row r="504" spans="1:28" ht="14.25" customHeight="1" x14ac:dyDescent="0.35">
      <c r="A504" s="61"/>
      <c r="B504" s="61"/>
      <c r="C504" s="61"/>
      <c r="D504" s="61"/>
      <c r="E504" s="61"/>
      <c r="F504" s="61"/>
      <c r="G504" s="61"/>
      <c r="H504" s="61"/>
      <c r="I504" s="61"/>
      <c r="J504" s="61"/>
      <c r="K504" s="61"/>
      <c r="L504" s="61"/>
      <c r="M504" s="61"/>
      <c r="N504" s="61"/>
      <c r="O504" s="61"/>
      <c r="P504" s="61"/>
      <c r="Q504" s="61"/>
      <c r="R504" s="61"/>
      <c r="S504" s="61"/>
      <c r="T504" s="61"/>
      <c r="U504" s="61"/>
      <c r="V504" s="61"/>
      <c r="W504" s="61"/>
      <c r="X504" s="61"/>
      <c r="Y504" s="61"/>
      <c r="Z504" s="61"/>
      <c r="AA504" s="61"/>
      <c r="AB504" s="61"/>
    </row>
    <row r="505" spans="1:28" ht="14.25" customHeight="1" x14ac:dyDescent="0.35">
      <c r="A505" s="61"/>
      <c r="B505" s="61"/>
      <c r="C505" s="61"/>
      <c r="D505" s="61"/>
      <c r="E505" s="61"/>
      <c r="F505" s="61"/>
      <c r="G505" s="61"/>
      <c r="H505" s="61"/>
      <c r="I505" s="61"/>
      <c r="J505" s="61"/>
      <c r="K505" s="61"/>
      <c r="L505" s="61"/>
      <c r="M505" s="61"/>
      <c r="N505" s="61"/>
      <c r="O505" s="61"/>
      <c r="P505" s="61"/>
      <c r="Q505" s="61"/>
      <c r="R505" s="61"/>
      <c r="S505" s="61"/>
      <c r="T505" s="61"/>
      <c r="U505" s="61"/>
      <c r="V505" s="61"/>
      <c r="W505" s="61"/>
      <c r="X505" s="61"/>
      <c r="Y505" s="61"/>
      <c r="Z505" s="61"/>
      <c r="AA505" s="61"/>
      <c r="AB505" s="61"/>
    </row>
    <row r="506" spans="1:28" ht="14.25" customHeight="1" x14ac:dyDescent="0.35">
      <c r="A506" s="61"/>
      <c r="B506" s="61"/>
      <c r="C506" s="61"/>
      <c r="D506" s="61"/>
      <c r="E506" s="61"/>
      <c r="F506" s="61"/>
      <c r="G506" s="61"/>
      <c r="H506" s="61"/>
      <c r="I506" s="61"/>
      <c r="J506" s="61"/>
      <c r="K506" s="61"/>
      <c r="L506" s="61"/>
      <c r="M506" s="61"/>
      <c r="N506" s="61"/>
      <c r="O506" s="61"/>
      <c r="P506" s="61"/>
      <c r="Q506" s="61"/>
      <c r="R506" s="61"/>
      <c r="S506" s="61"/>
      <c r="T506" s="61"/>
      <c r="U506" s="61"/>
      <c r="V506" s="61"/>
      <c r="W506" s="61"/>
      <c r="X506" s="61"/>
      <c r="Y506" s="61"/>
      <c r="Z506" s="61"/>
      <c r="AA506" s="61"/>
      <c r="AB506" s="61"/>
    </row>
    <row r="507" spans="1:28" ht="14.25" customHeight="1" x14ac:dyDescent="0.35">
      <c r="A507" s="61"/>
      <c r="B507" s="61"/>
      <c r="C507" s="61"/>
      <c r="D507" s="61"/>
      <c r="E507" s="61"/>
      <c r="F507" s="61"/>
      <c r="G507" s="61"/>
      <c r="H507" s="61"/>
      <c r="I507" s="61"/>
      <c r="J507" s="61"/>
      <c r="K507" s="61"/>
      <c r="L507" s="61"/>
      <c r="M507" s="61"/>
      <c r="N507" s="61"/>
      <c r="O507" s="61"/>
      <c r="P507" s="61"/>
      <c r="Q507" s="61"/>
      <c r="R507" s="61"/>
      <c r="S507" s="61"/>
      <c r="T507" s="61"/>
      <c r="U507" s="61"/>
      <c r="V507" s="61"/>
      <c r="W507" s="61"/>
      <c r="X507" s="61"/>
      <c r="Y507" s="61"/>
      <c r="Z507" s="61"/>
      <c r="AA507" s="61"/>
      <c r="AB507" s="61"/>
    </row>
    <row r="508" spans="1:28" ht="14.25" customHeight="1" x14ac:dyDescent="0.35">
      <c r="A508" s="61"/>
      <c r="B508" s="61"/>
      <c r="C508" s="61"/>
      <c r="D508" s="61"/>
      <c r="E508" s="61"/>
      <c r="F508" s="61"/>
      <c r="G508" s="61"/>
      <c r="H508" s="61"/>
      <c r="I508" s="61"/>
      <c r="J508" s="61"/>
      <c r="K508" s="61"/>
      <c r="L508" s="61"/>
      <c r="M508" s="61"/>
      <c r="N508" s="61"/>
      <c r="O508" s="61"/>
      <c r="P508" s="61"/>
      <c r="Q508" s="61"/>
      <c r="R508" s="61"/>
      <c r="S508" s="61"/>
      <c r="T508" s="61"/>
      <c r="U508" s="61"/>
      <c r="V508" s="61"/>
      <c r="W508" s="61"/>
      <c r="X508" s="61"/>
      <c r="Y508" s="61"/>
      <c r="Z508" s="61"/>
      <c r="AA508" s="61"/>
      <c r="AB508" s="61"/>
    </row>
    <row r="509" spans="1:28" ht="14.25" customHeight="1" x14ac:dyDescent="0.35">
      <c r="A509" s="61"/>
      <c r="B509" s="61"/>
      <c r="C509" s="61"/>
      <c r="D509" s="61"/>
      <c r="E509" s="61"/>
      <c r="F509" s="61"/>
      <c r="G509" s="61"/>
      <c r="H509" s="61"/>
      <c r="I509" s="61"/>
      <c r="J509" s="61"/>
      <c r="K509" s="61"/>
      <c r="L509" s="61"/>
      <c r="M509" s="61"/>
      <c r="N509" s="61"/>
      <c r="O509" s="61"/>
      <c r="P509" s="61"/>
      <c r="Q509" s="61"/>
      <c r="R509" s="61"/>
      <c r="S509" s="61"/>
      <c r="T509" s="61"/>
      <c r="U509" s="61"/>
      <c r="V509" s="61"/>
      <c r="W509" s="61"/>
      <c r="X509" s="61"/>
      <c r="Y509" s="61"/>
      <c r="Z509" s="61"/>
      <c r="AA509" s="61"/>
      <c r="AB509" s="61"/>
    </row>
    <row r="510" spans="1:28" ht="14.25" customHeight="1" x14ac:dyDescent="0.35">
      <c r="A510" s="61"/>
      <c r="B510" s="61"/>
      <c r="C510" s="61"/>
      <c r="D510" s="61"/>
      <c r="E510" s="61"/>
      <c r="F510" s="61"/>
      <c r="G510" s="61"/>
      <c r="H510" s="61"/>
      <c r="I510" s="61"/>
      <c r="J510" s="61"/>
      <c r="K510" s="61"/>
      <c r="L510" s="61"/>
      <c r="M510" s="61"/>
      <c r="N510" s="61"/>
      <c r="O510" s="61"/>
      <c r="P510" s="61"/>
      <c r="Q510" s="61"/>
      <c r="R510" s="61"/>
      <c r="S510" s="61"/>
      <c r="T510" s="61"/>
      <c r="U510" s="61"/>
      <c r="V510" s="61"/>
      <c r="W510" s="61"/>
      <c r="X510" s="61"/>
      <c r="Y510" s="61"/>
      <c r="Z510" s="61"/>
      <c r="AA510" s="61"/>
      <c r="AB510" s="61"/>
    </row>
    <row r="511" spans="1:28" ht="14.25" customHeight="1" x14ac:dyDescent="0.35">
      <c r="A511" s="61"/>
      <c r="B511" s="61"/>
      <c r="C511" s="61"/>
      <c r="D511" s="61"/>
      <c r="E511" s="61"/>
      <c r="F511" s="61"/>
      <c r="G511" s="61"/>
      <c r="H511" s="61"/>
      <c r="I511" s="61"/>
      <c r="J511" s="61"/>
      <c r="K511" s="61"/>
      <c r="L511" s="61"/>
      <c r="M511" s="61"/>
      <c r="N511" s="61"/>
      <c r="O511" s="61"/>
      <c r="P511" s="61"/>
      <c r="Q511" s="61"/>
      <c r="R511" s="61"/>
      <c r="S511" s="61"/>
      <c r="T511" s="61"/>
      <c r="U511" s="61"/>
      <c r="V511" s="61"/>
      <c r="W511" s="61"/>
      <c r="X511" s="61"/>
      <c r="Y511" s="61"/>
      <c r="Z511" s="61"/>
      <c r="AA511" s="61"/>
      <c r="AB511" s="61"/>
    </row>
    <row r="512" spans="1:28" ht="14.25" customHeight="1" x14ac:dyDescent="0.35">
      <c r="A512" s="61"/>
      <c r="B512" s="61"/>
      <c r="C512" s="61"/>
      <c r="D512" s="61"/>
      <c r="E512" s="61"/>
      <c r="F512" s="61"/>
      <c r="G512" s="61"/>
      <c r="H512" s="61"/>
      <c r="I512" s="61"/>
      <c r="J512" s="61"/>
      <c r="K512" s="61"/>
      <c r="L512" s="61"/>
      <c r="M512" s="61"/>
      <c r="N512" s="61"/>
      <c r="O512" s="61"/>
      <c r="P512" s="61"/>
      <c r="Q512" s="61"/>
      <c r="R512" s="61"/>
      <c r="S512" s="61"/>
      <c r="T512" s="61"/>
      <c r="U512" s="61"/>
      <c r="V512" s="61"/>
      <c r="W512" s="61"/>
      <c r="X512" s="61"/>
      <c r="Y512" s="61"/>
      <c r="Z512" s="61"/>
      <c r="AA512" s="61"/>
      <c r="AB512" s="61"/>
    </row>
    <row r="513" spans="1:28" ht="14.25" customHeight="1" x14ac:dyDescent="0.35">
      <c r="A513" s="61"/>
      <c r="B513" s="61"/>
      <c r="C513" s="61"/>
      <c r="D513" s="61"/>
      <c r="E513" s="61"/>
      <c r="F513" s="61"/>
      <c r="G513" s="61"/>
      <c r="H513" s="61"/>
      <c r="I513" s="61"/>
      <c r="J513" s="61"/>
      <c r="K513" s="61"/>
      <c r="L513" s="61"/>
      <c r="M513" s="61"/>
      <c r="N513" s="61"/>
      <c r="O513" s="61"/>
      <c r="P513" s="61"/>
      <c r="Q513" s="61"/>
      <c r="R513" s="61"/>
      <c r="S513" s="61"/>
      <c r="T513" s="61"/>
      <c r="U513" s="61"/>
      <c r="V513" s="61"/>
      <c r="W513" s="61"/>
      <c r="X513" s="61"/>
      <c r="Y513" s="61"/>
      <c r="Z513" s="61"/>
      <c r="AA513" s="61"/>
      <c r="AB513" s="61"/>
    </row>
    <row r="514" spans="1:28" ht="14.25" customHeight="1" x14ac:dyDescent="0.35">
      <c r="A514" s="61"/>
      <c r="B514" s="61"/>
      <c r="C514" s="61"/>
      <c r="D514" s="61"/>
      <c r="E514" s="61"/>
      <c r="F514" s="61"/>
      <c r="G514" s="61"/>
      <c r="H514" s="61"/>
      <c r="I514" s="61"/>
      <c r="J514" s="61"/>
      <c r="K514" s="61"/>
      <c r="L514" s="61"/>
      <c r="M514" s="61"/>
      <c r="N514" s="61"/>
      <c r="O514" s="61"/>
      <c r="P514" s="61"/>
      <c r="Q514" s="61"/>
      <c r="R514" s="61"/>
      <c r="S514" s="61"/>
      <c r="T514" s="61"/>
      <c r="U514" s="61"/>
      <c r="V514" s="61"/>
      <c r="W514" s="61"/>
      <c r="X514" s="61"/>
      <c r="Y514" s="61"/>
      <c r="Z514" s="61"/>
      <c r="AA514" s="61"/>
      <c r="AB514" s="61"/>
    </row>
    <row r="515" spans="1:28" ht="14.25" customHeight="1" x14ac:dyDescent="0.35">
      <c r="A515" s="61"/>
      <c r="B515" s="61"/>
      <c r="C515" s="61"/>
      <c r="D515" s="61"/>
      <c r="E515" s="61"/>
      <c r="F515" s="61"/>
      <c r="G515" s="61"/>
      <c r="H515" s="61"/>
      <c r="I515" s="61"/>
      <c r="J515" s="61"/>
      <c r="K515" s="61"/>
      <c r="L515" s="61"/>
      <c r="M515" s="61"/>
      <c r="N515" s="61"/>
      <c r="O515" s="61"/>
      <c r="P515" s="61"/>
      <c r="Q515" s="61"/>
      <c r="R515" s="61"/>
      <c r="S515" s="61"/>
      <c r="T515" s="61"/>
      <c r="U515" s="61"/>
      <c r="V515" s="61"/>
      <c r="W515" s="61"/>
      <c r="X515" s="61"/>
      <c r="Y515" s="61"/>
      <c r="Z515" s="61"/>
      <c r="AA515" s="61"/>
      <c r="AB515" s="61"/>
    </row>
    <row r="516" spans="1:28" ht="14.25" customHeight="1" x14ac:dyDescent="0.35">
      <c r="A516" s="61"/>
      <c r="B516" s="61"/>
      <c r="C516" s="61"/>
      <c r="D516" s="61"/>
      <c r="E516" s="61"/>
      <c r="F516" s="61"/>
      <c r="G516" s="61"/>
      <c r="H516" s="61"/>
      <c r="I516" s="61"/>
      <c r="J516" s="61"/>
      <c r="K516" s="61"/>
      <c r="L516" s="61"/>
      <c r="M516" s="61"/>
      <c r="N516" s="61"/>
      <c r="O516" s="61"/>
      <c r="P516" s="61"/>
      <c r="Q516" s="61"/>
      <c r="R516" s="61"/>
      <c r="S516" s="61"/>
      <c r="T516" s="61"/>
      <c r="U516" s="61"/>
      <c r="V516" s="61"/>
      <c r="W516" s="61"/>
      <c r="X516" s="61"/>
      <c r="Y516" s="61"/>
      <c r="Z516" s="61"/>
      <c r="AA516" s="61"/>
      <c r="AB516" s="61"/>
    </row>
    <row r="517" spans="1:28" ht="14.25" customHeight="1" x14ac:dyDescent="0.35">
      <c r="A517" s="61"/>
      <c r="B517" s="61"/>
      <c r="C517" s="61"/>
      <c r="D517" s="61"/>
      <c r="E517" s="61"/>
      <c r="F517" s="61"/>
      <c r="G517" s="61"/>
      <c r="H517" s="61"/>
      <c r="I517" s="61"/>
      <c r="J517" s="61"/>
      <c r="K517" s="61"/>
      <c r="L517" s="61"/>
      <c r="M517" s="61"/>
      <c r="N517" s="61"/>
      <c r="O517" s="61"/>
      <c r="P517" s="61"/>
      <c r="Q517" s="61"/>
      <c r="R517" s="61"/>
      <c r="S517" s="61"/>
      <c r="T517" s="61"/>
      <c r="U517" s="61"/>
      <c r="V517" s="61"/>
      <c r="W517" s="61"/>
      <c r="X517" s="61"/>
      <c r="Y517" s="61"/>
      <c r="Z517" s="61"/>
      <c r="AA517" s="61"/>
      <c r="AB517" s="61"/>
    </row>
    <row r="518" spans="1:28" ht="14.25" customHeight="1" x14ac:dyDescent="0.35">
      <c r="A518" s="61"/>
      <c r="B518" s="61"/>
      <c r="C518" s="61"/>
      <c r="D518" s="61"/>
      <c r="E518" s="61"/>
      <c r="F518" s="61"/>
      <c r="G518" s="61"/>
      <c r="H518" s="61"/>
      <c r="I518" s="61"/>
      <c r="J518" s="61"/>
      <c r="K518" s="61"/>
      <c r="L518" s="61"/>
      <c r="M518" s="61"/>
      <c r="N518" s="61"/>
      <c r="O518" s="61"/>
      <c r="P518" s="61"/>
      <c r="Q518" s="61"/>
      <c r="R518" s="61"/>
      <c r="S518" s="61"/>
      <c r="T518" s="61"/>
      <c r="U518" s="61"/>
      <c r="V518" s="61"/>
      <c r="W518" s="61"/>
      <c r="X518" s="61"/>
      <c r="Y518" s="61"/>
      <c r="Z518" s="61"/>
      <c r="AA518" s="61"/>
      <c r="AB518" s="61"/>
    </row>
    <row r="519" spans="1:28" ht="14.25" customHeight="1" x14ac:dyDescent="0.35">
      <c r="A519" s="61"/>
      <c r="B519" s="61"/>
      <c r="C519" s="61"/>
      <c r="D519" s="61"/>
      <c r="E519" s="61"/>
      <c r="F519" s="61"/>
      <c r="G519" s="61"/>
      <c r="H519" s="61"/>
      <c r="I519" s="61"/>
      <c r="J519" s="61"/>
      <c r="K519" s="61"/>
      <c r="L519" s="61"/>
      <c r="M519" s="61"/>
      <c r="N519" s="61"/>
      <c r="O519" s="61"/>
      <c r="P519" s="61"/>
      <c r="Q519" s="61"/>
      <c r="R519" s="61"/>
      <c r="S519" s="61"/>
      <c r="T519" s="61"/>
      <c r="U519" s="61"/>
      <c r="V519" s="61"/>
      <c r="W519" s="61"/>
      <c r="X519" s="61"/>
      <c r="Y519" s="61"/>
      <c r="Z519" s="61"/>
      <c r="AA519" s="61"/>
      <c r="AB519" s="61"/>
    </row>
    <row r="520" spans="1:28" ht="14.25" customHeight="1" x14ac:dyDescent="0.35">
      <c r="A520" s="61"/>
      <c r="B520" s="61"/>
      <c r="C520" s="61"/>
      <c r="D520" s="61"/>
      <c r="E520" s="61"/>
      <c r="F520" s="61"/>
      <c r="G520" s="61"/>
      <c r="H520" s="61"/>
      <c r="I520" s="61"/>
      <c r="J520" s="61"/>
      <c r="K520" s="61"/>
      <c r="L520" s="61"/>
      <c r="M520" s="61"/>
      <c r="N520" s="61"/>
      <c r="O520" s="61"/>
      <c r="P520" s="61"/>
      <c r="Q520" s="61"/>
      <c r="R520" s="61"/>
      <c r="S520" s="61"/>
      <c r="T520" s="61"/>
      <c r="U520" s="61"/>
      <c r="V520" s="61"/>
      <c r="W520" s="61"/>
      <c r="X520" s="61"/>
      <c r="Y520" s="61"/>
      <c r="Z520" s="61"/>
      <c r="AA520" s="61"/>
      <c r="AB520" s="61"/>
    </row>
    <row r="521" spans="1:28" ht="14.25" customHeight="1" x14ac:dyDescent="0.35">
      <c r="A521" s="61"/>
      <c r="B521" s="61"/>
      <c r="C521" s="61"/>
      <c r="D521" s="61"/>
      <c r="E521" s="61"/>
      <c r="F521" s="61"/>
      <c r="G521" s="61"/>
      <c r="H521" s="61"/>
      <c r="I521" s="61"/>
      <c r="J521" s="61"/>
      <c r="K521" s="61"/>
      <c r="L521" s="61"/>
      <c r="M521" s="61"/>
      <c r="N521" s="61"/>
      <c r="O521" s="61"/>
      <c r="P521" s="61"/>
      <c r="Q521" s="61"/>
      <c r="R521" s="61"/>
      <c r="S521" s="61"/>
      <c r="T521" s="61"/>
      <c r="U521" s="61"/>
      <c r="V521" s="61"/>
      <c r="W521" s="61"/>
      <c r="X521" s="61"/>
      <c r="Y521" s="61"/>
      <c r="Z521" s="61"/>
      <c r="AA521" s="61"/>
      <c r="AB521" s="61"/>
    </row>
    <row r="522" spans="1:28" ht="14.25" customHeight="1" x14ac:dyDescent="0.35">
      <c r="A522" s="61"/>
      <c r="B522" s="61"/>
      <c r="C522" s="61"/>
      <c r="D522" s="61"/>
      <c r="E522" s="61"/>
      <c r="F522" s="61"/>
      <c r="G522" s="61"/>
      <c r="H522" s="61"/>
      <c r="I522" s="61"/>
      <c r="J522" s="61"/>
      <c r="K522" s="61"/>
      <c r="L522" s="61"/>
      <c r="M522" s="61"/>
      <c r="N522" s="61"/>
      <c r="O522" s="61"/>
      <c r="P522" s="61"/>
      <c r="Q522" s="61"/>
      <c r="R522" s="61"/>
      <c r="S522" s="61"/>
      <c r="T522" s="61"/>
      <c r="U522" s="61"/>
      <c r="V522" s="61"/>
      <c r="W522" s="61"/>
      <c r="X522" s="61"/>
      <c r="Y522" s="61"/>
      <c r="Z522" s="61"/>
      <c r="AA522" s="61"/>
      <c r="AB522" s="61"/>
    </row>
    <row r="523" spans="1:28" ht="14.25" customHeight="1" x14ac:dyDescent="0.35">
      <c r="A523" s="61"/>
      <c r="B523" s="61"/>
      <c r="C523" s="61"/>
      <c r="D523" s="61"/>
      <c r="E523" s="61"/>
      <c r="F523" s="61"/>
      <c r="G523" s="61"/>
      <c r="H523" s="61"/>
      <c r="I523" s="61"/>
      <c r="J523" s="61"/>
      <c r="K523" s="61"/>
      <c r="L523" s="61"/>
      <c r="M523" s="61"/>
      <c r="N523" s="61"/>
      <c r="O523" s="61"/>
      <c r="P523" s="61"/>
      <c r="Q523" s="61"/>
      <c r="R523" s="61"/>
      <c r="S523" s="61"/>
      <c r="T523" s="61"/>
      <c r="U523" s="61"/>
      <c r="V523" s="61"/>
      <c r="W523" s="61"/>
      <c r="X523" s="61"/>
      <c r="Y523" s="61"/>
      <c r="Z523" s="61"/>
      <c r="AA523" s="61"/>
      <c r="AB523" s="61"/>
    </row>
    <row r="524" spans="1:28" ht="14.25" customHeight="1" x14ac:dyDescent="0.35">
      <c r="A524" s="61"/>
      <c r="B524" s="61"/>
      <c r="C524" s="61"/>
      <c r="D524" s="61"/>
      <c r="E524" s="61"/>
      <c r="F524" s="61"/>
      <c r="G524" s="61"/>
      <c r="H524" s="61"/>
      <c r="I524" s="61"/>
      <c r="J524" s="61"/>
      <c r="K524" s="61"/>
      <c r="L524" s="61"/>
      <c r="M524" s="61"/>
      <c r="N524" s="61"/>
      <c r="O524" s="61"/>
      <c r="P524" s="61"/>
      <c r="Q524" s="61"/>
      <c r="R524" s="61"/>
      <c r="S524" s="61"/>
      <c r="T524" s="61"/>
      <c r="U524" s="61"/>
      <c r="V524" s="61"/>
      <c r="W524" s="61"/>
      <c r="X524" s="61"/>
      <c r="Y524" s="61"/>
      <c r="Z524" s="61"/>
      <c r="AA524" s="61"/>
      <c r="AB524" s="61"/>
    </row>
    <row r="525" spans="1:28" ht="14.25" customHeight="1" x14ac:dyDescent="0.35">
      <c r="A525" s="61"/>
      <c r="B525" s="61"/>
      <c r="C525" s="61"/>
      <c r="D525" s="61"/>
      <c r="E525" s="61"/>
      <c r="F525" s="61"/>
      <c r="G525" s="61"/>
      <c r="H525" s="61"/>
      <c r="I525" s="61"/>
      <c r="J525" s="61"/>
      <c r="K525" s="61"/>
      <c r="L525" s="61"/>
      <c r="M525" s="61"/>
      <c r="N525" s="61"/>
      <c r="O525" s="61"/>
      <c r="P525" s="61"/>
      <c r="Q525" s="61"/>
      <c r="R525" s="61"/>
      <c r="S525" s="61"/>
      <c r="T525" s="61"/>
      <c r="U525" s="61"/>
      <c r="V525" s="61"/>
      <c r="W525" s="61"/>
      <c r="X525" s="61"/>
      <c r="Y525" s="61"/>
      <c r="Z525" s="61"/>
      <c r="AA525" s="61"/>
      <c r="AB525" s="61"/>
    </row>
    <row r="526" spans="1:28" ht="14.25" customHeight="1" x14ac:dyDescent="0.35">
      <c r="A526" s="61"/>
      <c r="B526" s="61"/>
      <c r="C526" s="61"/>
      <c r="D526" s="61"/>
      <c r="E526" s="61"/>
      <c r="F526" s="61"/>
      <c r="G526" s="61"/>
      <c r="H526" s="61"/>
      <c r="I526" s="61"/>
      <c r="J526" s="61"/>
      <c r="K526" s="61"/>
      <c r="L526" s="61"/>
      <c r="M526" s="61"/>
      <c r="N526" s="61"/>
      <c r="O526" s="61"/>
      <c r="P526" s="61"/>
      <c r="Q526" s="61"/>
      <c r="R526" s="61"/>
      <c r="S526" s="61"/>
      <c r="T526" s="61"/>
      <c r="U526" s="61"/>
      <c r="V526" s="61"/>
      <c r="W526" s="61"/>
      <c r="X526" s="61"/>
      <c r="Y526" s="61"/>
      <c r="Z526" s="61"/>
      <c r="AA526" s="61"/>
      <c r="AB526" s="61"/>
    </row>
    <row r="527" spans="1:28" ht="14.25" customHeight="1" x14ac:dyDescent="0.35">
      <c r="A527" s="61"/>
      <c r="B527" s="61"/>
      <c r="C527" s="61"/>
      <c r="D527" s="61"/>
      <c r="E527" s="61"/>
      <c r="F527" s="61"/>
      <c r="G527" s="61"/>
      <c r="H527" s="61"/>
      <c r="I527" s="61"/>
      <c r="J527" s="61"/>
      <c r="K527" s="61"/>
      <c r="L527" s="61"/>
      <c r="M527" s="61"/>
      <c r="N527" s="61"/>
      <c r="O527" s="61"/>
      <c r="P527" s="61"/>
      <c r="Q527" s="61"/>
      <c r="R527" s="61"/>
      <c r="S527" s="61"/>
      <c r="T527" s="61"/>
      <c r="U527" s="61"/>
      <c r="V527" s="61"/>
      <c r="W527" s="61"/>
      <c r="X527" s="61"/>
      <c r="Y527" s="61"/>
      <c r="Z527" s="61"/>
      <c r="AA527" s="61"/>
      <c r="AB527" s="61"/>
    </row>
    <row r="528" spans="1:28" ht="14.25" customHeight="1" x14ac:dyDescent="0.35">
      <c r="A528" s="61"/>
      <c r="B528" s="61"/>
      <c r="C528" s="61"/>
      <c r="D528" s="61"/>
      <c r="E528" s="61"/>
      <c r="F528" s="61"/>
      <c r="G528" s="61"/>
      <c r="H528" s="61"/>
      <c r="I528" s="61"/>
      <c r="J528" s="61"/>
      <c r="K528" s="61"/>
      <c r="L528" s="61"/>
      <c r="M528" s="61"/>
      <c r="N528" s="61"/>
      <c r="O528" s="61"/>
      <c r="P528" s="61"/>
      <c r="Q528" s="61"/>
      <c r="R528" s="61"/>
      <c r="S528" s="61"/>
      <c r="T528" s="61"/>
      <c r="U528" s="61"/>
      <c r="V528" s="61"/>
      <c r="W528" s="61"/>
      <c r="X528" s="61"/>
      <c r="Y528" s="61"/>
      <c r="Z528" s="61"/>
      <c r="AA528" s="61"/>
      <c r="AB528" s="61"/>
    </row>
    <row r="529" spans="1:28" ht="14.25" customHeight="1" x14ac:dyDescent="0.35">
      <c r="A529" s="61"/>
      <c r="B529" s="61"/>
      <c r="C529" s="61"/>
      <c r="D529" s="61"/>
      <c r="E529" s="61"/>
      <c r="F529" s="61"/>
      <c r="G529" s="61"/>
      <c r="H529" s="61"/>
      <c r="I529" s="61"/>
      <c r="J529" s="61"/>
      <c r="K529" s="61"/>
      <c r="L529" s="61"/>
      <c r="M529" s="61"/>
      <c r="N529" s="61"/>
      <c r="O529" s="61"/>
      <c r="P529" s="61"/>
      <c r="Q529" s="61"/>
      <c r="R529" s="61"/>
      <c r="S529" s="61"/>
      <c r="T529" s="61"/>
      <c r="U529" s="61"/>
      <c r="V529" s="61"/>
      <c r="W529" s="61"/>
      <c r="X529" s="61"/>
      <c r="Y529" s="61"/>
      <c r="Z529" s="61"/>
      <c r="AA529" s="61"/>
      <c r="AB529" s="61"/>
    </row>
    <row r="530" spans="1:28" ht="14.25" customHeight="1" x14ac:dyDescent="0.35">
      <c r="A530" s="61"/>
      <c r="B530" s="61"/>
      <c r="C530" s="61"/>
      <c r="D530" s="61"/>
      <c r="E530" s="61"/>
      <c r="F530" s="61"/>
      <c r="G530" s="61"/>
      <c r="H530" s="61"/>
      <c r="I530" s="61"/>
      <c r="J530" s="61"/>
      <c r="K530" s="61"/>
      <c r="L530" s="61"/>
      <c r="M530" s="61"/>
      <c r="N530" s="61"/>
      <c r="O530" s="61"/>
      <c r="P530" s="61"/>
      <c r="Q530" s="61"/>
      <c r="R530" s="61"/>
      <c r="S530" s="61"/>
      <c r="T530" s="61"/>
      <c r="U530" s="61"/>
      <c r="V530" s="61"/>
      <c r="W530" s="61"/>
      <c r="X530" s="61"/>
      <c r="Y530" s="61"/>
      <c r="Z530" s="61"/>
      <c r="AA530" s="61"/>
      <c r="AB530" s="61"/>
    </row>
    <row r="531" spans="1:28" ht="14.25" customHeight="1" x14ac:dyDescent="0.35">
      <c r="A531" s="61"/>
      <c r="B531" s="61"/>
      <c r="C531" s="61"/>
      <c r="D531" s="61"/>
      <c r="E531" s="61"/>
      <c r="F531" s="61"/>
      <c r="G531" s="61"/>
      <c r="H531" s="61"/>
      <c r="I531" s="61"/>
      <c r="J531" s="61"/>
      <c r="K531" s="61"/>
      <c r="L531" s="61"/>
      <c r="M531" s="61"/>
      <c r="N531" s="61"/>
      <c r="O531" s="61"/>
      <c r="P531" s="61"/>
      <c r="Q531" s="61"/>
      <c r="R531" s="61"/>
      <c r="S531" s="61"/>
      <c r="T531" s="61"/>
      <c r="U531" s="61"/>
      <c r="V531" s="61"/>
      <c r="W531" s="61"/>
      <c r="X531" s="61"/>
      <c r="Y531" s="61"/>
      <c r="Z531" s="61"/>
      <c r="AA531" s="61"/>
      <c r="AB531" s="61"/>
    </row>
    <row r="532" spans="1:28" ht="14.25" customHeight="1" x14ac:dyDescent="0.35">
      <c r="A532" s="61"/>
      <c r="B532" s="61"/>
      <c r="C532" s="61"/>
      <c r="D532" s="61"/>
      <c r="E532" s="61"/>
      <c r="F532" s="61"/>
      <c r="G532" s="61"/>
      <c r="H532" s="61"/>
      <c r="I532" s="61"/>
      <c r="J532" s="61"/>
      <c r="K532" s="61"/>
      <c r="L532" s="61"/>
      <c r="M532" s="61"/>
      <c r="N532" s="61"/>
      <c r="O532" s="61"/>
      <c r="P532" s="61"/>
      <c r="Q532" s="61"/>
      <c r="R532" s="61"/>
      <c r="S532" s="61"/>
      <c r="T532" s="61"/>
      <c r="U532" s="61"/>
      <c r="V532" s="61"/>
      <c r="W532" s="61"/>
      <c r="X532" s="61"/>
      <c r="Y532" s="61"/>
      <c r="Z532" s="61"/>
      <c r="AA532" s="61"/>
      <c r="AB532" s="61"/>
    </row>
    <row r="533" spans="1:28" ht="14.25" customHeight="1" x14ac:dyDescent="0.35">
      <c r="A533" s="61"/>
      <c r="B533" s="61"/>
      <c r="C533" s="61"/>
      <c r="D533" s="61"/>
      <c r="E533" s="61"/>
      <c r="F533" s="61"/>
      <c r="G533" s="61"/>
      <c r="H533" s="61"/>
      <c r="I533" s="61"/>
      <c r="J533" s="61"/>
      <c r="K533" s="61"/>
      <c r="L533" s="61"/>
      <c r="M533" s="61"/>
      <c r="N533" s="61"/>
      <c r="O533" s="61"/>
      <c r="P533" s="61"/>
      <c r="Q533" s="61"/>
      <c r="R533" s="61"/>
      <c r="S533" s="61"/>
      <c r="T533" s="61"/>
      <c r="U533" s="61"/>
      <c r="V533" s="61"/>
      <c r="W533" s="61"/>
      <c r="X533" s="61"/>
      <c r="Y533" s="61"/>
      <c r="Z533" s="61"/>
      <c r="AA533" s="61"/>
      <c r="AB533" s="61"/>
    </row>
    <row r="534" spans="1:28" ht="14.25" customHeight="1" x14ac:dyDescent="0.35">
      <c r="A534" s="61"/>
      <c r="B534" s="61"/>
      <c r="C534" s="61"/>
      <c r="D534" s="61"/>
      <c r="E534" s="61"/>
      <c r="F534" s="61"/>
      <c r="G534" s="61"/>
      <c r="H534" s="61"/>
      <c r="I534" s="61"/>
      <c r="J534" s="61"/>
      <c r="K534" s="61"/>
      <c r="L534" s="61"/>
      <c r="M534" s="61"/>
      <c r="N534" s="61"/>
      <c r="O534" s="61"/>
      <c r="P534" s="61"/>
      <c r="Q534" s="61"/>
      <c r="R534" s="61"/>
      <c r="S534" s="61"/>
      <c r="T534" s="61"/>
      <c r="U534" s="61"/>
      <c r="V534" s="61"/>
      <c r="W534" s="61"/>
      <c r="X534" s="61"/>
      <c r="Y534" s="61"/>
      <c r="Z534" s="61"/>
      <c r="AA534" s="61"/>
      <c r="AB534" s="61"/>
    </row>
    <row r="535" spans="1:28" ht="14.25" customHeight="1" x14ac:dyDescent="0.35">
      <c r="A535" s="61"/>
      <c r="B535" s="61"/>
      <c r="C535" s="61"/>
      <c r="D535" s="61"/>
      <c r="E535" s="61"/>
      <c r="F535" s="61"/>
      <c r="G535" s="61"/>
      <c r="H535" s="61"/>
      <c r="I535" s="61"/>
      <c r="J535" s="61"/>
      <c r="K535" s="61"/>
      <c r="L535" s="61"/>
      <c r="M535" s="61"/>
      <c r="N535" s="61"/>
      <c r="O535" s="61"/>
      <c r="P535" s="61"/>
      <c r="Q535" s="61"/>
      <c r="R535" s="61"/>
      <c r="S535" s="61"/>
      <c r="T535" s="61"/>
      <c r="U535" s="61"/>
      <c r="V535" s="61"/>
      <c r="W535" s="61"/>
      <c r="X535" s="61"/>
      <c r="Y535" s="61"/>
      <c r="Z535" s="61"/>
      <c r="AA535" s="61"/>
      <c r="AB535" s="61"/>
    </row>
    <row r="536" spans="1:28" ht="14.25" customHeight="1" x14ac:dyDescent="0.35">
      <c r="A536" s="61"/>
      <c r="B536" s="61"/>
      <c r="C536" s="61"/>
      <c r="D536" s="61"/>
      <c r="E536" s="61"/>
      <c r="F536" s="61"/>
      <c r="G536" s="61"/>
      <c r="H536" s="61"/>
      <c r="I536" s="61"/>
      <c r="J536" s="61"/>
      <c r="K536" s="61"/>
      <c r="L536" s="61"/>
      <c r="M536" s="61"/>
      <c r="N536" s="61"/>
      <c r="O536" s="61"/>
      <c r="P536" s="61"/>
      <c r="Q536" s="61"/>
      <c r="R536" s="61"/>
      <c r="S536" s="61"/>
      <c r="T536" s="61"/>
      <c r="U536" s="61"/>
      <c r="V536" s="61"/>
      <c r="W536" s="61"/>
      <c r="X536" s="61"/>
      <c r="Y536" s="61"/>
      <c r="Z536" s="61"/>
      <c r="AA536" s="61"/>
      <c r="AB536" s="61"/>
    </row>
    <row r="537" spans="1:28" ht="14.25" customHeight="1" x14ac:dyDescent="0.35">
      <c r="A537" s="61"/>
      <c r="B537" s="61"/>
      <c r="C537" s="61"/>
      <c r="D537" s="61"/>
      <c r="E537" s="61"/>
      <c r="F537" s="61"/>
      <c r="G537" s="61"/>
      <c r="H537" s="61"/>
      <c r="I537" s="61"/>
      <c r="J537" s="61"/>
      <c r="K537" s="61"/>
      <c r="L537" s="61"/>
      <c r="M537" s="61"/>
      <c r="N537" s="61"/>
      <c r="O537" s="61"/>
      <c r="P537" s="61"/>
      <c r="Q537" s="61"/>
      <c r="R537" s="61"/>
      <c r="S537" s="61"/>
      <c r="T537" s="61"/>
      <c r="U537" s="61"/>
      <c r="V537" s="61"/>
      <c r="W537" s="61"/>
      <c r="X537" s="61"/>
      <c r="Y537" s="61"/>
      <c r="Z537" s="61"/>
      <c r="AA537" s="61"/>
      <c r="AB537" s="61"/>
    </row>
    <row r="538" spans="1:28" ht="14.25" customHeight="1" x14ac:dyDescent="0.35">
      <c r="A538" s="61"/>
      <c r="B538" s="61"/>
      <c r="C538" s="61"/>
      <c r="D538" s="61"/>
      <c r="E538" s="61"/>
      <c r="F538" s="61"/>
      <c r="G538" s="61"/>
      <c r="H538" s="61"/>
      <c r="I538" s="61"/>
      <c r="J538" s="61"/>
      <c r="K538" s="61"/>
      <c r="L538" s="61"/>
      <c r="M538" s="61"/>
      <c r="N538" s="61"/>
      <c r="O538" s="61"/>
      <c r="P538" s="61"/>
      <c r="Q538" s="61"/>
      <c r="R538" s="61"/>
      <c r="S538" s="61"/>
      <c r="T538" s="61"/>
      <c r="U538" s="61"/>
      <c r="V538" s="61"/>
      <c r="W538" s="61"/>
      <c r="X538" s="61"/>
      <c r="Y538" s="61"/>
      <c r="Z538" s="61"/>
      <c r="AA538" s="61"/>
      <c r="AB538" s="61"/>
    </row>
    <row r="539" spans="1:28" ht="14.25" customHeight="1" x14ac:dyDescent="0.35">
      <c r="A539" s="61"/>
      <c r="B539" s="61"/>
      <c r="C539" s="61"/>
      <c r="D539" s="61"/>
      <c r="E539" s="61"/>
      <c r="F539" s="61"/>
      <c r="G539" s="61"/>
      <c r="H539" s="61"/>
      <c r="I539" s="61"/>
      <c r="J539" s="61"/>
      <c r="K539" s="61"/>
      <c r="L539" s="61"/>
      <c r="M539" s="61"/>
      <c r="N539" s="61"/>
      <c r="O539" s="61"/>
      <c r="P539" s="61"/>
      <c r="Q539" s="61"/>
      <c r="R539" s="61"/>
      <c r="S539" s="61"/>
      <c r="T539" s="61"/>
      <c r="U539" s="61"/>
      <c r="V539" s="61"/>
      <c r="W539" s="61"/>
      <c r="X539" s="61"/>
      <c r="Y539" s="61"/>
      <c r="Z539" s="61"/>
      <c r="AA539" s="61"/>
      <c r="AB539" s="61"/>
    </row>
    <row r="540" spans="1:28" ht="14.25" customHeight="1" x14ac:dyDescent="0.35">
      <c r="A540" s="61"/>
      <c r="B540" s="61"/>
      <c r="C540" s="61"/>
      <c r="D540" s="61"/>
      <c r="E540" s="61"/>
      <c r="F540" s="61"/>
      <c r="G540" s="61"/>
      <c r="H540" s="61"/>
      <c r="I540" s="61"/>
      <c r="J540" s="61"/>
      <c r="K540" s="61"/>
      <c r="L540" s="61"/>
      <c r="M540" s="61"/>
      <c r="N540" s="61"/>
      <c r="O540" s="61"/>
      <c r="P540" s="61"/>
      <c r="Q540" s="61"/>
      <c r="R540" s="61"/>
      <c r="S540" s="61"/>
      <c r="T540" s="61"/>
      <c r="U540" s="61"/>
      <c r="V540" s="61"/>
      <c r="W540" s="61"/>
      <c r="X540" s="61"/>
      <c r="Y540" s="61"/>
      <c r="Z540" s="61"/>
      <c r="AA540" s="61"/>
      <c r="AB540" s="61"/>
    </row>
    <row r="541" spans="1:28" ht="14.25" customHeight="1" x14ac:dyDescent="0.35">
      <c r="A541" s="61"/>
      <c r="B541" s="61"/>
      <c r="C541" s="61"/>
      <c r="D541" s="61"/>
      <c r="E541" s="61"/>
      <c r="F541" s="61"/>
      <c r="G541" s="61"/>
      <c r="H541" s="61"/>
      <c r="I541" s="61"/>
      <c r="J541" s="61"/>
      <c r="K541" s="61"/>
      <c r="L541" s="61"/>
      <c r="M541" s="61"/>
      <c r="N541" s="61"/>
      <c r="O541" s="61"/>
      <c r="P541" s="61"/>
      <c r="Q541" s="61"/>
      <c r="R541" s="61"/>
      <c r="S541" s="61"/>
      <c r="T541" s="61"/>
      <c r="U541" s="61"/>
      <c r="V541" s="61"/>
      <c r="W541" s="61"/>
      <c r="X541" s="61"/>
      <c r="Y541" s="61"/>
      <c r="Z541" s="61"/>
      <c r="AA541" s="61"/>
      <c r="AB541" s="61"/>
    </row>
    <row r="542" spans="1:28" ht="14.25" customHeight="1" x14ac:dyDescent="0.35">
      <c r="A542" s="61"/>
      <c r="B542" s="61"/>
      <c r="C542" s="61"/>
      <c r="D542" s="61"/>
      <c r="E542" s="61"/>
      <c r="F542" s="61"/>
      <c r="G542" s="61"/>
      <c r="H542" s="61"/>
      <c r="I542" s="61"/>
      <c r="J542" s="61"/>
      <c r="K542" s="61"/>
      <c r="L542" s="61"/>
      <c r="M542" s="61"/>
      <c r="N542" s="61"/>
      <c r="O542" s="61"/>
      <c r="P542" s="61"/>
      <c r="Q542" s="61"/>
      <c r="R542" s="61"/>
      <c r="S542" s="61"/>
      <c r="T542" s="61"/>
      <c r="U542" s="61"/>
      <c r="V542" s="61"/>
      <c r="W542" s="61"/>
      <c r="X542" s="61"/>
      <c r="Y542" s="61"/>
      <c r="Z542" s="61"/>
      <c r="AA542" s="61"/>
      <c r="AB542" s="61"/>
    </row>
    <row r="543" spans="1:28" ht="14.25" customHeight="1" x14ac:dyDescent="0.35">
      <c r="A543" s="61"/>
      <c r="B543" s="61"/>
      <c r="C543" s="61"/>
      <c r="D543" s="61"/>
      <c r="E543" s="61"/>
      <c r="F543" s="61"/>
      <c r="G543" s="61"/>
      <c r="H543" s="61"/>
      <c r="I543" s="61"/>
      <c r="J543" s="61"/>
      <c r="K543" s="61"/>
      <c r="L543" s="61"/>
      <c r="M543" s="61"/>
      <c r="N543" s="61"/>
      <c r="O543" s="61"/>
      <c r="P543" s="61"/>
      <c r="Q543" s="61"/>
      <c r="R543" s="61"/>
      <c r="S543" s="61"/>
      <c r="T543" s="61"/>
      <c r="U543" s="61"/>
      <c r="V543" s="61"/>
      <c r="W543" s="61"/>
      <c r="X543" s="61"/>
      <c r="Y543" s="61"/>
      <c r="Z543" s="61"/>
      <c r="AA543" s="61"/>
      <c r="AB543" s="61"/>
    </row>
    <row r="544" spans="1:28" ht="14.25" customHeight="1" x14ac:dyDescent="0.35">
      <c r="A544" s="61"/>
      <c r="B544" s="61"/>
      <c r="C544" s="61"/>
      <c r="D544" s="61"/>
      <c r="E544" s="61"/>
      <c r="F544" s="61"/>
      <c r="G544" s="61"/>
      <c r="H544" s="61"/>
      <c r="I544" s="61"/>
      <c r="J544" s="61"/>
      <c r="K544" s="61"/>
      <c r="L544" s="61"/>
      <c r="M544" s="61"/>
      <c r="N544" s="61"/>
      <c r="O544" s="61"/>
      <c r="P544" s="61"/>
      <c r="Q544" s="61"/>
      <c r="R544" s="61"/>
      <c r="S544" s="61"/>
      <c r="T544" s="61"/>
      <c r="U544" s="61"/>
      <c r="V544" s="61"/>
      <c r="W544" s="61"/>
      <c r="X544" s="61"/>
      <c r="Y544" s="61"/>
      <c r="Z544" s="61"/>
      <c r="AA544" s="61"/>
      <c r="AB544" s="61"/>
    </row>
    <row r="545" spans="1:28" ht="14.25" customHeight="1" x14ac:dyDescent="0.35">
      <c r="A545" s="61"/>
      <c r="B545" s="61"/>
      <c r="C545" s="61"/>
      <c r="D545" s="61"/>
      <c r="E545" s="61"/>
      <c r="F545" s="61"/>
      <c r="G545" s="61"/>
      <c r="H545" s="61"/>
      <c r="I545" s="61"/>
      <c r="J545" s="61"/>
      <c r="K545" s="61"/>
      <c r="L545" s="61"/>
      <c r="M545" s="61"/>
      <c r="N545" s="61"/>
      <c r="O545" s="61"/>
      <c r="P545" s="61"/>
      <c r="Q545" s="61"/>
      <c r="R545" s="61"/>
      <c r="S545" s="61"/>
      <c r="T545" s="61"/>
      <c r="U545" s="61"/>
      <c r="V545" s="61"/>
      <c r="W545" s="61"/>
      <c r="X545" s="61"/>
      <c r="Y545" s="61"/>
      <c r="Z545" s="61"/>
      <c r="AA545" s="61"/>
      <c r="AB545" s="61"/>
    </row>
    <row r="546" spans="1:28" ht="14.25" customHeight="1" x14ac:dyDescent="0.35">
      <c r="A546" s="61"/>
      <c r="B546" s="61"/>
      <c r="C546" s="61"/>
      <c r="D546" s="61"/>
      <c r="E546" s="61"/>
      <c r="F546" s="61"/>
      <c r="G546" s="61"/>
      <c r="H546" s="61"/>
      <c r="I546" s="61"/>
      <c r="J546" s="61"/>
      <c r="K546" s="61"/>
      <c r="L546" s="61"/>
      <c r="M546" s="61"/>
      <c r="N546" s="61"/>
      <c r="O546" s="61"/>
      <c r="P546" s="61"/>
      <c r="Q546" s="61"/>
      <c r="R546" s="61"/>
      <c r="S546" s="61"/>
      <c r="T546" s="61"/>
      <c r="U546" s="61"/>
      <c r="V546" s="61"/>
      <c r="W546" s="61"/>
      <c r="X546" s="61"/>
      <c r="Y546" s="61"/>
      <c r="Z546" s="61"/>
      <c r="AA546" s="61"/>
      <c r="AB546" s="61"/>
    </row>
    <row r="547" spans="1:28" ht="14.25" customHeight="1" x14ac:dyDescent="0.35">
      <c r="A547" s="61"/>
      <c r="B547" s="61"/>
      <c r="C547" s="61"/>
      <c r="D547" s="61"/>
      <c r="E547" s="61"/>
      <c r="F547" s="61"/>
      <c r="G547" s="61"/>
      <c r="H547" s="61"/>
      <c r="I547" s="61"/>
      <c r="J547" s="61"/>
      <c r="K547" s="61"/>
      <c r="L547" s="61"/>
      <c r="M547" s="61"/>
      <c r="N547" s="61"/>
      <c r="O547" s="61"/>
      <c r="P547" s="61"/>
      <c r="Q547" s="61"/>
      <c r="R547" s="61"/>
      <c r="S547" s="61"/>
      <c r="T547" s="61"/>
      <c r="U547" s="61"/>
      <c r="V547" s="61"/>
      <c r="W547" s="61"/>
      <c r="X547" s="61"/>
      <c r="Y547" s="61"/>
      <c r="Z547" s="61"/>
      <c r="AA547" s="61"/>
      <c r="AB547" s="61"/>
    </row>
    <row r="548" spans="1:28" ht="14.25" customHeight="1" x14ac:dyDescent="0.35">
      <c r="A548" s="61"/>
      <c r="B548" s="61"/>
      <c r="C548" s="61"/>
      <c r="D548" s="61"/>
      <c r="E548" s="61"/>
      <c r="F548" s="61"/>
      <c r="G548" s="61"/>
      <c r="H548" s="61"/>
      <c r="I548" s="61"/>
      <c r="J548" s="61"/>
      <c r="K548" s="61"/>
      <c r="L548" s="61"/>
      <c r="M548" s="61"/>
      <c r="N548" s="61"/>
      <c r="O548" s="61"/>
      <c r="P548" s="61"/>
      <c r="Q548" s="61"/>
      <c r="R548" s="61"/>
      <c r="S548" s="61"/>
      <c r="T548" s="61"/>
      <c r="U548" s="61"/>
      <c r="V548" s="61"/>
      <c r="W548" s="61"/>
      <c r="X548" s="61"/>
      <c r="Y548" s="61"/>
      <c r="Z548" s="61"/>
      <c r="AA548" s="61"/>
      <c r="AB548" s="61"/>
    </row>
    <row r="549" spans="1:28" ht="14.25" customHeight="1" x14ac:dyDescent="0.35">
      <c r="A549" s="61"/>
      <c r="B549" s="61"/>
      <c r="C549" s="61"/>
      <c r="D549" s="61"/>
      <c r="E549" s="61"/>
      <c r="F549" s="61"/>
      <c r="G549" s="61"/>
      <c r="H549" s="61"/>
      <c r="I549" s="61"/>
      <c r="J549" s="61"/>
      <c r="K549" s="61"/>
      <c r="L549" s="61"/>
      <c r="M549" s="61"/>
      <c r="N549" s="61"/>
      <c r="O549" s="61"/>
      <c r="P549" s="61"/>
      <c r="Q549" s="61"/>
      <c r="R549" s="61"/>
      <c r="S549" s="61"/>
      <c r="T549" s="61"/>
      <c r="U549" s="61"/>
      <c r="V549" s="61"/>
      <c r="W549" s="61"/>
      <c r="X549" s="61"/>
      <c r="Y549" s="61"/>
      <c r="Z549" s="61"/>
      <c r="AA549" s="61"/>
      <c r="AB549" s="61"/>
    </row>
    <row r="550" spans="1:28" ht="14.25" customHeight="1" x14ac:dyDescent="0.35">
      <c r="A550" s="61"/>
      <c r="B550" s="61"/>
      <c r="C550" s="61"/>
      <c r="D550" s="61"/>
      <c r="E550" s="61"/>
      <c r="F550" s="61"/>
      <c r="G550" s="61"/>
      <c r="H550" s="61"/>
      <c r="I550" s="61"/>
      <c r="J550" s="61"/>
      <c r="K550" s="61"/>
      <c r="L550" s="61"/>
      <c r="M550" s="61"/>
      <c r="N550" s="61"/>
      <c r="O550" s="61"/>
      <c r="P550" s="61"/>
      <c r="Q550" s="61"/>
      <c r="R550" s="61"/>
      <c r="S550" s="61"/>
      <c r="T550" s="61"/>
      <c r="U550" s="61"/>
      <c r="V550" s="61"/>
      <c r="W550" s="61"/>
      <c r="X550" s="61"/>
      <c r="Y550" s="61"/>
      <c r="Z550" s="61"/>
      <c r="AA550" s="61"/>
      <c r="AB550" s="61"/>
    </row>
    <row r="551" spans="1:28" ht="14.25" customHeight="1" x14ac:dyDescent="0.35">
      <c r="A551" s="61"/>
      <c r="B551" s="61"/>
      <c r="C551" s="61"/>
      <c r="D551" s="61"/>
      <c r="E551" s="61"/>
      <c r="F551" s="61"/>
      <c r="G551" s="61"/>
      <c r="H551" s="61"/>
      <c r="I551" s="61"/>
      <c r="J551" s="61"/>
      <c r="K551" s="61"/>
      <c r="L551" s="61"/>
      <c r="M551" s="61"/>
      <c r="N551" s="61"/>
      <c r="O551" s="61"/>
      <c r="P551" s="61"/>
      <c r="Q551" s="61"/>
      <c r="R551" s="61"/>
      <c r="S551" s="61"/>
      <c r="T551" s="61"/>
      <c r="U551" s="61"/>
      <c r="V551" s="61"/>
      <c r="W551" s="61"/>
      <c r="X551" s="61"/>
      <c r="Y551" s="61"/>
      <c r="Z551" s="61"/>
      <c r="AA551" s="61"/>
      <c r="AB551" s="61"/>
    </row>
    <row r="552" spans="1:28" ht="14.25" customHeight="1" x14ac:dyDescent="0.35">
      <c r="A552" s="61"/>
      <c r="B552" s="61"/>
      <c r="C552" s="61"/>
      <c r="D552" s="61"/>
      <c r="E552" s="61"/>
      <c r="F552" s="61"/>
      <c r="G552" s="61"/>
      <c r="H552" s="61"/>
      <c r="I552" s="61"/>
      <c r="J552" s="61"/>
      <c r="K552" s="61"/>
      <c r="L552" s="61"/>
      <c r="M552" s="61"/>
      <c r="N552" s="61"/>
      <c r="O552" s="61"/>
      <c r="P552" s="61"/>
      <c r="Q552" s="61"/>
      <c r="R552" s="61"/>
      <c r="S552" s="61"/>
      <c r="T552" s="61"/>
      <c r="U552" s="61"/>
      <c r="V552" s="61"/>
      <c r="W552" s="61"/>
      <c r="X552" s="61"/>
      <c r="Y552" s="61"/>
      <c r="Z552" s="61"/>
      <c r="AA552" s="61"/>
      <c r="AB552" s="61"/>
    </row>
    <row r="553" spans="1:28" ht="14.25" customHeight="1" x14ac:dyDescent="0.35">
      <c r="A553" s="61"/>
      <c r="B553" s="61"/>
      <c r="C553" s="61"/>
      <c r="D553" s="61"/>
      <c r="E553" s="61"/>
      <c r="F553" s="61"/>
      <c r="G553" s="61"/>
      <c r="H553" s="61"/>
      <c r="I553" s="61"/>
      <c r="J553" s="61"/>
      <c r="K553" s="61"/>
      <c r="L553" s="61"/>
      <c r="M553" s="61"/>
      <c r="N553" s="61"/>
      <c r="O553" s="61"/>
      <c r="P553" s="61"/>
      <c r="Q553" s="61"/>
      <c r="R553" s="61"/>
      <c r="S553" s="61"/>
      <c r="T553" s="61"/>
      <c r="U553" s="61"/>
      <c r="V553" s="61"/>
      <c r="W553" s="61"/>
      <c r="X553" s="61"/>
      <c r="Y553" s="61"/>
      <c r="Z553" s="61"/>
      <c r="AA553" s="61"/>
      <c r="AB553" s="61"/>
    </row>
    <row r="554" spans="1:28" ht="14.25" customHeight="1" x14ac:dyDescent="0.35">
      <c r="A554" s="61"/>
      <c r="B554" s="61"/>
      <c r="C554" s="61"/>
      <c r="D554" s="61"/>
      <c r="E554" s="61"/>
      <c r="F554" s="61"/>
      <c r="G554" s="61"/>
      <c r="H554" s="61"/>
      <c r="I554" s="61"/>
      <c r="J554" s="61"/>
      <c r="K554" s="61"/>
      <c r="L554" s="61"/>
      <c r="M554" s="61"/>
      <c r="N554" s="61"/>
      <c r="O554" s="61"/>
      <c r="P554" s="61"/>
      <c r="Q554" s="61"/>
      <c r="R554" s="61"/>
      <c r="S554" s="61"/>
      <c r="T554" s="61"/>
      <c r="U554" s="61"/>
      <c r="V554" s="61"/>
      <c r="W554" s="61"/>
      <c r="X554" s="61"/>
      <c r="Y554" s="61"/>
      <c r="Z554" s="61"/>
      <c r="AA554" s="61"/>
      <c r="AB554" s="61"/>
    </row>
    <row r="555" spans="1:28" ht="14.25" customHeight="1" x14ac:dyDescent="0.35">
      <c r="A555" s="61"/>
      <c r="B555" s="61"/>
      <c r="C555" s="61"/>
      <c r="D555" s="61"/>
      <c r="E555" s="61"/>
      <c r="F555" s="61"/>
      <c r="G555" s="61"/>
      <c r="H555" s="61"/>
      <c r="I555" s="61"/>
      <c r="J555" s="61"/>
      <c r="K555" s="61"/>
      <c r="L555" s="61"/>
      <c r="M555" s="61"/>
      <c r="N555" s="61"/>
      <c r="O555" s="61"/>
      <c r="P555" s="61"/>
      <c r="Q555" s="61"/>
      <c r="R555" s="61"/>
      <c r="S555" s="61"/>
      <c r="T555" s="61"/>
      <c r="U555" s="61"/>
      <c r="V555" s="61"/>
      <c r="W555" s="61"/>
      <c r="X555" s="61"/>
      <c r="Y555" s="61"/>
      <c r="Z555" s="61"/>
      <c r="AA555" s="61"/>
      <c r="AB555" s="61"/>
    </row>
    <row r="556" spans="1:28" ht="14.25" customHeight="1" x14ac:dyDescent="0.35">
      <c r="A556" s="61"/>
      <c r="B556" s="61"/>
      <c r="C556" s="61"/>
      <c r="D556" s="61"/>
      <c r="E556" s="61"/>
      <c r="F556" s="61"/>
      <c r="G556" s="61"/>
      <c r="H556" s="61"/>
      <c r="I556" s="61"/>
      <c r="J556" s="61"/>
      <c r="K556" s="61"/>
      <c r="L556" s="61"/>
      <c r="M556" s="61"/>
      <c r="N556" s="61"/>
      <c r="O556" s="61"/>
      <c r="P556" s="61"/>
      <c r="Q556" s="61"/>
      <c r="R556" s="61"/>
      <c r="S556" s="61"/>
      <c r="T556" s="61"/>
      <c r="U556" s="61"/>
      <c r="V556" s="61"/>
      <c r="W556" s="61"/>
      <c r="X556" s="61"/>
      <c r="Y556" s="61"/>
      <c r="Z556" s="61"/>
      <c r="AA556" s="61"/>
      <c r="AB556" s="61"/>
    </row>
    <row r="557" spans="1:28" ht="14.25" customHeight="1" x14ac:dyDescent="0.35">
      <c r="A557" s="61"/>
      <c r="B557" s="61"/>
      <c r="C557" s="61"/>
      <c r="D557" s="61"/>
      <c r="E557" s="61"/>
      <c r="F557" s="61"/>
      <c r="G557" s="61"/>
      <c r="H557" s="61"/>
      <c r="I557" s="61"/>
      <c r="J557" s="61"/>
      <c r="K557" s="61"/>
      <c r="L557" s="61"/>
      <c r="M557" s="61"/>
      <c r="N557" s="61"/>
      <c r="O557" s="61"/>
      <c r="P557" s="61"/>
      <c r="Q557" s="61"/>
      <c r="R557" s="61"/>
      <c r="S557" s="61"/>
      <c r="T557" s="61"/>
      <c r="U557" s="61"/>
      <c r="V557" s="61"/>
      <c r="W557" s="61"/>
      <c r="X557" s="61"/>
      <c r="Y557" s="61"/>
      <c r="Z557" s="61"/>
      <c r="AA557" s="61"/>
      <c r="AB557" s="61"/>
    </row>
    <row r="558" spans="1:28" ht="14.25" customHeight="1" x14ac:dyDescent="0.35">
      <c r="A558" s="61"/>
      <c r="B558" s="61"/>
      <c r="C558" s="61"/>
      <c r="D558" s="61"/>
      <c r="E558" s="61"/>
      <c r="F558" s="61"/>
      <c r="G558" s="61"/>
      <c r="H558" s="61"/>
      <c r="I558" s="61"/>
      <c r="J558" s="61"/>
      <c r="K558" s="61"/>
      <c r="L558" s="61"/>
      <c r="M558" s="61"/>
      <c r="N558" s="61"/>
      <c r="O558" s="61"/>
      <c r="P558" s="61"/>
      <c r="Q558" s="61"/>
      <c r="R558" s="61"/>
      <c r="S558" s="61"/>
      <c r="T558" s="61"/>
      <c r="U558" s="61"/>
      <c r="V558" s="61"/>
      <c r="W558" s="61"/>
      <c r="X558" s="61"/>
      <c r="Y558" s="61"/>
      <c r="Z558" s="61"/>
      <c r="AA558" s="61"/>
      <c r="AB558" s="61"/>
    </row>
    <row r="559" spans="1:28" ht="14.25" customHeight="1" x14ac:dyDescent="0.35">
      <c r="A559" s="61"/>
      <c r="B559" s="61"/>
      <c r="C559" s="61"/>
      <c r="D559" s="61"/>
      <c r="E559" s="61"/>
      <c r="F559" s="61"/>
      <c r="G559" s="61"/>
      <c r="H559" s="61"/>
      <c r="I559" s="61"/>
      <c r="J559" s="61"/>
      <c r="K559" s="61"/>
      <c r="L559" s="61"/>
      <c r="M559" s="61"/>
      <c r="N559" s="61"/>
      <c r="O559" s="61"/>
      <c r="P559" s="61"/>
      <c r="Q559" s="61"/>
      <c r="R559" s="61"/>
      <c r="S559" s="61"/>
      <c r="T559" s="61"/>
      <c r="U559" s="61"/>
      <c r="V559" s="61"/>
      <c r="W559" s="61"/>
      <c r="X559" s="61"/>
      <c r="Y559" s="61"/>
      <c r="Z559" s="61"/>
      <c r="AA559" s="61"/>
      <c r="AB559" s="61"/>
    </row>
    <row r="560" spans="1:28" ht="14.25" customHeight="1" x14ac:dyDescent="0.35">
      <c r="A560" s="61"/>
      <c r="B560" s="61"/>
      <c r="C560" s="61"/>
      <c r="D560" s="61"/>
      <c r="E560" s="61"/>
      <c r="F560" s="61"/>
      <c r="G560" s="61"/>
      <c r="H560" s="61"/>
      <c r="I560" s="61"/>
      <c r="J560" s="61"/>
      <c r="K560" s="61"/>
      <c r="L560" s="61"/>
      <c r="M560" s="61"/>
      <c r="N560" s="61"/>
      <c r="O560" s="61"/>
      <c r="P560" s="61"/>
      <c r="Q560" s="61"/>
      <c r="R560" s="61"/>
      <c r="S560" s="61"/>
      <c r="T560" s="61"/>
      <c r="U560" s="61"/>
      <c r="V560" s="61"/>
      <c r="W560" s="61"/>
      <c r="X560" s="61"/>
      <c r="Y560" s="61"/>
      <c r="Z560" s="61"/>
      <c r="AA560" s="61"/>
      <c r="AB560" s="61"/>
    </row>
    <row r="561" spans="1:28" ht="14.25" customHeight="1" x14ac:dyDescent="0.35">
      <c r="A561" s="61"/>
      <c r="B561" s="61"/>
      <c r="C561" s="61"/>
      <c r="D561" s="61"/>
      <c r="E561" s="61"/>
      <c r="F561" s="61"/>
      <c r="G561" s="61"/>
      <c r="H561" s="61"/>
      <c r="I561" s="61"/>
      <c r="J561" s="61"/>
      <c r="K561" s="61"/>
      <c r="L561" s="61"/>
      <c r="M561" s="61"/>
      <c r="N561" s="61"/>
      <c r="O561" s="61"/>
      <c r="P561" s="61"/>
      <c r="Q561" s="61"/>
      <c r="R561" s="61"/>
      <c r="S561" s="61"/>
      <c r="T561" s="61"/>
      <c r="U561" s="61"/>
      <c r="V561" s="61"/>
      <c r="W561" s="61"/>
      <c r="X561" s="61"/>
      <c r="Y561" s="61"/>
      <c r="Z561" s="61"/>
      <c r="AA561" s="61"/>
      <c r="AB561" s="61"/>
    </row>
    <row r="562" spans="1:28" ht="14.25" customHeight="1" x14ac:dyDescent="0.35">
      <c r="A562" s="61"/>
      <c r="B562" s="61"/>
      <c r="C562" s="61"/>
      <c r="D562" s="61"/>
      <c r="E562" s="61"/>
      <c r="F562" s="61"/>
      <c r="G562" s="61"/>
      <c r="H562" s="61"/>
      <c r="I562" s="61"/>
      <c r="J562" s="61"/>
      <c r="K562" s="61"/>
      <c r="L562" s="61"/>
      <c r="M562" s="61"/>
      <c r="N562" s="61"/>
      <c r="O562" s="61"/>
      <c r="P562" s="61"/>
      <c r="Q562" s="61"/>
      <c r="R562" s="61"/>
      <c r="S562" s="61"/>
      <c r="T562" s="61"/>
      <c r="U562" s="61"/>
      <c r="V562" s="61"/>
      <c r="W562" s="61"/>
      <c r="X562" s="61"/>
      <c r="Y562" s="61"/>
      <c r="Z562" s="61"/>
      <c r="AA562" s="61"/>
      <c r="AB562" s="61"/>
    </row>
    <row r="563" spans="1:28" ht="14.25" customHeight="1" x14ac:dyDescent="0.35">
      <c r="A563" s="61"/>
      <c r="B563" s="61"/>
      <c r="C563" s="61"/>
      <c r="D563" s="61"/>
      <c r="E563" s="61"/>
      <c r="F563" s="61"/>
      <c r="G563" s="61"/>
      <c r="H563" s="61"/>
      <c r="I563" s="61"/>
      <c r="J563" s="61"/>
      <c r="K563" s="61"/>
      <c r="L563" s="61"/>
      <c r="M563" s="61"/>
      <c r="N563" s="61"/>
      <c r="O563" s="61"/>
      <c r="P563" s="61"/>
      <c r="Q563" s="61"/>
      <c r="R563" s="61"/>
      <c r="S563" s="61"/>
      <c r="T563" s="61"/>
      <c r="U563" s="61"/>
      <c r="V563" s="61"/>
      <c r="W563" s="61"/>
      <c r="X563" s="61"/>
      <c r="Y563" s="61"/>
      <c r="Z563" s="61"/>
      <c r="AA563" s="61"/>
      <c r="AB563" s="61"/>
    </row>
    <row r="564" spans="1:28" ht="14.25" customHeight="1" x14ac:dyDescent="0.35">
      <c r="A564" s="61"/>
      <c r="B564" s="61"/>
      <c r="C564" s="61"/>
      <c r="D564" s="61"/>
      <c r="E564" s="61"/>
      <c r="F564" s="61"/>
      <c r="G564" s="61"/>
      <c r="H564" s="61"/>
      <c r="I564" s="61"/>
      <c r="J564" s="61"/>
      <c r="K564" s="61"/>
      <c r="L564" s="61"/>
      <c r="M564" s="61"/>
      <c r="N564" s="61"/>
      <c r="O564" s="61"/>
      <c r="P564" s="61"/>
      <c r="Q564" s="61"/>
      <c r="R564" s="61"/>
      <c r="S564" s="61"/>
      <c r="T564" s="61"/>
      <c r="U564" s="61"/>
      <c r="V564" s="61"/>
      <c r="W564" s="61"/>
      <c r="X564" s="61"/>
      <c r="Y564" s="61"/>
      <c r="Z564" s="61"/>
      <c r="AA564" s="61"/>
      <c r="AB564" s="61"/>
    </row>
    <row r="565" spans="1:28" ht="14.25" customHeight="1" x14ac:dyDescent="0.35">
      <c r="A565" s="61"/>
      <c r="B565" s="61"/>
      <c r="C565" s="61"/>
      <c r="D565" s="61"/>
      <c r="E565" s="61"/>
      <c r="F565" s="61"/>
      <c r="G565" s="61"/>
      <c r="H565" s="61"/>
      <c r="I565" s="61"/>
      <c r="J565" s="61"/>
      <c r="K565" s="61"/>
      <c r="L565" s="61"/>
      <c r="M565" s="61"/>
      <c r="N565" s="61"/>
      <c r="O565" s="61"/>
      <c r="P565" s="61"/>
      <c r="Q565" s="61"/>
      <c r="R565" s="61"/>
      <c r="S565" s="61"/>
      <c r="T565" s="61"/>
      <c r="U565" s="61"/>
      <c r="V565" s="61"/>
      <c r="W565" s="61"/>
      <c r="X565" s="61"/>
      <c r="Y565" s="61"/>
      <c r="Z565" s="61"/>
      <c r="AA565" s="61"/>
      <c r="AB565" s="61"/>
    </row>
    <row r="566" spans="1:28" ht="14.25" customHeight="1" x14ac:dyDescent="0.35">
      <c r="A566" s="61"/>
      <c r="B566" s="61"/>
      <c r="C566" s="61"/>
      <c r="D566" s="61"/>
      <c r="E566" s="61"/>
      <c r="F566" s="61"/>
      <c r="G566" s="61"/>
      <c r="H566" s="61"/>
      <c r="I566" s="61"/>
      <c r="J566" s="61"/>
      <c r="K566" s="61"/>
      <c r="L566" s="61"/>
      <c r="M566" s="61"/>
      <c r="N566" s="61"/>
      <c r="O566" s="61"/>
      <c r="P566" s="61"/>
      <c r="Q566" s="61"/>
      <c r="R566" s="61"/>
      <c r="S566" s="61"/>
      <c r="T566" s="61"/>
      <c r="U566" s="61"/>
      <c r="V566" s="61"/>
      <c r="W566" s="61"/>
      <c r="X566" s="61"/>
      <c r="Y566" s="61"/>
      <c r="Z566" s="61"/>
      <c r="AA566" s="61"/>
      <c r="AB566" s="61"/>
    </row>
    <row r="567" spans="1:28" ht="14.25" customHeight="1" x14ac:dyDescent="0.35">
      <c r="A567" s="61"/>
      <c r="B567" s="61"/>
      <c r="C567" s="61"/>
      <c r="D567" s="61"/>
      <c r="E567" s="61"/>
      <c r="F567" s="61"/>
      <c r="G567" s="61"/>
      <c r="H567" s="61"/>
      <c r="I567" s="61"/>
      <c r="J567" s="61"/>
      <c r="K567" s="61"/>
      <c r="L567" s="61"/>
      <c r="M567" s="61"/>
      <c r="N567" s="61"/>
      <c r="O567" s="61"/>
      <c r="P567" s="61"/>
      <c r="Q567" s="61"/>
      <c r="R567" s="61"/>
      <c r="S567" s="61"/>
      <c r="T567" s="61"/>
      <c r="U567" s="61"/>
      <c r="V567" s="61"/>
      <c r="W567" s="61"/>
      <c r="X567" s="61"/>
      <c r="Y567" s="61"/>
      <c r="Z567" s="61"/>
      <c r="AA567" s="61"/>
      <c r="AB567" s="61"/>
    </row>
    <row r="568" spans="1:28" ht="14.25" customHeight="1" x14ac:dyDescent="0.35">
      <c r="A568" s="61"/>
      <c r="B568" s="61"/>
      <c r="C568" s="61"/>
      <c r="D568" s="61"/>
      <c r="E568" s="61"/>
      <c r="F568" s="61"/>
      <c r="G568" s="61"/>
      <c r="H568" s="61"/>
      <c r="I568" s="61"/>
      <c r="J568" s="61"/>
      <c r="K568" s="61"/>
      <c r="L568" s="61"/>
      <c r="M568" s="61"/>
      <c r="N568" s="61"/>
      <c r="O568" s="61"/>
      <c r="P568" s="61"/>
      <c r="Q568" s="61"/>
      <c r="R568" s="61"/>
      <c r="S568" s="61"/>
      <c r="T568" s="61"/>
      <c r="U568" s="61"/>
      <c r="V568" s="61"/>
      <c r="W568" s="61"/>
      <c r="X568" s="61"/>
      <c r="Y568" s="61"/>
      <c r="Z568" s="61"/>
      <c r="AA568" s="61"/>
      <c r="AB568" s="61"/>
    </row>
    <row r="569" spans="1:28" ht="14.25" customHeight="1" x14ac:dyDescent="0.35">
      <c r="A569" s="61"/>
      <c r="B569" s="61"/>
      <c r="C569" s="61"/>
      <c r="D569" s="61"/>
      <c r="E569" s="61"/>
      <c r="F569" s="61"/>
      <c r="G569" s="61"/>
      <c r="H569" s="61"/>
      <c r="I569" s="61"/>
      <c r="J569" s="61"/>
      <c r="K569" s="61"/>
      <c r="L569" s="61"/>
      <c r="M569" s="61"/>
      <c r="N569" s="61"/>
      <c r="O569" s="61"/>
      <c r="P569" s="61"/>
      <c r="Q569" s="61"/>
      <c r="R569" s="61"/>
      <c r="S569" s="61"/>
      <c r="T569" s="61"/>
      <c r="U569" s="61"/>
      <c r="V569" s="61"/>
      <c r="W569" s="61"/>
      <c r="X569" s="61"/>
      <c r="Y569" s="61"/>
      <c r="Z569" s="61"/>
      <c r="AA569" s="61"/>
      <c r="AB569" s="61"/>
    </row>
    <row r="570" spans="1:28" ht="14.25" customHeight="1" x14ac:dyDescent="0.35">
      <c r="A570" s="61"/>
      <c r="B570" s="61"/>
      <c r="C570" s="61"/>
      <c r="D570" s="61"/>
      <c r="E570" s="61"/>
      <c r="F570" s="61"/>
      <c r="G570" s="61"/>
      <c r="H570" s="61"/>
      <c r="I570" s="61"/>
      <c r="J570" s="61"/>
      <c r="K570" s="61"/>
      <c r="L570" s="61"/>
      <c r="M570" s="61"/>
      <c r="N570" s="61"/>
      <c r="O570" s="61"/>
      <c r="P570" s="61"/>
      <c r="Q570" s="61"/>
      <c r="R570" s="61"/>
      <c r="S570" s="61"/>
      <c r="T570" s="61"/>
      <c r="U570" s="61"/>
      <c r="V570" s="61"/>
      <c r="W570" s="61"/>
      <c r="X570" s="61"/>
      <c r="Y570" s="61"/>
      <c r="Z570" s="61"/>
      <c r="AA570" s="61"/>
      <c r="AB570" s="61"/>
    </row>
    <row r="571" spans="1:28" ht="14.25" customHeight="1" x14ac:dyDescent="0.35">
      <c r="A571" s="61"/>
      <c r="B571" s="61"/>
      <c r="C571" s="61"/>
      <c r="D571" s="61"/>
      <c r="E571" s="61"/>
      <c r="F571" s="61"/>
      <c r="G571" s="61"/>
      <c r="H571" s="61"/>
      <c r="I571" s="61"/>
      <c r="J571" s="61"/>
      <c r="K571" s="61"/>
      <c r="L571" s="61"/>
      <c r="M571" s="61"/>
      <c r="N571" s="61"/>
      <c r="O571" s="61"/>
      <c r="P571" s="61"/>
      <c r="Q571" s="61"/>
      <c r="R571" s="61"/>
      <c r="S571" s="61"/>
      <c r="T571" s="61"/>
      <c r="U571" s="61"/>
      <c r="V571" s="61"/>
      <c r="W571" s="61"/>
      <c r="X571" s="61"/>
      <c r="Y571" s="61"/>
      <c r="Z571" s="61"/>
      <c r="AA571" s="61"/>
      <c r="AB571" s="61"/>
    </row>
    <row r="572" spans="1:28" ht="14.25" customHeight="1" x14ac:dyDescent="0.35">
      <c r="A572" s="61"/>
      <c r="B572" s="61"/>
      <c r="C572" s="61"/>
      <c r="D572" s="61"/>
      <c r="E572" s="61"/>
      <c r="F572" s="61"/>
      <c r="G572" s="61"/>
      <c r="H572" s="61"/>
      <c r="I572" s="61"/>
      <c r="J572" s="61"/>
      <c r="K572" s="61"/>
      <c r="L572" s="61"/>
      <c r="M572" s="61"/>
      <c r="N572" s="61"/>
      <c r="O572" s="61"/>
      <c r="P572" s="61"/>
      <c r="Q572" s="61"/>
      <c r="R572" s="61"/>
      <c r="S572" s="61"/>
      <c r="T572" s="61"/>
      <c r="U572" s="61"/>
      <c r="V572" s="61"/>
      <c r="W572" s="61"/>
      <c r="X572" s="61"/>
      <c r="Y572" s="61"/>
      <c r="Z572" s="61"/>
      <c r="AA572" s="61"/>
      <c r="AB572" s="61"/>
    </row>
    <row r="573" spans="1:28" ht="14.25" customHeight="1" x14ac:dyDescent="0.35">
      <c r="A573" s="61"/>
      <c r="B573" s="61"/>
      <c r="C573" s="61"/>
      <c r="D573" s="61"/>
      <c r="E573" s="61"/>
      <c r="F573" s="61"/>
      <c r="G573" s="61"/>
      <c r="H573" s="61"/>
      <c r="I573" s="61"/>
      <c r="J573" s="61"/>
      <c r="K573" s="61"/>
      <c r="L573" s="61"/>
      <c r="M573" s="61"/>
      <c r="N573" s="61"/>
      <c r="O573" s="61"/>
      <c r="P573" s="61"/>
      <c r="Q573" s="61"/>
      <c r="R573" s="61"/>
      <c r="S573" s="61"/>
      <c r="T573" s="61"/>
      <c r="U573" s="61"/>
      <c r="V573" s="61"/>
      <c r="W573" s="61"/>
      <c r="X573" s="61"/>
      <c r="Y573" s="61"/>
      <c r="Z573" s="61"/>
      <c r="AA573" s="61"/>
      <c r="AB573" s="61"/>
    </row>
    <row r="574" spans="1:28" ht="14.25" customHeight="1" x14ac:dyDescent="0.35">
      <c r="A574" s="61"/>
      <c r="B574" s="61"/>
      <c r="C574" s="61"/>
      <c r="D574" s="61"/>
      <c r="E574" s="61"/>
      <c r="F574" s="61"/>
      <c r="G574" s="61"/>
      <c r="H574" s="61"/>
      <c r="I574" s="61"/>
      <c r="J574" s="61"/>
      <c r="K574" s="61"/>
      <c r="L574" s="61"/>
      <c r="M574" s="61"/>
      <c r="N574" s="61"/>
      <c r="O574" s="61"/>
      <c r="P574" s="61"/>
      <c r="Q574" s="61"/>
      <c r="R574" s="61"/>
      <c r="S574" s="61"/>
      <c r="T574" s="61"/>
      <c r="U574" s="61"/>
      <c r="V574" s="61"/>
      <c r="W574" s="61"/>
      <c r="X574" s="61"/>
      <c r="Y574" s="61"/>
      <c r="Z574" s="61"/>
      <c r="AA574" s="61"/>
      <c r="AB574" s="61"/>
    </row>
    <row r="575" spans="1:28" ht="14.25" customHeight="1" x14ac:dyDescent="0.35">
      <c r="A575" s="61"/>
      <c r="B575" s="61"/>
      <c r="C575" s="61"/>
      <c r="D575" s="61"/>
      <c r="E575" s="61"/>
      <c r="F575" s="61"/>
      <c r="G575" s="61"/>
      <c r="H575" s="61"/>
      <c r="I575" s="61"/>
      <c r="J575" s="61"/>
      <c r="K575" s="61"/>
      <c r="L575" s="61"/>
      <c r="M575" s="61"/>
      <c r="N575" s="61"/>
      <c r="O575" s="61"/>
      <c r="P575" s="61"/>
      <c r="Q575" s="61"/>
      <c r="R575" s="61"/>
      <c r="S575" s="61"/>
      <c r="T575" s="61"/>
      <c r="U575" s="61"/>
      <c r="V575" s="61"/>
      <c r="W575" s="61"/>
      <c r="X575" s="61"/>
      <c r="Y575" s="61"/>
      <c r="Z575" s="61"/>
      <c r="AA575" s="61"/>
      <c r="AB575" s="61"/>
    </row>
    <row r="576" spans="1:28" ht="14.25" customHeight="1" x14ac:dyDescent="0.35">
      <c r="A576" s="61"/>
      <c r="B576" s="61"/>
      <c r="C576" s="61"/>
      <c r="D576" s="61"/>
      <c r="E576" s="61"/>
      <c r="F576" s="61"/>
      <c r="G576" s="61"/>
      <c r="H576" s="61"/>
      <c r="I576" s="61"/>
      <c r="J576" s="61"/>
      <c r="K576" s="61"/>
      <c r="L576" s="61"/>
      <c r="M576" s="61"/>
      <c r="N576" s="61"/>
      <c r="O576" s="61"/>
      <c r="P576" s="61"/>
      <c r="Q576" s="61"/>
      <c r="R576" s="61"/>
      <c r="S576" s="61"/>
      <c r="T576" s="61"/>
      <c r="U576" s="61"/>
      <c r="V576" s="61"/>
      <c r="W576" s="61"/>
      <c r="X576" s="61"/>
      <c r="Y576" s="61"/>
      <c r="Z576" s="61"/>
      <c r="AA576" s="61"/>
      <c r="AB576" s="61"/>
    </row>
    <row r="577" spans="1:28" ht="14.25" customHeight="1" x14ac:dyDescent="0.35">
      <c r="A577" s="61"/>
      <c r="B577" s="61"/>
      <c r="C577" s="61"/>
      <c r="D577" s="61"/>
      <c r="E577" s="61"/>
      <c r="F577" s="61"/>
      <c r="G577" s="61"/>
      <c r="H577" s="61"/>
      <c r="I577" s="61"/>
      <c r="J577" s="61"/>
      <c r="K577" s="61"/>
      <c r="L577" s="61"/>
      <c r="M577" s="61"/>
      <c r="N577" s="61"/>
      <c r="O577" s="61"/>
      <c r="P577" s="61"/>
      <c r="Q577" s="61"/>
      <c r="R577" s="61"/>
      <c r="S577" s="61"/>
      <c r="T577" s="61"/>
      <c r="U577" s="61"/>
      <c r="V577" s="61"/>
      <c r="W577" s="61"/>
      <c r="X577" s="61"/>
      <c r="Y577" s="61"/>
      <c r="Z577" s="61"/>
      <c r="AA577" s="61"/>
      <c r="AB577" s="61"/>
    </row>
    <row r="578" spans="1:28" ht="14.25" customHeight="1" x14ac:dyDescent="0.35">
      <c r="A578" s="61"/>
      <c r="B578" s="61"/>
      <c r="C578" s="61"/>
      <c r="D578" s="61"/>
      <c r="E578" s="61"/>
      <c r="F578" s="61"/>
      <c r="G578" s="61"/>
      <c r="H578" s="61"/>
      <c r="I578" s="61"/>
      <c r="J578" s="61"/>
      <c r="K578" s="61"/>
      <c r="L578" s="61"/>
      <c r="M578" s="61"/>
      <c r="N578" s="61"/>
      <c r="O578" s="61"/>
      <c r="P578" s="61"/>
      <c r="Q578" s="61"/>
      <c r="R578" s="61"/>
      <c r="S578" s="61"/>
      <c r="T578" s="61"/>
      <c r="U578" s="61"/>
      <c r="V578" s="61"/>
      <c r="W578" s="61"/>
      <c r="X578" s="61"/>
      <c r="Y578" s="61"/>
      <c r="Z578" s="61"/>
      <c r="AA578" s="61"/>
      <c r="AB578" s="61"/>
    </row>
    <row r="579" spans="1:28" ht="14.25" customHeight="1" x14ac:dyDescent="0.35">
      <c r="A579" s="61"/>
      <c r="B579" s="61"/>
      <c r="C579" s="61"/>
      <c r="D579" s="61"/>
      <c r="E579" s="61"/>
      <c r="F579" s="61"/>
      <c r="G579" s="61"/>
      <c r="H579" s="61"/>
      <c r="I579" s="61"/>
      <c r="J579" s="61"/>
      <c r="K579" s="61"/>
      <c r="L579" s="61"/>
      <c r="M579" s="61"/>
      <c r="N579" s="61"/>
      <c r="O579" s="61"/>
      <c r="P579" s="61"/>
      <c r="Q579" s="61"/>
      <c r="R579" s="61"/>
      <c r="S579" s="61"/>
      <c r="T579" s="61"/>
      <c r="U579" s="61"/>
      <c r="V579" s="61"/>
      <c r="W579" s="61"/>
      <c r="X579" s="61"/>
      <c r="Y579" s="61"/>
      <c r="Z579" s="61"/>
      <c r="AA579" s="61"/>
      <c r="AB579" s="61"/>
    </row>
    <row r="580" spans="1:28" ht="14.25" customHeight="1" x14ac:dyDescent="0.35">
      <c r="A580" s="61"/>
      <c r="B580" s="61"/>
      <c r="C580" s="61"/>
      <c r="D580" s="61"/>
      <c r="E580" s="61"/>
      <c r="F580" s="61"/>
      <c r="G580" s="61"/>
      <c r="H580" s="61"/>
      <c r="I580" s="61"/>
      <c r="J580" s="61"/>
      <c r="K580" s="61"/>
      <c r="L580" s="61"/>
      <c r="M580" s="61"/>
      <c r="N580" s="61"/>
      <c r="O580" s="61"/>
      <c r="P580" s="61"/>
      <c r="Q580" s="61"/>
      <c r="R580" s="61"/>
      <c r="S580" s="61"/>
      <c r="T580" s="61"/>
      <c r="U580" s="61"/>
      <c r="V580" s="61"/>
      <c r="W580" s="61"/>
      <c r="X580" s="61"/>
      <c r="Y580" s="61"/>
      <c r="Z580" s="61"/>
      <c r="AA580" s="61"/>
      <c r="AB580" s="61"/>
    </row>
    <row r="581" spans="1:28" ht="14.25" customHeight="1" x14ac:dyDescent="0.35">
      <c r="A581" s="61"/>
      <c r="B581" s="61"/>
      <c r="C581" s="61"/>
      <c r="D581" s="61"/>
      <c r="E581" s="61"/>
      <c r="F581" s="61"/>
      <c r="G581" s="61"/>
      <c r="H581" s="61"/>
      <c r="I581" s="61"/>
      <c r="J581" s="61"/>
      <c r="K581" s="61"/>
      <c r="L581" s="61"/>
      <c r="M581" s="61"/>
      <c r="N581" s="61"/>
      <c r="O581" s="61"/>
      <c r="P581" s="61"/>
      <c r="Q581" s="61"/>
      <c r="R581" s="61"/>
      <c r="S581" s="61"/>
      <c r="T581" s="61"/>
      <c r="U581" s="61"/>
      <c r="V581" s="61"/>
      <c r="W581" s="61"/>
      <c r="X581" s="61"/>
      <c r="Y581" s="61"/>
      <c r="Z581" s="61"/>
      <c r="AA581" s="61"/>
      <c r="AB581" s="61"/>
    </row>
    <row r="582" spans="1:28" ht="14.25" customHeight="1" x14ac:dyDescent="0.35">
      <c r="A582" s="61"/>
      <c r="B582" s="61"/>
      <c r="C582" s="61"/>
      <c r="D582" s="61"/>
      <c r="E582" s="61"/>
      <c r="F582" s="61"/>
      <c r="G582" s="61"/>
      <c r="H582" s="61"/>
      <c r="I582" s="61"/>
      <c r="J582" s="61"/>
      <c r="K582" s="61"/>
      <c r="L582" s="61"/>
      <c r="M582" s="61"/>
      <c r="N582" s="61"/>
      <c r="O582" s="61"/>
      <c r="P582" s="61"/>
      <c r="Q582" s="61"/>
      <c r="R582" s="61"/>
      <c r="S582" s="61"/>
      <c r="T582" s="61"/>
      <c r="U582" s="61"/>
      <c r="V582" s="61"/>
      <c r="W582" s="61"/>
      <c r="X582" s="61"/>
      <c r="Y582" s="61"/>
      <c r="Z582" s="61"/>
      <c r="AA582" s="61"/>
      <c r="AB582" s="61"/>
    </row>
    <row r="583" spans="1:28" ht="14.25" customHeight="1" x14ac:dyDescent="0.35">
      <c r="A583" s="61"/>
      <c r="B583" s="61"/>
      <c r="C583" s="61"/>
      <c r="D583" s="61"/>
      <c r="E583" s="61"/>
      <c r="F583" s="61"/>
      <c r="G583" s="61"/>
      <c r="H583" s="61"/>
      <c r="I583" s="61"/>
      <c r="J583" s="61"/>
      <c r="K583" s="61"/>
      <c r="L583" s="61"/>
      <c r="M583" s="61"/>
      <c r="N583" s="61"/>
      <c r="O583" s="61"/>
      <c r="P583" s="61"/>
      <c r="Q583" s="61"/>
      <c r="R583" s="61"/>
      <c r="S583" s="61"/>
      <c r="T583" s="61"/>
      <c r="U583" s="61"/>
      <c r="V583" s="61"/>
      <c r="W583" s="61"/>
      <c r="X583" s="61"/>
      <c r="Y583" s="61"/>
      <c r="Z583" s="61"/>
      <c r="AA583" s="61"/>
      <c r="AB583" s="61"/>
    </row>
    <row r="584" spans="1:28" ht="14.25" customHeight="1" x14ac:dyDescent="0.35">
      <c r="A584" s="61"/>
      <c r="B584" s="61"/>
      <c r="C584" s="61"/>
      <c r="D584" s="61"/>
      <c r="E584" s="61"/>
      <c r="F584" s="61"/>
      <c r="G584" s="61"/>
      <c r="H584" s="61"/>
      <c r="I584" s="61"/>
      <c r="J584" s="61"/>
      <c r="K584" s="61"/>
      <c r="L584" s="61"/>
      <c r="M584" s="61"/>
      <c r="N584" s="61"/>
      <c r="O584" s="61"/>
      <c r="P584" s="61"/>
      <c r="Q584" s="61"/>
      <c r="R584" s="61"/>
      <c r="S584" s="61"/>
      <c r="T584" s="61"/>
      <c r="U584" s="61"/>
      <c r="V584" s="61"/>
      <c r="W584" s="61"/>
      <c r="X584" s="61"/>
      <c r="Y584" s="61"/>
      <c r="Z584" s="61"/>
      <c r="AA584" s="61"/>
      <c r="AB584" s="61"/>
    </row>
    <row r="585" spans="1:28" ht="14.25" customHeight="1" x14ac:dyDescent="0.35">
      <c r="A585" s="61"/>
      <c r="B585" s="61"/>
      <c r="C585" s="61"/>
      <c r="D585" s="61"/>
      <c r="E585" s="61"/>
      <c r="F585" s="61"/>
      <c r="G585" s="61"/>
      <c r="H585" s="61"/>
      <c r="I585" s="61"/>
      <c r="J585" s="61"/>
      <c r="K585" s="61"/>
      <c r="L585" s="61"/>
      <c r="M585" s="61"/>
      <c r="N585" s="61"/>
      <c r="O585" s="61"/>
      <c r="P585" s="61"/>
      <c r="Q585" s="61"/>
      <c r="R585" s="61"/>
      <c r="S585" s="61"/>
      <c r="T585" s="61"/>
      <c r="U585" s="61"/>
      <c r="V585" s="61"/>
      <c r="W585" s="61"/>
      <c r="X585" s="61"/>
      <c r="Y585" s="61"/>
      <c r="Z585" s="61"/>
      <c r="AA585" s="61"/>
      <c r="AB585" s="61"/>
    </row>
    <row r="586" spans="1:28" ht="14.25" customHeight="1" x14ac:dyDescent="0.35">
      <c r="A586" s="61"/>
      <c r="B586" s="61"/>
      <c r="C586" s="61"/>
      <c r="D586" s="61"/>
      <c r="E586" s="61"/>
      <c r="F586" s="61"/>
      <c r="G586" s="61"/>
      <c r="H586" s="61"/>
      <c r="I586" s="61"/>
      <c r="J586" s="61"/>
      <c r="K586" s="61"/>
      <c r="L586" s="61"/>
      <c r="M586" s="61"/>
      <c r="N586" s="61"/>
      <c r="O586" s="61"/>
      <c r="P586" s="61"/>
      <c r="Q586" s="61"/>
      <c r="R586" s="61"/>
      <c r="S586" s="61"/>
      <c r="T586" s="61"/>
      <c r="U586" s="61"/>
      <c r="V586" s="61"/>
      <c r="W586" s="61"/>
      <c r="X586" s="61"/>
      <c r="Y586" s="61"/>
      <c r="Z586" s="61"/>
      <c r="AA586" s="61"/>
      <c r="AB586" s="61"/>
    </row>
    <row r="587" spans="1:28" ht="14.25" customHeight="1" x14ac:dyDescent="0.35">
      <c r="A587" s="61"/>
      <c r="B587" s="61"/>
      <c r="C587" s="61"/>
      <c r="D587" s="61"/>
      <c r="E587" s="61"/>
      <c r="F587" s="61"/>
      <c r="G587" s="61"/>
      <c r="H587" s="61"/>
      <c r="I587" s="61"/>
      <c r="J587" s="61"/>
      <c r="K587" s="61"/>
      <c r="L587" s="61"/>
      <c r="M587" s="61"/>
      <c r="N587" s="61"/>
      <c r="O587" s="61"/>
      <c r="P587" s="61"/>
      <c r="Q587" s="61"/>
      <c r="R587" s="61"/>
      <c r="S587" s="61"/>
      <c r="T587" s="61"/>
      <c r="U587" s="61"/>
      <c r="V587" s="61"/>
      <c r="W587" s="61"/>
      <c r="X587" s="61"/>
      <c r="Y587" s="61"/>
      <c r="Z587" s="61"/>
      <c r="AA587" s="61"/>
      <c r="AB587" s="61"/>
    </row>
    <row r="588" spans="1:28" ht="14.25" customHeight="1" x14ac:dyDescent="0.35">
      <c r="A588" s="61"/>
      <c r="B588" s="61"/>
      <c r="C588" s="61"/>
      <c r="D588" s="61"/>
      <c r="E588" s="61"/>
      <c r="F588" s="61"/>
      <c r="G588" s="61"/>
      <c r="H588" s="61"/>
      <c r="I588" s="61"/>
      <c r="J588" s="61"/>
      <c r="K588" s="61"/>
      <c r="L588" s="61"/>
      <c r="M588" s="61"/>
      <c r="N588" s="61"/>
      <c r="O588" s="61"/>
      <c r="P588" s="61"/>
      <c r="Q588" s="61"/>
      <c r="R588" s="61"/>
      <c r="S588" s="61"/>
      <c r="T588" s="61"/>
      <c r="U588" s="61"/>
      <c r="V588" s="61"/>
      <c r="W588" s="61"/>
      <c r="X588" s="61"/>
      <c r="Y588" s="61"/>
      <c r="Z588" s="61"/>
      <c r="AA588" s="61"/>
      <c r="AB588" s="61"/>
    </row>
    <row r="589" spans="1:28" ht="14.25" customHeight="1" x14ac:dyDescent="0.35">
      <c r="A589" s="61"/>
      <c r="B589" s="61"/>
      <c r="C589" s="61"/>
      <c r="D589" s="61"/>
      <c r="E589" s="61"/>
      <c r="F589" s="61"/>
      <c r="G589" s="61"/>
      <c r="H589" s="61"/>
      <c r="I589" s="61"/>
      <c r="J589" s="61"/>
      <c r="K589" s="61"/>
      <c r="L589" s="61"/>
      <c r="M589" s="61"/>
      <c r="N589" s="61"/>
      <c r="O589" s="61"/>
      <c r="P589" s="61"/>
      <c r="Q589" s="61"/>
      <c r="R589" s="61"/>
      <c r="S589" s="61"/>
      <c r="T589" s="61"/>
      <c r="U589" s="61"/>
      <c r="V589" s="61"/>
      <c r="W589" s="61"/>
      <c r="X589" s="61"/>
      <c r="Y589" s="61"/>
      <c r="Z589" s="61"/>
      <c r="AA589" s="61"/>
      <c r="AB589" s="61"/>
    </row>
    <row r="590" spans="1:28" ht="14.25" customHeight="1" x14ac:dyDescent="0.35">
      <c r="A590" s="61"/>
      <c r="B590" s="61"/>
      <c r="C590" s="61"/>
      <c r="D590" s="61"/>
      <c r="E590" s="61"/>
      <c r="F590" s="61"/>
      <c r="G590" s="61"/>
      <c r="H590" s="61"/>
      <c r="I590" s="61"/>
      <c r="J590" s="61"/>
      <c r="K590" s="61"/>
      <c r="L590" s="61"/>
      <c r="M590" s="61"/>
      <c r="N590" s="61"/>
      <c r="O590" s="61"/>
      <c r="P590" s="61"/>
      <c r="Q590" s="61"/>
      <c r="R590" s="61"/>
      <c r="S590" s="61"/>
      <c r="T590" s="61"/>
      <c r="U590" s="61"/>
      <c r="V590" s="61"/>
      <c r="W590" s="61"/>
      <c r="X590" s="61"/>
      <c r="Y590" s="61"/>
      <c r="Z590" s="61"/>
      <c r="AA590" s="61"/>
      <c r="AB590" s="61"/>
    </row>
    <row r="591" spans="1:28" ht="14.25" customHeight="1" x14ac:dyDescent="0.35">
      <c r="A591" s="61"/>
      <c r="B591" s="61"/>
      <c r="C591" s="61"/>
      <c r="D591" s="61"/>
      <c r="E591" s="61"/>
      <c r="F591" s="61"/>
      <c r="G591" s="61"/>
      <c r="H591" s="61"/>
      <c r="I591" s="61"/>
      <c r="J591" s="61"/>
      <c r="K591" s="61"/>
      <c r="L591" s="61"/>
      <c r="M591" s="61"/>
      <c r="N591" s="61"/>
      <c r="O591" s="61"/>
      <c r="P591" s="61"/>
      <c r="Q591" s="61"/>
      <c r="R591" s="61"/>
      <c r="S591" s="61"/>
      <c r="T591" s="61"/>
      <c r="U591" s="61"/>
      <c r="V591" s="61"/>
      <c r="W591" s="61"/>
      <c r="X591" s="61"/>
      <c r="Y591" s="61"/>
      <c r="Z591" s="61"/>
      <c r="AA591" s="61"/>
      <c r="AB591" s="61"/>
    </row>
    <row r="592" spans="1:28" ht="14.25" customHeight="1" x14ac:dyDescent="0.35">
      <c r="A592" s="61"/>
      <c r="B592" s="61"/>
      <c r="C592" s="61"/>
      <c r="D592" s="61"/>
      <c r="E592" s="61"/>
      <c r="F592" s="61"/>
      <c r="G592" s="61"/>
      <c r="H592" s="61"/>
      <c r="I592" s="61"/>
      <c r="J592" s="61"/>
      <c r="K592" s="61"/>
      <c r="L592" s="61"/>
      <c r="M592" s="61"/>
      <c r="N592" s="61"/>
      <c r="O592" s="61"/>
      <c r="P592" s="61"/>
      <c r="Q592" s="61"/>
      <c r="R592" s="61"/>
      <c r="S592" s="61"/>
      <c r="T592" s="61"/>
      <c r="U592" s="61"/>
      <c r="V592" s="61"/>
      <c r="W592" s="61"/>
      <c r="X592" s="61"/>
      <c r="Y592" s="61"/>
      <c r="Z592" s="61"/>
      <c r="AA592" s="61"/>
      <c r="AB592" s="61"/>
    </row>
    <row r="593" spans="1:28" ht="14.25" customHeight="1" x14ac:dyDescent="0.35">
      <c r="A593" s="61"/>
      <c r="B593" s="61"/>
      <c r="C593" s="61"/>
      <c r="D593" s="61"/>
      <c r="E593" s="61"/>
      <c r="F593" s="61"/>
      <c r="G593" s="61"/>
      <c r="H593" s="61"/>
      <c r="I593" s="61"/>
      <c r="J593" s="61"/>
      <c r="K593" s="61"/>
      <c r="L593" s="61"/>
      <c r="M593" s="61"/>
      <c r="N593" s="61"/>
      <c r="O593" s="61"/>
      <c r="P593" s="61"/>
      <c r="Q593" s="61"/>
      <c r="R593" s="61"/>
      <c r="S593" s="61"/>
      <c r="T593" s="61"/>
      <c r="U593" s="61"/>
      <c r="V593" s="61"/>
      <c r="W593" s="61"/>
      <c r="X593" s="61"/>
      <c r="Y593" s="61"/>
      <c r="Z593" s="61"/>
      <c r="AA593" s="61"/>
      <c r="AB593" s="61"/>
    </row>
    <row r="594" spans="1:28" ht="14.25" customHeight="1" x14ac:dyDescent="0.35">
      <c r="A594" s="61"/>
      <c r="B594" s="61"/>
      <c r="C594" s="61"/>
      <c r="D594" s="61"/>
      <c r="E594" s="61"/>
      <c r="F594" s="61"/>
      <c r="G594" s="61"/>
      <c r="H594" s="61"/>
      <c r="I594" s="61"/>
      <c r="J594" s="61"/>
      <c r="K594" s="61"/>
      <c r="L594" s="61"/>
      <c r="M594" s="61"/>
      <c r="N594" s="61"/>
      <c r="O594" s="61"/>
      <c r="P594" s="61"/>
      <c r="Q594" s="61"/>
      <c r="R594" s="61"/>
      <c r="S594" s="61"/>
      <c r="T594" s="61"/>
      <c r="U594" s="61"/>
      <c r="V594" s="61"/>
      <c r="W594" s="61"/>
      <c r="X594" s="61"/>
      <c r="Y594" s="61"/>
      <c r="Z594" s="61"/>
      <c r="AA594" s="61"/>
      <c r="AB594" s="61"/>
    </row>
    <row r="595" spans="1:28" ht="14.25" customHeight="1" x14ac:dyDescent="0.35">
      <c r="A595" s="61"/>
      <c r="B595" s="61"/>
      <c r="C595" s="61"/>
      <c r="D595" s="61"/>
      <c r="E595" s="61"/>
      <c r="F595" s="61"/>
      <c r="G595" s="61"/>
      <c r="H595" s="61"/>
      <c r="I595" s="61"/>
      <c r="J595" s="61"/>
      <c r="K595" s="61"/>
      <c r="L595" s="61"/>
      <c r="M595" s="61"/>
      <c r="N595" s="61"/>
      <c r="O595" s="61"/>
      <c r="P595" s="61"/>
      <c r="Q595" s="61"/>
      <c r="R595" s="61"/>
      <c r="S595" s="61"/>
      <c r="T595" s="61"/>
      <c r="U595" s="61"/>
      <c r="V595" s="61"/>
      <c r="W595" s="61"/>
      <c r="X595" s="61"/>
      <c r="Y595" s="61"/>
      <c r="Z595" s="61"/>
      <c r="AA595" s="61"/>
      <c r="AB595" s="61"/>
    </row>
    <row r="596" spans="1:28" ht="14.25" customHeight="1" x14ac:dyDescent="0.35">
      <c r="A596" s="61"/>
      <c r="B596" s="61"/>
      <c r="C596" s="61"/>
      <c r="D596" s="61"/>
      <c r="E596" s="61"/>
      <c r="F596" s="61"/>
      <c r="G596" s="61"/>
      <c r="H596" s="61"/>
      <c r="I596" s="61"/>
      <c r="J596" s="61"/>
      <c r="K596" s="61"/>
      <c r="L596" s="61"/>
      <c r="M596" s="61"/>
      <c r="N596" s="61"/>
      <c r="O596" s="61"/>
      <c r="P596" s="61"/>
      <c r="Q596" s="61"/>
      <c r="R596" s="61"/>
      <c r="S596" s="61"/>
      <c r="T596" s="61"/>
      <c r="U596" s="61"/>
      <c r="V596" s="61"/>
      <c r="W596" s="61"/>
      <c r="X596" s="61"/>
      <c r="Y596" s="61"/>
      <c r="Z596" s="61"/>
      <c r="AA596" s="61"/>
      <c r="AB596" s="61"/>
    </row>
    <row r="597" spans="1:28" ht="14.25" customHeight="1" x14ac:dyDescent="0.35">
      <c r="A597" s="61"/>
      <c r="B597" s="61"/>
      <c r="C597" s="61"/>
      <c r="D597" s="61"/>
      <c r="E597" s="61"/>
      <c r="F597" s="61"/>
      <c r="G597" s="61"/>
      <c r="H597" s="61"/>
      <c r="I597" s="61"/>
      <c r="J597" s="61"/>
      <c r="K597" s="61"/>
      <c r="L597" s="61"/>
      <c r="M597" s="61"/>
      <c r="N597" s="61"/>
      <c r="O597" s="61"/>
      <c r="P597" s="61"/>
      <c r="Q597" s="61"/>
      <c r="R597" s="61"/>
      <c r="S597" s="61"/>
      <c r="T597" s="61"/>
      <c r="U597" s="61"/>
      <c r="V597" s="61"/>
      <c r="W597" s="61"/>
      <c r="X597" s="61"/>
      <c r="Y597" s="61"/>
      <c r="Z597" s="61"/>
      <c r="AA597" s="61"/>
      <c r="AB597" s="61"/>
    </row>
    <row r="598" spans="1:28" ht="14.25" customHeight="1" x14ac:dyDescent="0.35">
      <c r="A598" s="61"/>
      <c r="B598" s="61"/>
      <c r="C598" s="61"/>
      <c r="D598" s="61"/>
      <c r="E598" s="61"/>
      <c r="F598" s="61"/>
      <c r="G598" s="61"/>
      <c r="H598" s="61"/>
      <c r="I598" s="61"/>
      <c r="J598" s="61"/>
      <c r="K598" s="61"/>
      <c r="L598" s="61"/>
      <c r="M598" s="61"/>
      <c r="N598" s="61"/>
      <c r="O598" s="61"/>
      <c r="P598" s="61"/>
      <c r="Q598" s="61"/>
      <c r="R598" s="61"/>
      <c r="S598" s="61"/>
      <c r="T598" s="61"/>
      <c r="U598" s="61"/>
      <c r="V598" s="61"/>
      <c r="W598" s="61"/>
      <c r="X598" s="61"/>
      <c r="Y598" s="61"/>
      <c r="Z598" s="61"/>
      <c r="AA598" s="61"/>
      <c r="AB598" s="61"/>
    </row>
    <row r="599" spans="1:28" ht="14.25" customHeight="1" x14ac:dyDescent="0.35">
      <c r="A599" s="61"/>
      <c r="B599" s="61"/>
      <c r="C599" s="61"/>
      <c r="D599" s="61"/>
      <c r="E599" s="61"/>
      <c r="F599" s="61"/>
      <c r="G599" s="61"/>
      <c r="H599" s="61"/>
      <c r="I599" s="61"/>
      <c r="J599" s="61"/>
      <c r="K599" s="61"/>
      <c r="L599" s="61"/>
      <c r="M599" s="61"/>
      <c r="N599" s="61"/>
      <c r="O599" s="61"/>
      <c r="P599" s="61"/>
      <c r="Q599" s="61"/>
      <c r="R599" s="61"/>
      <c r="S599" s="61"/>
      <c r="T599" s="61"/>
      <c r="U599" s="61"/>
      <c r="V599" s="61"/>
      <c r="W599" s="61"/>
      <c r="X599" s="61"/>
      <c r="Y599" s="61"/>
      <c r="Z599" s="61"/>
      <c r="AA599" s="61"/>
      <c r="AB599" s="61"/>
    </row>
    <row r="600" spans="1:28" ht="14.25" customHeight="1" x14ac:dyDescent="0.35">
      <c r="A600" s="61"/>
      <c r="B600" s="61"/>
      <c r="C600" s="61"/>
      <c r="D600" s="61"/>
      <c r="E600" s="61"/>
      <c r="F600" s="61"/>
      <c r="G600" s="61"/>
      <c r="H600" s="61"/>
      <c r="I600" s="61"/>
      <c r="J600" s="61"/>
      <c r="K600" s="61"/>
      <c r="L600" s="61"/>
      <c r="M600" s="61"/>
      <c r="N600" s="61"/>
      <c r="O600" s="61"/>
      <c r="P600" s="61"/>
      <c r="Q600" s="61"/>
      <c r="R600" s="61"/>
      <c r="S600" s="61"/>
      <c r="T600" s="61"/>
      <c r="U600" s="61"/>
      <c r="V600" s="61"/>
      <c r="W600" s="61"/>
      <c r="X600" s="61"/>
      <c r="Y600" s="61"/>
      <c r="Z600" s="61"/>
      <c r="AA600" s="61"/>
      <c r="AB600" s="61"/>
    </row>
    <row r="601" spans="1:28" ht="14.25" customHeight="1" x14ac:dyDescent="0.35">
      <c r="A601" s="61"/>
      <c r="B601" s="61"/>
      <c r="C601" s="61"/>
      <c r="D601" s="61"/>
      <c r="E601" s="61"/>
      <c r="F601" s="61"/>
      <c r="G601" s="61"/>
      <c r="H601" s="61"/>
      <c r="I601" s="61"/>
      <c r="J601" s="61"/>
      <c r="K601" s="61"/>
      <c r="L601" s="61"/>
      <c r="M601" s="61"/>
      <c r="N601" s="61"/>
      <c r="O601" s="61"/>
      <c r="P601" s="61"/>
      <c r="Q601" s="61"/>
      <c r="R601" s="61"/>
      <c r="S601" s="61"/>
      <c r="T601" s="61"/>
      <c r="U601" s="61"/>
      <c r="V601" s="61"/>
      <c r="W601" s="61"/>
      <c r="X601" s="61"/>
      <c r="Y601" s="61"/>
      <c r="Z601" s="61"/>
      <c r="AA601" s="61"/>
      <c r="AB601" s="61"/>
    </row>
    <row r="602" spans="1:28" ht="14.25" customHeight="1" x14ac:dyDescent="0.35">
      <c r="A602" s="61"/>
      <c r="B602" s="61"/>
      <c r="C602" s="61"/>
      <c r="D602" s="61"/>
      <c r="E602" s="61"/>
      <c r="F602" s="61"/>
      <c r="G602" s="61"/>
      <c r="H602" s="61"/>
      <c r="I602" s="61"/>
      <c r="J602" s="61"/>
      <c r="K602" s="61"/>
      <c r="L602" s="61"/>
      <c r="M602" s="61"/>
      <c r="N602" s="61"/>
      <c r="O602" s="61"/>
      <c r="P602" s="61"/>
      <c r="Q602" s="61"/>
      <c r="R602" s="61"/>
      <c r="S602" s="61"/>
      <c r="T602" s="61"/>
      <c r="U602" s="61"/>
      <c r="V602" s="61"/>
      <c r="W602" s="61"/>
      <c r="X602" s="61"/>
      <c r="Y602" s="61"/>
      <c r="Z602" s="61"/>
      <c r="AA602" s="61"/>
      <c r="AB602" s="61"/>
    </row>
    <row r="603" spans="1:28" ht="14.25" customHeight="1" x14ac:dyDescent="0.35">
      <c r="A603" s="61"/>
      <c r="B603" s="61"/>
      <c r="C603" s="61"/>
      <c r="D603" s="61"/>
      <c r="E603" s="61"/>
      <c r="F603" s="61"/>
      <c r="G603" s="61"/>
      <c r="H603" s="61"/>
      <c r="I603" s="61"/>
      <c r="J603" s="61"/>
      <c r="K603" s="61"/>
      <c r="L603" s="61"/>
      <c r="M603" s="61"/>
      <c r="N603" s="61"/>
      <c r="O603" s="61"/>
      <c r="P603" s="61"/>
      <c r="Q603" s="61"/>
      <c r="R603" s="61"/>
      <c r="S603" s="61"/>
      <c r="T603" s="61"/>
      <c r="U603" s="61"/>
      <c r="V603" s="61"/>
      <c r="W603" s="61"/>
      <c r="X603" s="61"/>
      <c r="Y603" s="61"/>
      <c r="Z603" s="61"/>
      <c r="AA603" s="61"/>
      <c r="AB603" s="61"/>
    </row>
    <row r="604" spans="1:28" ht="14.25" customHeight="1" x14ac:dyDescent="0.35">
      <c r="A604" s="61"/>
      <c r="B604" s="61"/>
      <c r="C604" s="61"/>
      <c r="D604" s="61"/>
      <c r="E604" s="61"/>
      <c r="F604" s="61"/>
      <c r="G604" s="61"/>
      <c r="H604" s="61"/>
      <c r="I604" s="61"/>
      <c r="J604" s="61"/>
      <c r="K604" s="61"/>
      <c r="L604" s="61"/>
      <c r="M604" s="61"/>
      <c r="N604" s="61"/>
      <c r="O604" s="61"/>
      <c r="P604" s="61"/>
      <c r="Q604" s="61"/>
      <c r="R604" s="61"/>
      <c r="S604" s="61"/>
      <c r="T604" s="61"/>
      <c r="U604" s="61"/>
      <c r="V604" s="61"/>
      <c r="W604" s="61"/>
      <c r="X604" s="61"/>
      <c r="Y604" s="61"/>
      <c r="Z604" s="61"/>
      <c r="AA604" s="61"/>
      <c r="AB604" s="61"/>
    </row>
    <row r="605" spans="1:28" ht="14.25" customHeight="1" x14ac:dyDescent="0.35">
      <c r="A605" s="61"/>
      <c r="B605" s="61"/>
      <c r="C605" s="61"/>
      <c r="D605" s="61"/>
      <c r="E605" s="61"/>
      <c r="F605" s="61"/>
      <c r="G605" s="61"/>
      <c r="H605" s="61"/>
      <c r="I605" s="61"/>
      <c r="J605" s="61"/>
      <c r="K605" s="61"/>
      <c r="L605" s="61"/>
      <c r="M605" s="61"/>
      <c r="N605" s="61"/>
      <c r="O605" s="61"/>
      <c r="P605" s="61"/>
      <c r="Q605" s="61"/>
      <c r="R605" s="61"/>
      <c r="S605" s="61"/>
      <c r="T605" s="61"/>
      <c r="U605" s="61"/>
      <c r="V605" s="61"/>
      <c r="W605" s="61"/>
      <c r="X605" s="61"/>
      <c r="Y605" s="61"/>
      <c r="Z605" s="61"/>
      <c r="AA605" s="61"/>
      <c r="AB605" s="61"/>
    </row>
    <row r="606" spans="1:28" ht="14.25" customHeight="1" x14ac:dyDescent="0.35">
      <c r="A606" s="61"/>
      <c r="B606" s="61"/>
      <c r="C606" s="61"/>
      <c r="D606" s="61"/>
      <c r="E606" s="61"/>
      <c r="F606" s="61"/>
      <c r="G606" s="61"/>
      <c r="H606" s="61"/>
      <c r="I606" s="61"/>
      <c r="J606" s="61"/>
      <c r="K606" s="61"/>
      <c r="L606" s="61"/>
      <c r="M606" s="61"/>
      <c r="N606" s="61"/>
      <c r="O606" s="61"/>
      <c r="P606" s="61"/>
      <c r="Q606" s="61"/>
      <c r="R606" s="61"/>
      <c r="S606" s="61"/>
      <c r="T606" s="61"/>
      <c r="U606" s="61"/>
      <c r="V606" s="61"/>
      <c r="W606" s="61"/>
      <c r="X606" s="61"/>
      <c r="Y606" s="61"/>
      <c r="Z606" s="61"/>
      <c r="AA606" s="61"/>
      <c r="AB606" s="61"/>
    </row>
    <row r="607" spans="1:28" ht="14.25" customHeight="1" x14ac:dyDescent="0.35">
      <c r="A607" s="61"/>
      <c r="B607" s="61"/>
      <c r="C607" s="61"/>
      <c r="D607" s="61"/>
      <c r="E607" s="61"/>
      <c r="F607" s="61"/>
      <c r="G607" s="61"/>
      <c r="H607" s="61"/>
      <c r="I607" s="61"/>
      <c r="J607" s="61"/>
      <c r="K607" s="61"/>
      <c r="L607" s="61"/>
      <c r="M607" s="61"/>
      <c r="N607" s="61"/>
      <c r="O607" s="61"/>
      <c r="P607" s="61"/>
      <c r="Q607" s="61"/>
      <c r="R607" s="61"/>
      <c r="S607" s="61"/>
      <c r="T607" s="61"/>
      <c r="U607" s="61"/>
      <c r="V607" s="61"/>
      <c r="W607" s="61"/>
      <c r="X607" s="61"/>
      <c r="Y607" s="61"/>
      <c r="Z607" s="61"/>
      <c r="AA607" s="61"/>
      <c r="AB607" s="61"/>
    </row>
    <row r="608" spans="1:28" ht="14.25" customHeight="1" x14ac:dyDescent="0.35">
      <c r="A608" s="61"/>
      <c r="B608" s="61"/>
      <c r="C608" s="61"/>
      <c r="D608" s="61"/>
      <c r="E608" s="61"/>
      <c r="F608" s="61"/>
      <c r="G608" s="61"/>
      <c r="H608" s="61"/>
      <c r="I608" s="61"/>
      <c r="J608" s="61"/>
      <c r="K608" s="61"/>
      <c r="L608" s="61"/>
      <c r="M608" s="61"/>
      <c r="N608" s="61"/>
      <c r="O608" s="61"/>
      <c r="P608" s="61"/>
      <c r="Q608" s="61"/>
      <c r="R608" s="61"/>
      <c r="S608" s="61"/>
      <c r="T608" s="61"/>
      <c r="U608" s="61"/>
      <c r="V608" s="61"/>
      <c r="W608" s="61"/>
      <c r="X608" s="61"/>
      <c r="Y608" s="61"/>
      <c r="Z608" s="61"/>
      <c r="AA608" s="61"/>
      <c r="AB608" s="61"/>
    </row>
    <row r="609" spans="1:28" ht="14.25" customHeight="1" x14ac:dyDescent="0.35">
      <c r="A609" s="61"/>
      <c r="B609" s="61"/>
      <c r="C609" s="61"/>
      <c r="D609" s="61"/>
      <c r="E609" s="61"/>
      <c r="F609" s="61"/>
      <c r="G609" s="61"/>
      <c r="H609" s="61"/>
      <c r="I609" s="61"/>
      <c r="J609" s="61"/>
      <c r="K609" s="61"/>
      <c r="L609" s="61"/>
      <c r="M609" s="61"/>
      <c r="N609" s="61"/>
      <c r="O609" s="61"/>
      <c r="P609" s="61"/>
      <c r="Q609" s="61"/>
      <c r="R609" s="61"/>
      <c r="S609" s="61"/>
      <c r="T609" s="61"/>
      <c r="U609" s="61"/>
      <c r="V609" s="61"/>
      <c r="W609" s="61"/>
      <c r="X609" s="61"/>
      <c r="Y609" s="61"/>
      <c r="Z609" s="61"/>
      <c r="AA609" s="61"/>
      <c r="AB609" s="61"/>
    </row>
    <row r="610" spans="1:28" ht="14.25" customHeight="1" x14ac:dyDescent="0.35">
      <c r="A610" s="61"/>
      <c r="B610" s="61"/>
      <c r="C610" s="61"/>
      <c r="D610" s="61"/>
      <c r="E610" s="61"/>
      <c r="F610" s="61"/>
      <c r="G610" s="61"/>
      <c r="H610" s="61"/>
      <c r="I610" s="61"/>
      <c r="J610" s="61"/>
      <c r="K610" s="61"/>
      <c r="L610" s="61"/>
      <c r="M610" s="61"/>
      <c r="N610" s="61"/>
      <c r="O610" s="61"/>
      <c r="P610" s="61"/>
      <c r="Q610" s="61"/>
      <c r="R610" s="61"/>
      <c r="S610" s="61"/>
      <c r="T610" s="61"/>
      <c r="U610" s="61"/>
      <c r="V610" s="61"/>
      <c r="W610" s="61"/>
      <c r="X610" s="61"/>
      <c r="Y610" s="61"/>
      <c r="Z610" s="61"/>
      <c r="AA610" s="61"/>
      <c r="AB610" s="61"/>
    </row>
    <row r="611" spans="1:28" ht="14.25" customHeight="1" x14ac:dyDescent="0.35">
      <c r="A611" s="61"/>
      <c r="B611" s="61"/>
      <c r="C611" s="61"/>
      <c r="D611" s="61"/>
      <c r="E611" s="61"/>
      <c r="F611" s="61"/>
      <c r="G611" s="61"/>
      <c r="H611" s="61"/>
      <c r="I611" s="61"/>
      <c r="J611" s="61"/>
      <c r="K611" s="61"/>
      <c r="L611" s="61"/>
      <c r="M611" s="61"/>
      <c r="N611" s="61"/>
      <c r="O611" s="61"/>
      <c r="P611" s="61"/>
      <c r="Q611" s="61"/>
      <c r="R611" s="61"/>
      <c r="S611" s="61"/>
      <c r="T611" s="61"/>
      <c r="U611" s="61"/>
      <c r="V611" s="61"/>
      <c r="W611" s="61"/>
      <c r="X611" s="61"/>
      <c r="Y611" s="61"/>
      <c r="Z611" s="61"/>
      <c r="AA611" s="61"/>
      <c r="AB611" s="61"/>
    </row>
    <row r="612" spans="1:28" ht="14.25" customHeight="1" x14ac:dyDescent="0.35">
      <c r="A612" s="61"/>
      <c r="B612" s="61"/>
      <c r="C612" s="61"/>
      <c r="D612" s="61"/>
      <c r="E612" s="61"/>
      <c r="F612" s="61"/>
      <c r="G612" s="61"/>
      <c r="H612" s="61"/>
      <c r="I612" s="61"/>
      <c r="J612" s="61"/>
      <c r="K612" s="61"/>
      <c r="L612" s="61"/>
      <c r="M612" s="61"/>
      <c r="N612" s="61"/>
      <c r="O612" s="61"/>
      <c r="P612" s="61"/>
      <c r="Q612" s="61"/>
      <c r="R612" s="61"/>
      <c r="S612" s="61"/>
      <c r="T612" s="61"/>
      <c r="U612" s="61"/>
      <c r="V612" s="61"/>
      <c r="W612" s="61"/>
      <c r="X612" s="61"/>
      <c r="Y612" s="61"/>
      <c r="Z612" s="61"/>
      <c r="AA612" s="61"/>
      <c r="AB612" s="61"/>
    </row>
    <row r="613" spans="1:28" ht="14.25" customHeight="1" x14ac:dyDescent="0.35">
      <c r="A613" s="61"/>
      <c r="B613" s="61"/>
      <c r="C613" s="61"/>
      <c r="D613" s="61"/>
      <c r="E613" s="61"/>
      <c r="F613" s="61"/>
      <c r="G613" s="61"/>
      <c r="H613" s="61"/>
      <c r="I613" s="61"/>
      <c r="J613" s="61"/>
      <c r="K613" s="61"/>
      <c r="L613" s="61"/>
      <c r="M613" s="61"/>
      <c r="N613" s="61"/>
      <c r="O613" s="61"/>
      <c r="P613" s="61"/>
      <c r="Q613" s="61"/>
      <c r="R613" s="61"/>
      <c r="S613" s="61"/>
      <c r="T613" s="61"/>
      <c r="U613" s="61"/>
      <c r="V613" s="61"/>
      <c r="W613" s="61"/>
      <c r="X613" s="61"/>
      <c r="Y613" s="61"/>
      <c r="Z613" s="61"/>
      <c r="AA613" s="61"/>
      <c r="AB613" s="61"/>
    </row>
    <row r="614" spans="1:28" ht="14.25" customHeight="1" x14ac:dyDescent="0.35">
      <c r="A614" s="61"/>
      <c r="B614" s="61"/>
      <c r="C614" s="61"/>
      <c r="D614" s="61"/>
      <c r="E614" s="61"/>
      <c r="F614" s="61"/>
      <c r="G614" s="61"/>
      <c r="H614" s="61"/>
      <c r="I614" s="61"/>
      <c r="J614" s="61"/>
      <c r="K614" s="61"/>
      <c r="L614" s="61"/>
      <c r="M614" s="61"/>
      <c r="N614" s="61"/>
      <c r="O614" s="61"/>
      <c r="P614" s="61"/>
      <c r="Q614" s="61"/>
      <c r="R614" s="61"/>
      <c r="S614" s="61"/>
      <c r="T614" s="61"/>
      <c r="U614" s="61"/>
      <c r="V614" s="61"/>
      <c r="W614" s="61"/>
      <c r="X614" s="61"/>
      <c r="Y614" s="61"/>
      <c r="Z614" s="61"/>
      <c r="AA614" s="61"/>
      <c r="AB614" s="61"/>
    </row>
    <row r="615" spans="1:28" ht="14.25" customHeight="1" x14ac:dyDescent="0.35">
      <c r="A615" s="61"/>
      <c r="B615" s="61"/>
      <c r="C615" s="61"/>
      <c r="D615" s="61"/>
      <c r="E615" s="61"/>
      <c r="F615" s="61"/>
      <c r="G615" s="61"/>
      <c r="H615" s="61"/>
      <c r="I615" s="61"/>
      <c r="J615" s="61"/>
      <c r="K615" s="61"/>
      <c r="L615" s="61"/>
      <c r="M615" s="61"/>
      <c r="N615" s="61"/>
      <c r="O615" s="61"/>
      <c r="P615" s="61"/>
      <c r="Q615" s="61"/>
      <c r="R615" s="61"/>
      <c r="S615" s="61"/>
      <c r="T615" s="61"/>
      <c r="U615" s="61"/>
      <c r="V615" s="61"/>
      <c r="W615" s="61"/>
      <c r="X615" s="61"/>
      <c r="Y615" s="61"/>
      <c r="Z615" s="61"/>
      <c r="AA615" s="61"/>
      <c r="AB615" s="61"/>
    </row>
    <row r="616" spans="1:28" ht="14.25" customHeight="1" x14ac:dyDescent="0.35">
      <c r="A616" s="61"/>
      <c r="B616" s="61"/>
      <c r="C616" s="61"/>
      <c r="D616" s="61"/>
      <c r="E616" s="61"/>
      <c r="F616" s="61"/>
      <c r="G616" s="61"/>
      <c r="H616" s="61"/>
      <c r="I616" s="61"/>
      <c r="J616" s="61"/>
      <c r="K616" s="61"/>
      <c r="L616" s="61"/>
      <c r="M616" s="61"/>
      <c r="N616" s="61"/>
      <c r="O616" s="61"/>
      <c r="P616" s="61"/>
      <c r="Q616" s="61"/>
      <c r="R616" s="61"/>
      <c r="S616" s="61"/>
      <c r="T616" s="61"/>
      <c r="U616" s="61"/>
      <c r="V616" s="61"/>
      <c r="W616" s="61"/>
      <c r="X616" s="61"/>
      <c r="Y616" s="61"/>
      <c r="Z616" s="61"/>
      <c r="AA616" s="61"/>
      <c r="AB616" s="61"/>
    </row>
    <row r="617" spans="1:28" ht="14.25" customHeight="1" x14ac:dyDescent="0.35">
      <c r="A617" s="61"/>
      <c r="B617" s="61"/>
      <c r="C617" s="61"/>
      <c r="D617" s="61"/>
      <c r="E617" s="61"/>
      <c r="F617" s="61"/>
      <c r="G617" s="61"/>
      <c r="H617" s="61"/>
      <c r="I617" s="61"/>
      <c r="J617" s="61"/>
      <c r="K617" s="61"/>
      <c r="L617" s="61"/>
      <c r="M617" s="61"/>
      <c r="N617" s="61"/>
      <c r="O617" s="61"/>
      <c r="P617" s="61"/>
      <c r="Q617" s="61"/>
      <c r="R617" s="61"/>
      <c r="S617" s="61"/>
      <c r="T617" s="61"/>
      <c r="U617" s="61"/>
      <c r="V617" s="61"/>
      <c r="W617" s="61"/>
      <c r="X617" s="61"/>
      <c r="Y617" s="61"/>
      <c r="Z617" s="61"/>
      <c r="AA617" s="61"/>
      <c r="AB617" s="61"/>
    </row>
    <row r="618" spans="1:28" ht="14.25" customHeight="1" x14ac:dyDescent="0.35">
      <c r="A618" s="61"/>
      <c r="B618" s="61"/>
      <c r="C618" s="61"/>
      <c r="D618" s="61"/>
      <c r="E618" s="61"/>
      <c r="F618" s="61"/>
      <c r="G618" s="61"/>
      <c r="H618" s="61"/>
      <c r="I618" s="61"/>
      <c r="J618" s="61"/>
      <c r="K618" s="61"/>
      <c r="L618" s="61"/>
      <c r="M618" s="61"/>
      <c r="N618" s="61"/>
      <c r="O618" s="61"/>
      <c r="P618" s="61"/>
      <c r="Q618" s="61"/>
      <c r="R618" s="61"/>
      <c r="S618" s="61"/>
      <c r="T618" s="61"/>
      <c r="U618" s="61"/>
      <c r="V618" s="61"/>
      <c r="W618" s="61"/>
      <c r="X618" s="61"/>
      <c r="Y618" s="61"/>
      <c r="Z618" s="61"/>
      <c r="AA618" s="61"/>
      <c r="AB618" s="61"/>
    </row>
    <row r="619" spans="1:28" ht="14.25" customHeight="1" x14ac:dyDescent="0.35">
      <c r="A619" s="61"/>
      <c r="B619" s="61"/>
      <c r="C619" s="61"/>
      <c r="D619" s="61"/>
      <c r="E619" s="61"/>
      <c r="F619" s="61"/>
      <c r="G619" s="61"/>
      <c r="H619" s="61"/>
      <c r="I619" s="61"/>
      <c r="J619" s="61"/>
      <c r="K619" s="61"/>
      <c r="L619" s="61"/>
      <c r="M619" s="61"/>
      <c r="N619" s="61"/>
      <c r="O619" s="61"/>
      <c r="P619" s="61"/>
      <c r="Q619" s="61"/>
      <c r="R619" s="61"/>
      <c r="S619" s="61"/>
      <c r="T619" s="61"/>
      <c r="U619" s="61"/>
      <c r="V619" s="61"/>
      <c r="W619" s="61"/>
      <c r="X619" s="61"/>
      <c r="Y619" s="61"/>
      <c r="Z619" s="61"/>
      <c r="AA619" s="61"/>
      <c r="AB619" s="61"/>
    </row>
    <row r="620" spans="1:28" ht="14.25" customHeight="1" x14ac:dyDescent="0.35">
      <c r="A620" s="61"/>
      <c r="B620" s="61"/>
      <c r="C620" s="61"/>
      <c r="D620" s="61"/>
      <c r="E620" s="61"/>
      <c r="F620" s="61"/>
      <c r="G620" s="61"/>
      <c r="H620" s="61"/>
      <c r="I620" s="61"/>
      <c r="J620" s="61"/>
      <c r="K620" s="61"/>
      <c r="L620" s="61"/>
      <c r="M620" s="61"/>
      <c r="N620" s="61"/>
      <c r="O620" s="61"/>
      <c r="P620" s="61"/>
      <c r="Q620" s="61"/>
      <c r="R620" s="61"/>
      <c r="S620" s="61"/>
      <c r="T620" s="61"/>
      <c r="U620" s="61"/>
      <c r="V620" s="61"/>
      <c r="W620" s="61"/>
      <c r="X620" s="61"/>
      <c r="Y620" s="61"/>
      <c r="Z620" s="61"/>
      <c r="AA620" s="61"/>
      <c r="AB620" s="61"/>
    </row>
    <row r="621" spans="1:28" ht="14.25" customHeight="1" x14ac:dyDescent="0.35">
      <c r="A621" s="61"/>
      <c r="B621" s="61"/>
      <c r="C621" s="61"/>
      <c r="D621" s="61"/>
      <c r="E621" s="61"/>
      <c r="F621" s="61"/>
      <c r="G621" s="61"/>
      <c r="H621" s="61"/>
      <c r="I621" s="61"/>
      <c r="J621" s="61"/>
      <c r="K621" s="61"/>
      <c r="L621" s="61"/>
      <c r="M621" s="61"/>
      <c r="N621" s="61"/>
      <c r="O621" s="61"/>
      <c r="P621" s="61"/>
      <c r="Q621" s="61"/>
      <c r="R621" s="61"/>
      <c r="S621" s="61"/>
      <c r="T621" s="61"/>
      <c r="U621" s="61"/>
      <c r="V621" s="61"/>
      <c r="W621" s="61"/>
      <c r="X621" s="61"/>
      <c r="Y621" s="61"/>
      <c r="Z621" s="61"/>
      <c r="AA621" s="61"/>
      <c r="AB621" s="61"/>
    </row>
    <row r="622" spans="1:28" ht="14.25" customHeight="1" x14ac:dyDescent="0.35">
      <c r="A622" s="61"/>
      <c r="B622" s="61"/>
      <c r="C622" s="61"/>
      <c r="D622" s="61"/>
      <c r="E622" s="61"/>
      <c r="F622" s="61"/>
      <c r="G622" s="61"/>
      <c r="H622" s="61"/>
      <c r="I622" s="61"/>
      <c r="J622" s="61"/>
      <c r="K622" s="61"/>
      <c r="L622" s="61"/>
      <c r="M622" s="61"/>
      <c r="N622" s="61"/>
      <c r="O622" s="61"/>
      <c r="P622" s="61"/>
      <c r="Q622" s="61"/>
      <c r="R622" s="61"/>
      <c r="S622" s="61"/>
      <c r="T622" s="61"/>
      <c r="U622" s="61"/>
      <c r="V622" s="61"/>
      <c r="W622" s="61"/>
      <c r="X622" s="61"/>
      <c r="Y622" s="61"/>
      <c r="Z622" s="61"/>
      <c r="AA622" s="61"/>
      <c r="AB622" s="61"/>
    </row>
    <row r="623" spans="1:28" ht="14.25" customHeight="1" x14ac:dyDescent="0.35">
      <c r="A623" s="61"/>
      <c r="B623" s="61"/>
      <c r="C623" s="61"/>
      <c r="D623" s="61"/>
      <c r="E623" s="61"/>
      <c r="F623" s="61"/>
      <c r="G623" s="61"/>
      <c r="H623" s="61"/>
      <c r="I623" s="61"/>
      <c r="J623" s="61"/>
      <c r="K623" s="61"/>
      <c r="L623" s="61"/>
      <c r="M623" s="61"/>
      <c r="N623" s="61"/>
      <c r="O623" s="61"/>
      <c r="P623" s="61"/>
      <c r="Q623" s="61"/>
      <c r="R623" s="61"/>
      <c r="S623" s="61"/>
      <c r="T623" s="61"/>
      <c r="U623" s="61"/>
      <c r="V623" s="61"/>
      <c r="W623" s="61"/>
      <c r="X623" s="61"/>
      <c r="Y623" s="61"/>
      <c r="Z623" s="61"/>
      <c r="AA623" s="61"/>
      <c r="AB623" s="61"/>
    </row>
    <row r="624" spans="1:28" ht="14.25" customHeight="1" x14ac:dyDescent="0.35">
      <c r="A624" s="61"/>
      <c r="B624" s="61"/>
      <c r="C624" s="61"/>
      <c r="D624" s="61"/>
      <c r="E624" s="61"/>
      <c r="F624" s="61"/>
      <c r="G624" s="61"/>
      <c r="H624" s="61"/>
      <c r="I624" s="61"/>
      <c r="J624" s="61"/>
      <c r="K624" s="61"/>
      <c r="L624" s="61"/>
      <c r="M624" s="61"/>
      <c r="N624" s="61"/>
      <c r="O624" s="61"/>
      <c r="P624" s="61"/>
      <c r="Q624" s="61"/>
      <c r="R624" s="61"/>
      <c r="S624" s="61"/>
      <c r="T624" s="61"/>
      <c r="U624" s="61"/>
      <c r="V624" s="61"/>
      <c r="W624" s="61"/>
      <c r="X624" s="61"/>
      <c r="Y624" s="61"/>
      <c r="Z624" s="61"/>
      <c r="AA624" s="61"/>
      <c r="AB624" s="61"/>
    </row>
    <row r="625" spans="1:28" ht="14.25" customHeight="1" x14ac:dyDescent="0.35">
      <c r="A625" s="61"/>
      <c r="B625" s="61"/>
      <c r="C625" s="61"/>
      <c r="D625" s="61"/>
      <c r="E625" s="61"/>
      <c r="F625" s="61"/>
      <c r="G625" s="61"/>
      <c r="H625" s="61"/>
      <c r="I625" s="61"/>
      <c r="J625" s="61"/>
      <c r="K625" s="61"/>
      <c r="L625" s="61"/>
      <c r="M625" s="61"/>
      <c r="N625" s="61"/>
      <c r="O625" s="61"/>
      <c r="P625" s="61"/>
      <c r="Q625" s="61"/>
      <c r="R625" s="61"/>
      <c r="S625" s="61"/>
      <c r="T625" s="61"/>
      <c r="U625" s="61"/>
      <c r="V625" s="61"/>
      <c r="W625" s="61"/>
      <c r="X625" s="61"/>
      <c r="Y625" s="61"/>
      <c r="Z625" s="61"/>
      <c r="AA625" s="61"/>
      <c r="AB625" s="61"/>
    </row>
    <row r="626" spans="1:28" ht="14.25" customHeight="1" x14ac:dyDescent="0.35">
      <c r="A626" s="61"/>
      <c r="B626" s="61"/>
      <c r="C626" s="61"/>
      <c r="D626" s="61"/>
      <c r="E626" s="61"/>
      <c r="F626" s="61"/>
      <c r="G626" s="61"/>
      <c r="H626" s="61"/>
      <c r="I626" s="61"/>
      <c r="J626" s="61"/>
      <c r="K626" s="61"/>
      <c r="L626" s="61"/>
      <c r="M626" s="61"/>
      <c r="N626" s="61"/>
      <c r="O626" s="61"/>
      <c r="P626" s="61"/>
      <c r="Q626" s="61"/>
      <c r="R626" s="61"/>
      <c r="S626" s="61"/>
      <c r="T626" s="61"/>
      <c r="U626" s="61"/>
      <c r="V626" s="61"/>
      <c r="W626" s="61"/>
      <c r="X626" s="61"/>
      <c r="Y626" s="61"/>
      <c r="Z626" s="61"/>
      <c r="AA626" s="61"/>
      <c r="AB626" s="61"/>
    </row>
    <row r="627" spans="1:28" ht="14.25" customHeight="1" x14ac:dyDescent="0.35">
      <c r="A627" s="61"/>
      <c r="B627" s="61"/>
      <c r="C627" s="61"/>
      <c r="D627" s="61"/>
      <c r="E627" s="61"/>
      <c r="F627" s="61"/>
      <c r="G627" s="61"/>
      <c r="H627" s="61"/>
      <c r="I627" s="61"/>
      <c r="J627" s="61"/>
      <c r="K627" s="61"/>
      <c r="L627" s="61"/>
      <c r="M627" s="61"/>
      <c r="N627" s="61"/>
      <c r="O627" s="61"/>
      <c r="P627" s="61"/>
      <c r="Q627" s="61"/>
      <c r="R627" s="61"/>
      <c r="S627" s="61"/>
      <c r="T627" s="61"/>
      <c r="U627" s="61"/>
      <c r="V627" s="61"/>
      <c r="W627" s="61"/>
      <c r="X627" s="61"/>
      <c r="Y627" s="61"/>
      <c r="Z627" s="61"/>
      <c r="AA627" s="61"/>
      <c r="AB627" s="61"/>
    </row>
    <row r="628" spans="1:28" ht="14.25" customHeight="1" x14ac:dyDescent="0.35">
      <c r="A628" s="61"/>
      <c r="B628" s="61"/>
      <c r="C628" s="61"/>
      <c r="D628" s="61"/>
      <c r="E628" s="61"/>
      <c r="F628" s="61"/>
      <c r="G628" s="61"/>
      <c r="H628" s="61"/>
      <c r="I628" s="61"/>
      <c r="J628" s="61"/>
      <c r="K628" s="61"/>
      <c r="L628" s="61"/>
      <c r="M628" s="61"/>
      <c r="N628" s="61"/>
      <c r="O628" s="61"/>
      <c r="P628" s="61"/>
      <c r="Q628" s="61"/>
      <c r="R628" s="61"/>
      <c r="S628" s="61"/>
      <c r="T628" s="61"/>
      <c r="U628" s="61"/>
      <c r="V628" s="61"/>
      <c r="W628" s="61"/>
      <c r="X628" s="61"/>
      <c r="Y628" s="61"/>
      <c r="Z628" s="61"/>
      <c r="AA628" s="61"/>
      <c r="AB628" s="61"/>
    </row>
    <row r="629" spans="1:28" ht="14.25" customHeight="1" x14ac:dyDescent="0.35">
      <c r="A629" s="61"/>
      <c r="B629" s="61"/>
      <c r="C629" s="61"/>
      <c r="D629" s="61"/>
      <c r="E629" s="61"/>
      <c r="F629" s="61"/>
      <c r="G629" s="61"/>
      <c r="H629" s="61"/>
      <c r="I629" s="61"/>
      <c r="J629" s="61"/>
      <c r="K629" s="61"/>
      <c r="L629" s="61"/>
      <c r="M629" s="61"/>
      <c r="N629" s="61"/>
      <c r="O629" s="61"/>
      <c r="P629" s="61"/>
      <c r="Q629" s="61"/>
      <c r="R629" s="61"/>
      <c r="S629" s="61"/>
      <c r="T629" s="61"/>
      <c r="U629" s="61"/>
      <c r="V629" s="61"/>
      <c r="W629" s="61"/>
      <c r="X629" s="61"/>
      <c r="Y629" s="61"/>
      <c r="Z629" s="61"/>
      <c r="AA629" s="61"/>
      <c r="AB629" s="61"/>
    </row>
    <row r="630" spans="1:28" ht="14.25" customHeight="1" x14ac:dyDescent="0.35">
      <c r="A630" s="61"/>
      <c r="B630" s="61"/>
      <c r="C630" s="61"/>
      <c r="D630" s="61"/>
      <c r="E630" s="61"/>
      <c r="F630" s="61"/>
      <c r="G630" s="61"/>
      <c r="H630" s="61"/>
      <c r="I630" s="61"/>
      <c r="J630" s="61"/>
      <c r="K630" s="61"/>
      <c r="L630" s="61"/>
      <c r="M630" s="61"/>
      <c r="N630" s="61"/>
      <c r="O630" s="61"/>
      <c r="P630" s="61"/>
      <c r="Q630" s="61"/>
      <c r="R630" s="61"/>
      <c r="S630" s="61"/>
      <c r="T630" s="61"/>
      <c r="U630" s="61"/>
      <c r="V630" s="61"/>
      <c r="W630" s="61"/>
      <c r="X630" s="61"/>
      <c r="Y630" s="61"/>
      <c r="Z630" s="61"/>
      <c r="AA630" s="61"/>
      <c r="AB630" s="61"/>
    </row>
    <row r="631" spans="1:28" ht="14.25" customHeight="1" x14ac:dyDescent="0.35">
      <c r="A631" s="61"/>
      <c r="B631" s="61"/>
      <c r="C631" s="61"/>
      <c r="D631" s="61"/>
      <c r="E631" s="61"/>
      <c r="F631" s="61"/>
      <c r="G631" s="61"/>
      <c r="H631" s="61"/>
      <c r="I631" s="61"/>
      <c r="J631" s="61"/>
      <c r="K631" s="61"/>
      <c r="L631" s="61"/>
      <c r="M631" s="61"/>
      <c r="N631" s="61"/>
      <c r="O631" s="61"/>
      <c r="P631" s="61"/>
      <c r="Q631" s="61"/>
      <c r="R631" s="61"/>
      <c r="S631" s="61"/>
      <c r="T631" s="61"/>
      <c r="U631" s="61"/>
      <c r="V631" s="61"/>
      <c r="W631" s="61"/>
      <c r="X631" s="61"/>
      <c r="Y631" s="61"/>
      <c r="Z631" s="61"/>
      <c r="AA631" s="61"/>
      <c r="AB631" s="61"/>
    </row>
    <row r="632" spans="1:28" ht="14.25" customHeight="1" x14ac:dyDescent="0.35">
      <c r="A632" s="61"/>
      <c r="B632" s="61"/>
      <c r="C632" s="61"/>
      <c r="D632" s="61"/>
      <c r="E632" s="61"/>
      <c r="F632" s="61"/>
      <c r="G632" s="61"/>
      <c r="H632" s="61"/>
      <c r="I632" s="61"/>
      <c r="J632" s="61"/>
      <c r="K632" s="61"/>
      <c r="L632" s="61"/>
      <c r="M632" s="61"/>
      <c r="N632" s="61"/>
      <c r="O632" s="61"/>
      <c r="P632" s="61"/>
      <c r="Q632" s="61"/>
      <c r="R632" s="61"/>
      <c r="S632" s="61"/>
      <c r="T632" s="61"/>
      <c r="U632" s="61"/>
      <c r="V632" s="61"/>
      <c r="W632" s="61"/>
      <c r="X632" s="61"/>
      <c r="Y632" s="61"/>
      <c r="Z632" s="61"/>
      <c r="AA632" s="61"/>
      <c r="AB632" s="61"/>
    </row>
    <row r="633" spans="1:28" ht="14.25" customHeight="1" x14ac:dyDescent="0.35">
      <c r="A633" s="61"/>
      <c r="B633" s="61"/>
      <c r="C633" s="61"/>
      <c r="D633" s="61"/>
      <c r="E633" s="61"/>
      <c r="F633" s="61"/>
      <c r="G633" s="61"/>
      <c r="H633" s="61"/>
      <c r="I633" s="61"/>
      <c r="J633" s="61"/>
      <c r="K633" s="61"/>
      <c r="L633" s="61"/>
      <c r="M633" s="61"/>
      <c r="N633" s="61"/>
      <c r="O633" s="61"/>
      <c r="P633" s="61"/>
      <c r="Q633" s="61"/>
      <c r="R633" s="61"/>
      <c r="S633" s="61"/>
      <c r="T633" s="61"/>
      <c r="U633" s="61"/>
      <c r="V633" s="61"/>
      <c r="W633" s="61"/>
      <c r="X633" s="61"/>
      <c r="Y633" s="61"/>
      <c r="Z633" s="61"/>
      <c r="AA633" s="61"/>
      <c r="AB633" s="61"/>
    </row>
    <row r="634" spans="1:28" ht="14.25" customHeight="1" x14ac:dyDescent="0.35">
      <c r="A634" s="61"/>
      <c r="B634" s="61"/>
      <c r="C634" s="61"/>
      <c r="D634" s="61"/>
      <c r="E634" s="61"/>
      <c r="F634" s="61"/>
      <c r="G634" s="61"/>
      <c r="H634" s="61"/>
      <c r="I634" s="61"/>
      <c r="J634" s="61"/>
      <c r="K634" s="61"/>
      <c r="L634" s="61"/>
      <c r="M634" s="61"/>
      <c r="N634" s="61"/>
      <c r="O634" s="61"/>
      <c r="P634" s="61"/>
      <c r="Q634" s="61"/>
      <c r="R634" s="61"/>
      <c r="S634" s="61"/>
      <c r="T634" s="61"/>
      <c r="U634" s="61"/>
      <c r="V634" s="61"/>
      <c r="W634" s="61"/>
      <c r="X634" s="61"/>
      <c r="Y634" s="61"/>
      <c r="Z634" s="61"/>
      <c r="AA634" s="61"/>
      <c r="AB634" s="61"/>
    </row>
    <row r="635" spans="1:28" ht="14.25" customHeight="1" x14ac:dyDescent="0.35">
      <c r="A635" s="61"/>
      <c r="B635" s="61"/>
      <c r="C635" s="61"/>
      <c r="D635" s="61"/>
      <c r="E635" s="61"/>
      <c r="F635" s="61"/>
      <c r="G635" s="61"/>
      <c r="H635" s="61"/>
      <c r="I635" s="61"/>
      <c r="J635" s="61"/>
      <c r="K635" s="61"/>
      <c r="L635" s="61"/>
      <c r="M635" s="61"/>
      <c r="N635" s="61"/>
      <c r="O635" s="61"/>
      <c r="P635" s="61"/>
      <c r="Q635" s="61"/>
      <c r="R635" s="61"/>
      <c r="S635" s="61"/>
      <c r="T635" s="61"/>
      <c r="U635" s="61"/>
      <c r="V635" s="61"/>
      <c r="W635" s="61"/>
      <c r="X635" s="61"/>
      <c r="Y635" s="61"/>
      <c r="Z635" s="61"/>
      <c r="AA635" s="61"/>
      <c r="AB635" s="61"/>
    </row>
    <row r="636" spans="1:28" ht="14.25" customHeight="1" x14ac:dyDescent="0.35">
      <c r="A636" s="61"/>
      <c r="B636" s="61"/>
      <c r="C636" s="61"/>
      <c r="D636" s="61"/>
      <c r="E636" s="61"/>
      <c r="F636" s="61"/>
      <c r="G636" s="61"/>
      <c r="H636" s="61"/>
      <c r="I636" s="61"/>
      <c r="J636" s="61"/>
      <c r="K636" s="61"/>
      <c r="L636" s="61"/>
      <c r="M636" s="61"/>
      <c r="N636" s="61"/>
      <c r="O636" s="61"/>
      <c r="P636" s="61"/>
      <c r="Q636" s="61"/>
      <c r="R636" s="61"/>
      <c r="S636" s="61"/>
      <c r="T636" s="61"/>
      <c r="U636" s="61"/>
      <c r="V636" s="61"/>
      <c r="W636" s="61"/>
      <c r="X636" s="61"/>
      <c r="Y636" s="61"/>
      <c r="Z636" s="61"/>
      <c r="AA636" s="61"/>
      <c r="AB636" s="61"/>
    </row>
    <row r="637" spans="1:28" ht="14.25" customHeight="1" x14ac:dyDescent="0.35">
      <c r="A637" s="61"/>
      <c r="B637" s="61"/>
      <c r="C637" s="61"/>
      <c r="D637" s="61"/>
      <c r="E637" s="61"/>
      <c r="F637" s="61"/>
      <c r="G637" s="61"/>
      <c r="H637" s="61"/>
      <c r="I637" s="61"/>
      <c r="J637" s="61"/>
      <c r="K637" s="61"/>
      <c r="L637" s="61"/>
      <c r="M637" s="61"/>
      <c r="N637" s="61"/>
      <c r="O637" s="61"/>
      <c r="P637" s="61"/>
      <c r="Q637" s="61"/>
      <c r="R637" s="61"/>
      <c r="S637" s="61"/>
      <c r="T637" s="61"/>
      <c r="U637" s="61"/>
      <c r="V637" s="61"/>
      <c r="W637" s="61"/>
      <c r="X637" s="61"/>
      <c r="Y637" s="61"/>
      <c r="Z637" s="61"/>
      <c r="AA637" s="61"/>
      <c r="AB637" s="61"/>
    </row>
    <row r="638" spans="1:28" ht="14.25" customHeight="1" x14ac:dyDescent="0.35">
      <c r="A638" s="61"/>
      <c r="B638" s="61"/>
      <c r="C638" s="61"/>
      <c r="D638" s="61"/>
      <c r="E638" s="61"/>
      <c r="F638" s="61"/>
      <c r="G638" s="61"/>
      <c r="H638" s="61"/>
      <c r="I638" s="61"/>
      <c r="J638" s="61"/>
      <c r="K638" s="61"/>
      <c r="L638" s="61"/>
      <c r="M638" s="61"/>
      <c r="N638" s="61"/>
      <c r="O638" s="61"/>
      <c r="P638" s="61"/>
      <c r="Q638" s="61"/>
      <c r="R638" s="61"/>
      <c r="S638" s="61"/>
      <c r="T638" s="61"/>
      <c r="U638" s="61"/>
      <c r="V638" s="61"/>
      <c r="W638" s="61"/>
      <c r="X638" s="61"/>
      <c r="Y638" s="61"/>
      <c r="Z638" s="61"/>
      <c r="AA638" s="61"/>
      <c r="AB638" s="61"/>
    </row>
    <row r="639" spans="1:28" ht="14.25" customHeight="1" x14ac:dyDescent="0.35">
      <c r="A639" s="61"/>
      <c r="B639" s="61"/>
      <c r="C639" s="61"/>
      <c r="D639" s="61"/>
      <c r="E639" s="61"/>
      <c r="F639" s="61"/>
      <c r="G639" s="61"/>
      <c r="H639" s="61"/>
      <c r="I639" s="61"/>
      <c r="J639" s="61"/>
      <c r="K639" s="61"/>
      <c r="L639" s="61"/>
      <c r="M639" s="61"/>
      <c r="N639" s="61"/>
      <c r="O639" s="61"/>
      <c r="P639" s="61"/>
      <c r="Q639" s="61"/>
      <c r="R639" s="61"/>
      <c r="S639" s="61"/>
      <c r="T639" s="61"/>
      <c r="U639" s="61"/>
      <c r="V639" s="61"/>
      <c r="W639" s="61"/>
      <c r="X639" s="61"/>
      <c r="Y639" s="61"/>
      <c r="Z639" s="61"/>
      <c r="AA639" s="61"/>
      <c r="AB639" s="61"/>
    </row>
    <row r="640" spans="1:28" ht="14.25" customHeight="1" x14ac:dyDescent="0.35">
      <c r="A640" s="61"/>
      <c r="B640" s="61"/>
      <c r="C640" s="61"/>
      <c r="D640" s="61"/>
      <c r="E640" s="61"/>
      <c r="F640" s="61"/>
      <c r="G640" s="61"/>
      <c r="H640" s="61"/>
      <c r="I640" s="61"/>
      <c r="J640" s="61"/>
      <c r="K640" s="61"/>
      <c r="L640" s="61"/>
      <c r="M640" s="61"/>
      <c r="N640" s="61"/>
      <c r="O640" s="61"/>
      <c r="P640" s="61"/>
      <c r="Q640" s="61"/>
      <c r="R640" s="61"/>
      <c r="S640" s="61"/>
      <c r="T640" s="61"/>
      <c r="U640" s="61"/>
      <c r="V640" s="61"/>
      <c r="W640" s="61"/>
      <c r="X640" s="61"/>
      <c r="Y640" s="61"/>
      <c r="Z640" s="61"/>
      <c r="AA640" s="61"/>
      <c r="AB640" s="61"/>
    </row>
    <row r="641" spans="1:28" ht="14.25" customHeight="1" x14ac:dyDescent="0.35">
      <c r="A641" s="61"/>
      <c r="B641" s="61"/>
      <c r="C641" s="61"/>
      <c r="D641" s="61"/>
      <c r="E641" s="61"/>
      <c r="F641" s="61"/>
      <c r="G641" s="61"/>
      <c r="H641" s="61"/>
      <c r="I641" s="61"/>
      <c r="J641" s="61"/>
      <c r="K641" s="61"/>
      <c r="L641" s="61"/>
      <c r="M641" s="61"/>
      <c r="N641" s="61"/>
      <c r="O641" s="61"/>
      <c r="P641" s="61"/>
      <c r="Q641" s="61"/>
      <c r="R641" s="61"/>
      <c r="S641" s="61"/>
      <c r="T641" s="61"/>
      <c r="U641" s="61"/>
      <c r="V641" s="61"/>
      <c r="W641" s="61"/>
      <c r="X641" s="61"/>
      <c r="Y641" s="61"/>
      <c r="Z641" s="61"/>
      <c r="AA641" s="61"/>
      <c r="AB641" s="61"/>
    </row>
    <row r="642" spans="1:28" ht="14.25" customHeight="1" x14ac:dyDescent="0.35">
      <c r="A642" s="61"/>
      <c r="B642" s="61"/>
      <c r="C642" s="61"/>
      <c r="D642" s="61"/>
      <c r="E642" s="61"/>
      <c r="F642" s="61"/>
      <c r="G642" s="61"/>
      <c r="H642" s="61"/>
      <c r="I642" s="61"/>
      <c r="J642" s="61"/>
      <c r="K642" s="61"/>
      <c r="L642" s="61"/>
      <c r="M642" s="61"/>
      <c r="N642" s="61"/>
      <c r="O642" s="61"/>
      <c r="P642" s="61"/>
      <c r="Q642" s="61"/>
      <c r="R642" s="61"/>
      <c r="S642" s="61"/>
      <c r="T642" s="61"/>
      <c r="U642" s="61"/>
      <c r="V642" s="61"/>
      <c r="W642" s="61"/>
      <c r="X642" s="61"/>
      <c r="Y642" s="61"/>
      <c r="Z642" s="61"/>
      <c r="AA642" s="61"/>
      <c r="AB642" s="61"/>
    </row>
    <row r="643" spans="1:28" ht="14.25" customHeight="1" x14ac:dyDescent="0.35">
      <c r="A643" s="61"/>
      <c r="B643" s="61"/>
      <c r="C643" s="61"/>
      <c r="D643" s="61"/>
      <c r="E643" s="61"/>
      <c r="F643" s="61"/>
      <c r="G643" s="61"/>
      <c r="H643" s="61"/>
      <c r="I643" s="61"/>
      <c r="J643" s="61"/>
      <c r="K643" s="61"/>
      <c r="L643" s="61"/>
      <c r="M643" s="61"/>
      <c r="N643" s="61"/>
      <c r="O643" s="61"/>
      <c r="P643" s="61"/>
      <c r="Q643" s="61"/>
      <c r="R643" s="61"/>
      <c r="S643" s="61"/>
      <c r="T643" s="61"/>
      <c r="U643" s="61"/>
      <c r="V643" s="61"/>
      <c r="W643" s="61"/>
      <c r="X643" s="61"/>
      <c r="Y643" s="61"/>
      <c r="Z643" s="61"/>
      <c r="AA643" s="61"/>
      <c r="AB643" s="61"/>
    </row>
    <row r="644" spans="1:28" ht="14.25" customHeight="1" x14ac:dyDescent="0.35">
      <c r="A644" s="61"/>
      <c r="B644" s="61"/>
      <c r="C644" s="61"/>
      <c r="D644" s="61"/>
      <c r="E644" s="61"/>
      <c r="F644" s="61"/>
      <c r="G644" s="61"/>
      <c r="H644" s="61"/>
      <c r="I644" s="61"/>
      <c r="J644" s="61"/>
      <c r="K644" s="61"/>
      <c r="L644" s="61"/>
      <c r="M644" s="61"/>
      <c r="N644" s="61"/>
      <c r="O644" s="61"/>
      <c r="P644" s="61"/>
      <c r="Q644" s="61"/>
      <c r="R644" s="61"/>
      <c r="S644" s="61"/>
      <c r="T644" s="61"/>
      <c r="U644" s="61"/>
      <c r="V644" s="61"/>
      <c r="W644" s="61"/>
      <c r="X644" s="61"/>
      <c r="Y644" s="61"/>
      <c r="Z644" s="61"/>
      <c r="AA644" s="61"/>
      <c r="AB644" s="61"/>
    </row>
    <row r="645" spans="1:28" ht="14.25" customHeight="1" x14ac:dyDescent="0.35">
      <c r="A645" s="61"/>
      <c r="B645" s="61"/>
      <c r="C645" s="61"/>
      <c r="D645" s="61"/>
      <c r="E645" s="61"/>
      <c r="F645" s="61"/>
      <c r="G645" s="61"/>
      <c r="H645" s="61"/>
      <c r="I645" s="61"/>
      <c r="J645" s="61"/>
      <c r="K645" s="61"/>
      <c r="L645" s="61"/>
      <c r="M645" s="61"/>
      <c r="N645" s="61"/>
      <c r="O645" s="61"/>
      <c r="P645" s="61"/>
      <c r="Q645" s="61"/>
      <c r="R645" s="61"/>
      <c r="S645" s="61"/>
      <c r="T645" s="61"/>
      <c r="U645" s="61"/>
      <c r="V645" s="61"/>
      <c r="W645" s="61"/>
      <c r="X645" s="61"/>
      <c r="Y645" s="61"/>
      <c r="Z645" s="61"/>
      <c r="AA645" s="61"/>
      <c r="AB645" s="61"/>
    </row>
    <row r="646" spans="1:28" ht="14.25" customHeight="1" x14ac:dyDescent="0.35">
      <c r="A646" s="61"/>
      <c r="B646" s="61"/>
      <c r="C646" s="61"/>
      <c r="D646" s="61"/>
      <c r="E646" s="61"/>
      <c r="F646" s="61"/>
      <c r="G646" s="61"/>
      <c r="H646" s="61"/>
      <c r="I646" s="61"/>
      <c r="J646" s="61"/>
      <c r="K646" s="61"/>
      <c r="L646" s="61"/>
      <c r="M646" s="61"/>
      <c r="N646" s="61"/>
      <c r="O646" s="61"/>
      <c r="P646" s="61"/>
      <c r="Q646" s="61"/>
      <c r="R646" s="61"/>
      <c r="S646" s="61"/>
      <c r="T646" s="61"/>
      <c r="U646" s="61"/>
      <c r="V646" s="61"/>
      <c r="W646" s="61"/>
      <c r="X646" s="61"/>
      <c r="Y646" s="61"/>
      <c r="Z646" s="61"/>
      <c r="AA646" s="61"/>
      <c r="AB646" s="61"/>
    </row>
    <row r="647" spans="1:28" ht="14.25" customHeight="1" x14ac:dyDescent="0.35">
      <c r="A647" s="61"/>
      <c r="B647" s="61"/>
      <c r="C647" s="61"/>
      <c r="D647" s="61"/>
      <c r="E647" s="61"/>
      <c r="F647" s="61"/>
      <c r="G647" s="61"/>
      <c r="H647" s="61"/>
      <c r="I647" s="61"/>
      <c r="J647" s="61"/>
      <c r="K647" s="61"/>
      <c r="L647" s="61"/>
      <c r="M647" s="61"/>
      <c r="N647" s="61"/>
      <c r="O647" s="61"/>
      <c r="P647" s="61"/>
      <c r="Q647" s="61"/>
      <c r="R647" s="61"/>
      <c r="S647" s="61"/>
      <c r="T647" s="61"/>
      <c r="U647" s="61"/>
      <c r="V647" s="61"/>
      <c r="W647" s="61"/>
      <c r="X647" s="61"/>
      <c r="Y647" s="61"/>
      <c r="Z647" s="61"/>
      <c r="AA647" s="61"/>
      <c r="AB647" s="61"/>
    </row>
    <row r="648" spans="1:28" ht="14.25" customHeight="1" x14ac:dyDescent="0.35">
      <c r="A648" s="61"/>
      <c r="B648" s="61"/>
      <c r="C648" s="61"/>
      <c r="D648" s="61"/>
      <c r="E648" s="61"/>
      <c r="F648" s="61"/>
      <c r="G648" s="61"/>
      <c r="H648" s="61"/>
      <c r="I648" s="61"/>
      <c r="J648" s="61"/>
      <c r="K648" s="61"/>
      <c r="L648" s="61"/>
      <c r="M648" s="61"/>
      <c r="N648" s="61"/>
      <c r="O648" s="61"/>
      <c r="P648" s="61"/>
      <c r="Q648" s="61"/>
      <c r="R648" s="61"/>
      <c r="S648" s="61"/>
      <c r="T648" s="61"/>
      <c r="U648" s="61"/>
      <c r="V648" s="61"/>
      <c r="W648" s="61"/>
      <c r="X648" s="61"/>
      <c r="Y648" s="61"/>
      <c r="Z648" s="61"/>
      <c r="AA648" s="61"/>
      <c r="AB648" s="61"/>
    </row>
    <row r="649" spans="1:28" ht="14.25" customHeight="1" x14ac:dyDescent="0.35">
      <c r="A649" s="61"/>
      <c r="B649" s="61"/>
      <c r="C649" s="61"/>
      <c r="D649" s="61"/>
      <c r="E649" s="61"/>
      <c r="F649" s="61"/>
      <c r="G649" s="61"/>
      <c r="H649" s="61"/>
      <c r="I649" s="61"/>
      <c r="J649" s="61"/>
      <c r="K649" s="61"/>
      <c r="L649" s="61"/>
      <c r="M649" s="61"/>
      <c r="N649" s="61"/>
      <c r="O649" s="61"/>
      <c r="P649" s="61"/>
      <c r="Q649" s="61"/>
      <c r="R649" s="61"/>
      <c r="S649" s="61"/>
      <c r="T649" s="61"/>
      <c r="U649" s="61"/>
      <c r="V649" s="61"/>
      <c r="W649" s="61"/>
      <c r="X649" s="61"/>
      <c r="Y649" s="61"/>
      <c r="Z649" s="61"/>
      <c r="AA649" s="61"/>
      <c r="AB649" s="61"/>
    </row>
    <row r="650" spans="1:28" ht="14.25" customHeight="1" x14ac:dyDescent="0.35">
      <c r="A650" s="61"/>
      <c r="B650" s="61"/>
      <c r="C650" s="61"/>
      <c r="D650" s="61"/>
      <c r="E650" s="61"/>
      <c r="F650" s="61"/>
      <c r="G650" s="61"/>
      <c r="H650" s="61"/>
      <c r="I650" s="61"/>
      <c r="J650" s="61"/>
      <c r="K650" s="61"/>
      <c r="L650" s="61"/>
      <c r="M650" s="61"/>
      <c r="N650" s="61"/>
      <c r="O650" s="61"/>
      <c r="P650" s="61"/>
      <c r="Q650" s="61"/>
      <c r="R650" s="61"/>
      <c r="S650" s="61"/>
      <c r="T650" s="61"/>
      <c r="U650" s="61"/>
      <c r="V650" s="61"/>
      <c r="W650" s="61"/>
      <c r="X650" s="61"/>
      <c r="Y650" s="61"/>
      <c r="Z650" s="61"/>
      <c r="AA650" s="61"/>
      <c r="AB650" s="61"/>
    </row>
    <row r="651" spans="1:28" ht="14.25" customHeight="1" x14ac:dyDescent="0.35">
      <c r="A651" s="61"/>
      <c r="B651" s="61"/>
      <c r="C651" s="61"/>
      <c r="D651" s="61"/>
      <c r="E651" s="61"/>
      <c r="F651" s="61"/>
      <c r="G651" s="61"/>
      <c r="H651" s="61"/>
      <c r="I651" s="61"/>
      <c r="J651" s="61"/>
      <c r="K651" s="61"/>
      <c r="L651" s="61"/>
      <c r="M651" s="61"/>
      <c r="N651" s="61"/>
      <c r="O651" s="61"/>
      <c r="P651" s="61"/>
      <c r="Q651" s="61"/>
      <c r="R651" s="61"/>
      <c r="S651" s="61"/>
      <c r="T651" s="61"/>
      <c r="U651" s="61"/>
      <c r="V651" s="61"/>
      <c r="W651" s="61"/>
      <c r="X651" s="61"/>
      <c r="Y651" s="61"/>
      <c r="Z651" s="61"/>
      <c r="AA651" s="61"/>
      <c r="AB651" s="61"/>
    </row>
    <row r="652" spans="1:28" ht="14.25" customHeight="1" x14ac:dyDescent="0.35">
      <c r="A652" s="61"/>
      <c r="B652" s="61"/>
      <c r="C652" s="61"/>
      <c r="D652" s="61"/>
      <c r="E652" s="61"/>
      <c r="F652" s="61"/>
      <c r="G652" s="61"/>
      <c r="H652" s="61"/>
      <c r="I652" s="61"/>
      <c r="J652" s="61"/>
      <c r="K652" s="61"/>
      <c r="L652" s="61"/>
      <c r="M652" s="61"/>
      <c r="N652" s="61"/>
      <c r="O652" s="61"/>
      <c r="P652" s="61"/>
      <c r="Q652" s="61"/>
      <c r="R652" s="61"/>
      <c r="S652" s="61"/>
      <c r="T652" s="61"/>
      <c r="U652" s="61"/>
      <c r="V652" s="61"/>
      <c r="W652" s="61"/>
      <c r="X652" s="61"/>
      <c r="Y652" s="61"/>
      <c r="Z652" s="61"/>
      <c r="AA652" s="61"/>
      <c r="AB652" s="61"/>
    </row>
    <row r="653" spans="1:28" ht="14.25" customHeight="1" x14ac:dyDescent="0.35">
      <c r="A653" s="61"/>
      <c r="B653" s="61"/>
      <c r="C653" s="61"/>
      <c r="D653" s="61"/>
      <c r="E653" s="61"/>
      <c r="F653" s="61"/>
      <c r="G653" s="61"/>
      <c r="H653" s="61"/>
      <c r="I653" s="61"/>
      <c r="J653" s="61"/>
      <c r="K653" s="61"/>
      <c r="L653" s="61"/>
      <c r="M653" s="61"/>
      <c r="N653" s="61"/>
      <c r="O653" s="61"/>
      <c r="P653" s="61"/>
      <c r="Q653" s="61"/>
      <c r="R653" s="61"/>
      <c r="S653" s="61"/>
      <c r="T653" s="61"/>
      <c r="U653" s="61"/>
      <c r="V653" s="61"/>
      <c r="W653" s="61"/>
      <c r="X653" s="61"/>
      <c r="Y653" s="61"/>
      <c r="Z653" s="61"/>
      <c r="AA653" s="61"/>
      <c r="AB653" s="61"/>
    </row>
    <row r="654" spans="1:28" ht="14.25" customHeight="1" x14ac:dyDescent="0.35">
      <c r="A654" s="61"/>
      <c r="B654" s="61"/>
      <c r="C654" s="61"/>
      <c r="D654" s="61"/>
      <c r="E654" s="61"/>
      <c r="F654" s="61"/>
      <c r="G654" s="61"/>
      <c r="H654" s="61"/>
      <c r="I654" s="61"/>
      <c r="J654" s="61"/>
      <c r="K654" s="61"/>
      <c r="L654" s="61"/>
      <c r="M654" s="61"/>
      <c r="N654" s="61"/>
      <c r="O654" s="61"/>
      <c r="P654" s="61"/>
      <c r="Q654" s="61"/>
      <c r="R654" s="61"/>
      <c r="S654" s="61"/>
      <c r="T654" s="61"/>
      <c r="U654" s="61"/>
      <c r="V654" s="61"/>
      <c r="W654" s="61"/>
      <c r="X654" s="61"/>
      <c r="Y654" s="61"/>
      <c r="Z654" s="61"/>
      <c r="AA654" s="61"/>
      <c r="AB654" s="61"/>
    </row>
    <row r="655" spans="1:28" ht="14.25" customHeight="1" x14ac:dyDescent="0.35">
      <c r="A655" s="61"/>
      <c r="B655" s="61"/>
      <c r="C655" s="61"/>
      <c r="D655" s="61"/>
      <c r="E655" s="61"/>
      <c r="F655" s="61"/>
      <c r="G655" s="61"/>
      <c r="H655" s="61"/>
      <c r="I655" s="61"/>
      <c r="J655" s="61"/>
      <c r="K655" s="61"/>
      <c r="L655" s="61"/>
      <c r="M655" s="61"/>
      <c r="N655" s="61"/>
      <c r="O655" s="61"/>
      <c r="P655" s="61"/>
      <c r="Q655" s="61"/>
      <c r="R655" s="61"/>
      <c r="S655" s="61"/>
      <c r="T655" s="61"/>
      <c r="U655" s="61"/>
      <c r="V655" s="61"/>
      <c r="W655" s="61"/>
      <c r="X655" s="61"/>
      <c r="Y655" s="61"/>
      <c r="Z655" s="61"/>
      <c r="AA655" s="61"/>
      <c r="AB655" s="61"/>
    </row>
    <row r="656" spans="1:28" ht="14.25" customHeight="1" x14ac:dyDescent="0.35">
      <c r="A656" s="61"/>
      <c r="B656" s="61"/>
      <c r="C656" s="61"/>
      <c r="D656" s="61"/>
      <c r="E656" s="61"/>
      <c r="F656" s="61"/>
      <c r="G656" s="61"/>
      <c r="H656" s="61"/>
      <c r="I656" s="61"/>
      <c r="J656" s="61"/>
      <c r="K656" s="61"/>
      <c r="L656" s="61"/>
      <c r="M656" s="61"/>
      <c r="N656" s="61"/>
      <c r="O656" s="61"/>
      <c r="P656" s="61"/>
      <c r="Q656" s="61"/>
      <c r="R656" s="61"/>
      <c r="S656" s="61"/>
      <c r="T656" s="61"/>
      <c r="U656" s="61"/>
      <c r="V656" s="61"/>
      <c r="W656" s="61"/>
      <c r="X656" s="61"/>
      <c r="Y656" s="61"/>
      <c r="Z656" s="61"/>
      <c r="AA656" s="61"/>
      <c r="AB656" s="61"/>
    </row>
    <row r="657" spans="1:28" ht="14.25" customHeight="1" x14ac:dyDescent="0.35">
      <c r="A657" s="61"/>
      <c r="B657" s="61"/>
      <c r="C657" s="61"/>
      <c r="D657" s="61"/>
      <c r="E657" s="61"/>
      <c r="F657" s="61"/>
      <c r="G657" s="61"/>
      <c r="H657" s="61"/>
      <c r="I657" s="61"/>
      <c r="J657" s="61"/>
      <c r="K657" s="61"/>
      <c r="L657" s="61"/>
      <c r="M657" s="61"/>
      <c r="N657" s="61"/>
      <c r="O657" s="61"/>
      <c r="P657" s="61"/>
      <c r="Q657" s="61"/>
      <c r="R657" s="61"/>
      <c r="S657" s="61"/>
      <c r="T657" s="61"/>
      <c r="U657" s="61"/>
      <c r="V657" s="61"/>
      <c r="W657" s="61"/>
      <c r="X657" s="61"/>
      <c r="Y657" s="61"/>
      <c r="Z657" s="61"/>
      <c r="AA657" s="61"/>
      <c r="AB657" s="61"/>
    </row>
    <row r="658" spans="1:28" ht="14.25" customHeight="1" x14ac:dyDescent="0.35">
      <c r="A658" s="61"/>
      <c r="B658" s="61"/>
      <c r="C658" s="61"/>
      <c r="D658" s="61"/>
      <c r="E658" s="61"/>
      <c r="F658" s="61"/>
      <c r="G658" s="61"/>
      <c r="H658" s="61"/>
      <c r="I658" s="61"/>
      <c r="J658" s="61"/>
      <c r="K658" s="61"/>
      <c r="L658" s="61"/>
      <c r="M658" s="61"/>
      <c r="N658" s="61"/>
      <c r="O658" s="61"/>
      <c r="P658" s="61"/>
      <c r="Q658" s="61"/>
      <c r="R658" s="61"/>
      <c r="S658" s="61"/>
      <c r="T658" s="61"/>
      <c r="U658" s="61"/>
      <c r="V658" s="61"/>
      <c r="W658" s="61"/>
      <c r="X658" s="61"/>
      <c r="Y658" s="61"/>
      <c r="Z658" s="61"/>
      <c r="AA658" s="61"/>
      <c r="AB658" s="61"/>
    </row>
    <row r="659" spans="1:28" ht="14.25" customHeight="1" x14ac:dyDescent="0.35">
      <c r="A659" s="61"/>
      <c r="B659" s="61"/>
      <c r="C659" s="61"/>
      <c r="D659" s="61"/>
      <c r="E659" s="61"/>
      <c r="F659" s="61"/>
      <c r="G659" s="61"/>
      <c r="H659" s="61"/>
      <c r="I659" s="61"/>
      <c r="J659" s="61"/>
      <c r="K659" s="61"/>
      <c r="L659" s="61"/>
      <c r="M659" s="61"/>
      <c r="N659" s="61"/>
      <c r="O659" s="61"/>
      <c r="P659" s="61"/>
      <c r="Q659" s="61"/>
      <c r="R659" s="61"/>
      <c r="S659" s="61"/>
      <c r="T659" s="61"/>
      <c r="U659" s="61"/>
      <c r="V659" s="61"/>
      <c r="W659" s="61"/>
      <c r="X659" s="61"/>
      <c r="Y659" s="61"/>
      <c r="Z659" s="61"/>
      <c r="AA659" s="61"/>
      <c r="AB659" s="61"/>
    </row>
    <row r="660" spans="1:28" ht="14.25" customHeight="1" x14ac:dyDescent="0.35">
      <c r="A660" s="61"/>
      <c r="B660" s="61"/>
      <c r="C660" s="61"/>
      <c r="D660" s="61"/>
      <c r="E660" s="61"/>
      <c r="F660" s="61"/>
      <c r="G660" s="61"/>
      <c r="H660" s="61"/>
      <c r="I660" s="61"/>
      <c r="J660" s="61"/>
      <c r="K660" s="61"/>
      <c r="L660" s="61"/>
      <c r="M660" s="61"/>
      <c r="N660" s="61"/>
      <c r="O660" s="61"/>
      <c r="P660" s="61"/>
      <c r="Q660" s="61"/>
      <c r="R660" s="61"/>
      <c r="S660" s="61"/>
      <c r="T660" s="61"/>
      <c r="U660" s="61"/>
      <c r="V660" s="61"/>
      <c r="W660" s="61"/>
      <c r="X660" s="61"/>
      <c r="Y660" s="61"/>
      <c r="Z660" s="61"/>
      <c r="AA660" s="61"/>
      <c r="AB660" s="61"/>
    </row>
    <row r="661" spans="1:28" ht="14.25" customHeight="1" x14ac:dyDescent="0.35">
      <c r="A661" s="61"/>
      <c r="B661" s="61"/>
      <c r="C661" s="61"/>
      <c r="D661" s="61"/>
      <c r="E661" s="61"/>
      <c r="F661" s="61"/>
      <c r="G661" s="61"/>
      <c r="H661" s="61"/>
      <c r="I661" s="61"/>
      <c r="J661" s="61"/>
      <c r="K661" s="61"/>
      <c r="L661" s="61"/>
      <c r="M661" s="61"/>
      <c r="N661" s="61"/>
      <c r="O661" s="61"/>
      <c r="P661" s="61"/>
      <c r="Q661" s="61"/>
      <c r="R661" s="61"/>
      <c r="S661" s="61"/>
      <c r="T661" s="61"/>
      <c r="U661" s="61"/>
      <c r="V661" s="61"/>
      <c r="W661" s="61"/>
      <c r="X661" s="61"/>
      <c r="Y661" s="61"/>
      <c r="Z661" s="61"/>
      <c r="AA661" s="61"/>
      <c r="AB661" s="61"/>
    </row>
    <row r="662" spans="1:28" ht="14.25" customHeight="1" x14ac:dyDescent="0.35">
      <c r="A662" s="61"/>
      <c r="B662" s="61"/>
      <c r="C662" s="61"/>
      <c r="D662" s="61"/>
      <c r="E662" s="61"/>
      <c r="F662" s="61"/>
      <c r="G662" s="61"/>
      <c r="H662" s="61"/>
      <c r="I662" s="61"/>
      <c r="J662" s="61"/>
      <c r="K662" s="61"/>
      <c r="L662" s="61"/>
      <c r="M662" s="61"/>
      <c r="N662" s="61"/>
      <c r="O662" s="61"/>
      <c r="P662" s="61"/>
      <c r="Q662" s="61"/>
      <c r="R662" s="61"/>
      <c r="S662" s="61"/>
      <c r="T662" s="61"/>
      <c r="U662" s="61"/>
      <c r="V662" s="61"/>
      <c r="W662" s="61"/>
      <c r="X662" s="61"/>
      <c r="Y662" s="61"/>
      <c r="Z662" s="61"/>
      <c r="AA662" s="61"/>
      <c r="AB662" s="61"/>
    </row>
    <row r="663" spans="1:28" ht="14.25" customHeight="1" x14ac:dyDescent="0.35">
      <c r="A663" s="61"/>
      <c r="B663" s="61"/>
      <c r="C663" s="61"/>
      <c r="D663" s="61"/>
      <c r="E663" s="61"/>
      <c r="F663" s="61"/>
      <c r="G663" s="61"/>
      <c r="H663" s="61"/>
      <c r="I663" s="61"/>
      <c r="J663" s="61"/>
      <c r="K663" s="61"/>
      <c r="L663" s="61"/>
      <c r="M663" s="61"/>
      <c r="N663" s="61"/>
      <c r="O663" s="61"/>
      <c r="P663" s="61"/>
      <c r="Q663" s="61"/>
      <c r="R663" s="61"/>
      <c r="S663" s="61"/>
      <c r="T663" s="61"/>
      <c r="U663" s="61"/>
      <c r="V663" s="61"/>
      <c r="W663" s="61"/>
      <c r="X663" s="61"/>
      <c r="Y663" s="61"/>
      <c r="Z663" s="61"/>
      <c r="AA663" s="61"/>
      <c r="AB663" s="61"/>
    </row>
    <row r="664" spans="1:28" ht="14.25" customHeight="1" x14ac:dyDescent="0.35">
      <c r="A664" s="61"/>
      <c r="B664" s="61"/>
      <c r="C664" s="61"/>
      <c r="D664" s="61"/>
      <c r="E664" s="61"/>
      <c r="F664" s="61"/>
      <c r="G664" s="61"/>
      <c r="H664" s="61"/>
      <c r="I664" s="61"/>
      <c r="J664" s="61"/>
      <c r="K664" s="61"/>
      <c r="L664" s="61"/>
      <c r="M664" s="61"/>
      <c r="N664" s="61"/>
      <c r="O664" s="61"/>
      <c r="P664" s="61"/>
      <c r="Q664" s="61"/>
      <c r="R664" s="61"/>
      <c r="S664" s="61"/>
      <c r="T664" s="61"/>
      <c r="U664" s="61"/>
      <c r="V664" s="61"/>
      <c r="W664" s="61"/>
      <c r="X664" s="61"/>
      <c r="Y664" s="61"/>
      <c r="Z664" s="61"/>
      <c r="AA664" s="61"/>
      <c r="AB664" s="61"/>
    </row>
    <row r="665" spans="1:28" ht="14.25" customHeight="1" x14ac:dyDescent="0.35">
      <c r="A665" s="61"/>
      <c r="B665" s="61"/>
      <c r="C665" s="61"/>
      <c r="D665" s="61"/>
      <c r="E665" s="61"/>
      <c r="F665" s="61"/>
      <c r="G665" s="61"/>
      <c r="H665" s="61"/>
      <c r="I665" s="61"/>
      <c r="J665" s="61"/>
      <c r="K665" s="61"/>
      <c r="L665" s="61"/>
      <c r="M665" s="61"/>
      <c r="N665" s="61"/>
      <c r="O665" s="61"/>
      <c r="P665" s="61"/>
      <c r="Q665" s="61"/>
      <c r="R665" s="61"/>
      <c r="S665" s="61"/>
      <c r="T665" s="61"/>
      <c r="U665" s="61"/>
      <c r="V665" s="61"/>
      <c r="W665" s="61"/>
      <c r="X665" s="61"/>
      <c r="Y665" s="61"/>
      <c r="Z665" s="61"/>
      <c r="AA665" s="61"/>
      <c r="AB665" s="61"/>
    </row>
    <row r="666" spans="1:28" ht="14.25" customHeight="1" x14ac:dyDescent="0.35">
      <c r="A666" s="61"/>
      <c r="B666" s="61"/>
      <c r="C666" s="61"/>
      <c r="D666" s="61"/>
      <c r="E666" s="61"/>
      <c r="F666" s="61"/>
      <c r="G666" s="61"/>
      <c r="H666" s="61"/>
      <c r="I666" s="61"/>
      <c r="J666" s="61"/>
      <c r="K666" s="61"/>
      <c r="L666" s="61"/>
      <c r="M666" s="61"/>
      <c r="N666" s="61"/>
      <c r="O666" s="61"/>
      <c r="P666" s="61"/>
      <c r="Q666" s="61"/>
      <c r="R666" s="61"/>
      <c r="S666" s="61"/>
      <c r="T666" s="61"/>
      <c r="U666" s="61"/>
      <c r="V666" s="61"/>
      <c r="W666" s="61"/>
      <c r="X666" s="61"/>
      <c r="Y666" s="61"/>
      <c r="Z666" s="61"/>
      <c r="AA666" s="61"/>
      <c r="AB666" s="61"/>
    </row>
    <row r="667" spans="1:28" ht="14.25" customHeight="1" x14ac:dyDescent="0.35">
      <c r="A667" s="61"/>
      <c r="B667" s="61"/>
      <c r="C667" s="61"/>
      <c r="D667" s="61"/>
      <c r="E667" s="61"/>
      <c r="F667" s="61"/>
      <c r="G667" s="61"/>
      <c r="H667" s="61"/>
      <c r="I667" s="61"/>
      <c r="J667" s="61"/>
      <c r="K667" s="61"/>
      <c r="L667" s="61"/>
      <c r="M667" s="61"/>
      <c r="N667" s="61"/>
      <c r="O667" s="61"/>
      <c r="P667" s="61"/>
      <c r="Q667" s="61"/>
      <c r="R667" s="61"/>
      <c r="S667" s="61"/>
      <c r="T667" s="61"/>
      <c r="U667" s="61"/>
      <c r="V667" s="61"/>
      <c r="W667" s="61"/>
      <c r="X667" s="61"/>
      <c r="Y667" s="61"/>
      <c r="Z667" s="61"/>
      <c r="AA667" s="61"/>
      <c r="AB667" s="61"/>
    </row>
    <row r="668" spans="1:28" ht="14.25" customHeight="1" x14ac:dyDescent="0.35">
      <c r="A668" s="61"/>
      <c r="B668" s="61"/>
      <c r="C668" s="61"/>
      <c r="D668" s="61"/>
      <c r="E668" s="61"/>
      <c r="F668" s="61"/>
      <c r="G668" s="61"/>
      <c r="H668" s="61"/>
      <c r="I668" s="61"/>
      <c r="J668" s="61"/>
      <c r="K668" s="61"/>
      <c r="L668" s="61"/>
      <c r="M668" s="61"/>
      <c r="N668" s="61"/>
      <c r="O668" s="61"/>
      <c r="P668" s="61"/>
      <c r="Q668" s="61"/>
      <c r="R668" s="61"/>
      <c r="S668" s="61"/>
      <c r="T668" s="61"/>
      <c r="U668" s="61"/>
      <c r="V668" s="61"/>
      <c r="W668" s="61"/>
      <c r="X668" s="61"/>
      <c r="Y668" s="61"/>
      <c r="Z668" s="61"/>
      <c r="AA668" s="61"/>
      <c r="AB668" s="61"/>
    </row>
    <row r="669" spans="1:28" ht="14.25" customHeight="1" x14ac:dyDescent="0.35">
      <c r="A669" s="61"/>
      <c r="B669" s="61"/>
      <c r="C669" s="61"/>
      <c r="D669" s="61"/>
      <c r="E669" s="61"/>
      <c r="F669" s="61"/>
      <c r="G669" s="61"/>
      <c r="H669" s="61"/>
      <c r="I669" s="61"/>
      <c r="J669" s="61"/>
      <c r="K669" s="61"/>
      <c r="L669" s="61"/>
      <c r="M669" s="61"/>
      <c r="N669" s="61"/>
      <c r="O669" s="61"/>
      <c r="P669" s="61"/>
      <c r="Q669" s="61"/>
      <c r="R669" s="61"/>
      <c r="S669" s="61"/>
      <c r="T669" s="61"/>
      <c r="U669" s="61"/>
      <c r="V669" s="61"/>
      <c r="W669" s="61"/>
      <c r="X669" s="61"/>
      <c r="Y669" s="61"/>
      <c r="Z669" s="61"/>
      <c r="AA669" s="61"/>
      <c r="AB669" s="61"/>
    </row>
    <row r="670" spans="1:28" ht="14.25" customHeight="1" x14ac:dyDescent="0.35">
      <c r="A670" s="61"/>
      <c r="B670" s="61"/>
      <c r="C670" s="61"/>
      <c r="D670" s="61"/>
      <c r="E670" s="61"/>
      <c r="F670" s="61"/>
      <c r="G670" s="61"/>
      <c r="H670" s="61"/>
      <c r="I670" s="61"/>
      <c r="J670" s="61"/>
      <c r="K670" s="61"/>
      <c r="L670" s="61"/>
      <c r="M670" s="61"/>
      <c r="N670" s="61"/>
      <c r="O670" s="61"/>
      <c r="P670" s="61"/>
      <c r="Q670" s="61"/>
      <c r="R670" s="61"/>
      <c r="S670" s="61"/>
      <c r="T670" s="61"/>
      <c r="U670" s="61"/>
      <c r="V670" s="61"/>
      <c r="W670" s="61"/>
      <c r="X670" s="61"/>
      <c r="Y670" s="61"/>
      <c r="Z670" s="61"/>
      <c r="AA670" s="61"/>
      <c r="AB670" s="61"/>
    </row>
    <row r="671" spans="1:28" ht="14.25" customHeight="1" x14ac:dyDescent="0.35">
      <c r="A671" s="61"/>
      <c r="B671" s="61"/>
      <c r="C671" s="61"/>
      <c r="D671" s="61"/>
      <c r="E671" s="61"/>
      <c r="F671" s="61"/>
      <c r="G671" s="61"/>
      <c r="H671" s="61"/>
      <c r="I671" s="61"/>
      <c r="J671" s="61"/>
      <c r="K671" s="61"/>
      <c r="L671" s="61"/>
      <c r="M671" s="61"/>
      <c r="N671" s="61"/>
      <c r="O671" s="61"/>
      <c r="P671" s="61"/>
      <c r="Q671" s="61"/>
      <c r="R671" s="61"/>
      <c r="S671" s="61"/>
      <c r="T671" s="61"/>
      <c r="U671" s="61"/>
      <c r="V671" s="61"/>
      <c r="W671" s="61"/>
      <c r="X671" s="61"/>
      <c r="Y671" s="61"/>
      <c r="Z671" s="61"/>
      <c r="AA671" s="61"/>
      <c r="AB671" s="61"/>
    </row>
    <row r="672" spans="1:28" ht="14.25" customHeight="1" x14ac:dyDescent="0.35">
      <c r="A672" s="61"/>
      <c r="B672" s="61"/>
      <c r="C672" s="61"/>
      <c r="D672" s="61"/>
      <c r="E672" s="61"/>
      <c r="F672" s="61"/>
      <c r="G672" s="61"/>
      <c r="H672" s="61"/>
      <c r="I672" s="61"/>
      <c r="J672" s="61"/>
      <c r="K672" s="61"/>
      <c r="L672" s="61"/>
      <c r="M672" s="61"/>
      <c r="N672" s="61"/>
      <c r="O672" s="61"/>
      <c r="P672" s="61"/>
      <c r="Q672" s="61"/>
      <c r="R672" s="61"/>
      <c r="S672" s="61"/>
      <c r="T672" s="61"/>
      <c r="U672" s="61"/>
      <c r="V672" s="61"/>
      <c r="W672" s="61"/>
      <c r="X672" s="61"/>
      <c r="Y672" s="61"/>
      <c r="Z672" s="61"/>
      <c r="AA672" s="61"/>
      <c r="AB672" s="61"/>
    </row>
    <row r="673" spans="1:28" ht="14.25" customHeight="1" x14ac:dyDescent="0.35">
      <c r="A673" s="61"/>
      <c r="B673" s="61"/>
      <c r="C673" s="61"/>
      <c r="D673" s="61"/>
      <c r="E673" s="61"/>
      <c r="F673" s="61"/>
      <c r="G673" s="61"/>
      <c r="H673" s="61"/>
      <c r="I673" s="61"/>
      <c r="J673" s="61"/>
      <c r="K673" s="61"/>
      <c r="L673" s="61"/>
      <c r="M673" s="61"/>
      <c r="N673" s="61"/>
      <c r="O673" s="61"/>
      <c r="P673" s="61"/>
      <c r="Q673" s="61"/>
      <c r="R673" s="61"/>
      <c r="S673" s="61"/>
      <c r="T673" s="61"/>
      <c r="U673" s="61"/>
      <c r="V673" s="61"/>
      <c r="W673" s="61"/>
      <c r="X673" s="61"/>
      <c r="Y673" s="61"/>
      <c r="Z673" s="61"/>
      <c r="AA673" s="61"/>
      <c r="AB673" s="61"/>
    </row>
    <row r="674" spans="1:28" ht="14.25" customHeight="1" x14ac:dyDescent="0.35">
      <c r="A674" s="61"/>
      <c r="B674" s="61"/>
      <c r="C674" s="61"/>
      <c r="D674" s="61"/>
      <c r="E674" s="61"/>
      <c r="F674" s="61"/>
      <c r="G674" s="61"/>
      <c r="H674" s="61"/>
      <c r="I674" s="61"/>
      <c r="J674" s="61"/>
      <c r="K674" s="61"/>
      <c r="L674" s="61"/>
      <c r="M674" s="61"/>
      <c r="N674" s="61"/>
      <c r="O674" s="61"/>
      <c r="P674" s="61"/>
      <c r="Q674" s="61"/>
      <c r="R674" s="61"/>
      <c r="S674" s="61"/>
      <c r="T674" s="61"/>
      <c r="U674" s="61"/>
      <c r="V674" s="61"/>
      <c r="W674" s="61"/>
      <c r="X674" s="61"/>
      <c r="Y674" s="61"/>
      <c r="Z674" s="61"/>
      <c r="AA674" s="61"/>
      <c r="AB674" s="61"/>
    </row>
    <row r="675" spans="1:28" ht="14.25" customHeight="1" x14ac:dyDescent="0.35">
      <c r="A675" s="61"/>
      <c r="B675" s="61"/>
      <c r="C675" s="61"/>
      <c r="D675" s="61"/>
      <c r="E675" s="61"/>
      <c r="F675" s="61"/>
      <c r="G675" s="61"/>
      <c r="H675" s="61"/>
      <c r="I675" s="61"/>
      <c r="J675" s="61"/>
      <c r="K675" s="61"/>
      <c r="L675" s="61"/>
      <c r="M675" s="61"/>
      <c r="N675" s="61"/>
      <c r="O675" s="61"/>
      <c r="P675" s="61"/>
      <c r="Q675" s="61"/>
      <c r="R675" s="61"/>
      <c r="S675" s="61"/>
      <c r="T675" s="61"/>
      <c r="U675" s="61"/>
      <c r="V675" s="61"/>
      <c r="W675" s="61"/>
      <c r="X675" s="61"/>
      <c r="Y675" s="61"/>
      <c r="Z675" s="61"/>
      <c r="AA675" s="61"/>
      <c r="AB675" s="61"/>
    </row>
    <row r="676" spans="1:28" ht="14.25" customHeight="1" x14ac:dyDescent="0.35">
      <c r="A676" s="61"/>
      <c r="B676" s="61"/>
      <c r="C676" s="61"/>
      <c r="D676" s="61"/>
      <c r="E676" s="61"/>
      <c r="F676" s="61"/>
      <c r="G676" s="61"/>
      <c r="H676" s="61"/>
      <c r="I676" s="61"/>
      <c r="J676" s="61"/>
      <c r="K676" s="61"/>
      <c r="L676" s="61"/>
      <c r="M676" s="61"/>
      <c r="N676" s="61"/>
      <c r="O676" s="61"/>
      <c r="P676" s="61"/>
      <c r="Q676" s="61"/>
      <c r="R676" s="61"/>
      <c r="S676" s="61"/>
      <c r="T676" s="61"/>
      <c r="U676" s="61"/>
      <c r="V676" s="61"/>
      <c r="W676" s="61"/>
      <c r="X676" s="61"/>
      <c r="Y676" s="61"/>
      <c r="Z676" s="61"/>
      <c r="AA676" s="61"/>
      <c r="AB676" s="61"/>
    </row>
    <row r="677" spans="1:28" ht="14.25" customHeight="1" x14ac:dyDescent="0.35">
      <c r="A677" s="61"/>
      <c r="B677" s="61"/>
      <c r="C677" s="61"/>
      <c r="D677" s="61"/>
      <c r="E677" s="61"/>
      <c r="F677" s="61"/>
      <c r="G677" s="61"/>
      <c r="H677" s="61"/>
      <c r="I677" s="61"/>
      <c r="J677" s="61"/>
      <c r="K677" s="61"/>
      <c r="L677" s="61"/>
      <c r="M677" s="61"/>
      <c r="N677" s="61"/>
      <c r="O677" s="61"/>
      <c r="P677" s="61"/>
      <c r="Q677" s="61"/>
      <c r="R677" s="61"/>
      <c r="S677" s="61"/>
      <c r="T677" s="61"/>
      <c r="U677" s="61"/>
      <c r="V677" s="61"/>
      <c r="W677" s="61"/>
      <c r="X677" s="61"/>
      <c r="Y677" s="61"/>
      <c r="Z677" s="61"/>
      <c r="AA677" s="61"/>
      <c r="AB677" s="61"/>
    </row>
    <row r="678" spans="1:28" ht="14.25" customHeight="1" x14ac:dyDescent="0.35">
      <c r="A678" s="61"/>
      <c r="B678" s="61"/>
      <c r="C678" s="61"/>
      <c r="D678" s="61"/>
      <c r="E678" s="61"/>
      <c r="F678" s="61"/>
      <c r="G678" s="61"/>
      <c r="H678" s="61"/>
      <c r="I678" s="61"/>
      <c r="J678" s="61"/>
      <c r="K678" s="61"/>
      <c r="L678" s="61"/>
      <c r="M678" s="61"/>
      <c r="N678" s="61"/>
      <c r="O678" s="61"/>
      <c r="P678" s="61"/>
      <c r="Q678" s="61"/>
      <c r="R678" s="61"/>
      <c r="S678" s="61"/>
      <c r="T678" s="61"/>
      <c r="U678" s="61"/>
      <c r="V678" s="61"/>
      <c r="W678" s="61"/>
      <c r="X678" s="61"/>
      <c r="Y678" s="61"/>
      <c r="Z678" s="61"/>
      <c r="AA678" s="61"/>
      <c r="AB678" s="61"/>
    </row>
    <row r="679" spans="1:28" ht="14.25" customHeight="1" x14ac:dyDescent="0.35">
      <c r="A679" s="61"/>
      <c r="B679" s="61"/>
      <c r="C679" s="61"/>
      <c r="D679" s="61"/>
      <c r="E679" s="61"/>
      <c r="F679" s="61"/>
      <c r="G679" s="61"/>
      <c r="H679" s="61"/>
      <c r="I679" s="61"/>
      <c r="J679" s="61"/>
      <c r="K679" s="61"/>
      <c r="L679" s="61"/>
      <c r="M679" s="61"/>
      <c r="N679" s="61"/>
      <c r="O679" s="61"/>
      <c r="P679" s="61"/>
      <c r="Q679" s="61"/>
      <c r="R679" s="61"/>
      <c r="S679" s="61"/>
      <c r="T679" s="61"/>
      <c r="U679" s="61"/>
      <c r="V679" s="61"/>
      <c r="W679" s="61"/>
      <c r="X679" s="61"/>
      <c r="Y679" s="61"/>
      <c r="Z679" s="61"/>
      <c r="AA679" s="61"/>
      <c r="AB679" s="61"/>
    </row>
    <row r="680" spans="1:28" ht="14.25" customHeight="1" x14ac:dyDescent="0.35">
      <c r="A680" s="61"/>
      <c r="B680" s="61"/>
      <c r="C680" s="61"/>
      <c r="D680" s="61"/>
      <c r="E680" s="61"/>
      <c r="F680" s="61"/>
      <c r="G680" s="61"/>
      <c r="H680" s="61"/>
      <c r="I680" s="61"/>
      <c r="J680" s="61"/>
      <c r="K680" s="61"/>
      <c r="L680" s="61"/>
      <c r="M680" s="61"/>
      <c r="N680" s="61"/>
      <c r="O680" s="61"/>
      <c r="P680" s="61"/>
      <c r="Q680" s="61"/>
      <c r="R680" s="61"/>
      <c r="S680" s="61"/>
      <c r="T680" s="61"/>
      <c r="U680" s="61"/>
      <c r="V680" s="61"/>
      <c r="W680" s="61"/>
      <c r="X680" s="61"/>
      <c r="Y680" s="61"/>
      <c r="Z680" s="61"/>
      <c r="AA680" s="61"/>
      <c r="AB680" s="61"/>
    </row>
    <row r="681" spans="1:28" ht="14.25" customHeight="1" x14ac:dyDescent="0.35">
      <c r="A681" s="61"/>
      <c r="B681" s="61"/>
      <c r="C681" s="61"/>
      <c r="D681" s="61"/>
      <c r="E681" s="61"/>
      <c r="F681" s="61"/>
      <c r="G681" s="61"/>
      <c r="H681" s="61"/>
      <c r="I681" s="61"/>
      <c r="J681" s="61"/>
      <c r="K681" s="61"/>
      <c r="L681" s="61"/>
      <c r="M681" s="61"/>
      <c r="N681" s="61"/>
      <c r="O681" s="61"/>
      <c r="P681" s="61"/>
      <c r="Q681" s="61"/>
      <c r="R681" s="61"/>
      <c r="S681" s="61"/>
      <c r="T681" s="61"/>
      <c r="U681" s="61"/>
      <c r="V681" s="61"/>
      <c r="W681" s="61"/>
      <c r="X681" s="61"/>
      <c r="Y681" s="61"/>
      <c r="Z681" s="61"/>
      <c r="AA681" s="61"/>
      <c r="AB681" s="61"/>
    </row>
    <row r="682" spans="1:28" ht="14.25" customHeight="1" x14ac:dyDescent="0.35">
      <c r="A682" s="61"/>
      <c r="B682" s="61"/>
      <c r="C682" s="61"/>
      <c r="D682" s="61"/>
      <c r="E682" s="61"/>
      <c r="F682" s="61"/>
      <c r="G682" s="61"/>
      <c r="H682" s="61"/>
      <c r="I682" s="61"/>
      <c r="J682" s="61"/>
      <c r="K682" s="61"/>
      <c r="L682" s="61"/>
      <c r="M682" s="61"/>
      <c r="N682" s="61"/>
      <c r="O682" s="61"/>
      <c r="P682" s="61"/>
      <c r="Q682" s="61"/>
      <c r="R682" s="61"/>
      <c r="S682" s="61"/>
      <c r="T682" s="61"/>
      <c r="U682" s="61"/>
      <c r="V682" s="61"/>
      <c r="W682" s="61"/>
      <c r="X682" s="61"/>
      <c r="Y682" s="61"/>
      <c r="Z682" s="61"/>
      <c r="AA682" s="61"/>
      <c r="AB682" s="61"/>
    </row>
    <row r="683" spans="1:28" ht="14.25" customHeight="1" x14ac:dyDescent="0.35">
      <c r="A683" s="61"/>
      <c r="B683" s="61"/>
      <c r="C683" s="61"/>
      <c r="D683" s="61"/>
      <c r="E683" s="61"/>
      <c r="F683" s="61"/>
      <c r="G683" s="61"/>
      <c r="H683" s="61"/>
      <c r="I683" s="61"/>
      <c r="J683" s="61"/>
      <c r="K683" s="61"/>
      <c r="L683" s="61"/>
      <c r="M683" s="61"/>
      <c r="N683" s="61"/>
      <c r="O683" s="61"/>
      <c r="P683" s="61"/>
      <c r="Q683" s="61"/>
      <c r="R683" s="61"/>
      <c r="S683" s="61"/>
      <c r="T683" s="61"/>
      <c r="U683" s="61"/>
      <c r="V683" s="61"/>
      <c r="W683" s="61"/>
      <c r="X683" s="61"/>
      <c r="Y683" s="61"/>
      <c r="Z683" s="61"/>
      <c r="AA683" s="61"/>
      <c r="AB683" s="61"/>
    </row>
    <row r="684" spans="1:28" ht="14.25" customHeight="1" x14ac:dyDescent="0.35">
      <c r="A684" s="61"/>
      <c r="B684" s="61"/>
      <c r="C684" s="61"/>
      <c r="D684" s="61"/>
      <c r="E684" s="61"/>
      <c r="F684" s="61"/>
      <c r="G684" s="61"/>
      <c r="H684" s="61"/>
      <c r="I684" s="61"/>
      <c r="J684" s="61"/>
      <c r="K684" s="61"/>
      <c r="L684" s="61"/>
      <c r="M684" s="61"/>
      <c r="N684" s="61"/>
      <c r="O684" s="61"/>
      <c r="P684" s="61"/>
      <c r="Q684" s="61"/>
      <c r="R684" s="61"/>
      <c r="S684" s="61"/>
      <c r="T684" s="61"/>
      <c r="U684" s="61"/>
      <c r="V684" s="61"/>
      <c r="W684" s="61"/>
      <c r="X684" s="61"/>
      <c r="Y684" s="61"/>
      <c r="Z684" s="61"/>
      <c r="AA684" s="61"/>
      <c r="AB684" s="61"/>
    </row>
    <row r="685" spans="1:28" ht="14.25" customHeight="1" x14ac:dyDescent="0.35">
      <c r="A685" s="61"/>
      <c r="B685" s="61"/>
      <c r="C685" s="61"/>
      <c r="D685" s="61"/>
      <c r="E685" s="61"/>
      <c r="F685" s="61"/>
      <c r="G685" s="61"/>
      <c r="H685" s="61"/>
      <c r="I685" s="61"/>
      <c r="J685" s="61"/>
      <c r="K685" s="61"/>
      <c r="L685" s="61"/>
      <c r="M685" s="61"/>
      <c r="N685" s="61"/>
      <c r="O685" s="61"/>
      <c r="P685" s="61"/>
      <c r="Q685" s="61"/>
      <c r="R685" s="61"/>
      <c r="S685" s="61"/>
      <c r="T685" s="61"/>
      <c r="U685" s="61"/>
      <c r="V685" s="61"/>
      <c r="W685" s="61"/>
      <c r="X685" s="61"/>
      <c r="Y685" s="61"/>
      <c r="Z685" s="61"/>
      <c r="AA685" s="61"/>
      <c r="AB685" s="61"/>
    </row>
    <row r="686" spans="1:28" ht="14.25" customHeight="1" x14ac:dyDescent="0.35">
      <c r="A686" s="61"/>
      <c r="B686" s="61"/>
      <c r="C686" s="61"/>
      <c r="D686" s="61"/>
      <c r="E686" s="61"/>
      <c r="F686" s="61"/>
      <c r="G686" s="61"/>
      <c r="H686" s="61"/>
      <c r="I686" s="61"/>
      <c r="J686" s="61"/>
      <c r="K686" s="61"/>
      <c r="L686" s="61"/>
      <c r="M686" s="61"/>
      <c r="N686" s="61"/>
      <c r="O686" s="61"/>
      <c r="P686" s="61"/>
      <c r="Q686" s="61"/>
      <c r="R686" s="61"/>
      <c r="S686" s="61"/>
      <c r="T686" s="61"/>
      <c r="U686" s="61"/>
      <c r="V686" s="61"/>
      <c r="W686" s="61"/>
      <c r="X686" s="61"/>
      <c r="Y686" s="61"/>
      <c r="Z686" s="61"/>
      <c r="AA686" s="61"/>
      <c r="AB686" s="61"/>
    </row>
    <row r="687" spans="1:28" ht="14.25" customHeight="1" x14ac:dyDescent="0.35">
      <c r="A687" s="61"/>
      <c r="B687" s="61"/>
      <c r="C687" s="61"/>
      <c r="D687" s="61"/>
      <c r="E687" s="61"/>
      <c r="F687" s="61"/>
      <c r="G687" s="61"/>
      <c r="H687" s="61"/>
      <c r="I687" s="61"/>
      <c r="J687" s="61"/>
      <c r="K687" s="61"/>
      <c r="L687" s="61"/>
      <c r="M687" s="61"/>
      <c r="N687" s="61"/>
      <c r="O687" s="61"/>
      <c r="P687" s="61"/>
      <c r="Q687" s="61"/>
      <c r="R687" s="61"/>
      <c r="S687" s="61"/>
      <c r="T687" s="61"/>
      <c r="U687" s="61"/>
      <c r="V687" s="61"/>
      <c r="W687" s="61"/>
      <c r="X687" s="61"/>
      <c r="Y687" s="61"/>
      <c r="Z687" s="61"/>
      <c r="AA687" s="61"/>
      <c r="AB687" s="61"/>
    </row>
    <row r="688" spans="1:28" ht="14.25" customHeight="1" x14ac:dyDescent="0.35">
      <c r="A688" s="61"/>
      <c r="B688" s="61"/>
      <c r="C688" s="61"/>
      <c r="D688" s="61"/>
      <c r="E688" s="61"/>
      <c r="F688" s="61"/>
      <c r="G688" s="61"/>
      <c r="H688" s="61"/>
      <c r="I688" s="61"/>
      <c r="J688" s="61"/>
      <c r="K688" s="61"/>
      <c r="L688" s="61"/>
      <c r="M688" s="61"/>
      <c r="N688" s="61"/>
      <c r="O688" s="61"/>
      <c r="P688" s="61"/>
      <c r="Q688" s="61"/>
      <c r="R688" s="61"/>
      <c r="S688" s="61"/>
      <c r="T688" s="61"/>
      <c r="U688" s="61"/>
      <c r="V688" s="61"/>
      <c r="W688" s="61"/>
      <c r="X688" s="61"/>
      <c r="Y688" s="61"/>
      <c r="Z688" s="61"/>
      <c r="AA688" s="61"/>
      <c r="AB688" s="61"/>
    </row>
    <row r="689" spans="1:28" ht="14.25" customHeight="1" x14ac:dyDescent="0.35">
      <c r="A689" s="61"/>
      <c r="B689" s="61"/>
      <c r="C689" s="61"/>
      <c r="D689" s="61"/>
      <c r="E689" s="61"/>
      <c r="F689" s="61"/>
      <c r="G689" s="61"/>
      <c r="H689" s="61"/>
      <c r="I689" s="61"/>
      <c r="J689" s="61"/>
      <c r="K689" s="61"/>
      <c r="L689" s="61"/>
      <c r="M689" s="61"/>
      <c r="N689" s="61"/>
      <c r="O689" s="61"/>
      <c r="P689" s="61"/>
      <c r="Q689" s="61"/>
      <c r="R689" s="61"/>
      <c r="S689" s="61"/>
      <c r="T689" s="61"/>
      <c r="U689" s="61"/>
      <c r="V689" s="61"/>
      <c r="W689" s="61"/>
      <c r="X689" s="61"/>
      <c r="Y689" s="61"/>
      <c r="Z689" s="61"/>
      <c r="AA689" s="61"/>
      <c r="AB689" s="61"/>
    </row>
    <row r="690" spans="1:28" ht="14.25" customHeight="1" x14ac:dyDescent="0.35">
      <c r="A690" s="61"/>
      <c r="B690" s="61"/>
      <c r="C690" s="61"/>
      <c r="D690" s="61"/>
      <c r="E690" s="61"/>
      <c r="F690" s="61"/>
      <c r="G690" s="61"/>
      <c r="H690" s="61"/>
      <c r="I690" s="61"/>
      <c r="J690" s="61"/>
      <c r="K690" s="61"/>
      <c r="L690" s="61"/>
      <c r="M690" s="61"/>
      <c r="N690" s="61"/>
      <c r="O690" s="61"/>
      <c r="P690" s="61"/>
      <c r="Q690" s="61"/>
      <c r="R690" s="61"/>
      <c r="S690" s="61"/>
      <c r="T690" s="61"/>
      <c r="U690" s="61"/>
      <c r="V690" s="61"/>
      <c r="W690" s="61"/>
      <c r="X690" s="61"/>
      <c r="Y690" s="61"/>
      <c r="Z690" s="61"/>
      <c r="AA690" s="61"/>
      <c r="AB690" s="61"/>
    </row>
    <row r="691" spans="1:28" ht="14.25" customHeight="1" x14ac:dyDescent="0.35">
      <c r="A691" s="61"/>
      <c r="B691" s="61"/>
      <c r="C691" s="61"/>
      <c r="D691" s="61"/>
      <c r="E691" s="61"/>
      <c r="F691" s="61"/>
      <c r="G691" s="61"/>
      <c r="H691" s="61"/>
      <c r="I691" s="61"/>
      <c r="J691" s="61"/>
      <c r="K691" s="61"/>
      <c r="L691" s="61"/>
      <c r="M691" s="61"/>
      <c r="N691" s="61"/>
      <c r="O691" s="61"/>
      <c r="P691" s="61"/>
      <c r="Q691" s="61"/>
      <c r="R691" s="61"/>
      <c r="S691" s="61"/>
      <c r="T691" s="61"/>
      <c r="U691" s="61"/>
      <c r="V691" s="61"/>
      <c r="W691" s="61"/>
      <c r="X691" s="61"/>
      <c r="Y691" s="61"/>
      <c r="Z691" s="61"/>
      <c r="AA691" s="61"/>
      <c r="AB691" s="61"/>
    </row>
    <row r="692" spans="1:28" ht="14.25" customHeight="1" x14ac:dyDescent="0.35">
      <c r="A692" s="61"/>
      <c r="B692" s="61"/>
      <c r="C692" s="61"/>
      <c r="D692" s="61"/>
      <c r="E692" s="61"/>
      <c r="F692" s="61"/>
      <c r="G692" s="61"/>
      <c r="H692" s="61"/>
      <c r="I692" s="61"/>
      <c r="J692" s="61"/>
      <c r="K692" s="61"/>
      <c r="L692" s="61"/>
      <c r="M692" s="61"/>
      <c r="N692" s="61"/>
      <c r="O692" s="61"/>
      <c r="P692" s="61"/>
      <c r="Q692" s="61"/>
      <c r="R692" s="61"/>
      <c r="S692" s="61"/>
      <c r="T692" s="61"/>
      <c r="U692" s="61"/>
      <c r="V692" s="61"/>
      <c r="W692" s="61"/>
      <c r="X692" s="61"/>
      <c r="Y692" s="61"/>
      <c r="Z692" s="61"/>
      <c r="AA692" s="61"/>
      <c r="AB692" s="61"/>
    </row>
    <row r="693" spans="1:28" ht="14.25" customHeight="1" x14ac:dyDescent="0.35">
      <c r="A693" s="61"/>
      <c r="B693" s="61"/>
      <c r="C693" s="61"/>
      <c r="D693" s="61"/>
      <c r="E693" s="61"/>
      <c r="F693" s="61"/>
      <c r="G693" s="61"/>
      <c r="H693" s="61"/>
      <c r="I693" s="61"/>
      <c r="J693" s="61"/>
      <c r="K693" s="61"/>
      <c r="L693" s="61"/>
      <c r="M693" s="61"/>
      <c r="N693" s="61"/>
      <c r="O693" s="61"/>
      <c r="P693" s="61"/>
      <c r="Q693" s="61"/>
      <c r="R693" s="61"/>
      <c r="S693" s="61"/>
      <c r="T693" s="61"/>
      <c r="U693" s="61"/>
      <c r="V693" s="61"/>
      <c r="W693" s="61"/>
      <c r="X693" s="61"/>
      <c r="Y693" s="61"/>
      <c r="Z693" s="61"/>
      <c r="AA693" s="61"/>
      <c r="AB693" s="61"/>
    </row>
    <row r="694" spans="1:28" ht="14.25" customHeight="1" x14ac:dyDescent="0.35">
      <c r="A694" s="61"/>
      <c r="B694" s="61"/>
      <c r="C694" s="61"/>
      <c r="D694" s="61"/>
      <c r="E694" s="61"/>
      <c r="F694" s="61"/>
      <c r="G694" s="61"/>
      <c r="H694" s="61"/>
      <c r="I694" s="61"/>
      <c r="J694" s="61"/>
      <c r="K694" s="61"/>
      <c r="L694" s="61"/>
      <c r="M694" s="61"/>
      <c r="N694" s="61"/>
      <c r="O694" s="61"/>
      <c r="P694" s="61"/>
      <c r="Q694" s="61"/>
      <c r="R694" s="61"/>
      <c r="S694" s="61"/>
      <c r="T694" s="61"/>
      <c r="U694" s="61"/>
      <c r="V694" s="61"/>
      <c r="W694" s="61"/>
      <c r="X694" s="61"/>
      <c r="Y694" s="61"/>
      <c r="Z694" s="61"/>
      <c r="AA694" s="61"/>
      <c r="AB694" s="61"/>
    </row>
    <row r="695" spans="1:28" ht="14.25" customHeight="1" x14ac:dyDescent="0.35">
      <c r="A695" s="61"/>
      <c r="B695" s="61"/>
      <c r="C695" s="61"/>
      <c r="D695" s="61"/>
      <c r="E695" s="61"/>
      <c r="F695" s="61"/>
      <c r="G695" s="61"/>
      <c r="H695" s="61"/>
      <c r="I695" s="61"/>
      <c r="J695" s="61"/>
      <c r="K695" s="61"/>
      <c r="L695" s="61"/>
      <c r="M695" s="61"/>
      <c r="N695" s="61"/>
      <c r="O695" s="61"/>
      <c r="P695" s="61"/>
      <c r="Q695" s="61"/>
      <c r="R695" s="61"/>
      <c r="S695" s="61"/>
      <c r="T695" s="61"/>
      <c r="U695" s="61"/>
      <c r="V695" s="61"/>
      <c r="W695" s="61"/>
      <c r="X695" s="61"/>
      <c r="Y695" s="61"/>
      <c r="Z695" s="61"/>
      <c r="AA695" s="61"/>
      <c r="AB695" s="61"/>
    </row>
    <row r="696" spans="1:28" ht="14.25" customHeight="1" x14ac:dyDescent="0.35">
      <c r="A696" s="61"/>
      <c r="B696" s="61"/>
      <c r="C696" s="61"/>
      <c r="D696" s="61"/>
      <c r="E696" s="61"/>
      <c r="F696" s="61"/>
      <c r="G696" s="61"/>
      <c r="H696" s="61"/>
      <c r="I696" s="61"/>
      <c r="J696" s="61"/>
      <c r="K696" s="61"/>
      <c r="L696" s="61"/>
      <c r="M696" s="61"/>
      <c r="N696" s="61"/>
      <c r="O696" s="61"/>
      <c r="P696" s="61"/>
      <c r="Q696" s="61"/>
      <c r="R696" s="61"/>
      <c r="S696" s="61"/>
      <c r="T696" s="61"/>
      <c r="U696" s="61"/>
      <c r="V696" s="61"/>
      <c r="W696" s="61"/>
      <c r="X696" s="61"/>
      <c r="Y696" s="61"/>
      <c r="Z696" s="61"/>
      <c r="AA696" s="61"/>
      <c r="AB696" s="61"/>
    </row>
    <row r="697" spans="1:28" ht="14.25" customHeight="1" x14ac:dyDescent="0.35">
      <c r="A697" s="61"/>
      <c r="B697" s="61"/>
      <c r="C697" s="61"/>
      <c r="D697" s="61"/>
      <c r="E697" s="61"/>
      <c r="F697" s="61"/>
      <c r="G697" s="61"/>
      <c r="H697" s="61"/>
      <c r="I697" s="61"/>
      <c r="J697" s="61"/>
      <c r="K697" s="61"/>
      <c r="L697" s="61"/>
      <c r="M697" s="61"/>
      <c r="N697" s="61"/>
      <c r="O697" s="61"/>
      <c r="P697" s="61"/>
      <c r="Q697" s="61"/>
      <c r="R697" s="61"/>
      <c r="S697" s="61"/>
      <c r="T697" s="61"/>
      <c r="U697" s="61"/>
      <c r="V697" s="61"/>
      <c r="W697" s="61"/>
      <c r="X697" s="61"/>
      <c r="Y697" s="61"/>
      <c r="Z697" s="61"/>
      <c r="AA697" s="61"/>
      <c r="AB697" s="61"/>
    </row>
    <row r="698" spans="1:28" ht="14.25" customHeight="1" x14ac:dyDescent="0.35">
      <c r="A698" s="61"/>
      <c r="B698" s="61"/>
      <c r="C698" s="61"/>
      <c r="D698" s="61"/>
      <c r="E698" s="61"/>
      <c r="F698" s="61"/>
      <c r="G698" s="61"/>
      <c r="H698" s="61"/>
      <c r="I698" s="61"/>
      <c r="J698" s="61"/>
      <c r="K698" s="61"/>
      <c r="L698" s="61"/>
      <c r="M698" s="61"/>
      <c r="N698" s="61"/>
      <c r="O698" s="61"/>
      <c r="P698" s="61"/>
      <c r="Q698" s="61"/>
      <c r="R698" s="61"/>
      <c r="S698" s="61"/>
      <c r="T698" s="61"/>
      <c r="U698" s="61"/>
      <c r="V698" s="61"/>
      <c r="W698" s="61"/>
      <c r="X698" s="61"/>
      <c r="Y698" s="61"/>
      <c r="Z698" s="61"/>
      <c r="AA698" s="61"/>
      <c r="AB698" s="61"/>
    </row>
    <row r="699" spans="1:28" ht="14.25" customHeight="1" x14ac:dyDescent="0.35">
      <c r="A699" s="61"/>
      <c r="B699" s="61"/>
      <c r="C699" s="61"/>
      <c r="D699" s="61"/>
      <c r="E699" s="61"/>
      <c r="F699" s="61"/>
      <c r="G699" s="61"/>
      <c r="H699" s="61"/>
      <c r="I699" s="61"/>
      <c r="J699" s="61"/>
      <c r="K699" s="61"/>
      <c r="L699" s="61"/>
      <c r="M699" s="61"/>
      <c r="N699" s="61"/>
      <c r="O699" s="61"/>
      <c r="P699" s="61"/>
      <c r="Q699" s="61"/>
      <c r="R699" s="61"/>
      <c r="S699" s="61"/>
      <c r="T699" s="61"/>
      <c r="U699" s="61"/>
      <c r="V699" s="61"/>
      <c r="W699" s="61"/>
      <c r="X699" s="61"/>
      <c r="Y699" s="61"/>
      <c r="Z699" s="61"/>
      <c r="AA699" s="61"/>
      <c r="AB699" s="61"/>
    </row>
    <row r="700" spans="1:28" ht="14.25" customHeight="1" x14ac:dyDescent="0.35">
      <c r="A700" s="61"/>
      <c r="B700" s="61"/>
      <c r="C700" s="61"/>
      <c r="D700" s="61"/>
      <c r="E700" s="61"/>
      <c r="F700" s="61"/>
      <c r="G700" s="61"/>
      <c r="H700" s="61"/>
      <c r="I700" s="61"/>
      <c r="J700" s="61"/>
      <c r="K700" s="61"/>
      <c r="L700" s="61"/>
      <c r="M700" s="61"/>
      <c r="N700" s="61"/>
      <c r="O700" s="61"/>
      <c r="P700" s="61"/>
      <c r="Q700" s="61"/>
      <c r="R700" s="61"/>
      <c r="S700" s="61"/>
      <c r="T700" s="61"/>
      <c r="U700" s="61"/>
      <c r="V700" s="61"/>
      <c r="W700" s="61"/>
      <c r="X700" s="61"/>
      <c r="Y700" s="61"/>
      <c r="Z700" s="61"/>
      <c r="AA700" s="61"/>
      <c r="AB700" s="61"/>
    </row>
    <row r="701" spans="1:28" ht="14.25" customHeight="1" x14ac:dyDescent="0.35">
      <c r="A701" s="61"/>
      <c r="B701" s="61"/>
      <c r="C701" s="61"/>
      <c r="D701" s="61"/>
      <c r="E701" s="61"/>
      <c r="F701" s="61"/>
      <c r="G701" s="61"/>
      <c r="H701" s="61"/>
      <c r="I701" s="61"/>
      <c r="J701" s="61"/>
      <c r="K701" s="61"/>
      <c r="L701" s="61"/>
      <c r="M701" s="61"/>
      <c r="N701" s="61"/>
      <c r="O701" s="61"/>
      <c r="P701" s="61"/>
      <c r="Q701" s="61"/>
      <c r="R701" s="61"/>
      <c r="S701" s="61"/>
      <c r="T701" s="61"/>
      <c r="U701" s="61"/>
      <c r="V701" s="61"/>
      <c r="W701" s="61"/>
      <c r="X701" s="61"/>
      <c r="Y701" s="61"/>
      <c r="Z701" s="61"/>
      <c r="AA701" s="61"/>
      <c r="AB701" s="61"/>
    </row>
    <row r="702" spans="1:28" ht="14.25" customHeight="1" x14ac:dyDescent="0.35">
      <c r="A702" s="61"/>
      <c r="B702" s="61"/>
      <c r="C702" s="61"/>
      <c r="D702" s="61"/>
      <c r="E702" s="61"/>
      <c r="F702" s="61"/>
      <c r="G702" s="61"/>
      <c r="H702" s="61"/>
      <c r="I702" s="61"/>
      <c r="J702" s="61"/>
      <c r="K702" s="61"/>
      <c r="L702" s="61"/>
      <c r="M702" s="61"/>
      <c r="N702" s="61"/>
      <c r="O702" s="61"/>
      <c r="P702" s="61"/>
      <c r="Q702" s="61"/>
      <c r="R702" s="61"/>
      <c r="S702" s="61"/>
      <c r="T702" s="61"/>
      <c r="U702" s="61"/>
      <c r="V702" s="61"/>
      <c r="W702" s="61"/>
      <c r="X702" s="61"/>
      <c r="Y702" s="61"/>
      <c r="Z702" s="61"/>
      <c r="AA702" s="61"/>
      <c r="AB702" s="61"/>
    </row>
    <row r="703" spans="1:28" ht="14.25" customHeight="1" x14ac:dyDescent="0.35">
      <c r="A703" s="61"/>
      <c r="B703" s="61"/>
      <c r="C703" s="61"/>
      <c r="D703" s="61"/>
      <c r="E703" s="61"/>
      <c r="F703" s="61"/>
      <c r="G703" s="61"/>
      <c r="H703" s="61"/>
      <c r="I703" s="61"/>
      <c r="J703" s="61"/>
      <c r="K703" s="61"/>
      <c r="L703" s="61"/>
      <c r="M703" s="61"/>
      <c r="N703" s="61"/>
      <c r="O703" s="61"/>
      <c r="P703" s="61"/>
      <c r="Q703" s="61"/>
      <c r="R703" s="61"/>
      <c r="S703" s="61"/>
      <c r="T703" s="61"/>
      <c r="U703" s="61"/>
      <c r="V703" s="61"/>
      <c r="W703" s="61"/>
      <c r="X703" s="61"/>
      <c r="Y703" s="61"/>
      <c r="Z703" s="61"/>
      <c r="AA703" s="61"/>
      <c r="AB703" s="61"/>
    </row>
    <row r="704" spans="1:28" ht="14.25" customHeight="1" x14ac:dyDescent="0.35">
      <c r="A704" s="61"/>
      <c r="B704" s="61"/>
      <c r="C704" s="61"/>
      <c r="D704" s="61"/>
      <c r="E704" s="61"/>
      <c r="F704" s="61"/>
      <c r="G704" s="61"/>
      <c r="H704" s="61"/>
      <c r="I704" s="61"/>
      <c r="J704" s="61"/>
      <c r="K704" s="61"/>
      <c r="L704" s="61"/>
      <c r="M704" s="61"/>
      <c r="N704" s="61"/>
      <c r="O704" s="61"/>
      <c r="P704" s="61"/>
      <c r="Q704" s="61"/>
      <c r="R704" s="61"/>
      <c r="S704" s="61"/>
      <c r="T704" s="61"/>
      <c r="U704" s="61"/>
      <c r="V704" s="61"/>
      <c r="W704" s="61"/>
      <c r="X704" s="61"/>
      <c r="Y704" s="61"/>
      <c r="Z704" s="61"/>
      <c r="AA704" s="61"/>
      <c r="AB704" s="61"/>
    </row>
    <row r="705" spans="1:28" ht="14.25" customHeight="1" x14ac:dyDescent="0.35">
      <c r="A705" s="61"/>
      <c r="B705" s="61"/>
      <c r="C705" s="61"/>
      <c r="D705" s="61"/>
      <c r="E705" s="61"/>
      <c r="F705" s="61"/>
      <c r="G705" s="61"/>
      <c r="H705" s="61"/>
      <c r="I705" s="61"/>
      <c r="J705" s="61"/>
      <c r="K705" s="61"/>
      <c r="L705" s="61"/>
      <c r="M705" s="61"/>
      <c r="N705" s="61"/>
      <c r="O705" s="61"/>
      <c r="P705" s="61"/>
      <c r="Q705" s="61"/>
      <c r="R705" s="61"/>
      <c r="S705" s="61"/>
      <c r="T705" s="61"/>
      <c r="U705" s="61"/>
      <c r="V705" s="61"/>
      <c r="W705" s="61"/>
      <c r="X705" s="61"/>
      <c r="Y705" s="61"/>
      <c r="Z705" s="61"/>
      <c r="AA705" s="61"/>
      <c r="AB705" s="61"/>
    </row>
    <row r="706" spans="1:28" ht="14.25" customHeight="1" x14ac:dyDescent="0.35">
      <c r="A706" s="61"/>
      <c r="B706" s="61"/>
      <c r="C706" s="61"/>
      <c r="D706" s="61"/>
      <c r="E706" s="61"/>
      <c r="F706" s="61"/>
      <c r="G706" s="61"/>
      <c r="H706" s="61"/>
      <c r="I706" s="61"/>
      <c r="J706" s="61"/>
      <c r="K706" s="61"/>
      <c r="L706" s="61"/>
      <c r="M706" s="61"/>
      <c r="N706" s="61"/>
      <c r="O706" s="61"/>
      <c r="P706" s="61"/>
      <c r="Q706" s="61"/>
      <c r="R706" s="61"/>
      <c r="S706" s="61"/>
      <c r="T706" s="61"/>
      <c r="U706" s="61"/>
      <c r="V706" s="61"/>
      <c r="W706" s="61"/>
      <c r="X706" s="61"/>
      <c r="Y706" s="61"/>
      <c r="Z706" s="61"/>
      <c r="AA706" s="61"/>
      <c r="AB706" s="61"/>
    </row>
    <row r="707" spans="1:28" ht="14.25" customHeight="1" x14ac:dyDescent="0.35">
      <c r="A707" s="61"/>
      <c r="B707" s="61"/>
      <c r="C707" s="61"/>
      <c r="D707" s="61"/>
      <c r="E707" s="61"/>
      <c r="F707" s="61"/>
      <c r="G707" s="61"/>
      <c r="H707" s="61"/>
      <c r="I707" s="61"/>
      <c r="J707" s="61"/>
      <c r="K707" s="61"/>
      <c r="L707" s="61"/>
      <c r="M707" s="61"/>
      <c r="N707" s="61"/>
      <c r="O707" s="61"/>
      <c r="P707" s="61"/>
      <c r="Q707" s="61"/>
      <c r="R707" s="61"/>
      <c r="S707" s="61"/>
      <c r="T707" s="61"/>
      <c r="U707" s="61"/>
      <c r="V707" s="61"/>
      <c r="W707" s="61"/>
      <c r="X707" s="61"/>
      <c r="Y707" s="61"/>
      <c r="Z707" s="61"/>
      <c r="AA707" s="61"/>
      <c r="AB707" s="61"/>
    </row>
    <row r="708" spans="1:28" ht="14.25" customHeight="1" x14ac:dyDescent="0.35">
      <c r="A708" s="61"/>
      <c r="B708" s="61"/>
      <c r="C708" s="61"/>
      <c r="D708" s="61"/>
      <c r="E708" s="61"/>
      <c r="F708" s="61"/>
      <c r="G708" s="61"/>
      <c r="H708" s="61"/>
      <c r="I708" s="61"/>
      <c r="J708" s="61"/>
      <c r="K708" s="61"/>
      <c r="L708" s="61"/>
      <c r="M708" s="61"/>
      <c r="N708" s="61"/>
      <c r="O708" s="61"/>
      <c r="P708" s="61"/>
      <c r="Q708" s="61"/>
      <c r="R708" s="61"/>
      <c r="S708" s="61"/>
      <c r="T708" s="61"/>
      <c r="U708" s="61"/>
      <c r="V708" s="61"/>
      <c r="W708" s="61"/>
      <c r="X708" s="61"/>
      <c r="Y708" s="61"/>
      <c r="Z708" s="61"/>
      <c r="AA708" s="61"/>
      <c r="AB708" s="61"/>
    </row>
    <row r="709" spans="1:28" ht="14.25" customHeight="1" x14ac:dyDescent="0.35">
      <c r="A709" s="61"/>
      <c r="B709" s="61"/>
      <c r="C709" s="61"/>
      <c r="D709" s="61"/>
      <c r="E709" s="61"/>
      <c r="F709" s="61"/>
      <c r="G709" s="61"/>
      <c r="H709" s="61"/>
      <c r="I709" s="61"/>
      <c r="J709" s="61"/>
      <c r="K709" s="61"/>
      <c r="L709" s="61"/>
      <c r="M709" s="61"/>
      <c r="N709" s="61"/>
      <c r="O709" s="61"/>
      <c r="P709" s="61"/>
      <c r="Q709" s="61"/>
      <c r="R709" s="61"/>
      <c r="S709" s="61"/>
      <c r="T709" s="61"/>
      <c r="U709" s="61"/>
      <c r="V709" s="61"/>
      <c r="W709" s="61"/>
      <c r="X709" s="61"/>
      <c r="Y709" s="61"/>
      <c r="Z709" s="61"/>
      <c r="AA709" s="61"/>
      <c r="AB709" s="61"/>
    </row>
    <row r="710" spans="1:28" ht="14.25" customHeight="1" x14ac:dyDescent="0.35">
      <c r="A710" s="61"/>
      <c r="B710" s="61"/>
      <c r="C710" s="61"/>
      <c r="D710" s="61"/>
      <c r="E710" s="61"/>
      <c r="F710" s="61"/>
      <c r="G710" s="61"/>
      <c r="H710" s="61"/>
      <c r="I710" s="61"/>
      <c r="J710" s="61"/>
      <c r="K710" s="61"/>
      <c r="L710" s="61"/>
      <c r="M710" s="61"/>
      <c r="N710" s="61"/>
      <c r="O710" s="61"/>
      <c r="P710" s="61"/>
      <c r="Q710" s="61"/>
      <c r="R710" s="61"/>
      <c r="S710" s="61"/>
      <c r="T710" s="61"/>
      <c r="U710" s="61"/>
      <c r="V710" s="61"/>
      <c r="W710" s="61"/>
      <c r="X710" s="61"/>
      <c r="Y710" s="61"/>
      <c r="Z710" s="61"/>
      <c r="AA710" s="61"/>
      <c r="AB710" s="61"/>
    </row>
    <row r="711" spans="1:28" ht="14.25" customHeight="1" x14ac:dyDescent="0.35">
      <c r="A711" s="61"/>
      <c r="B711" s="61"/>
      <c r="C711" s="61"/>
      <c r="D711" s="61"/>
      <c r="E711" s="61"/>
      <c r="F711" s="61"/>
      <c r="G711" s="61"/>
      <c r="H711" s="61"/>
      <c r="I711" s="61"/>
      <c r="J711" s="61"/>
      <c r="K711" s="61"/>
      <c r="L711" s="61"/>
      <c r="M711" s="61"/>
      <c r="N711" s="61"/>
      <c r="O711" s="61"/>
      <c r="P711" s="61"/>
      <c r="Q711" s="61"/>
      <c r="R711" s="61"/>
      <c r="S711" s="61"/>
      <c r="T711" s="61"/>
      <c r="U711" s="61"/>
      <c r="V711" s="61"/>
      <c r="W711" s="61"/>
      <c r="X711" s="61"/>
      <c r="Y711" s="61"/>
      <c r="Z711" s="61"/>
      <c r="AA711" s="61"/>
      <c r="AB711" s="61"/>
    </row>
    <row r="712" spans="1:28" ht="14.25" customHeight="1" x14ac:dyDescent="0.35">
      <c r="A712" s="61"/>
      <c r="B712" s="61"/>
      <c r="C712" s="61"/>
      <c r="D712" s="61"/>
      <c r="E712" s="61"/>
      <c r="F712" s="61"/>
      <c r="G712" s="61"/>
      <c r="H712" s="61"/>
      <c r="I712" s="61"/>
      <c r="J712" s="61"/>
      <c r="K712" s="61"/>
      <c r="L712" s="61"/>
      <c r="M712" s="61"/>
      <c r="N712" s="61"/>
      <c r="O712" s="61"/>
      <c r="P712" s="61"/>
      <c r="Q712" s="61"/>
      <c r="R712" s="61"/>
      <c r="S712" s="61"/>
      <c r="T712" s="61"/>
      <c r="U712" s="61"/>
      <c r="V712" s="61"/>
      <c r="W712" s="61"/>
      <c r="X712" s="61"/>
      <c r="Y712" s="61"/>
      <c r="Z712" s="61"/>
      <c r="AA712" s="61"/>
      <c r="AB712" s="61"/>
    </row>
    <row r="713" spans="1:28" ht="14.25" customHeight="1" x14ac:dyDescent="0.35">
      <c r="A713" s="61"/>
      <c r="B713" s="61"/>
      <c r="C713" s="61"/>
      <c r="D713" s="61"/>
      <c r="E713" s="61"/>
      <c r="F713" s="61"/>
      <c r="G713" s="61"/>
      <c r="H713" s="61"/>
      <c r="I713" s="61"/>
      <c r="J713" s="61"/>
      <c r="K713" s="61"/>
      <c r="L713" s="61"/>
      <c r="M713" s="61"/>
      <c r="N713" s="61"/>
      <c r="O713" s="61"/>
      <c r="P713" s="61"/>
      <c r="Q713" s="61"/>
      <c r="R713" s="61"/>
      <c r="S713" s="61"/>
      <c r="T713" s="61"/>
      <c r="U713" s="61"/>
      <c r="V713" s="61"/>
      <c r="W713" s="61"/>
      <c r="X713" s="61"/>
      <c r="Y713" s="61"/>
      <c r="Z713" s="61"/>
      <c r="AA713" s="61"/>
      <c r="AB713" s="61"/>
    </row>
    <row r="714" spans="1:28" ht="14.25" customHeight="1" x14ac:dyDescent="0.35">
      <c r="A714" s="61"/>
      <c r="B714" s="61"/>
      <c r="C714" s="61"/>
      <c r="D714" s="61"/>
      <c r="E714" s="61"/>
      <c r="F714" s="61"/>
      <c r="G714" s="61"/>
      <c r="H714" s="61"/>
      <c r="I714" s="61"/>
      <c r="J714" s="61"/>
      <c r="K714" s="61"/>
      <c r="L714" s="61"/>
      <c r="M714" s="61"/>
      <c r="N714" s="61"/>
      <c r="O714" s="61"/>
      <c r="P714" s="61"/>
      <c r="Q714" s="61"/>
      <c r="R714" s="61"/>
      <c r="S714" s="61"/>
      <c r="T714" s="61"/>
      <c r="U714" s="61"/>
      <c r="V714" s="61"/>
      <c r="W714" s="61"/>
      <c r="X714" s="61"/>
      <c r="Y714" s="61"/>
      <c r="Z714" s="61"/>
      <c r="AA714" s="61"/>
      <c r="AB714" s="61"/>
    </row>
    <row r="715" spans="1:28" ht="14.25" customHeight="1" x14ac:dyDescent="0.35">
      <c r="A715" s="61"/>
      <c r="B715" s="61"/>
      <c r="C715" s="61"/>
      <c r="D715" s="61"/>
      <c r="E715" s="61"/>
      <c r="F715" s="61"/>
      <c r="G715" s="61"/>
      <c r="H715" s="61"/>
      <c r="I715" s="61"/>
      <c r="J715" s="61"/>
      <c r="K715" s="61"/>
      <c r="L715" s="61"/>
      <c r="M715" s="61"/>
      <c r="N715" s="61"/>
      <c r="O715" s="61"/>
      <c r="P715" s="61"/>
      <c r="Q715" s="61"/>
      <c r="R715" s="61"/>
      <c r="S715" s="61"/>
      <c r="T715" s="61"/>
      <c r="U715" s="61"/>
      <c r="V715" s="61"/>
      <c r="W715" s="61"/>
      <c r="X715" s="61"/>
      <c r="Y715" s="61"/>
      <c r="Z715" s="61"/>
      <c r="AA715" s="61"/>
      <c r="AB715" s="61"/>
    </row>
    <row r="716" spans="1:28" ht="14.25" customHeight="1" x14ac:dyDescent="0.35">
      <c r="A716" s="61"/>
      <c r="B716" s="61"/>
      <c r="C716" s="61"/>
      <c r="D716" s="61"/>
      <c r="E716" s="61"/>
      <c r="F716" s="61"/>
      <c r="G716" s="61"/>
      <c r="H716" s="61"/>
      <c r="I716" s="61"/>
      <c r="J716" s="61"/>
      <c r="K716" s="61"/>
      <c r="L716" s="61"/>
      <c r="M716" s="61"/>
      <c r="N716" s="61"/>
      <c r="O716" s="61"/>
      <c r="P716" s="61"/>
      <c r="Q716" s="61"/>
      <c r="R716" s="61"/>
      <c r="S716" s="61"/>
      <c r="T716" s="61"/>
      <c r="U716" s="61"/>
      <c r="V716" s="61"/>
      <c r="W716" s="61"/>
      <c r="X716" s="61"/>
      <c r="Y716" s="61"/>
      <c r="Z716" s="61"/>
      <c r="AA716" s="61"/>
      <c r="AB716" s="61"/>
    </row>
    <row r="717" spans="1:28" ht="14.25" customHeight="1" x14ac:dyDescent="0.35">
      <c r="A717" s="61"/>
      <c r="B717" s="61"/>
      <c r="C717" s="61"/>
      <c r="D717" s="61"/>
      <c r="E717" s="61"/>
      <c r="F717" s="61"/>
      <c r="G717" s="61"/>
      <c r="H717" s="61"/>
      <c r="I717" s="61"/>
      <c r="J717" s="61"/>
      <c r="K717" s="61"/>
      <c r="L717" s="61"/>
      <c r="M717" s="61"/>
      <c r="N717" s="61"/>
      <c r="O717" s="61"/>
      <c r="P717" s="61"/>
      <c r="Q717" s="61"/>
      <c r="R717" s="61"/>
      <c r="S717" s="61"/>
      <c r="T717" s="61"/>
      <c r="U717" s="61"/>
      <c r="V717" s="61"/>
      <c r="W717" s="61"/>
      <c r="X717" s="61"/>
      <c r="Y717" s="61"/>
      <c r="Z717" s="61"/>
      <c r="AA717" s="61"/>
      <c r="AB717" s="61"/>
    </row>
    <row r="718" spans="1:28" ht="14.25" customHeight="1" x14ac:dyDescent="0.35">
      <c r="A718" s="61"/>
      <c r="B718" s="61"/>
      <c r="C718" s="61"/>
      <c r="D718" s="61"/>
      <c r="E718" s="61"/>
      <c r="F718" s="61"/>
      <c r="G718" s="61"/>
      <c r="H718" s="61"/>
      <c r="I718" s="61"/>
      <c r="J718" s="61"/>
      <c r="K718" s="61"/>
      <c r="L718" s="61"/>
      <c r="M718" s="61"/>
      <c r="N718" s="61"/>
      <c r="O718" s="61"/>
      <c r="P718" s="61"/>
      <c r="Q718" s="61"/>
      <c r="R718" s="61"/>
      <c r="S718" s="61"/>
      <c r="T718" s="61"/>
      <c r="U718" s="61"/>
      <c r="V718" s="61"/>
      <c r="W718" s="61"/>
      <c r="X718" s="61"/>
      <c r="Y718" s="61"/>
      <c r="Z718" s="61"/>
      <c r="AA718" s="61"/>
      <c r="AB718" s="61"/>
    </row>
    <row r="719" spans="1:28" ht="14.25" customHeight="1" x14ac:dyDescent="0.35">
      <c r="A719" s="61"/>
      <c r="B719" s="61"/>
      <c r="C719" s="61"/>
      <c r="D719" s="61"/>
      <c r="E719" s="61"/>
      <c r="F719" s="61"/>
      <c r="G719" s="61"/>
      <c r="H719" s="61"/>
      <c r="I719" s="61"/>
      <c r="J719" s="61"/>
      <c r="K719" s="61"/>
      <c r="L719" s="61"/>
      <c r="M719" s="61"/>
      <c r="N719" s="61"/>
      <c r="O719" s="61"/>
      <c r="P719" s="61"/>
      <c r="Q719" s="61"/>
      <c r="R719" s="61"/>
      <c r="S719" s="61"/>
      <c r="T719" s="61"/>
      <c r="U719" s="61"/>
      <c r="V719" s="61"/>
      <c r="W719" s="61"/>
      <c r="X719" s="61"/>
      <c r="Y719" s="61"/>
      <c r="Z719" s="61"/>
      <c r="AA719" s="61"/>
      <c r="AB719" s="61"/>
    </row>
    <row r="720" spans="1:28" ht="14.25" customHeight="1" x14ac:dyDescent="0.35">
      <c r="A720" s="61"/>
      <c r="B720" s="61"/>
      <c r="C720" s="61"/>
      <c r="D720" s="61"/>
      <c r="E720" s="61"/>
      <c r="F720" s="61"/>
      <c r="G720" s="61"/>
      <c r="H720" s="61"/>
      <c r="I720" s="61"/>
      <c r="J720" s="61"/>
      <c r="K720" s="61"/>
      <c r="L720" s="61"/>
      <c r="M720" s="61"/>
      <c r="N720" s="61"/>
      <c r="O720" s="61"/>
      <c r="P720" s="61"/>
      <c r="Q720" s="61"/>
      <c r="R720" s="61"/>
      <c r="S720" s="61"/>
      <c r="T720" s="61"/>
      <c r="U720" s="61"/>
      <c r="V720" s="61"/>
      <c r="W720" s="61"/>
      <c r="X720" s="61"/>
      <c r="Y720" s="61"/>
      <c r="Z720" s="61"/>
      <c r="AA720" s="61"/>
      <c r="AB720" s="61"/>
    </row>
    <row r="721" spans="1:28" ht="14.25" customHeight="1" x14ac:dyDescent="0.35">
      <c r="A721" s="61"/>
      <c r="B721" s="61"/>
      <c r="C721" s="61"/>
      <c r="D721" s="61"/>
      <c r="E721" s="61"/>
      <c r="F721" s="61"/>
      <c r="G721" s="61"/>
      <c r="H721" s="61"/>
      <c r="I721" s="61"/>
      <c r="J721" s="61"/>
      <c r="K721" s="61"/>
      <c r="L721" s="61"/>
      <c r="M721" s="61"/>
      <c r="N721" s="61"/>
      <c r="O721" s="61"/>
      <c r="P721" s="61"/>
      <c r="Q721" s="61"/>
      <c r="R721" s="61"/>
      <c r="S721" s="61"/>
      <c r="T721" s="61"/>
      <c r="U721" s="61"/>
      <c r="V721" s="61"/>
      <c r="W721" s="61"/>
      <c r="X721" s="61"/>
      <c r="Y721" s="61"/>
      <c r="Z721" s="61"/>
      <c r="AA721" s="61"/>
      <c r="AB721" s="61"/>
    </row>
    <row r="722" spans="1:28" ht="14.25" customHeight="1" x14ac:dyDescent="0.35">
      <c r="A722" s="61"/>
      <c r="B722" s="61"/>
      <c r="C722" s="61"/>
      <c r="D722" s="61"/>
      <c r="E722" s="61"/>
      <c r="F722" s="61"/>
      <c r="G722" s="61"/>
      <c r="H722" s="61"/>
      <c r="I722" s="61"/>
      <c r="J722" s="61"/>
      <c r="K722" s="61"/>
      <c r="L722" s="61"/>
      <c r="M722" s="61"/>
      <c r="N722" s="61"/>
      <c r="O722" s="61"/>
      <c r="P722" s="61"/>
      <c r="Q722" s="61"/>
      <c r="R722" s="61"/>
      <c r="S722" s="61"/>
      <c r="T722" s="61"/>
      <c r="U722" s="61"/>
      <c r="V722" s="61"/>
      <c r="W722" s="61"/>
      <c r="X722" s="61"/>
      <c r="Y722" s="61"/>
      <c r="Z722" s="61"/>
      <c r="AA722" s="61"/>
      <c r="AB722" s="61"/>
    </row>
    <row r="723" spans="1:28" ht="14.25" customHeight="1" x14ac:dyDescent="0.35">
      <c r="A723" s="61"/>
      <c r="B723" s="61"/>
      <c r="C723" s="61"/>
      <c r="D723" s="61"/>
      <c r="E723" s="61"/>
      <c r="F723" s="61"/>
      <c r="G723" s="61"/>
      <c r="H723" s="61"/>
      <c r="I723" s="61"/>
      <c r="J723" s="61"/>
      <c r="K723" s="61"/>
      <c r="L723" s="61"/>
      <c r="M723" s="61"/>
      <c r="N723" s="61"/>
      <c r="O723" s="61"/>
      <c r="P723" s="61"/>
      <c r="Q723" s="61"/>
      <c r="R723" s="61"/>
      <c r="S723" s="61"/>
      <c r="T723" s="61"/>
      <c r="U723" s="61"/>
      <c r="V723" s="61"/>
      <c r="W723" s="61"/>
      <c r="X723" s="61"/>
      <c r="Y723" s="61"/>
      <c r="Z723" s="61"/>
      <c r="AA723" s="61"/>
      <c r="AB723" s="61"/>
    </row>
    <row r="724" spans="1:28" ht="14.25" customHeight="1" x14ac:dyDescent="0.35">
      <c r="A724" s="61"/>
      <c r="B724" s="61"/>
      <c r="C724" s="61"/>
      <c r="D724" s="61"/>
      <c r="E724" s="61"/>
      <c r="F724" s="61"/>
      <c r="G724" s="61"/>
      <c r="H724" s="61"/>
      <c r="I724" s="61"/>
      <c r="J724" s="61"/>
      <c r="K724" s="61"/>
      <c r="L724" s="61"/>
      <c r="M724" s="61"/>
      <c r="N724" s="61"/>
      <c r="O724" s="61"/>
      <c r="P724" s="61"/>
      <c r="Q724" s="61"/>
      <c r="R724" s="61"/>
      <c r="S724" s="61"/>
      <c r="T724" s="61"/>
      <c r="U724" s="61"/>
      <c r="V724" s="61"/>
      <c r="W724" s="61"/>
      <c r="X724" s="61"/>
      <c r="Y724" s="61"/>
      <c r="Z724" s="61"/>
      <c r="AA724" s="61"/>
      <c r="AB724" s="61"/>
    </row>
    <row r="725" spans="1:28" ht="14.25" customHeight="1" x14ac:dyDescent="0.35">
      <c r="A725" s="61"/>
      <c r="B725" s="61"/>
      <c r="C725" s="61"/>
      <c r="D725" s="61"/>
      <c r="E725" s="61"/>
      <c r="F725" s="61"/>
      <c r="G725" s="61"/>
      <c r="H725" s="61"/>
      <c r="I725" s="61"/>
      <c r="J725" s="61"/>
      <c r="K725" s="61"/>
      <c r="L725" s="61"/>
      <c r="M725" s="61"/>
      <c r="N725" s="61"/>
      <c r="O725" s="61"/>
      <c r="P725" s="61"/>
      <c r="Q725" s="61"/>
      <c r="R725" s="61"/>
      <c r="S725" s="61"/>
      <c r="T725" s="61"/>
      <c r="U725" s="61"/>
      <c r="V725" s="61"/>
      <c r="W725" s="61"/>
      <c r="X725" s="61"/>
      <c r="Y725" s="61"/>
      <c r="Z725" s="61"/>
      <c r="AA725" s="61"/>
      <c r="AB725" s="61"/>
    </row>
    <row r="726" spans="1:28" ht="14.25" customHeight="1" x14ac:dyDescent="0.35">
      <c r="A726" s="61"/>
      <c r="B726" s="61"/>
      <c r="C726" s="61"/>
      <c r="D726" s="61"/>
      <c r="E726" s="61"/>
      <c r="F726" s="61"/>
      <c r="G726" s="61"/>
      <c r="H726" s="61"/>
      <c r="I726" s="61"/>
      <c r="J726" s="61"/>
      <c r="K726" s="61"/>
      <c r="L726" s="61"/>
      <c r="M726" s="61"/>
      <c r="N726" s="61"/>
      <c r="O726" s="61"/>
      <c r="P726" s="61"/>
      <c r="Q726" s="61"/>
      <c r="R726" s="61"/>
      <c r="S726" s="61"/>
      <c r="T726" s="61"/>
      <c r="U726" s="61"/>
      <c r="V726" s="61"/>
      <c r="W726" s="61"/>
      <c r="X726" s="61"/>
      <c r="Y726" s="61"/>
      <c r="Z726" s="61"/>
      <c r="AA726" s="61"/>
      <c r="AB726" s="61"/>
    </row>
    <row r="727" spans="1:28" ht="14.25" customHeight="1" x14ac:dyDescent="0.35">
      <c r="A727" s="61"/>
      <c r="B727" s="61"/>
      <c r="C727" s="61"/>
      <c r="D727" s="61"/>
      <c r="E727" s="61"/>
      <c r="F727" s="61"/>
      <c r="G727" s="61"/>
      <c r="H727" s="61"/>
      <c r="I727" s="61"/>
      <c r="J727" s="61"/>
      <c r="K727" s="61"/>
      <c r="L727" s="61"/>
      <c r="M727" s="61"/>
      <c r="N727" s="61"/>
      <c r="O727" s="61"/>
      <c r="P727" s="61"/>
      <c r="Q727" s="61"/>
      <c r="R727" s="61"/>
      <c r="S727" s="61"/>
      <c r="T727" s="61"/>
      <c r="U727" s="61"/>
      <c r="V727" s="61"/>
      <c r="W727" s="61"/>
      <c r="X727" s="61"/>
      <c r="Y727" s="61"/>
      <c r="Z727" s="61"/>
      <c r="AA727" s="61"/>
      <c r="AB727" s="61"/>
    </row>
    <row r="728" spans="1:28" ht="14.25" customHeight="1" x14ac:dyDescent="0.35">
      <c r="A728" s="61"/>
      <c r="B728" s="61"/>
      <c r="C728" s="61"/>
      <c r="D728" s="61"/>
      <c r="E728" s="61"/>
      <c r="F728" s="61"/>
      <c r="G728" s="61"/>
      <c r="H728" s="61"/>
      <c r="I728" s="61"/>
      <c r="J728" s="61"/>
      <c r="K728" s="61"/>
      <c r="L728" s="61"/>
      <c r="M728" s="61"/>
      <c r="N728" s="61"/>
      <c r="O728" s="61"/>
      <c r="P728" s="61"/>
      <c r="Q728" s="61"/>
      <c r="R728" s="61"/>
      <c r="S728" s="61"/>
      <c r="T728" s="61"/>
      <c r="U728" s="61"/>
      <c r="V728" s="61"/>
      <c r="W728" s="61"/>
      <c r="X728" s="61"/>
      <c r="Y728" s="61"/>
      <c r="Z728" s="61"/>
      <c r="AA728" s="61"/>
      <c r="AB728" s="61"/>
    </row>
    <row r="729" spans="1:28" ht="14.25" customHeight="1" x14ac:dyDescent="0.35">
      <c r="A729" s="61"/>
      <c r="B729" s="61"/>
      <c r="C729" s="61"/>
      <c r="D729" s="61"/>
      <c r="E729" s="61"/>
      <c r="F729" s="61"/>
      <c r="G729" s="61"/>
      <c r="H729" s="61"/>
      <c r="I729" s="61"/>
      <c r="J729" s="61"/>
      <c r="K729" s="61"/>
      <c r="L729" s="61"/>
      <c r="M729" s="61"/>
      <c r="N729" s="61"/>
      <c r="O729" s="61"/>
      <c r="P729" s="61"/>
      <c r="Q729" s="61"/>
      <c r="R729" s="61"/>
      <c r="S729" s="61"/>
      <c r="T729" s="61"/>
      <c r="U729" s="61"/>
      <c r="V729" s="61"/>
      <c r="W729" s="61"/>
      <c r="X729" s="61"/>
      <c r="Y729" s="61"/>
      <c r="Z729" s="61"/>
      <c r="AA729" s="61"/>
      <c r="AB729" s="61"/>
    </row>
    <row r="730" spans="1:28" ht="14.25" customHeight="1" x14ac:dyDescent="0.35">
      <c r="A730" s="61"/>
      <c r="B730" s="61"/>
      <c r="C730" s="61"/>
      <c r="D730" s="61"/>
      <c r="E730" s="61"/>
      <c r="F730" s="61"/>
      <c r="G730" s="61"/>
      <c r="H730" s="61"/>
      <c r="I730" s="61"/>
      <c r="J730" s="61"/>
      <c r="K730" s="61"/>
      <c r="L730" s="61"/>
      <c r="M730" s="61"/>
      <c r="N730" s="61"/>
      <c r="O730" s="61"/>
      <c r="P730" s="61"/>
      <c r="Q730" s="61"/>
      <c r="R730" s="61"/>
      <c r="S730" s="61"/>
      <c r="T730" s="61"/>
      <c r="U730" s="61"/>
      <c r="V730" s="61"/>
      <c r="W730" s="61"/>
      <c r="X730" s="61"/>
      <c r="Y730" s="61"/>
      <c r="Z730" s="61"/>
      <c r="AA730" s="61"/>
      <c r="AB730" s="61"/>
    </row>
    <row r="731" spans="1:28" ht="14.25" customHeight="1" x14ac:dyDescent="0.35">
      <c r="A731" s="61"/>
      <c r="B731" s="61"/>
      <c r="C731" s="61"/>
      <c r="D731" s="61"/>
      <c r="E731" s="61"/>
      <c r="F731" s="61"/>
      <c r="G731" s="61"/>
      <c r="H731" s="61"/>
      <c r="I731" s="61"/>
      <c r="J731" s="61"/>
      <c r="K731" s="61"/>
      <c r="L731" s="61"/>
      <c r="M731" s="61"/>
      <c r="N731" s="61"/>
      <c r="O731" s="61"/>
      <c r="P731" s="61"/>
      <c r="Q731" s="61"/>
      <c r="R731" s="61"/>
      <c r="S731" s="61"/>
      <c r="T731" s="61"/>
      <c r="U731" s="61"/>
      <c r="V731" s="61"/>
      <c r="W731" s="61"/>
      <c r="X731" s="61"/>
      <c r="Y731" s="61"/>
      <c r="Z731" s="61"/>
      <c r="AA731" s="61"/>
      <c r="AB731" s="61"/>
    </row>
    <row r="732" spans="1:28" ht="14.25" customHeight="1" x14ac:dyDescent="0.35">
      <c r="A732" s="61"/>
      <c r="B732" s="61"/>
      <c r="C732" s="61"/>
      <c r="D732" s="61"/>
      <c r="E732" s="61"/>
      <c r="F732" s="61"/>
      <c r="G732" s="61"/>
      <c r="H732" s="61"/>
      <c r="I732" s="61"/>
      <c r="J732" s="61"/>
      <c r="K732" s="61"/>
      <c r="L732" s="61"/>
      <c r="M732" s="61"/>
      <c r="N732" s="61"/>
      <c r="O732" s="61"/>
      <c r="P732" s="61"/>
      <c r="Q732" s="61"/>
      <c r="R732" s="61"/>
      <c r="S732" s="61"/>
      <c r="T732" s="61"/>
      <c r="U732" s="61"/>
      <c r="V732" s="61"/>
      <c r="W732" s="61"/>
      <c r="X732" s="61"/>
      <c r="Y732" s="61"/>
      <c r="Z732" s="61"/>
      <c r="AA732" s="61"/>
      <c r="AB732" s="61"/>
    </row>
    <row r="733" spans="1:28" ht="14.25" customHeight="1" x14ac:dyDescent="0.35">
      <c r="A733" s="61"/>
      <c r="B733" s="61"/>
      <c r="C733" s="61"/>
      <c r="D733" s="61"/>
      <c r="E733" s="61"/>
      <c r="F733" s="61"/>
      <c r="G733" s="61"/>
      <c r="H733" s="61"/>
      <c r="I733" s="61"/>
      <c r="J733" s="61"/>
      <c r="K733" s="61"/>
      <c r="L733" s="61"/>
      <c r="M733" s="61"/>
      <c r="N733" s="61"/>
      <c r="O733" s="61"/>
      <c r="P733" s="61"/>
      <c r="Q733" s="61"/>
      <c r="R733" s="61"/>
      <c r="S733" s="61"/>
      <c r="T733" s="61"/>
      <c r="U733" s="61"/>
      <c r="V733" s="61"/>
      <c r="W733" s="61"/>
      <c r="X733" s="61"/>
      <c r="Y733" s="61"/>
      <c r="Z733" s="61"/>
      <c r="AA733" s="61"/>
      <c r="AB733" s="61"/>
    </row>
    <row r="734" spans="1:28" ht="14.25" customHeight="1" x14ac:dyDescent="0.35">
      <c r="A734" s="61"/>
      <c r="B734" s="61"/>
      <c r="C734" s="61"/>
      <c r="D734" s="61"/>
      <c r="E734" s="61"/>
      <c r="F734" s="61"/>
      <c r="G734" s="61"/>
      <c r="H734" s="61"/>
      <c r="I734" s="61"/>
      <c r="J734" s="61"/>
      <c r="K734" s="61"/>
      <c r="L734" s="61"/>
      <c r="M734" s="61"/>
      <c r="N734" s="61"/>
      <c r="O734" s="61"/>
      <c r="P734" s="61"/>
      <c r="Q734" s="61"/>
      <c r="R734" s="61"/>
      <c r="S734" s="61"/>
      <c r="T734" s="61"/>
      <c r="U734" s="61"/>
      <c r="V734" s="61"/>
      <c r="W734" s="61"/>
      <c r="X734" s="61"/>
      <c r="Y734" s="61"/>
      <c r="Z734" s="61"/>
      <c r="AA734" s="61"/>
      <c r="AB734" s="61"/>
    </row>
    <row r="735" spans="1:28" ht="14.25" customHeight="1" x14ac:dyDescent="0.35">
      <c r="A735" s="61"/>
      <c r="B735" s="61"/>
      <c r="C735" s="61"/>
      <c r="D735" s="61"/>
      <c r="E735" s="61"/>
      <c r="F735" s="61"/>
      <c r="G735" s="61"/>
      <c r="H735" s="61"/>
      <c r="I735" s="61"/>
      <c r="J735" s="61"/>
      <c r="K735" s="61"/>
      <c r="L735" s="61"/>
      <c r="M735" s="61"/>
      <c r="N735" s="61"/>
      <c r="O735" s="61"/>
      <c r="P735" s="61"/>
      <c r="Q735" s="61"/>
      <c r="R735" s="61"/>
      <c r="S735" s="61"/>
      <c r="T735" s="61"/>
      <c r="U735" s="61"/>
      <c r="V735" s="61"/>
      <c r="W735" s="61"/>
      <c r="X735" s="61"/>
      <c r="Y735" s="61"/>
      <c r="Z735" s="61"/>
      <c r="AA735" s="61"/>
      <c r="AB735" s="61"/>
    </row>
    <row r="736" spans="1:28" ht="14.25" customHeight="1" x14ac:dyDescent="0.35">
      <c r="A736" s="61"/>
      <c r="B736" s="61"/>
      <c r="C736" s="61"/>
      <c r="D736" s="61"/>
      <c r="E736" s="61"/>
      <c r="F736" s="61"/>
      <c r="G736" s="61"/>
      <c r="H736" s="61"/>
      <c r="I736" s="61"/>
      <c r="J736" s="61"/>
      <c r="K736" s="61"/>
      <c r="L736" s="61"/>
      <c r="M736" s="61"/>
      <c r="N736" s="61"/>
      <c r="O736" s="61"/>
      <c r="P736" s="61"/>
      <c r="Q736" s="61"/>
      <c r="R736" s="61"/>
      <c r="S736" s="61"/>
      <c r="T736" s="61"/>
      <c r="U736" s="61"/>
      <c r="V736" s="61"/>
      <c r="W736" s="61"/>
      <c r="X736" s="61"/>
      <c r="Y736" s="61"/>
      <c r="Z736" s="61"/>
      <c r="AA736" s="61"/>
      <c r="AB736" s="61"/>
    </row>
    <row r="737" spans="1:28" ht="14.25" customHeight="1" x14ac:dyDescent="0.35">
      <c r="A737" s="61"/>
      <c r="B737" s="61"/>
      <c r="C737" s="61"/>
      <c r="D737" s="61"/>
      <c r="E737" s="61"/>
      <c r="F737" s="61"/>
      <c r="G737" s="61"/>
      <c r="H737" s="61"/>
      <c r="I737" s="61"/>
      <c r="J737" s="61"/>
      <c r="K737" s="61"/>
      <c r="L737" s="61"/>
      <c r="M737" s="61"/>
      <c r="N737" s="61"/>
      <c r="O737" s="61"/>
      <c r="P737" s="61"/>
      <c r="Q737" s="61"/>
      <c r="R737" s="61"/>
      <c r="S737" s="61"/>
      <c r="T737" s="61"/>
      <c r="U737" s="61"/>
      <c r="V737" s="61"/>
      <c r="W737" s="61"/>
      <c r="X737" s="61"/>
      <c r="Y737" s="61"/>
      <c r="Z737" s="61"/>
      <c r="AA737" s="61"/>
      <c r="AB737" s="61"/>
    </row>
    <row r="738" spans="1:28" ht="14.25" customHeight="1" x14ac:dyDescent="0.35">
      <c r="A738" s="61"/>
      <c r="B738" s="61"/>
      <c r="C738" s="61"/>
      <c r="D738" s="61"/>
      <c r="E738" s="61"/>
      <c r="F738" s="61"/>
      <c r="G738" s="61"/>
      <c r="H738" s="61"/>
      <c r="I738" s="61"/>
      <c r="J738" s="61"/>
      <c r="K738" s="61"/>
      <c r="L738" s="61"/>
      <c r="M738" s="61"/>
      <c r="N738" s="61"/>
      <c r="O738" s="61"/>
      <c r="P738" s="61"/>
      <c r="Q738" s="61"/>
      <c r="R738" s="61"/>
      <c r="S738" s="61"/>
      <c r="T738" s="61"/>
      <c r="U738" s="61"/>
      <c r="V738" s="61"/>
      <c r="W738" s="61"/>
      <c r="X738" s="61"/>
      <c r="Y738" s="61"/>
      <c r="Z738" s="61"/>
      <c r="AA738" s="61"/>
      <c r="AB738" s="61"/>
    </row>
    <row r="739" spans="1:28" ht="14.25" customHeight="1" x14ac:dyDescent="0.35">
      <c r="A739" s="61"/>
      <c r="B739" s="61"/>
      <c r="C739" s="61"/>
      <c r="D739" s="61"/>
      <c r="E739" s="61"/>
      <c r="F739" s="61"/>
      <c r="G739" s="61"/>
      <c r="H739" s="61"/>
      <c r="I739" s="61"/>
      <c r="J739" s="61"/>
      <c r="K739" s="61"/>
      <c r="L739" s="61"/>
      <c r="M739" s="61"/>
      <c r="N739" s="61"/>
      <c r="O739" s="61"/>
      <c r="P739" s="61"/>
      <c r="Q739" s="61"/>
      <c r="R739" s="61"/>
      <c r="S739" s="61"/>
      <c r="T739" s="61"/>
      <c r="U739" s="61"/>
      <c r="V739" s="61"/>
      <c r="W739" s="61"/>
      <c r="X739" s="61"/>
      <c r="Y739" s="61"/>
      <c r="Z739" s="61"/>
      <c r="AA739" s="61"/>
      <c r="AB739" s="61"/>
    </row>
    <row r="740" spans="1:28" ht="14.25" customHeight="1" x14ac:dyDescent="0.35">
      <c r="A740" s="61"/>
      <c r="B740" s="61"/>
      <c r="C740" s="61"/>
      <c r="D740" s="61"/>
      <c r="E740" s="61"/>
      <c r="F740" s="61"/>
      <c r="G740" s="61"/>
      <c r="H740" s="61"/>
      <c r="I740" s="61"/>
      <c r="J740" s="61"/>
      <c r="K740" s="61"/>
      <c r="L740" s="61"/>
      <c r="M740" s="61"/>
      <c r="N740" s="61"/>
      <c r="O740" s="61"/>
      <c r="P740" s="61"/>
      <c r="Q740" s="61"/>
      <c r="R740" s="61"/>
      <c r="S740" s="61"/>
      <c r="T740" s="61"/>
      <c r="U740" s="61"/>
      <c r="V740" s="61"/>
      <c r="W740" s="61"/>
      <c r="X740" s="61"/>
      <c r="Y740" s="61"/>
      <c r="Z740" s="61"/>
      <c r="AA740" s="61"/>
      <c r="AB740" s="61"/>
    </row>
    <row r="741" spans="1:28" ht="14.25" customHeight="1" x14ac:dyDescent="0.35">
      <c r="A741" s="61"/>
      <c r="B741" s="61"/>
      <c r="C741" s="61"/>
      <c r="D741" s="61"/>
      <c r="E741" s="61"/>
      <c r="F741" s="61"/>
      <c r="G741" s="61"/>
      <c r="H741" s="61"/>
      <c r="I741" s="61"/>
      <c r="J741" s="61"/>
      <c r="K741" s="61"/>
      <c r="L741" s="61"/>
      <c r="M741" s="61"/>
      <c r="N741" s="61"/>
      <c r="O741" s="61"/>
      <c r="P741" s="61"/>
      <c r="Q741" s="61"/>
      <c r="R741" s="61"/>
      <c r="S741" s="61"/>
      <c r="T741" s="61"/>
      <c r="U741" s="61"/>
      <c r="V741" s="61"/>
      <c r="W741" s="61"/>
      <c r="X741" s="61"/>
      <c r="Y741" s="61"/>
      <c r="Z741" s="61"/>
      <c r="AA741" s="61"/>
      <c r="AB741" s="61"/>
    </row>
    <row r="742" spans="1:28" ht="14.25" customHeight="1" x14ac:dyDescent="0.35">
      <c r="A742" s="61"/>
      <c r="B742" s="61"/>
      <c r="C742" s="61"/>
      <c r="D742" s="61"/>
      <c r="E742" s="61"/>
      <c r="F742" s="61"/>
      <c r="G742" s="61"/>
      <c r="H742" s="61"/>
      <c r="I742" s="61"/>
      <c r="J742" s="61"/>
      <c r="K742" s="61"/>
      <c r="L742" s="61"/>
      <c r="M742" s="61"/>
      <c r="N742" s="61"/>
      <c r="O742" s="61"/>
      <c r="P742" s="61"/>
      <c r="Q742" s="61"/>
      <c r="R742" s="61"/>
      <c r="S742" s="61"/>
      <c r="T742" s="61"/>
      <c r="U742" s="61"/>
      <c r="V742" s="61"/>
      <c r="W742" s="61"/>
      <c r="X742" s="61"/>
      <c r="Y742" s="61"/>
      <c r="Z742" s="61"/>
      <c r="AA742" s="61"/>
      <c r="AB742" s="61"/>
    </row>
    <row r="743" spans="1:28" ht="14.25" customHeight="1" x14ac:dyDescent="0.35">
      <c r="A743" s="61"/>
      <c r="B743" s="61"/>
      <c r="C743" s="61"/>
      <c r="D743" s="61"/>
      <c r="E743" s="61"/>
      <c r="F743" s="61"/>
      <c r="G743" s="61"/>
      <c r="H743" s="61"/>
      <c r="I743" s="61"/>
      <c r="J743" s="61"/>
      <c r="K743" s="61"/>
      <c r="L743" s="61"/>
      <c r="M743" s="61"/>
      <c r="N743" s="61"/>
      <c r="O743" s="61"/>
      <c r="P743" s="61"/>
      <c r="Q743" s="61"/>
      <c r="R743" s="61"/>
      <c r="S743" s="61"/>
      <c r="T743" s="61"/>
      <c r="U743" s="61"/>
      <c r="V743" s="61"/>
      <c r="W743" s="61"/>
      <c r="X743" s="61"/>
      <c r="Y743" s="61"/>
      <c r="Z743" s="61"/>
      <c r="AA743" s="61"/>
      <c r="AB743" s="61"/>
    </row>
    <row r="744" spans="1:28" ht="14.25" customHeight="1" x14ac:dyDescent="0.35">
      <c r="A744" s="61"/>
      <c r="B744" s="61"/>
      <c r="C744" s="61"/>
      <c r="D744" s="61"/>
      <c r="E744" s="61"/>
      <c r="F744" s="61"/>
      <c r="G744" s="61"/>
      <c r="H744" s="61"/>
      <c r="I744" s="61"/>
      <c r="J744" s="61"/>
      <c r="K744" s="61"/>
      <c r="L744" s="61"/>
      <c r="M744" s="61"/>
      <c r="N744" s="61"/>
      <c r="O744" s="61"/>
      <c r="P744" s="61"/>
      <c r="Q744" s="61"/>
      <c r="R744" s="61"/>
      <c r="S744" s="61"/>
      <c r="T744" s="61"/>
      <c r="U744" s="61"/>
      <c r="V744" s="61"/>
      <c r="W744" s="61"/>
      <c r="X744" s="61"/>
      <c r="Y744" s="61"/>
      <c r="Z744" s="61"/>
      <c r="AA744" s="61"/>
      <c r="AB744" s="61"/>
    </row>
    <row r="745" spans="1:28" ht="14.25" customHeight="1" x14ac:dyDescent="0.35">
      <c r="A745" s="61"/>
      <c r="B745" s="61"/>
      <c r="C745" s="61"/>
      <c r="D745" s="61"/>
      <c r="E745" s="61"/>
      <c r="F745" s="61"/>
      <c r="G745" s="61"/>
      <c r="H745" s="61"/>
      <c r="I745" s="61"/>
      <c r="J745" s="61"/>
      <c r="K745" s="61"/>
      <c r="L745" s="61"/>
      <c r="M745" s="61"/>
      <c r="N745" s="61"/>
      <c r="O745" s="61"/>
      <c r="P745" s="61"/>
      <c r="Q745" s="61"/>
      <c r="R745" s="61"/>
      <c r="S745" s="61"/>
      <c r="T745" s="61"/>
      <c r="U745" s="61"/>
      <c r="V745" s="61"/>
      <c r="W745" s="61"/>
      <c r="X745" s="61"/>
      <c r="Y745" s="61"/>
      <c r="Z745" s="61"/>
      <c r="AA745" s="61"/>
      <c r="AB745" s="61"/>
    </row>
    <row r="746" spans="1:28" ht="14.25" customHeight="1" x14ac:dyDescent="0.35">
      <c r="A746" s="61"/>
      <c r="B746" s="61"/>
      <c r="C746" s="61"/>
      <c r="D746" s="61"/>
      <c r="E746" s="61"/>
      <c r="F746" s="61"/>
      <c r="G746" s="61"/>
      <c r="H746" s="61"/>
      <c r="I746" s="61"/>
      <c r="J746" s="61"/>
      <c r="K746" s="61"/>
      <c r="L746" s="61"/>
      <c r="M746" s="61"/>
      <c r="N746" s="61"/>
      <c r="O746" s="61"/>
      <c r="P746" s="61"/>
      <c r="Q746" s="61"/>
      <c r="R746" s="61"/>
      <c r="S746" s="61"/>
      <c r="T746" s="61"/>
      <c r="U746" s="61"/>
      <c r="V746" s="61"/>
      <c r="W746" s="61"/>
      <c r="X746" s="61"/>
      <c r="Y746" s="61"/>
      <c r="Z746" s="61"/>
      <c r="AA746" s="61"/>
      <c r="AB746" s="61"/>
    </row>
    <row r="747" spans="1:28" ht="14.25" customHeight="1" x14ac:dyDescent="0.35">
      <c r="A747" s="61"/>
      <c r="B747" s="61"/>
      <c r="C747" s="61"/>
      <c r="D747" s="61"/>
      <c r="E747" s="61"/>
      <c r="F747" s="61"/>
      <c r="G747" s="61"/>
      <c r="H747" s="61"/>
      <c r="I747" s="61"/>
      <c r="J747" s="61"/>
      <c r="K747" s="61"/>
      <c r="L747" s="61"/>
      <c r="M747" s="61"/>
      <c r="N747" s="61"/>
      <c r="O747" s="61"/>
      <c r="P747" s="61"/>
      <c r="Q747" s="61"/>
      <c r="R747" s="61"/>
      <c r="S747" s="61"/>
      <c r="T747" s="61"/>
      <c r="U747" s="61"/>
      <c r="V747" s="61"/>
      <c r="W747" s="61"/>
      <c r="X747" s="61"/>
      <c r="Y747" s="61"/>
      <c r="Z747" s="61"/>
      <c r="AA747" s="61"/>
      <c r="AB747" s="61"/>
    </row>
    <row r="748" spans="1:28" ht="14.25" customHeight="1" x14ac:dyDescent="0.35">
      <c r="A748" s="61"/>
      <c r="B748" s="61"/>
      <c r="C748" s="61"/>
      <c r="D748" s="61"/>
      <c r="E748" s="61"/>
      <c r="F748" s="61"/>
      <c r="G748" s="61"/>
      <c r="H748" s="61"/>
      <c r="I748" s="61"/>
      <c r="J748" s="61"/>
      <c r="K748" s="61"/>
      <c r="L748" s="61"/>
      <c r="M748" s="61"/>
      <c r="N748" s="61"/>
      <c r="O748" s="61"/>
      <c r="P748" s="61"/>
      <c r="Q748" s="61"/>
      <c r="R748" s="61"/>
      <c r="S748" s="61"/>
      <c r="T748" s="61"/>
      <c r="U748" s="61"/>
      <c r="V748" s="61"/>
      <c r="W748" s="61"/>
      <c r="X748" s="61"/>
      <c r="Y748" s="61"/>
      <c r="Z748" s="61"/>
      <c r="AA748" s="61"/>
      <c r="AB748" s="61"/>
    </row>
    <row r="749" spans="1:28" ht="14.25" customHeight="1" x14ac:dyDescent="0.35">
      <c r="A749" s="61"/>
      <c r="B749" s="61"/>
      <c r="C749" s="61"/>
      <c r="D749" s="61"/>
      <c r="E749" s="61"/>
      <c r="F749" s="61"/>
      <c r="G749" s="61"/>
      <c r="H749" s="61"/>
      <c r="I749" s="61"/>
      <c r="J749" s="61"/>
      <c r="K749" s="61"/>
      <c r="L749" s="61"/>
      <c r="M749" s="61"/>
      <c r="N749" s="61"/>
      <c r="O749" s="61"/>
      <c r="P749" s="61"/>
      <c r="Q749" s="61"/>
      <c r="R749" s="61"/>
      <c r="S749" s="61"/>
      <c r="T749" s="61"/>
      <c r="U749" s="61"/>
      <c r="V749" s="61"/>
      <c r="W749" s="61"/>
      <c r="X749" s="61"/>
      <c r="Y749" s="61"/>
      <c r="Z749" s="61"/>
      <c r="AA749" s="61"/>
      <c r="AB749" s="61"/>
    </row>
    <row r="750" spans="1:28" ht="14.25" customHeight="1" x14ac:dyDescent="0.35">
      <c r="A750" s="61"/>
      <c r="B750" s="61"/>
      <c r="C750" s="61"/>
      <c r="D750" s="61"/>
      <c r="E750" s="61"/>
      <c r="F750" s="61"/>
      <c r="G750" s="61"/>
      <c r="H750" s="61"/>
      <c r="I750" s="61"/>
      <c r="J750" s="61"/>
      <c r="K750" s="61"/>
      <c r="L750" s="61"/>
      <c r="M750" s="61"/>
      <c r="N750" s="61"/>
      <c r="O750" s="61"/>
      <c r="P750" s="61"/>
      <c r="Q750" s="61"/>
      <c r="R750" s="61"/>
      <c r="S750" s="61"/>
      <c r="T750" s="61"/>
      <c r="U750" s="61"/>
      <c r="V750" s="61"/>
      <c r="W750" s="61"/>
      <c r="X750" s="61"/>
      <c r="Y750" s="61"/>
      <c r="Z750" s="61"/>
      <c r="AA750" s="61"/>
      <c r="AB750" s="61"/>
    </row>
    <row r="751" spans="1:28" ht="14.25" customHeight="1" x14ac:dyDescent="0.35">
      <c r="A751" s="61"/>
      <c r="B751" s="61"/>
      <c r="C751" s="61"/>
      <c r="D751" s="61"/>
      <c r="E751" s="61"/>
      <c r="F751" s="61"/>
      <c r="G751" s="61"/>
      <c r="H751" s="61"/>
      <c r="I751" s="61"/>
      <c r="J751" s="61"/>
      <c r="K751" s="61"/>
      <c r="L751" s="61"/>
      <c r="M751" s="61"/>
      <c r="N751" s="61"/>
      <c r="O751" s="61"/>
      <c r="P751" s="61"/>
      <c r="Q751" s="61"/>
      <c r="R751" s="61"/>
      <c r="S751" s="61"/>
      <c r="T751" s="61"/>
      <c r="U751" s="61"/>
      <c r="V751" s="61"/>
      <c r="W751" s="61"/>
      <c r="X751" s="61"/>
      <c r="Y751" s="61"/>
      <c r="Z751" s="61"/>
      <c r="AA751" s="61"/>
      <c r="AB751" s="61"/>
    </row>
    <row r="752" spans="1:28" ht="14.25" customHeight="1" x14ac:dyDescent="0.35">
      <c r="A752" s="61"/>
      <c r="B752" s="61"/>
      <c r="C752" s="61"/>
      <c r="D752" s="61"/>
      <c r="E752" s="61"/>
      <c r="F752" s="61"/>
      <c r="G752" s="61"/>
      <c r="H752" s="61"/>
      <c r="I752" s="61"/>
      <c r="J752" s="61"/>
      <c r="K752" s="61"/>
      <c r="L752" s="61"/>
      <c r="M752" s="61"/>
      <c r="N752" s="61"/>
      <c r="O752" s="61"/>
      <c r="P752" s="61"/>
      <c r="Q752" s="61"/>
      <c r="R752" s="61"/>
      <c r="S752" s="61"/>
      <c r="T752" s="61"/>
      <c r="U752" s="61"/>
      <c r="V752" s="61"/>
      <c r="W752" s="61"/>
      <c r="X752" s="61"/>
      <c r="Y752" s="61"/>
      <c r="Z752" s="61"/>
      <c r="AA752" s="61"/>
      <c r="AB752" s="61"/>
    </row>
    <row r="753" spans="1:28" ht="14.25" customHeight="1" x14ac:dyDescent="0.35">
      <c r="A753" s="61"/>
      <c r="B753" s="61"/>
      <c r="C753" s="61"/>
      <c r="D753" s="61"/>
      <c r="E753" s="61"/>
      <c r="F753" s="61"/>
      <c r="G753" s="61"/>
      <c r="H753" s="61"/>
      <c r="I753" s="61"/>
      <c r="J753" s="61"/>
      <c r="K753" s="61"/>
      <c r="L753" s="61"/>
      <c r="M753" s="61"/>
      <c r="N753" s="61"/>
      <c r="O753" s="61"/>
      <c r="P753" s="61"/>
      <c r="Q753" s="61"/>
      <c r="R753" s="61"/>
      <c r="S753" s="61"/>
      <c r="T753" s="61"/>
      <c r="U753" s="61"/>
      <c r="V753" s="61"/>
      <c r="W753" s="61"/>
      <c r="X753" s="61"/>
      <c r="Y753" s="61"/>
      <c r="Z753" s="61"/>
      <c r="AA753" s="61"/>
      <c r="AB753" s="61"/>
    </row>
    <row r="754" spans="1:28" ht="14.25" customHeight="1" x14ac:dyDescent="0.35">
      <c r="A754" s="61"/>
      <c r="B754" s="61"/>
      <c r="C754" s="61"/>
      <c r="D754" s="61"/>
      <c r="E754" s="61"/>
      <c r="F754" s="61"/>
      <c r="G754" s="61"/>
      <c r="H754" s="61"/>
      <c r="I754" s="61"/>
      <c r="J754" s="61"/>
      <c r="K754" s="61"/>
      <c r="L754" s="61"/>
      <c r="M754" s="61"/>
      <c r="N754" s="61"/>
      <c r="O754" s="61"/>
      <c r="P754" s="61"/>
      <c r="Q754" s="61"/>
      <c r="R754" s="61"/>
      <c r="S754" s="61"/>
      <c r="T754" s="61"/>
      <c r="U754" s="61"/>
      <c r="V754" s="61"/>
      <c r="W754" s="61"/>
      <c r="X754" s="61"/>
      <c r="Y754" s="61"/>
      <c r="Z754" s="61"/>
      <c r="AA754" s="61"/>
      <c r="AB754" s="61"/>
    </row>
    <row r="755" spans="1:28" ht="14.25" customHeight="1" x14ac:dyDescent="0.35">
      <c r="A755" s="61"/>
      <c r="B755" s="61"/>
      <c r="C755" s="61"/>
      <c r="D755" s="61"/>
      <c r="E755" s="61"/>
      <c r="F755" s="61"/>
      <c r="G755" s="61"/>
      <c r="H755" s="61"/>
      <c r="I755" s="61"/>
      <c r="J755" s="61"/>
      <c r="K755" s="61"/>
      <c r="L755" s="61"/>
      <c r="M755" s="61"/>
      <c r="N755" s="61"/>
      <c r="O755" s="61"/>
      <c r="P755" s="61"/>
      <c r="Q755" s="61"/>
      <c r="R755" s="61"/>
      <c r="S755" s="61"/>
      <c r="T755" s="61"/>
      <c r="U755" s="61"/>
      <c r="V755" s="61"/>
      <c r="W755" s="61"/>
      <c r="X755" s="61"/>
      <c r="Y755" s="61"/>
      <c r="Z755" s="61"/>
      <c r="AA755" s="61"/>
      <c r="AB755" s="61"/>
    </row>
    <row r="756" spans="1:28" ht="14.25" customHeight="1" x14ac:dyDescent="0.35">
      <c r="A756" s="61"/>
      <c r="B756" s="61"/>
      <c r="C756" s="61"/>
      <c r="D756" s="61"/>
      <c r="E756" s="61"/>
      <c r="F756" s="61"/>
      <c r="G756" s="61"/>
      <c r="H756" s="61"/>
      <c r="I756" s="61"/>
      <c r="J756" s="61"/>
      <c r="K756" s="61"/>
      <c r="L756" s="61"/>
      <c r="M756" s="61"/>
      <c r="N756" s="61"/>
      <c r="O756" s="61"/>
      <c r="P756" s="61"/>
      <c r="Q756" s="61"/>
      <c r="R756" s="61"/>
      <c r="S756" s="61"/>
      <c r="T756" s="61"/>
      <c r="U756" s="61"/>
      <c r="V756" s="61"/>
      <c r="W756" s="61"/>
      <c r="X756" s="61"/>
      <c r="Y756" s="61"/>
      <c r="Z756" s="61"/>
      <c r="AA756" s="61"/>
      <c r="AB756" s="61"/>
    </row>
    <row r="757" spans="1:28" ht="14.25" customHeight="1" x14ac:dyDescent="0.35">
      <c r="A757" s="61"/>
      <c r="B757" s="61"/>
      <c r="C757" s="61"/>
      <c r="D757" s="61"/>
      <c r="E757" s="61"/>
      <c r="F757" s="61"/>
      <c r="G757" s="61"/>
      <c r="H757" s="61"/>
      <c r="I757" s="61"/>
      <c r="J757" s="61"/>
      <c r="K757" s="61"/>
      <c r="L757" s="61"/>
      <c r="M757" s="61"/>
      <c r="N757" s="61"/>
      <c r="O757" s="61"/>
      <c r="P757" s="61"/>
      <c r="Q757" s="61"/>
      <c r="R757" s="61"/>
      <c r="S757" s="61"/>
      <c r="T757" s="61"/>
      <c r="U757" s="61"/>
      <c r="V757" s="61"/>
      <c r="W757" s="61"/>
      <c r="X757" s="61"/>
      <c r="Y757" s="61"/>
      <c r="Z757" s="61"/>
      <c r="AA757" s="61"/>
      <c r="AB757" s="61"/>
    </row>
    <row r="758" spans="1:28" ht="14.25" customHeight="1" x14ac:dyDescent="0.35">
      <c r="A758" s="61"/>
      <c r="B758" s="61"/>
      <c r="C758" s="61"/>
      <c r="D758" s="61"/>
      <c r="E758" s="61"/>
      <c r="F758" s="61"/>
      <c r="G758" s="61"/>
      <c r="H758" s="61"/>
      <c r="I758" s="61"/>
      <c r="J758" s="61"/>
      <c r="K758" s="61"/>
      <c r="L758" s="61"/>
      <c r="M758" s="61"/>
      <c r="N758" s="61"/>
      <c r="O758" s="61"/>
      <c r="P758" s="61"/>
      <c r="Q758" s="61"/>
      <c r="R758" s="61"/>
      <c r="S758" s="61"/>
      <c r="T758" s="61"/>
      <c r="U758" s="61"/>
      <c r="V758" s="61"/>
      <c r="W758" s="61"/>
      <c r="X758" s="61"/>
      <c r="Y758" s="61"/>
      <c r="Z758" s="61"/>
      <c r="AA758" s="61"/>
      <c r="AB758" s="61"/>
    </row>
    <row r="759" spans="1:28" ht="14.25" customHeight="1" x14ac:dyDescent="0.35">
      <c r="A759" s="61"/>
      <c r="B759" s="61"/>
      <c r="C759" s="61"/>
      <c r="D759" s="61"/>
      <c r="E759" s="61"/>
      <c r="F759" s="61"/>
      <c r="G759" s="61"/>
      <c r="H759" s="61"/>
      <c r="I759" s="61"/>
      <c r="J759" s="61"/>
      <c r="K759" s="61"/>
      <c r="L759" s="61"/>
      <c r="M759" s="61"/>
      <c r="N759" s="61"/>
      <c r="O759" s="61"/>
      <c r="P759" s="61"/>
      <c r="Q759" s="61"/>
      <c r="R759" s="61"/>
      <c r="S759" s="61"/>
      <c r="T759" s="61"/>
      <c r="U759" s="61"/>
      <c r="V759" s="61"/>
      <c r="W759" s="61"/>
      <c r="X759" s="61"/>
      <c r="Y759" s="61"/>
      <c r="Z759" s="61"/>
      <c r="AA759" s="61"/>
      <c r="AB759" s="61"/>
    </row>
    <row r="760" spans="1:28" ht="14.25" customHeight="1" x14ac:dyDescent="0.35">
      <c r="A760" s="61"/>
      <c r="B760" s="61"/>
      <c r="C760" s="61"/>
      <c r="D760" s="61"/>
      <c r="E760" s="61"/>
      <c r="F760" s="61"/>
      <c r="G760" s="61"/>
      <c r="H760" s="61"/>
      <c r="I760" s="61"/>
      <c r="J760" s="61"/>
      <c r="K760" s="61"/>
      <c r="L760" s="61"/>
      <c r="M760" s="61"/>
      <c r="N760" s="61"/>
      <c r="O760" s="61"/>
      <c r="P760" s="61"/>
      <c r="Q760" s="61"/>
      <c r="R760" s="61"/>
      <c r="S760" s="61"/>
      <c r="T760" s="61"/>
      <c r="U760" s="61"/>
      <c r="V760" s="61"/>
      <c r="W760" s="61"/>
      <c r="X760" s="61"/>
      <c r="Y760" s="61"/>
      <c r="Z760" s="61"/>
      <c r="AA760" s="61"/>
      <c r="AB760" s="61"/>
    </row>
    <row r="761" spans="1:28" ht="14.25" customHeight="1" x14ac:dyDescent="0.35">
      <c r="A761" s="61"/>
      <c r="B761" s="61"/>
      <c r="C761" s="61"/>
      <c r="D761" s="61"/>
      <c r="E761" s="61"/>
      <c r="F761" s="61"/>
      <c r="G761" s="61"/>
      <c r="H761" s="61"/>
      <c r="I761" s="61"/>
      <c r="J761" s="61"/>
      <c r="K761" s="61"/>
      <c r="L761" s="61"/>
      <c r="M761" s="61"/>
      <c r="N761" s="61"/>
      <c r="O761" s="61"/>
      <c r="P761" s="61"/>
      <c r="Q761" s="61"/>
      <c r="R761" s="61"/>
      <c r="S761" s="61"/>
      <c r="T761" s="61"/>
      <c r="U761" s="61"/>
      <c r="V761" s="61"/>
      <c r="W761" s="61"/>
      <c r="X761" s="61"/>
      <c r="Y761" s="61"/>
      <c r="Z761" s="61"/>
      <c r="AA761" s="61"/>
      <c r="AB761" s="61"/>
    </row>
    <row r="762" spans="1:28" ht="14.25" customHeight="1" x14ac:dyDescent="0.35">
      <c r="A762" s="61"/>
      <c r="B762" s="61"/>
      <c r="C762" s="61"/>
      <c r="D762" s="61"/>
      <c r="E762" s="61"/>
      <c r="F762" s="61"/>
      <c r="G762" s="61"/>
      <c r="H762" s="61"/>
      <c r="I762" s="61"/>
      <c r="J762" s="61"/>
      <c r="K762" s="61"/>
      <c r="L762" s="61"/>
      <c r="M762" s="61"/>
      <c r="N762" s="61"/>
      <c r="O762" s="61"/>
      <c r="P762" s="61"/>
      <c r="Q762" s="61"/>
      <c r="R762" s="61"/>
      <c r="S762" s="61"/>
      <c r="T762" s="61"/>
      <c r="U762" s="61"/>
      <c r="V762" s="61"/>
      <c r="W762" s="61"/>
      <c r="X762" s="61"/>
      <c r="Y762" s="61"/>
      <c r="Z762" s="61"/>
      <c r="AA762" s="61"/>
      <c r="AB762" s="61"/>
    </row>
    <row r="763" spans="1:28" ht="14.25" customHeight="1" x14ac:dyDescent="0.35">
      <c r="A763" s="61"/>
      <c r="B763" s="61"/>
      <c r="C763" s="61"/>
      <c r="D763" s="61"/>
      <c r="E763" s="61"/>
      <c r="F763" s="61"/>
      <c r="G763" s="61"/>
      <c r="H763" s="61"/>
      <c r="I763" s="61"/>
      <c r="J763" s="61"/>
      <c r="K763" s="61"/>
      <c r="L763" s="61"/>
      <c r="M763" s="61"/>
      <c r="N763" s="61"/>
      <c r="O763" s="61"/>
      <c r="P763" s="61"/>
      <c r="Q763" s="61"/>
      <c r="R763" s="61"/>
      <c r="S763" s="61"/>
      <c r="T763" s="61"/>
      <c r="U763" s="61"/>
      <c r="V763" s="61"/>
      <c r="W763" s="61"/>
      <c r="X763" s="61"/>
      <c r="Y763" s="61"/>
      <c r="Z763" s="61"/>
      <c r="AA763" s="61"/>
      <c r="AB763" s="61"/>
    </row>
    <row r="764" spans="1:28" ht="14.25" customHeight="1" x14ac:dyDescent="0.35">
      <c r="A764" s="61"/>
      <c r="B764" s="61"/>
      <c r="C764" s="61"/>
      <c r="D764" s="61"/>
      <c r="E764" s="61"/>
      <c r="F764" s="61"/>
      <c r="G764" s="61"/>
      <c r="H764" s="61"/>
      <c r="I764" s="61"/>
      <c r="J764" s="61"/>
      <c r="K764" s="61"/>
      <c r="L764" s="61"/>
      <c r="M764" s="61"/>
      <c r="N764" s="61"/>
      <c r="O764" s="61"/>
      <c r="P764" s="61"/>
      <c r="Q764" s="61"/>
      <c r="R764" s="61"/>
      <c r="S764" s="61"/>
      <c r="T764" s="61"/>
      <c r="U764" s="61"/>
      <c r="V764" s="61"/>
      <c r="W764" s="61"/>
      <c r="X764" s="61"/>
      <c r="Y764" s="61"/>
      <c r="Z764" s="61"/>
      <c r="AA764" s="61"/>
      <c r="AB764" s="61"/>
    </row>
    <row r="765" spans="1:28" ht="14.25" customHeight="1" x14ac:dyDescent="0.35">
      <c r="A765" s="61"/>
      <c r="B765" s="61"/>
      <c r="C765" s="61"/>
      <c r="D765" s="61"/>
      <c r="E765" s="61"/>
      <c r="F765" s="61"/>
      <c r="G765" s="61"/>
      <c r="H765" s="61"/>
      <c r="I765" s="61"/>
      <c r="J765" s="61"/>
      <c r="K765" s="61"/>
      <c r="L765" s="61"/>
      <c r="M765" s="61"/>
      <c r="N765" s="61"/>
      <c r="O765" s="61"/>
      <c r="P765" s="61"/>
      <c r="Q765" s="61"/>
      <c r="R765" s="61"/>
      <c r="S765" s="61"/>
      <c r="T765" s="61"/>
      <c r="U765" s="61"/>
      <c r="V765" s="61"/>
      <c r="W765" s="61"/>
      <c r="X765" s="61"/>
      <c r="Y765" s="61"/>
      <c r="Z765" s="61"/>
      <c r="AA765" s="61"/>
      <c r="AB765" s="61"/>
    </row>
    <row r="766" spans="1:28" ht="14.25" customHeight="1" x14ac:dyDescent="0.35">
      <c r="A766" s="61"/>
      <c r="B766" s="61"/>
      <c r="C766" s="61"/>
      <c r="D766" s="61"/>
      <c r="E766" s="61"/>
      <c r="F766" s="61"/>
      <c r="G766" s="61"/>
      <c r="H766" s="61"/>
      <c r="I766" s="61"/>
      <c r="J766" s="61"/>
      <c r="K766" s="61"/>
      <c r="L766" s="61"/>
      <c r="M766" s="61"/>
      <c r="N766" s="61"/>
      <c r="O766" s="61"/>
      <c r="P766" s="61"/>
      <c r="Q766" s="61"/>
      <c r="R766" s="61"/>
      <c r="S766" s="61"/>
      <c r="T766" s="61"/>
      <c r="U766" s="61"/>
      <c r="V766" s="61"/>
      <c r="W766" s="61"/>
      <c r="X766" s="61"/>
      <c r="Y766" s="61"/>
      <c r="Z766" s="61"/>
      <c r="AA766" s="61"/>
      <c r="AB766" s="61"/>
    </row>
    <row r="767" spans="1:28" ht="14.25" customHeight="1" x14ac:dyDescent="0.35">
      <c r="A767" s="61"/>
      <c r="B767" s="61"/>
      <c r="C767" s="61"/>
      <c r="D767" s="61"/>
      <c r="E767" s="61"/>
      <c r="F767" s="61"/>
      <c r="G767" s="61"/>
      <c r="H767" s="61"/>
      <c r="I767" s="61"/>
      <c r="J767" s="61"/>
      <c r="K767" s="61"/>
      <c r="L767" s="61"/>
      <c r="M767" s="61"/>
      <c r="N767" s="61"/>
      <c r="O767" s="61"/>
      <c r="P767" s="61"/>
      <c r="Q767" s="61"/>
      <c r="R767" s="61"/>
      <c r="S767" s="61"/>
      <c r="T767" s="61"/>
      <c r="U767" s="61"/>
      <c r="V767" s="61"/>
      <c r="W767" s="61"/>
      <c r="X767" s="61"/>
      <c r="Y767" s="61"/>
      <c r="Z767" s="61"/>
      <c r="AA767" s="61"/>
      <c r="AB767" s="61"/>
    </row>
    <row r="768" spans="1:28" ht="14.25" customHeight="1" x14ac:dyDescent="0.35">
      <c r="A768" s="61"/>
      <c r="B768" s="61"/>
      <c r="C768" s="61"/>
      <c r="D768" s="61"/>
      <c r="E768" s="61"/>
      <c r="F768" s="61"/>
      <c r="G768" s="61"/>
      <c r="H768" s="61"/>
      <c r="I768" s="61"/>
      <c r="J768" s="61"/>
      <c r="K768" s="61"/>
      <c r="L768" s="61"/>
      <c r="M768" s="61"/>
      <c r="N768" s="61"/>
      <c r="O768" s="61"/>
      <c r="P768" s="61"/>
      <c r="Q768" s="61"/>
      <c r="R768" s="61"/>
      <c r="S768" s="61"/>
      <c r="T768" s="61"/>
      <c r="U768" s="61"/>
      <c r="V768" s="61"/>
      <c r="W768" s="61"/>
      <c r="X768" s="61"/>
      <c r="Y768" s="61"/>
      <c r="Z768" s="61"/>
      <c r="AA768" s="61"/>
      <c r="AB768" s="61"/>
    </row>
    <row r="769" spans="1:28" ht="14.25" customHeight="1" x14ac:dyDescent="0.35">
      <c r="A769" s="61"/>
      <c r="B769" s="61"/>
      <c r="C769" s="61"/>
      <c r="D769" s="61"/>
      <c r="E769" s="61"/>
      <c r="F769" s="61"/>
      <c r="G769" s="61"/>
      <c r="H769" s="61"/>
      <c r="I769" s="61"/>
      <c r="J769" s="61"/>
      <c r="K769" s="61"/>
      <c r="L769" s="61"/>
      <c r="M769" s="61"/>
      <c r="N769" s="61"/>
      <c r="O769" s="61"/>
      <c r="P769" s="61"/>
      <c r="Q769" s="61"/>
      <c r="R769" s="61"/>
      <c r="S769" s="61"/>
      <c r="T769" s="61"/>
      <c r="U769" s="61"/>
      <c r="V769" s="61"/>
      <c r="W769" s="61"/>
      <c r="X769" s="61"/>
      <c r="Y769" s="61"/>
      <c r="Z769" s="61"/>
      <c r="AA769" s="61"/>
      <c r="AB769" s="61"/>
    </row>
    <row r="770" spans="1:28" ht="14.25" customHeight="1" x14ac:dyDescent="0.35">
      <c r="A770" s="61"/>
      <c r="B770" s="61"/>
      <c r="C770" s="61"/>
      <c r="D770" s="61"/>
      <c r="E770" s="61"/>
      <c r="F770" s="61"/>
      <c r="G770" s="61"/>
      <c r="H770" s="61"/>
      <c r="I770" s="61"/>
      <c r="J770" s="61"/>
      <c r="K770" s="61"/>
      <c r="L770" s="61"/>
      <c r="M770" s="61"/>
      <c r="N770" s="61"/>
      <c r="O770" s="61"/>
      <c r="P770" s="61"/>
      <c r="Q770" s="61"/>
      <c r="R770" s="61"/>
      <c r="S770" s="61"/>
      <c r="T770" s="61"/>
      <c r="U770" s="61"/>
      <c r="V770" s="61"/>
      <c r="W770" s="61"/>
      <c r="X770" s="61"/>
      <c r="Y770" s="61"/>
      <c r="Z770" s="61"/>
      <c r="AA770" s="61"/>
      <c r="AB770" s="61"/>
    </row>
    <row r="771" spans="1:28" ht="14.25" customHeight="1" x14ac:dyDescent="0.35">
      <c r="A771" s="61"/>
      <c r="B771" s="61"/>
      <c r="C771" s="61"/>
      <c r="D771" s="61"/>
      <c r="E771" s="61"/>
      <c r="F771" s="61"/>
      <c r="G771" s="61"/>
      <c r="H771" s="61"/>
      <c r="I771" s="61"/>
      <c r="J771" s="61"/>
      <c r="K771" s="61"/>
      <c r="L771" s="61"/>
      <c r="M771" s="61"/>
      <c r="N771" s="61"/>
      <c r="O771" s="61"/>
      <c r="P771" s="61"/>
      <c r="Q771" s="61"/>
      <c r="R771" s="61"/>
      <c r="S771" s="61"/>
      <c r="T771" s="61"/>
      <c r="U771" s="61"/>
      <c r="V771" s="61"/>
      <c r="W771" s="61"/>
      <c r="X771" s="61"/>
      <c r="Y771" s="61"/>
      <c r="Z771" s="61"/>
      <c r="AA771" s="61"/>
      <c r="AB771" s="61"/>
    </row>
    <row r="772" spans="1:28" ht="14.25" customHeight="1" x14ac:dyDescent="0.35">
      <c r="A772" s="61"/>
      <c r="B772" s="61"/>
      <c r="C772" s="61"/>
      <c r="D772" s="61"/>
      <c r="E772" s="61"/>
      <c r="F772" s="61"/>
      <c r="G772" s="61"/>
      <c r="H772" s="61"/>
      <c r="I772" s="61"/>
      <c r="J772" s="61"/>
      <c r="K772" s="61"/>
      <c r="L772" s="61"/>
      <c r="M772" s="61"/>
      <c r="N772" s="61"/>
      <c r="O772" s="61"/>
      <c r="P772" s="61"/>
      <c r="Q772" s="61"/>
      <c r="R772" s="61"/>
      <c r="S772" s="61"/>
      <c r="T772" s="61"/>
      <c r="U772" s="61"/>
      <c r="V772" s="61"/>
      <c r="W772" s="61"/>
      <c r="X772" s="61"/>
      <c r="Y772" s="61"/>
      <c r="Z772" s="61"/>
      <c r="AA772" s="61"/>
      <c r="AB772" s="61"/>
    </row>
    <row r="773" spans="1:28" ht="14.25" customHeight="1" x14ac:dyDescent="0.35">
      <c r="A773" s="61"/>
      <c r="B773" s="61"/>
      <c r="C773" s="61"/>
      <c r="D773" s="61"/>
      <c r="E773" s="61"/>
      <c r="F773" s="61"/>
      <c r="G773" s="61"/>
      <c r="H773" s="61"/>
      <c r="I773" s="61"/>
      <c r="J773" s="61"/>
      <c r="K773" s="61"/>
      <c r="L773" s="61"/>
      <c r="M773" s="61"/>
      <c r="N773" s="61"/>
      <c r="O773" s="61"/>
      <c r="P773" s="61"/>
      <c r="Q773" s="61"/>
      <c r="R773" s="61"/>
      <c r="S773" s="61"/>
      <c r="T773" s="61"/>
      <c r="U773" s="61"/>
      <c r="V773" s="61"/>
      <c r="W773" s="61"/>
      <c r="X773" s="61"/>
      <c r="Y773" s="61"/>
      <c r="Z773" s="61"/>
      <c r="AA773" s="61"/>
      <c r="AB773" s="61"/>
    </row>
    <row r="774" spans="1:28" ht="14.25" customHeight="1" x14ac:dyDescent="0.35">
      <c r="A774" s="61"/>
      <c r="B774" s="61"/>
      <c r="C774" s="61"/>
      <c r="D774" s="61"/>
      <c r="E774" s="61"/>
      <c r="F774" s="61"/>
      <c r="G774" s="61"/>
      <c r="H774" s="61"/>
      <c r="I774" s="61"/>
      <c r="J774" s="61"/>
      <c r="K774" s="61"/>
      <c r="L774" s="61"/>
      <c r="M774" s="61"/>
      <c r="N774" s="61"/>
      <c r="O774" s="61"/>
      <c r="P774" s="61"/>
      <c r="Q774" s="61"/>
      <c r="R774" s="61"/>
      <c r="S774" s="61"/>
      <c r="T774" s="61"/>
      <c r="U774" s="61"/>
      <c r="V774" s="61"/>
      <c r="W774" s="61"/>
      <c r="X774" s="61"/>
      <c r="Y774" s="61"/>
      <c r="Z774" s="61"/>
      <c r="AA774" s="61"/>
      <c r="AB774" s="61"/>
    </row>
    <row r="775" spans="1:28" ht="14.25" customHeight="1" x14ac:dyDescent="0.35">
      <c r="A775" s="61"/>
      <c r="B775" s="61"/>
      <c r="C775" s="61"/>
      <c r="D775" s="61"/>
      <c r="E775" s="61"/>
      <c r="F775" s="61"/>
      <c r="G775" s="61"/>
      <c r="H775" s="61"/>
      <c r="I775" s="61"/>
      <c r="J775" s="61"/>
      <c r="K775" s="61"/>
      <c r="L775" s="61"/>
      <c r="M775" s="61"/>
      <c r="N775" s="61"/>
      <c r="O775" s="61"/>
      <c r="P775" s="61"/>
      <c r="Q775" s="61"/>
      <c r="R775" s="61"/>
      <c r="S775" s="61"/>
      <c r="T775" s="61"/>
      <c r="U775" s="61"/>
      <c r="V775" s="61"/>
      <c r="W775" s="61"/>
      <c r="X775" s="61"/>
      <c r="Y775" s="61"/>
      <c r="Z775" s="61"/>
      <c r="AA775" s="61"/>
      <c r="AB775" s="61"/>
    </row>
    <row r="776" spans="1:28" ht="14.25" customHeight="1" x14ac:dyDescent="0.35">
      <c r="A776" s="61"/>
      <c r="B776" s="61"/>
      <c r="C776" s="61"/>
      <c r="D776" s="61"/>
      <c r="E776" s="61"/>
      <c r="F776" s="61"/>
      <c r="G776" s="61"/>
      <c r="H776" s="61"/>
      <c r="I776" s="61"/>
      <c r="J776" s="61"/>
      <c r="K776" s="61"/>
      <c r="L776" s="61"/>
      <c r="M776" s="61"/>
      <c r="N776" s="61"/>
      <c r="O776" s="61"/>
      <c r="P776" s="61"/>
      <c r="Q776" s="61"/>
      <c r="R776" s="61"/>
      <c r="S776" s="61"/>
      <c r="T776" s="61"/>
      <c r="U776" s="61"/>
      <c r="V776" s="61"/>
      <c r="W776" s="61"/>
      <c r="X776" s="61"/>
      <c r="Y776" s="61"/>
      <c r="Z776" s="61"/>
      <c r="AA776" s="61"/>
      <c r="AB776" s="61"/>
    </row>
    <row r="777" spans="1:28" ht="14.25" customHeight="1" x14ac:dyDescent="0.35">
      <c r="A777" s="61"/>
      <c r="B777" s="61"/>
      <c r="C777" s="61"/>
      <c r="D777" s="61"/>
      <c r="E777" s="61"/>
      <c r="F777" s="61"/>
      <c r="G777" s="61"/>
      <c r="H777" s="61"/>
      <c r="I777" s="61"/>
      <c r="J777" s="61"/>
      <c r="K777" s="61"/>
      <c r="L777" s="61"/>
      <c r="M777" s="61"/>
      <c r="N777" s="61"/>
      <c r="O777" s="61"/>
      <c r="P777" s="61"/>
      <c r="Q777" s="61"/>
      <c r="R777" s="61"/>
      <c r="S777" s="61"/>
      <c r="T777" s="61"/>
      <c r="U777" s="61"/>
      <c r="V777" s="61"/>
      <c r="W777" s="61"/>
      <c r="X777" s="61"/>
      <c r="Y777" s="61"/>
      <c r="Z777" s="61"/>
      <c r="AA777" s="61"/>
      <c r="AB777" s="61"/>
    </row>
    <row r="778" spans="1:28" ht="14.25" customHeight="1" x14ac:dyDescent="0.35">
      <c r="A778" s="61"/>
      <c r="B778" s="61"/>
      <c r="C778" s="61"/>
      <c r="D778" s="61"/>
      <c r="E778" s="61"/>
      <c r="F778" s="61"/>
      <c r="G778" s="61"/>
      <c r="H778" s="61"/>
      <c r="I778" s="61"/>
      <c r="J778" s="61"/>
      <c r="K778" s="61"/>
      <c r="L778" s="61"/>
      <c r="M778" s="61"/>
      <c r="N778" s="61"/>
      <c r="O778" s="61"/>
      <c r="P778" s="61"/>
      <c r="Q778" s="61"/>
      <c r="R778" s="61"/>
      <c r="S778" s="61"/>
      <c r="T778" s="61"/>
      <c r="U778" s="61"/>
      <c r="V778" s="61"/>
      <c r="W778" s="61"/>
      <c r="X778" s="61"/>
      <c r="Y778" s="61"/>
      <c r="Z778" s="61"/>
      <c r="AA778" s="61"/>
      <c r="AB778" s="61"/>
    </row>
    <row r="779" spans="1:28" ht="14.25" customHeight="1" x14ac:dyDescent="0.35">
      <c r="A779" s="61"/>
      <c r="B779" s="61"/>
      <c r="C779" s="61"/>
      <c r="D779" s="61"/>
      <c r="E779" s="61"/>
      <c r="F779" s="61"/>
      <c r="G779" s="61"/>
      <c r="H779" s="61"/>
      <c r="I779" s="61"/>
      <c r="J779" s="61"/>
      <c r="K779" s="61"/>
      <c r="L779" s="61"/>
      <c r="M779" s="61"/>
      <c r="N779" s="61"/>
      <c r="O779" s="61"/>
      <c r="P779" s="61"/>
      <c r="Q779" s="61"/>
      <c r="R779" s="61"/>
      <c r="S779" s="61"/>
      <c r="T779" s="61"/>
      <c r="U779" s="61"/>
      <c r="V779" s="61"/>
      <c r="W779" s="61"/>
      <c r="X779" s="61"/>
      <c r="Y779" s="61"/>
      <c r="Z779" s="61"/>
      <c r="AA779" s="61"/>
      <c r="AB779" s="61"/>
    </row>
    <row r="780" spans="1:28" ht="14.25" customHeight="1" x14ac:dyDescent="0.35">
      <c r="A780" s="61"/>
      <c r="B780" s="61"/>
      <c r="C780" s="61"/>
      <c r="D780" s="61"/>
      <c r="E780" s="61"/>
      <c r="F780" s="61"/>
      <c r="G780" s="61"/>
      <c r="H780" s="61"/>
      <c r="I780" s="61"/>
      <c r="J780" s="61"/>
      <c r="K780" s="61"/>
      <c r="L780" s="61"/>
      <c r="M780" s="61"/>
      <c r="N780" s="61"/>
      <c r="O780" s="61"/>
      <c r="P780" s="61"/>
      <c r="Q780" s="61"/>
      <c r="R780" s="61"/>
      <c r="S780" s="61"/>
      <c r="T780" s="61"/>
      <c r="U780" s="61"/>
      <c r="V780" s="61"/>
      <c r="W780" s="61"/>
      <c r="X780" s="61"/>
      <c r="Y780" s="61"/>
      <c r="Z780" s="61"/>
      <c r="AA780" s="61"/>
      <c r="AB780" s="61"/>
    </row>
    <row r="781" spans="1:28" ht="14.25" customHeight="1" x14ac:dyDescent="0.35">
      <c r="A781" s="61"/>
      <c r="B781" s="61"/>
      <c r="C781" s="61"/>
      <c r="D781" s="61"/>
      <c r="E781" s="61"/>
      <c r="F781" s="61"/>
      <c r="G781" s="61"/>
      <c r="H781" s="61"/>
      <c r="I781" s="61"/>
      <c r="J781" s="61"/>
      <c r="K781" s="61"/>
      <c r="L781" s="61"/>
      <c r="M781" s="61"/>
      <c r="N781" s="61"/>
      <c r="O781" s="61"/>
      <c r="P781" s="61"/>
      <c r="Q781" s="61"/>
      <c r="R781" s="61"/>
      <c r="S781" s="61"/>
      <c r="T781" s="61"/>
      <c r="U781" s="61"/>
      <c r="V781" s="61"/>
      <c r="W781" s="61"/>
      <c r="X781" s="61"/>
      <c r="Y781" s="61"/>
      <c r="Z781" s="61"/>
      <c r="AA781" s="61"/>
      <c r="AB781" s="61"/>
    </row>
    <row r="782" spans="1:28" ht="14.25" customHeight="1" x14ac:dyDescent="0.35">
      <c r="A782" s="61"/>
      <c r="B782" s="61"/>
      <c r="C782" s="61"/>
      <c r="D782" s="61"/>
      <c r="E782" s="61"/>
      <c r="F782" s="61"/>
      <c r="G782" s="61"/>
      <c r="H782" s="61"/>
      <c r="I782" s="61"/>
      <c r="J782" s="61"/>
      <c r="K782" s="61"/>
      <c r="L782" s="61"/>
      <c r="M782" s="61"/>
      <c r="N782" s="61"/>
      <c r="O782" s="61"/>
      <c r="P782" s="61"/>
      <c r="Q782" s="61"/>
      <c r="R782" s="61"/>
      <c r="S782" s="61"/>
      <c r="T782" s="61"/>
      <c r="U782" s="61"/>
      <c r="V782" s="61"/>
      <c r="W782" s="61"/>
      <c r="X782" s="61"/>
      <c r="Y782" s="61"/>
      <c r="Z782" s="61"/>
      <c r="AA782" s="61"/>
      <c r="AB782" s="61"/>
    </row>
    <row r="783" spans="1:28" ht="14.25" customHeight="1" x14ac:dyDescent="0.35">
      <c r="A783" s="61"/>
      <c r="B783" s="61"/>
      <c r="C783" s="61"/>
      <c r="D783" s="61"/>
      <c r="E783" s="61"/>
      <c r="F783" s="61"/>
      <c r="G783" s="61"/>
      <c r="H783" s="61"/>
      <c r="I783" s="61"/>
      <c r="J783" s="61"/>
      <c r="K783" s="61"/>
      <c r="L783" s="61"/>
      <c r="M783" s="61"/>
      <c r="N783" s="61"/>
      <c r="O783" s="61"/>
      <c r="P783" s="61"/>
      <c r="Q783" s="61"/>
      <c r="R783" s="61"/>
      <c r="S783" s="61"/>
      <c r="T783" s="61"/>
      <c r="U783" s="61"/>
      <c r="V783" s="61"/>
      <c r="W783" s="61"/>
      <c r="X783" s="61"/>
      <c r="Y783" s="61"/>
      <c r="Z783" s="61"/>
      <c r="AA783" s="61"/>
      <c r="AB783" s="61"/>
    </row>
    <row r="784" spans="1:28" ht="14.25" customHeight="1" x14ac:dyDescent="0.35">
      <c r="A784" s="61"/>
      <c r="B784" s="61"/>
      <c r="C784" s="61"/>
      <c r="D784" s="61"/>
      <c r="E784" s="61"/>
      <c r="F784" s="61"/>
      <c r="G784" s="61"/>
      <c r="H784" s="61"/>
      <c r="I784" s="61"/>
      <c r="J784" s="61"/>
      <c r="K784" s="61"/>
      <c r="L784" s="61"/>
      <c r="M784" s="61"/>
      <c r="N784" s="61"/>
      <c r="O784" s="61"/>
      <c r="P784" s="61"/>
      <c r="Q784" s="61"/>
      <c r="R784" s="61"/>
      <c r="S784" s="61"/>
      <c r="T784" s="61"/>
      <c r="U784" s="61"/>
      <c r="V784" s="61"/>
      <c r="W784" s="61"/>
      <c r="X784" s="61"/>
      <c r="Y784" s="61"/>
      <c r="Z784" s="61"/>
      <c r="AA784" s="61"/>
      <c r="AB784" s="61"/>
    </row>
    <row r="785" spans="1:28" ht="14.25" customHeight="1" x14ac:dyDescent="0.35">
      <c r="A785" s="61"/>
      <c r="B785" s="61"/>
      <c r="C785" s="61"/>
      <c r="D785" s="61"/>
      <c r="E785" s="61"/>
      <c r="F785" s="61"/>
      <c r="G785" s="61"/>
      <c r="H785" s="61"/>
      <c r="I785" s="61"/>
      <c r="J785" s="61"/>
      <c r="K785" s="61"/>
      <c r="L785" s="61"/>
      <c r="M785" s="61"/>
      <c r="N785" s="61"/>
      <c r="O785" s="61"/>
      <c r="P785" s="61"/>
      <c r="Q785" s="61"/>
      <c r="R785" s="61"/>
      <c r="S785" s="61"/>
      <c r="T785" s="61"/>
      <c r="U785" s="61"/>
      <c r="V785" s="61"/>
      <c r="W785" s="61"/>
      <c r="X785" s="61"/>
      <c r="Y785" s="61"/>
      <c r="Z785" s="61"/>
      <c r="AA785" s="61"/>
      <c r="AB785" s="61"/>
    </row>
    <row r="786" spans="1:28" ht="14.25" customHeight="1" x14ac:dyDescent="0.35">
      <c r="A786" s="61"/>
      <c r="B786" s="61"/>
      <c r="C786" s="61"/>
      <c r="D786" s="61"/>
      <c r="E786" s="61"/>
      <c r="F786" s="61"/>
      <c r="G786" s="61"/>
      <c r="H786" s="61"/>
      <c r="I786" s="61"/>
      <c r="J786" s="61"/>
      <c r="K786" s="61"/>
      <c r="L786" s="61"/>
      <c r="M786" s="61"/>
      <c r="N786" s="61"/>
      <c r="O786" s="61"/>
      <c r="P786" s="61"/>
      <c r="Q786" s="61"/>
      <c r="R786" s="61"/>
      <c r="S786" s="61"/>
      <c r="T786" s="61"/>
      <c r="U786" s="61"/>
      <c r="V786" s="61"/>
      <c r="W786" s="61"/>
      <c r="X786" s="61"/>
      <c r="Y786" s="61"/>
      <c r="Z786" s="61"/>
      <c r="AA786" s="61"/>
      <c r="AB786" s="61"/>
    </row>
    <row r="787" spans="1:28" ht="14.25" customHeight="1" x14ac:dyDescent="0.35">
      <c r="A787" s="61"/>
      <c r="B787" s="61"/>
      <c r="C787" s="61"/>
      <c r="D787" s="61"/>
      <c r="E787" s="61"/>
      <c r="F787" s="61"/>
      <c r="G787" s="61"/>
      <c r="H787" s="61"/>
      <c r="I787" s="61"/>
      <c r="J787" s="61"/>
      <c r="K787" s="61"/>
      <c r="L787" s="61"/>
      <c r="M787" s="61"/>
      <c r="N787" s="61"/>
      <c r="O787" s="61"/>
      <c r="P787" s="61"/>
      <c r="Q787" s="61"/>
      <c r="R787" s="61"/>
      <c r="S787" s="61"/>
      <c r="T787" s="61"/>
      <c r="U787" s="61"/>
      <c r="V787" s="61"/>
      <c r="W787" s="61"/>
      <c r="X787" s="61"/>
      <c r="Y787" s="61"/>
      <c r="Z787" s="61"/>
      <c r="AA787" s="61"/>
      <c r="AB787" s="61"/>
    </row>
    <row r="788" spans="1:28" ht="14.25" customHeight="1" x14ac:dyDescent="0.35">
      <c r="A788" s="61"/>
      <c r="B788" s="61"/>
      <c r="C788" s="61"/>
      <c r="D788" s="61"/>
      <c r="E788" s="61"/>
      <c r="F788" s="61"/>
      <c r="G788" s="61"/>
      <c r="H788" s="61"/>
      <c r="I788" s="61"/>
      <c r="J788" s="61"/>
      <c r="K788" s="61"/>
      <c r="L788" s="61"/>
      <c r="M788" s="61"/>
      <c r="N788" s="61"/>
      <c r="O788" s="61"/>
      <c r="P788" s="61"/>
      <c r="Q788" s="61"/>
      <c r="R788" s="61"/>
      <c r="S788" s="61"/>
      <c r="T788" s="61"/>
      <c r="U788" s="61"/>
      <c r="V788" s="61"/>
      <c r="W788" s="61"/>
      <c r="X788" s="61"/>
      <c r="Y788" s="61"/>
      <c r="Z788" s="61"/>
      <c r="AA788" s="61"/>
      <c r="AB788" s="61"/>
    </row>
    <row r="789" spans="1:28" ht="14.25" customHeight="1" x14ac:dyDescent="0.35">
      <c r="A789" s="61"/>
      <c r="B789" s="61"/>
      <c r="C789" s="61"/>
      <c r="D789" s="61"/>
      <c r="E789" s="61"/>
      <c r="F789" s="61"/>
      <c r="G789" s="61"/>
      <c r="H789" s="61"/>
      <c r="I789" s="61"/>
      <c r="J789" s="61"/>
      <c r="K789" s="61"/>
      <c r="L789" s="61"/>
      <c r="M789" s="61"/>
      <c r="N789" s="61"/>
      <c r="O789" s="61"/>
      <c r="P789" s="61"/>
      <c r="Q789" s="61"/>
      <c r="R789" s="61"/>
      <c r="S789" s="61"/>
      <c r="T789" s="61"/>
      <c r="U789" s="61"/>
      <c r="V789" s="61"/>
      <c r="W789" s="61"/>
      <c r="X789" s="61"/>
      <c r="Y789" s="61"/>
      <c r="Z789" s="61"/>
      <c r="AA789" s="61"/>
      <c r="AB789" s="61"/>
    </row>
    <row r="790" spans="1:28" ht="14.25" customHeight="1" x14ac:dyDescent="0.35">
      <c r="A790" s="61"/>
      <c r="B790" s="61"/>
      <c r="C790" s="61"/>
      <c r="D790" s="61"/>
      <c r="E790" s="61"/>
      <c r="F790" s="61"/>
      <c r="G790" s="61"/>
      <c r="H790" s="61"/>
      <c r="I790" s="61"/>
      <c r="J790" s="61"/>
      <c r="K790" s="61"/>
      <c r="L790" s="61"/>
      <c r="M790" s="61"/>
      <c r="N790" s="61"/>
      <c r="O790" s="61"/>
      <c r="P790" s="61"/>
      <c r="Q790" s="61"/>
      <c r="R790" s="61"/>
      <c r="S790" s="61"/>
      <c r="T790" s="61"/>
      <c r="U790" s="61"/>
      <c r="V790" s="61"/>
      <c r="W790" s="61"/>
      <c r="X790" s="61"/>
      <c r="Y790" s="61"/>
      <c r="Z790" s="61"/>
      <c r="AA790" s="61"/>
      <c r="AB790" s="61"/>
    </row>
    <row r="791" spans="1:28" ht="14.25" customHeight="1" x14ac:dyDescent="0.35">
      <c r="A791" s="61"/>
      <c r="B791" s="61"/>
      <c r="C791" s="61"/>
      <c r="D791" s="61"/>
      <c r="E791" s="61"/>
      <c r="F791" s="61"/>
      <c r="G791" s="61"/>
      <c r="H791" s="61"/>
      <c r="I791" s="61"/>
      <c r="J791" s="61"/>
      <c r="K791" s="61"/>
      <c r="L791" s="61"/>
      <c r="M791" s="61"/>
      <c r="N791" s="61"/>
      <c r="O791" s="61"/>
      <c r="P791" s="61"/>
      <c r="Q791" s="61"/>
      <c r="R791" s="61"/>
      <c r="S791" s="61"/>
      <c r="T791" s="61"/>
      <c r="U791" s="61"/>
      <c r="V791" s="61"/>
      <c r="W791" s="61"/>
      <c r="X791" s="61"/>
      <c r="Y791" s="61"/>
      <c r="Z791" s="61"/>
      <c r="AA791" s="61"/>
      <c r="AB791" s="61"/>
    </row>
    <row r="792" spans="1:28" ht="14.25" customHeight="1" x14ac:dyDescent="0.35">
      <c r="A792" s="61"/>
      <c r="B792" s="61"/>
      <c r="C792" s="61"/>
      <c r="D792" s="61"/>
      <c r="E792" s="61"/>
      <c r="F792" s="61"/>
      <c r="G792" s="61"/>
      <c r="H792" s="61"/>
      <c r="I792" s="61"/>
      <c r="J792" s="61"/>
      <c r="K792" s="61"/>
      <c r="L792" s="61"/>
      <c r="M792" s="61"/>
      <c r="N792" s="61"/>
      <c r="O792" s="61"/>
      <c r="P792" s="61"/>
      <c r="Q792" s="61"/>
      <c r="R792" s="61"/>
      <c r="S792" s="61"/>
      <c r="T792" s="61"/>
      <c r="U792" s="61"/>
      <c r="V792" s="61"/>
      <c r="W792" s="61"/>
      <c r="X792" s="61"/>
      <c r="Y792" s="61"/>
      <c r="Z792" s="61"/>
      <c r="AA792" s="61"/>
      <c r="AB792" s="61"/>
    </row>
    <row r="793" spans="1:28" ht="14.25" customHeight="1" x14ac:dyDescent="0.35">
      <c r="A793" s="61"/>
      <c r="B793" s="61"/>
      <c r="C793" s="61"/>
      <c r="D793" s="61"/>
      <c r="E793" s="61"/>
      <c r="F793" s="61"/>
      <c r="G793" s="61"/>
      <c r="H793" s="61"/>
      <c r="I793" s="61"/>
      <c r="J793" s="61"/>
      <c r="K793" s="61"/>
      <c r="L793" s="61"/>
      <c r="M793" s="61"/>
      <c r="N793" s="61"/>
      <c r="O793" s="61"/>
      <c r="P793" s="61"/>
      <c r="Q793" s="61"/>
      <c r="R793" s="61"/>
      <c r="S793" s="61"/>
      <c r="T793" s="61"/>
      <c r="U793" s="61"/>
      <c r="V793" s="61"/>
      <c r="W793" s="61"/>
      <c r="X793" s="61"/>
      <c r="Y793" s="61"/>
      <c r="Z793" s="61"/>
      <c r="AA793" s="61"/>
      <c r="AB793" s="61"/>
    </row>
    <row r="794" spans="1:28" ht="14.25" customHeight="1" x14ac:dyDescent="0.35">
      <c r="A794" s="61"/>
      <c r="B794" s="61"/>
      <c r="C794" s="61"/>
      <c r="D794" s="61"/>
      <c r="E794" s="61"/>
      <c r="F794" s="61"/>
      <c r="G794" s="61"/>
      <c r="H794" s="61"/>
      <c r="I794" s="61"/>
      <c r="J794" s="61"/>
      <c r="K794" s="61"/>
      <c r="L794" s="61"/>
      <c r="M794" s="61"/>
      <c r="N794" s="61"/>
      <c r="O794" s="61"/>
      <c r="P794" s="61"/>
      <c r="Q794" s="61"/>
      <c r="R794" s="61"/>
      <c r="S794" s="61"/>
      <c r="T794" s="61"/>
      <c r="U794" s="61"/>
      <c r="V794" s="61"/>
      <c r="W794" s="61"/>
      <c r="X794" s="61"/>
      <c r="Y794" s="61"/>
      <c r="Z794" s="61"/>
      <c r="AA794" s="61"/>
      <c r="AB794" s="61"/>
    </row>
    <row r="795" spans="1:28" ht="14.25" customHeight="1" x14ac:dyDescent="0.35">
      <c r="A795" s="61"/>
      <c r="B795" s="61"/>
      <c r="C795" s="61"/>
      <c r="D795" s="61"/>
      <c r="E795" s="61"/>
      <c r="F795" s="61"/>
      <c r="G795" s="61"/>
      <c r="H795" s="61"/>
      <c r="I795" s="61"/>
      <c r="J795" s="61"/>
      <c r="K795" s="61"/>
      <c r="L795" s="61"/>
      <c r="M795" s="61"/>
      <c r="N795" s="61"/>
      <c r="O795" s="61"/>
      <c r="P795" s="61"/>
      <c r="Q795" s="61"/>
      <c r="R795" s="61"/>
      <c r="S795" s="61"/>
      <c r="T795" s="61"/>
      <c r="U795" s="61"/>
      <c r="V795" s="61"/>
      <c r="W795" s="61"/>
      <c r="X795" s="61"/>
      <c r="Y795" s="61"/>
      <c r="Z795" s="61"/>
      <c r="AA795" s="61"/>
      <c r="AB795" s="61"/>
    </row>
    <row r="796" spans="1:28" ht="14.25" customHeight="1" x14ac:dyDescent="0.35">
      <c r="A796" s="61"/>
      <c r="B796" s="61"/>
      <c r="C796" s="61"/>
      <c r="D796" s="61"/>
      <c r="E796" s="61"/>
      <c r="F796" s="61"/>
      <c r="G796" s="61"/>
      <c r="H796" s="61"/>
      <c r="I796" s="61"/>
      <c r="J796" s="61"/>
      <c r="K796" s="61"/>
      <c r="L796" s="61"/>
      <c r="M796" s="61"/>
      <c r="N796" s="61"/>
      <c r="O796" s="61"/>
      <c r="P796" s="61"/>
      <c r="Q796" s="61"/>
      <c r="R796" s="61"/>
      <c r="S796" s="61"/>
      <c r="T796" s="61"/>
      <c r="U796" s="61"/>
      <c r="V796" s="61"/>
      <c r="W796" s="61"/>
      <c r="X796" s="61"/>
      <c r="Y796" s="61"/>
      <c r="Z796" s="61"/>
      <c r="AA796" s="61"/>
      <c r="AB796" s="61"/>
    </row>
    <row r="797" spans="1:28" ht="14.25" customHeight="1" x14ac:dyDescent="0.35">
      <c r="A797" s="61"/>
      <c r="B797" s="61"/>
      <c r="C797" s="61"/>
      <c r="D797" s="61"/>
      <c r="E797" s="61"/>
      <c r="F797" s="61"/>
      <c r="G797" s="61"/>
      <c r="H797" s="61"/>
      <c r="I797" s="61"/>
      <c r="J797" s="61"/>
      <c r="K797" s="61"/>
      <c r="L797" s="61"/>
      <c r="M797" s="61"/>
      <c r="N797" s="61"/>
      <c r="O797" s="61"/>
      <c r="P797" s="61"/>
      <c r="Q797" s="61"/>
      <c r="R797" s="61"/>
      <c r="S797" s="61"/>
      <c r="T797" s="61"/>
      <c r="U797" s="61"/>
      <c r="V797" s="61"/>
      <c r="W797" s="61"/>
      <c r="X797" s="61"/>
      <c r="Y797" s="61"/>
      <c r="Z797" s="61"/>
      <c r="AA797" s="61"/>
      <c r="AB797" s="61"/>
    </row>
    <row r="798" spans="1:28" ht="14.25" customHeight="1" x14ac:dyDescent="0.35">
      <c r="A798" s="61"/>
      <c r="B798" s="61"/>
      <c r="C798" s="61"/>
      <c r="D798" s="61"/>
      <c r="E798" s="61"/>
      <c r="F798" s="61"/>
      <c r="G798" s="61"/>
      <c r="H798" s="61"/>
      <c r="I798" s="61"/>
      <c r="J798" s="61"/>
      <c r="K798" s="61"/>
      <c r="L798" s="61"/>
      <c r="M798" s="61"/>
      <c r="N798" s="61"/>
      <c r="O798" s="61"/>
      <c r="P798" s="61"/>
      <c r="Q798" s="61"/>
      <c r="R798" s="61"/>
      <c r="S798" s="61"/>
      <c r="T798" s="61"/>
      <c r="U798" s="61"/>
      <c r="V798" s="61"/>
      <c r="W798" s="61"/>
      <c r="X798" s="61"/>
      <c r="Y798" s="61"/>
      <c r="Z798" s="61"/>
      <c r="AA798" s="61"/>
      <c r="AB798" s="61"/>
    </row>
    <row r="799" spans="1:28" ht="14.25" customHeight="1" x14ac:dyDescent="0.35">
      <c r="A799" s="61"/>
      <c r="B799" s="61"/>
      <c r="C799" s="61"/>
      <c r="D799" s="61"/>
      <c r="E799" s="61"/>
      <c r="F799" s="61"/>
      <c r="G799" s="61"/>
      <c r="H799" s="61"/>
      <c r="I799" s="61"/>
      <c r="J799" s="61"/>
      <c r="K799" s="61"/>
      <c r="L799" s="61"/>
      <c r="M799" s="61"/>
      <c r="N799" s="61"/>
      <c r="O799" s="61"/>
      <c r="P799" s="61"/>
      <c r="Q799" s="61"/>
      <c r="R799" s="61"/>
      <c r="S799" s="61"/>
      <c r="T799" s="61"/>
      <c r="U799" s="61"/>
      <c r="V799" s="61"/>
      <c r="W799" s="61"/>
      <c r="X799" s="61"/>
      <c r="Y799" s="61"/>
      <c r="Z799" s="61"/>
      <c r="AA799" s="61"/>
      <c r="AB799" s="61"/>
    </row>
    <row r="800" spans="1:28" ht="14.25" customHeight="1" x14ac:dyDescent="0.35">
      <c r="A800" s="61"/>
      <c r="B800" s="61"/>
      <c r="C800" s="61"/>
      <c r="D800" s="61"/>
      <c r="E800" s="61"/>
      <c r="F800" s="61"/>
      <c r="G800" s="61"/>
      <c r="H800" s="61"/>
      <c r="I800" s="61"/>
      <c r="J800" s="61"/>
      <c r="K800" s="61"/>
      <c r="L800" s="61"/>
      <c r="M800" s="61"/>
      <c r="N800" s="61"/>
      <c r="O800" s="61"/>
      <c r="P800" s="61"/>
      <c r="Q800" s="61"/>
      <c r="R800" s="61"/>
      <c r="S800" s="61"/>
      <c r="T800" s="61"/>
      <c r="U800" s="61"/>
      <c r="V800" s="61"/>
      <c r="W800" s="61"/>
      <c r="X800" s="61"/>
      <c r="Y800" s="61"/>
      <c r="Z800" s="61"/>
      <c r="AA800" s="61"/>
      <c r="AB800" s="61"/>
    </row>
    <row r="801" spans="1:28" ht="14.25" customHeight="1" x14ac:dyDescent="0.35">
      <c r="A801" s="61"/>
      <c r="B801" s="61"/>
      <c r="C801" s="61"/>
      <c r="D801" s="61"/>
      <c r="E801" s="61"/>
      <c r="F801" s="61"/>
      <c r="G801" s="61"/>
      <c r="H801" s="61"/>
      <c r="I801" s="61"/>
      <c r="J801" s="61"/>
      <c r="K801" s="61"/>
      <c r="L801" s="61"/>
      <c r="M801" s="61"/>
      <c r="N801" s="61"/>
      <c r="O801" s="61"/>
      <c r="P801" s="61"/>
      <c r="Q801" s="61"/>
      <c r="R801" s="61"/>
      <c r="S801" s="61"/>
      <c r="T801" s="61"/>
      <c r="U801" s="61"/>
      <c r="V801" s="61"/>
      <c r="W801" s="61"/>
      <c r="X801" s="61"/>
      <c r="Y801" s="61"/>
      <c r="Z801" s="61"/>
      <c r="AA801" s="61"/>
      <c r="AB801" s="61"/>
    </row>
    <row r="802" spans="1:28" ht="14.25" customHeight="1" x14ac:dyDescent="0.35">
      <c r="A802" s="61"/>
      <c r="B802" s="61"/>
      <c r="C802" s="61"/>
      <c r="D802" s="61"/>
      <c r="E802" s="61"/>
      <c r="F802" s="61"/>
      <c r="G802" s="61"/>
      <c r="H802" s="61"/>
      <c r="I802" s="61"/>
      <c r="J802" s="61"/>
      <c r="K802" s="61"/>
      <c r="L802" s="61"/>
      <c r="M802" s="61"/>
      <c r="N802" s="61"/>
      <c r="O802" s="61"/>
      <c r="P802" s="61"/>
      <c r="Q802" s="61"/>
      <c r="R802" s="61"/>
      <c r="S802" s="61"/>
      <c r="T802" s="61"/>
      <c r="U802" s="61"/>
      <c r="V802" s="61"/>
      <c r="W802" s="61"/>
      <c r="X802" s="61"/>
      <c r="Y802" s="61"/>
      <c r="Z802" s="61"/>
      <c r="AA802" s="61"/>
      <c r="AB802" s="61"/>
    </row>
    <row r="803" spans="1:28" ht="14.25" customHeight="1" x14ac:dyDescent="0.35">
      <c r="A803" s="61"/>
      <c r="B803" s="61"/>
      <c r="C803" s="61"/>
      <c r="D803" s="61"/>
      <c r="E803" s="61"/>
      <c r="F803" s="61"/>
      <c r="G803" s="61"/>
      <c r="H803" s="61"/>
      <c r="I803" s="61"/>
      <c r="J803" s="61"/>
      <c r="K803" s="61"/>
      <c r="L803" s="61"/>
      <c r="M803" s="61"/>
      <c r="N803" s="61"/>
      <c r="O803" s="61"/>
      <c r="P803" s="61"/>
      <c r="Q803" s="61"/>
      <c r="R803" s="61"/>
      <c r="S803" s="61"/>
      <c r="T803" s="61"/>
      <c r="U803" s="61"/>
      <c r="V803" s="61"/>
      <c r="W803" s="61"/>
      <c r="X803" s="61"/>
      <c r="Y803" s="61"/>
      <c r="Z803" s="61"/>
      <c r="AA803" s="61"/>
      <c r="AB803" s="61"/>
    </row>
    <row r="804" spans="1:28" ht="14.25" customHeight="1" x14ac:dyDescent="0.35">
      <c r="A804" s="61"/>
      <c r="B804" s="61"/>
      <c r="C804" s="61"/>
      <c r="D804" s="61"/>
      <c r="E804" s="61"/>
      <c r="F804" s="61"/>
      <c r="G804" s="61"/>
      <c r="H804" s="61"/>
      <c r="I804" s="61"/>
      <c r="J804" s="61"/>
      <c r="K804" s="61"/>
      <c r="L804" s="61"/>
      <c r="M804" s="61"/>
      <c r="N804" s="61"/>
      <c r="O804" s="61"/>
      <c r="P804" s="61"/>
      <c r="Q804" s="61"/>
      <c r="R804" s="61"/>
      <c r="S804" s="61"/>
      <c r="T804" s="61"/>
      <c r="U804" s="61"/>
      <c r="V804" s="61"/>
      <c r="W804" s="61"/>
      <c r="X804" s="61"/>
      <c r="Y804" s="61"/>
      <c r="Z804" s="61"/>
      <c r="AA804" s="61"/>
      <c r="AB804" s="61"/>
    </row>
    <row r="805" spans="1:28" ht="14.25" customHeight="1" x14ac:dyDescent="0.35">
      <c r="A805" s="61"/>
      <c r="B805" s="61"/>
      <c r="C805" s="61"/>
      <c r="D805" s="61"/>
      <c r="E805" s="61"/>
      <c r="F805" s="61"/>
      <c r="G805" s="61"/>
      <c r="H805" s="61"/>
      <c r="I805" s="61"/>
      <c r="J805" s="61"/>
      <c r="K805" s="61"/>
      <c r="L805" s="61"/>
      <c r="M805" s="61"/>
      <c r="N805" s="61"/>
      <c r="O805" s="61"/>
      <c r="P805" s="61"/>
      <c r="Q805" s="61"/>
      <c r="R805" s="61"/>
      <c r="S805" s="61"/>
      <c r="T805" s="61"/>
      <c r="U805" s="61"/>
      <c r="V805" s="61"/>
      <c r="W805" s="61"/>
      <c r="X805" s="61"/>
      <c r="Y805" s="61"/>
      <c r="Z805" s="61"/>
      <c r="AA805" s="61"/>
      <c r="AB805" s="61"/>
    </row>
    <row r="806" spans="1:28" ht="14.25" customHeight="1" x14ac:dyDescent="0.35">
      <c r="A806" s="61"/>
      <c r="B806" s="61"/>
      <c r="C806" s="61"/>
      <c r="D806" s="61"/>
      <c r="E806" s="61"/>
      <c r="F806" s="61"/>
      <c r="G806" s="61"/>
      <c r="H806" s="61"/>
      <c r="I806" s="61"/>
      <c r="J806" s="61"/>
      <c r="K806" s="61"/>
      <c r="L806" s="61"/>
      <c r="M806" s="61"/>
      <c r="N806" s="61"/>
      <c r="O806" s="61"/>
      <c r="P806" s="61"/>
      <c r="Q806" s="61"/>
      <c r="R806" s="61"/>
      <c r="S806" s="61"/>
      <c r="T806" s="61"/>
      <c r="U806" s="61"/>
      <c r="V806" s="61"/>
      <c r="W806" s="61"/>
      <c r="X806" s="61"/>
      <c r="Y806" s="61"/>
      <c r="Z806" s="61"/>
      <c r="AA806" s="61"/>
      <c r="AB806" s="61"/>
    </row>
    <row r="807" spans="1:28" ht="14.25" customHeight="1" x14ac:dyDescent="0.35">
      <c r="A807" s="61"/>
      <c r="B807" s="61"/>
      <c r="C807" s="61"/>
      <c r="D807" s="61"/>
      <c r="E807" s="61"/>
      <c r="F807" s="61"/>
      <c r="G807" s="61"/>
      <c r="H807" s="61"/>
      <c r="I807" s="61"/>
      <c r="J807" s="61"/>
      <c r="K807" s="61"/>
      <c r="L807" s="61"/>
      <c r="M807" s="61"/>
      <c r="N807" s="61"/>
      <c r="O807" s="61"/>
      <c r="P807" s="61"/>
      <c r="Q807" s="61"/>
      <c r="R807" s="61"/>
      <c r="S807" s="61"/>
      <c r="T807" s="61"/>
      <c r="U807" s="61"/>
      <c r="V807" s="61"/>
      <c r="W807" s="61"/>
      <c r="X807" s="61"/>
      <c r="Y807" s="61"/>
      <c r="Z807" s="61"/>
      <c r="AA807" s="61"/>
      <c r="AB807" s="61"/>
    </row>
    <row r="808" spans="1:28" ht="14.25" customHeight="1" x14ac:dyDescent="0.35">
      <c r="A808" s="61"/>
      <c r="B808" s="61"/>
      <c r="C808" s="61"/>
      <c r="D808" s="61"/>
      <c r="E808" s="61"/>
      <c r="F808" s="61"/>
      <c r="G808" s="61"/>
      <c r="H808" s="61"/>
      <c r="I808" s="61"/>
      <c r="J808" s="61"/>
      <c r="K808" s="61"/>
      <c r="L808" s="61"/>
      <c r="M808" s="61"/>
      <c r="N808" s="61"/>
      <c r="O808" s="61"/>
      <c r="P808" s="61"/>
      <c r="Q808" s="61"/>
      <c r="R808" s="61"/>
      <c r="S808" s="61"/>
      <c r="T808" s="61"/>
      <c r="U808" s="61"/>
      <c r="V808" s="61"/>
      <c r="W808" s="61"/>
      <c r="X808" s="61"/>
      <c r="Y808" s="61"/>
      <c r="Z808" s="61"/>
      <c r="AA808" s="61"/>
      <c r="AB808" s="61"/>
    </row>
    <row r="809" spans="1:28" ht="14.25" customHeight="1" x14ac:dyDescent="0.35">
      <c r="A809" s="61"/>
      <c r="B809" s="61"/>
      <c r="C809" s="61"/>
      <c r="D809" s="61"/>
      <c r="E809" s="61"/>
      <c r="F809" s="61"/>
      <c r="G809" s="61"/>
      <c r="H809" s="61"/>
      <c r="I809" s="61"/>
      <c r="J809" s="61"/>
      <c r="K809" s="61"/>
      <c r="L809" s="61"/>
      <c r="M809" s="61"/>
      <c r="N809" s="61"/>
      <c r="O809" s="61"/>
      <c r="P809" s="61"/>
      <c r="Q809" s="61"/>
      <c r="R809" s="61"/>
      <c r="S809" s="61"/>
      <c r="T809" s="61"/>
      <c r="U809" s="61"/>
      <c r="V809" s="61"/>
      <c r="W809" s="61"/>
      <c r="X809" s="61"/>
      <c r="Y809" s="61"/>
      <c r="Z809" s="61"/>
      <c r="AA809" s="61"/>
      <c r="AB809" s="61"/>
    </row>
    <row r="810" spans="1:28" ht="14.25" customHeight="1" x14ac:dyDescent="0.35">
      <c r="A810" s="61"/>
      <c r="B810" s="61"/>
      <c r="C810" s="61"/>
      <c r="D810" s="61"/>
      <c r="E810" s="61"/>
      <c r="F810" s="61"/>
      <c r="G810" s="61"/>
      <c r="H810" s="61"/>
      <c r="I810" s="61"/>
      <c r="J810" s="61"/>
      <c r="K810" s="61"/>
      <c r="L810" s="61"/>
      <c r="M810" s="61"/>
      <c r="N810" s="61"/>
      <c r="O810" s="61"/>
      <c r="P810" s="61"/>
      <c r="Q810" s="61"/>
      <c r="R810" s="61"/>
      <c r="S810" s="61"/>
      <c r="T810" s="61"/>
      <c r="U810" s="61"/>
      <c r="V810" s="61"/>
      <c r="W810" s="61"/>
      <c r="X810" s="61"/>
      <c r="Y810" s="61"/>
      <c r="Z810" s="61"/>
      <c r="AA810" s="61"/>
      <c r="AB810" s="61"/>
    </row>
    <row r="811" spans="1:28" ht="14.25" customHeight="1" x14ac:dyDescent="0.35">
      <c r="A811" s="61"/>
      <c r="B811" s="61"/>
      <c r="C811" s="61"/>
      <c r="D811" s="61"/>
      <c r="E811" s="61"/>
      <c r="F811" s="61"/>
      <c r="G811" s="61"/>
      <c r="H811" s="61"/>
      <c r="I811" s="61"/>
      <c r="J811" s="61"/>
      <c r="K811" s="61"/>
      <c r="L811" s="61"/>
      <c r="M811" s="61"/>
      <c r="N811" s="61"/>
      <c r="O811" s="61"/>
      <c r="P811" s="61"/>
      <c r="Q811" s="61"/>
      <c r="R811" s="61"/>
      <c r="S811" s="61"/>
      <c r="T811" s="61"/>
      <c r="U811" s="61"/>
      <c r="V811" s="61"/>
      <c r="W811" s="61"/>
      <c r="X811" s="61"/>
      <c r="Y811" s="61"/>
      <c r="Z811" s="61"/>
      <c r="AA811" s="61"/>
      <c r="AB811" s="61"/>
    </row>
    <row r="812" spans="1:28" ht="14.25" customHeight="1" x14ac:dyDescent="0.35">
      <c r="A812" s="61"/>
      <c r="B812" s="61"/>
      <c r="C812" s="61"/>
      <c r="D812" s="61"/>
      <c r="E812" s="61"/>
      <c r="F812" s="61"/>
      <c r="G812" s="61"/>
      <c r="H812" s="61"/>
      <c r="I812" s="61"/>
      <c r="J812" s="61"/>
      <c r="K812" s="61"/>
      <c r="L812" s="61"/>
      <c r="M812" s="61"/>
      <c r="N812" s="61"/>
      <c r="O812" s="61"/>
      <c r="P812" s="61"/>
      <c r="Q812" s="61"/>
      <c r="R812" s="61"/>
      <c r="S812" s="61"/>
      <c r="T812" s="61"/>
      <c r="U812" s="61"/>
      <c r="V812" s="61"/>
      <c r="W812" s="61"/>
      <c r="X812" s="61"/>
      <c r="Y812" s="61"/>
      <c r="Z812" s="61"/>
      <c r="AA812" s="61"/>
      <c r="AB812" s="61"/>
    </row>
    <row r="813" spans="1:28" ht="14.25" customHeight="1" x14ac:dyDescent="0.35">
      <c r="A813" s="61"/>
      <c r="B813" s="61"/>
      <c r="C813" s="61"/>
      <c r="D813" s="61"/>
      <c r="E813" s="61"/>
      <c r="F813" s="61"/>
      <c r="G813" s="61"/>
      <c r="H813" s="61"/>
      <c r="I813" s="61"/>
      <c r="J813" s="61"/>
      <c r="K813" s="61"/>
      <c r="L813" s="61"/>
      <c r="M813" s="61"/>
      <c r="N813" s="61"/>
      <c r="O813" s="61"/>
      <c r="P813" s="61"/>
      <c r="Q813" s="61"/>
      <c r="R813" s="61"/>
      <c r="S813" s="61"/>
      <c r="T813" s="61"/>
      <c r="U813" s="61"/>
      <c r="V813" s="61"/>
      <c r="W813" s="61"/>
      <c r="X813" s="61"/>
      <c r="Y813" s="61"/>
      <c r="Z813" s="61"/>
      <c r="AA813" s="61"/>
      <c r="AB813" s="61"/>
    </row>
    <row r="814" spans="1:28" ht="14.25" customHeight="1" x14ac:dyDescent="0.35">
      <c r="A814" s="61"/>
      <c r="B814" s="61"/>
      <c r="C814" s="61"/>
      <c r="D814" s="61"/>
      <c r="E814" s="61"/>
      <c r="F814" s="61"/>
      <c r="G814" s="61"/>
      <c r="H814" s="61"/>
      <c r="I814" s="61"/>
      <c r="J814" s="61"/>
      <c r="K814" s="61"/>
      <c r="L814" s="61"/>
      <c r="M814" s="61"/>
      <c r="N814" s="61"/>
      <c r="O814" s="61"/>
      <c r="P814" s="61"/>
      <c r="Q814" s="61"/>
      <c r="R814" s="61"/>
      <c r="S814" s="61"/>
      <c r="T814" s="61"/>
      <c r="U814" s="61"/>
      <c r="V814" s="61"/>
      <c r="W814" s="61"/>
      <c r="X814" s="61"/>
      <c r="Y814" s="61"/>
      <c r="Z814" s="61"/>
      <c r="AA814" s="61"/>
      <c r="AB814" s="61"/>
    </row>
    <row r="815" spans="1:28" ht="14.25" customHeight="1" x14ac:dyDescent="0.35">
      <c r="A815" s="61"/>
      <c r="B815" s="61"/>
      <c r="C815" s="61"/>
      <c r="D815" s="61"/>
      <c r="E815" s="61"/>
      <c r="F815" s="61"/>
      <c r="G815" s="61"/>
      <c r="H815" s="61"/>
      <c r="I815" s="61"/>
      <c r="J815" s="61"/>
      <c r="K815" s="61"/>
      <c r="L815" s="61"/>
      <c r="M815" s="61"/>
      <c r="N815" s="61"/>
      <c r="O815" s="61"/>
      <c r="P815" s="61"/>
      <c r="Q815" s="61"/>
      <c r="R815" s="61"/>
      <c r="S815" s="61"/>
      <c r="T815" s="61"/>
      <c r="U815" s="61"/>
      <c r="V815" s="61"/>
      <c r="W815" s="61"/>
      <c r="X815" s="61"/>
      <c r="Y815" s="61"/>
      <c r="Z815" s="61"/>
      <c r="AA815" s="61"/>
      <c r="AB815" s="61"/>
    </row>
    <row r="816" spans="1:28" ht="14.25" customHeight="1" x14ac:dyDescent="0.35">
      <c r="A816" s="61"/>
      <c r="B816" s="61"/>
      <c r="C816" s="61"/>
      <c r="D816" s="61"/>
      <c r="E816" s="61"/>
      <c r="F816" s="61"/>
      <c r="G816" s="61"/>
      <c r="H816" s="61"/>
      <c r="I816" s="61"/>
      <c r="J816" s="61"/>
      <c r="K816" s="61"/>
      <c r="L816" s="61"/>
      <c r="M816" s="61"/>
      <c r="N816" s="61"/>
      <c r="O816" s="61"/>
      <c r="P816" s="61"/>
      <c r="Q816" s="61"/>
      <c r="R816" s="61"/>
      <c r="S816" s="61"/>
      <c r="T816" s="61"/>
      <c r="U816" s="61"/>
      <c r="V816" s="61"/>
      <c r="W816" s="61"/>
      <c r="X816" s="61"/>
      <c r="Y816" s="61"/>
      <c r="Z816" s="61"/>
      <c r="AA816" s="61"/>
      <c r="AB816" s="61"/>
    </row>
    <row r="817" spans="1:28" ht="14.25" customHeight="1" x14ac:dyDescent="0.35">
      <c r="A817" s="61"/>
      <c r="B817" s="61"/>
      <c r="C817" s="61"/>
      <c r="D817" s="61"/>
      <c r="E817" s="61"/>
      <c r="F817" s="61"/>
      <c r="G817" s="61"/>
      <c r="H817" s="61"/>
      <c r="I817" s="61"/>
      <c r="J817" s="61"/>
      <c r="K817" s="61"/>
      <c r="L817" s="61"/>
      <c r="M817" s="61"/>
      <c r="N817" s="61"/>
      <c r="O817" s="61"/>
      <c r="P817" s="61"/>
      <c r="Q817" s="61"/>
      <c r="R817" s="61"/>
      <c r="S817" s="61"/>
      <c r="T817" s="61"/>
      <c r="U817" s="61"/>
      <c r="V817" s="61"/>
      <c r="W817" s="61"/>
      <c r="X817" s="61"/>
      <c r="Y817" s="61"/>
      <c r="Z817" s="61"/>
      <c r="AA817" s="61"/>
      <c r="AB817" s="61"/>
    </row>
    <row r="818" spans="1:28" ht="14.25" customHeight="1" x14ac:dyDescent="0.35">
      <c r="A818" s="61"/>
      <c r="B818" s="61"/>
      <c r="C818" s="61"/>
      <c r="D818" s="61"/>
      <c r="E818" s="61"/>
      <c r="F818" s="61"/>
      <c r="G818" s="61"/>
      <c r="H818" s="61"/>
      <c r="I818" s="61"/>
      <c r="J818" s="61"/>
      <c r="K818" s="61"/>
      <c r="L818" s="61"/>
      <c r="M818" s="61"/>
      <c r="N818" s="61"/>
      <c r="O818" s="61"/>
      <c r="P818" s="61"/>
      <c r="Q818" s="61"/>
      <c r="R818" s="61"/>
      <c r="S818" s="61"/>
      <c r="T818" s="61"/>
      <c r="U818" s="61"/>
      <c r="V818" s="61"/>
      <c r="W818" s="61"/>
      <c r="X818" s="61"/>
      <c r="Y818" s="61"/>
      <c r="Z818" s="61"/>
      <c r="AA818" s="61"/>
      <c r="AB818" s="61"/>
    </row>
    <row r="819" spans="1:28" ht="14.25" customHeight="1" x14ac:dyDescent="0.35">
      <c r="A819" s="61"/>
      <c r="B819" s="61"/>
      <c r="C819" s="61"/>
      <c r="D819" s="61"/>
      <c r="E819" s="61"/>
      <c r="F819" s="61"/>
      <c r="G819" s="61"/>
      <c r="H819" s="61"/>
      <c r="I819" s="61"/>
      <c r="J819" s="61"/>
      <c r="K819" s="61"/>
      <c r="L819" s="61"/>
      <c r="M819" s="61"/>
      <c r="N819" s="61"/>
      <c r="O819" s="61"/>
      <c r="P819" s="61"/>
      <c r="Q819" s="61"/>
      <c r="R819" s="61"/>
      <c r="S819" s="61"/>
      <c r="T819" s="61"/>
      <c r="U819" s="61"/>
      <c r="V819" s="61"/>
      <c r="W819" s="61"/>
      <c r="X819" s="61"/>
      <c r="Y819" s="61"/>
      <c r="Z819" s="61"/>
      <c r="AA819" s="61"/>
      <c r="AB819" s="61"/>
    </row>
    <row r="820" spans="1:28" ht="14.25" customHeight="1" x14ac:dyDescent="0.35">
      <c r="A820" s="61"/>
      <c r="B820" s="61"/>
      <c r="C820" s="61"/>
      <c r="D820" s="61"/>
      <c r="E820" s="61"/>
      <c r="F820" s="61"/>
      <c r="G820" s="61"/>
      <c r="H820" s="61"/>
      <c r="I820" s="61"/>
      <c r="J820" s="61"/>
      <c r="K820" s="61"/>
      <c r="L820" s="61"/>
      <c r="M820" s="61"/>
      <c r="N820" s="61"/>
      <c r="O820" s="61"/>
      <c r="P820" s="61"/>
      <c r="Q820" s="61"/>
      <c r="R820" s="61"/>
      <c r="S820" s="61"/>
      <c r="T820" s="61"/>
      <c r="U820" s="61"/>
      <c r="V820" s="61"/>
      <c r="W820" s="61"/>
      <c r="X820" s="61"/>
      <c r="Y820" s="61"/>
      <c r="Z820" s="61"/>
      <c r="AA820" s="61"/>
      <c r="AB820" s="61"/>
    </row>
    <row r="821" spans="1:28" ht="14.25" customHeight="1" x14ac:dyDescent="0.35">
      <c r="A821" s="61"/>
      <c r="B821" s="61"/>
      <c r="C821" s="61"/>
      <c r="D821" s="61"/>
      <c r="E821" s="61"/>
      <c r="F821" s="61"/>
      <c r="G821" s="61"/>
      <c r="H821" s="61"/>
      <c r="I821" s="61"/>
      <c r="J821" s="61"/>
      <c r="K821" s="61"/>
      <c r="L821" s="61"/>
      <c r="M821" s="61"/>
      <c r="N821" s="61"/>
      <c r="O821" s="61"/>
      <c r="P821" s="61"/>
      <c r="Q821" s="61"/>
      <c r="R821" s="61"/>
      <c r="S821" s="61"/>
      <c r="T821" s="61"/>
      <c r="U821" s="61"/>
      <c r="V821" s="61"/>
      <c r="W821" s="61"/>
      <c r="X821" s="61"/>
      <c r="Y821" s="61"/>
      <c r="Z821" s="61"/>
      <c r="AA821" s="61"/>
      <c r="AB821" s="61"/>
    </row>
    <row r="822" spans="1:28" ht="14.25" customHeight="1" x14ac:dyDescent="0.35">
      <c r="A822" s="61"/>
      <c r="B822" s="61"/>
      <c r="C822" s="61"/>
      <c r="D822" s="61"/>
      <c r="E822" s="61"/>
      <c r="F822" s="61"/>
      <c r="G822" s="61"/>
      <c r="H822" s="61"/>
      <c r="I822" s="61"/>
      <c r="J822" s="61"/>
      <c r="K822" s="61"/>
      <c r="L822" s="61"/>
      <c r="M822" s="61"/>
      <c r="N822" s="61"/>
      <c r="O822" s="61"/>
      <c r="P822" s="61"/>
      <c r="Q822" s="61"/>
      <c r="R822" s="61"/>
      <c r="S822" s="61"/>
      <c r="T822" s="61"/>
      <c r="U822" s="61"/>
      <c r="V822" s="61"/>
      <c r="W822" s="61"/>
      <c r="X822" s="61"/>
      <c r="Y822" s="61"/>
      <c r="Z822" s="61"/>
      <c r="AA822" s="61"/>
      <c r="AB822" s="61"/>
    </row>
    <row r="823" spans="1:28" ht="14.25" customHeight="1" x14ac:dyDescent="0.35">
      <c r="A823" s="61"/>
      <c r="B823" s="61"/>
      <c r="C823" s="61"/>
      <c r="D823" s="61"/>
      <c r="E823" s="61"/>
      <c r="F823" s="61"/>
      <c r="G823" s="61"/>
      <c r="H823" s="61"/>
      <c r="I823" s="61"/>
      <c r="J823" s="61"/>
      <c r="K823" s="61"/>
      <c r="L823" s="61"/>
      <c r="M823" s="61"/>
      <c r="N823" s="61"/>
      <c r="O823" s="61"/>
      <c r="P823" s="61"/>
      <c r="Q823" s="61"/>
      <c r="R823" s="61"/>
      <c r="S823" s="61"/>
      <c r="T823" s="61"/>
      <c r="U823" s="61"/>
      <c r="V823" s="61"/>
      <c r="W823" s="61"/>
      <c r="X823" s="61"/>
      <c r="Y823" s="61"/>
      <c r="Z823" s="61"/>
      <c r="AA823" s="61"/>
      <c r="AB823" s="61"/>
    </row>
    <row r="824" spans="1:28" ht="14.25" customHeight="1" x14ac:dyDescent="0.35">
      <c r="A824" s="61"/>
      <c r="B824" s="61"/>
      <c r="C824" s="61"/>
      <c r="D824" s="61"/>
      <c r="E824" s="61"/>
      <c r="F824" s="61"/>
      <c r="G824" s="61"/>
      <c r="H824" s="61"/>
      <c r="I824" s="61"/>
      <c r="J824" s="61"/>
      <c r="K824" s="61"/>
      <c r="L824" s="61"/>
      <c r="M824" s="61"/>
      <c r="N824" s="61"/>
      <c r="O824" s="61"/>
      <c r="P824" s="61"/>
      <c r="Q824" s="61"/>
      <c r="R824" s="61"/>
      <c r="S824" s="61"/>
      <c r="T824" s="61"/>
      <c r="U824" s="61"/>
      <c r="V824" s="61"/>
      <c r="W824" s="61"/>
      <c r="X824" s="61"/>
      <c r="Y824" s="61"/>
      <c r="Z824" s="61"/>
      <c r="AA824" s="61"/>
      <c r="AB824" s="61"/>
    </row>
    <row r="825" spans="1:28" ht="14.25" customHeight="1" x14ac:dyDescent="0.35">
      <c r="A825" s="61"/>
      <c r="B825" s="61"/>
      <c r="C825" s="61"/>
      <c r="D825" s="61"/>
      <c r="E825" s="61"/>
      <c r="F825" s="61"/>
      <c r="G825" s="61"/>
      <c r="H825" s="61"/>
      <c r="I825" s="61"/>
      <c r="J825" s="61"/>
      <c r="K825" s="61"/>
      <c r="L825" s="61"/>
      <c r="M825" s="61"/>
      <c r="N825" s="61"/>
      <c r="O825" s="61"/>
      <c r="P825" s="61"/>
      <c r="Q825" s="61"/>
      <c r="R825" s="61"/>
      <c r="S825" s="61"/>
      <c r="T825" s="61"/>
      <c r="U825" s="61"/>
      <c r="V825" s="61"/>
      <c r="W825" s="61"/>
      <c r="X825" s="61"/>
      <c r="Y825" s="61"/>
      <c r="Z825" s="61"/>
      <c r="AA825" s="61"/>
      <c r="AB825" s="61"/>
    </row>
    <row r="826" spans="1:28" ht="14.25" customHeight="1" x14ac:dyDescent="0.35">
      <c r="A826" s="61"/>
      <c r="B826" s="61"/>
      <c r="C826" s="61"/>
      <c r="D826" s="61"/>
      <c r="E826" s="61"/>
      <c r="F826" s="61"/>
      <c r="G826" s="61"/>
      <c r="H826" s="61"/>
      <c r="I826" s="61"/>
      <c r="J826" s="61"/>
      <c r="K826" s="61"/>
      <c r="L826" s="61"/>
      <c r="M826" s="61"/>
      <c r="N826" s="61"/>
      <c r="O826" s="61"/>
      <c r="P826" s="61"/>
      <c r="Q826" s="61"/>
      <c r="R826" s="61"/>
      <c r="S826" s="61"/>
      <c r="T826" s="61"/>
      <c r="U826" s="61"/>
      <c r="V826" s="61"/>
      <c r="W826" s="61"/>
      <c r="X826" s="61"/>
      <c r="Y826" s="61"/>
      <c r="Z826" s="61"/>
      <c r="AA826" s="61"/>
      <c r="AB826" s="61"/>
    </row>
    <row r="827" spans="1:28" ht="14.25" customHeight="1" x14ac:dyDescent="0.35">
      <c r="A827" s="61"/>
      <c r="B827" s="61"/>
      <c r="C827" s="61"/>
      <c r="D827" s="61"/>
      <c r="E827" s="61"/>
      <c r="F827" s="61"/>
      <c r="G827" s="61"/>
      <c r="H827" s="61"/>
      <c r="I827" s="61"/>
      <c r="J827" s="61"/>
      <c r="K827" s="61"/>
      <c r="L827" s="61"/>
      <c r="M827" s="61"/>
      <c r="N827" s="61"/>
      <c r="O827" s="61"/>
      <c r="P827" s="61"/>
      <c r="Q827" s="61"/>
      <c r="R827" s="61"/>
      <c r="S827" s="61"/>
      <c r="T827" s="61"/>
      <c r="U827" s="61"/>
      <c r="V827" s="61"/>
      <c r="W827" s="61"/>
      <c r="X827" s="61"/>
      <c r="Y827" s="61"/>
      <c r="Z827" s="61"/>
      <c r="AA827" s="61"/>
      <c r="AB827" s="61"/>
    </row>
    <row r="828" spans="1:28" ht="14.25" customHeight="1" x14ac:dyDescent="0.35">
      <c r="A828" s="61"/>
      <c r="B828" s="61"/>
      <c r="C828" s="61"/>
      <c r="D828" s="61"/>
      <c r="E828" s="61"/>
      <c r="F828" s="61"/>
      <c r="G828" s="61"/>
      <c r="H828" s="61"/>
      <c r="I828" s="61"/>
      <c r="J828" s="61"/>
      <c r="K828" s="61"/>
      <c r="L828" s="61"/>
      <c r="M828" s="61"/>
      <c r="N828" s="61"/>
      <c r="O828" s="61"/>
      <c r="P828" s="61"/>
      <c r="Q828" s="61"/>
      <c r="R828" s="61"/>
      <c r="S828" s="61"/>
      <c r="T828" s="61"/>
      <c r="U828" s="61"/>
      <c r="V828" s="61"/>
      <c r="W828" s="61"/>
      <c r="X828" s="61"/>
      <c r="Y828" s="61"/>
      <c r="Z828" s="61"/>
      <c r="AA828" s="61"/>
      <c r="AB828" s="61"/>
    </row>
    <row r="829" spans="1:28" ht="14.25" customHeight="1" x14ac:dyDescent="0.35">
      <c r="A829" s="61"/>
      <c r="B829" s="61"/>
      <c r="C829" s="61"/>
      <c r="D829" s="61"/>
      <c r="E829" s="61"/>
      <c r="F829" s="61"/>
      <c r="G829" s="61"/>
      <c r="H829" s="61"/>
      <c r="I829" s="61"/>
      <c r="J829" s="61"/>
      <c r="K829" s="61"/>
      <c r="L829" s="61"/>
      <c r="M829" s="61"/>
      <c r="N829" s="61"/>
      <c r="O829" s="61"/>
      <c r="P829" s="61"/>
      <c r="Q829" s="61"/>
      <c r="R829" s="61"/>
      <c r="S829" s="61"/>
      <c r="T829" s="61"/>
      <c r="U829" s="61"/>
      <c r="V829" s="61"/>
      <c r="W829" s="61"/>
      <c r="X829" s="61"/>
      <c r="Y829" s="61"/>
      <c r="Z829" s="61"/>
      <c r="AA829" s="61"/>
      <c r="AB829" s="61"/>
    </row>
    <row r="830" spans="1:28" ht="14.25" customHeight="1" x14ac:dyDescent="0.35">
      <c r="A830" s="61"/>
      <c r="B830" s="61"/>
      <c r="C830" s="61"/>
      <c r="D830" s="61"/>
      <c r="E830" s="61"/>
      <c r="F830" s="61"/>
      <c r="G830" s="61"/>
      <c r="H830" s="61"/>
      <c r="I830" s="61"/>
      <c r="J830" s="61"/>
      <c r="K830" s="61"/>
      <c r="L830" s="61"/>
      <c r="M830" s="61"/>
      <c r="N830" s="61"/>
      <c r="O830" s="61"/>
      <c r="P830" s="61"/>
      <c r="Q830" s="61"/>
      <c r="R830" s="61"/>
      <c r="S830" s="61"/>
      <c r="T830" s="61"/>
      <c r="U830" s="61"/>
      <c r="V830" s="61"/>
      <c r="W830" s="61"/>
      <c r="X830" s="61"/>
      <c r="Y830" s="61"/>
      <c r="Z830" s="61"/>
      <c r="AA830" s="61"/>
      <c r="AB830" s="61"/>
    </row>
    <row r="831" spans="1:28" ht="14.25" customHeight="1" x14ac:dyDescent="0.35">
      <c r="A831" s="61"/>
      <c r="B831" s="61"/>
      <c r="C831" s="61"/>
      <c r="D831" s="61"/>
      <c r="E831" s="61"/>
      <c r="F831" s="61"/>
      <c r="G831" s="61"/>
      <c r="H831" s="61"/>
      <c r="I831" s="61"/>
      <c r="J831" s="61"/>
      <c r="K831" s="61"/>
      <c r="L831" s="61"/>
      <c r="M831" s="61"/>
      <c r="N831" s="61"/>
      <c r="O831" s="61"/>
      <c r="P831" s="61"/>
      <c r="Q831" s="61"/>
      <c r="R831" s="61"/>
      <c r="S831" s="61"/>
      <c r="T831" s="61"/>
      <c r="U831" s="61"/>
      <c r="V831" s="61"/>
      <c r="W831" s="61"/>
      <c r="X831" s="61"/>
      <c r="Y831" s="61"/>
      <c r="Z831" s="61"/>
      <c r="AA831" s="61"/>
      <c r="AB831" s="61"/>
    </row>
    <row r="832" spans="1:28" ht="14.25" customHeight="1" x14ac:dyDescent="0.35">
      <c r="A832" s="61"/>
      <c r="B832" s="61"/>
      <c r="C832" s="61"/>
      <c r="D832" s="61"/>
      <c r="E832" s="61"/>
      <c r="F832" s="61"/>
      <c r="G832" s="61"/>
      <c r="H832" s="61"/>
      <c r="I832" s="61"/>
      <c r="J832" s="61"/>
      <c r="K832" s="61"/>
      <c r="L832" s="61"/>
      <c r="M832" s="61"/>
      <c r="N832" s="61"/>
      <c r="O832" s="61"/>
      <c r="P832" s="61"/>
      <c r="Q832" s="61"/>
      <c r="R832" s="61"/>
      <c r="S832" s="61"/>
      <c r="T832" s="61"/>
      <c r="U832" s="61"/>
      <c r="V832" s="61"/>
      <c r="W832" s="61"/>
      <c r="X832" s="61"/>
      <c r="Y832" s="61"/>
      <c r="Z832" s="61"/>
      <c r="AA832" s="61"/>
      <c r="AB832" s="61"/>
    </row>
    <row r="833" spans="1:28" ht="14.25" customHeight="1" x14ac:dyDescent="0.35">
      <c r="A833" s="61"/>
      <c r="B833" s="61"/>
      <c r="C833" s="61"/>
      <c r="D833" s="61"/>
      <c r="E833" s="61"/>
      <c r="F833" s="61"/>
      <c r="G833" s="61"/>
      <c r="H833" s="61"/>
      <c r="I833" s="61"/>
      <c r="J833" s="61"/>
      <c r="K833" s="61"/>
      <c r="L833" s="61"/>
      <c r="M833" s="61"/>
      <c r="N833" s="61"/>
      <c r="O833" s="61"/>
      <c r="P833" s="61"/>
      <c r="Q833" s="61"/>
      <c r="R833" s="61"/>
      <c r="S833" s="61"/>
      <c r="T833" s="61"/>
      <c r="U833" s="61"/>
      <c r="V833" s="61"/>
      <c r="W833" s="61"/>
      <c r="X833" s="61"/>
      <c r="Y833" s="61"/>
      <c r="Z833" s="61"/>
      <c r="AA833" s="61"/>
      <c r="AB833" s="61"/>
    </row>
    <row r="834" spans="1:28" ht="14.25" customHeight="1" x14ac:dyDescent="0.35">
      <c r="A834" s="61"/>
      <c r="B834" s="61"/>
      <c r="C834" s="61"/>
      <c r="D834" s="61"/>
      <c r="E834" s="61"/>
      <c r="F834" s="61"/>
      <c r="G834" s="61"/>
      <c r="H834" s="61"/>
      <c r="I834" s="61"/>
      <c r="J834" s="61"/>
      <c r="K834" s="61"/>
      <c r="L834" s="61"/>
      <c r="M834" s="61"/>
      <c r="N834" s="61"/>
      <c r="O834" s="61"/>
      <c r="P834" s="61"/>
      <c r="Q834" s="61"/>
      <c r="R834" s="61"/>
      <c r="S834" s="61"/>
      <c r="T834" s="61"/>
      <c r="U834" s="61"/>
      <c r="V834" s="61"/>
      <c r="W834" s="61"/>
      <c r="X834" s="61"/>
      <c r="Y834" s="61"/>
      <c r="Z834" s="61"/>
      <c r="AA834" s="61"/>
      <c r="AB834" s="61"/>
    </row>
    <row r="835" spans="1:28" ht="14.25" customHeight="1" x14ac:dyDescent="0.35">
      <c r="A835" s="61"/>
      <c r="B835" s="61"/>
      <c r="C835" s="61"/>
      <c r="D835" s="61"/>
      <c r="E835" s="61"/>
      <c r="F835" s="61"/>
      <c r="G835" s="61"/>
      <c r="H835" s="61"/>
      <c r="I835" s="61"/>
      <c r="J835" s="61"/>
      <c r="K835" s="61"/>
      <c r="L835" s="61"/>
      <c r="M835" s="61"/>
      <c r="N835" s="61"/>
      <c r="O835" s="61"/>
      <c r="P835" s="61"/>
      <c r="Q835" s="61"/>
      <c r="R835" s="61"/>
      <c r="S835" s="61"/>
      <c r="T835" s="61"/>
      <c r="U835" s="61"/>
      <c r="V835" s="61"/>
      <c r="W835" s="61"/>
      <c r="X835" s="61"/>
      <c r="Y835" s="61"/>
      <c r="Z835" s="61"/>
      <c r="AA835" s="61"/>
      <c r="AB835" s="61"/>
    </row>
    <row r="836" spans="1:28" ht="14.25" customHeight="1" x14ac:dyDescent="0.35">
      <c r="A836" s="61"/>
      <c r="B836" s="61"/>
      <c r="C836" s="61"/>
      <c r="D836" s="61"/>
      <c r="E836" s="61"/>
      <c r="F836" s="61"/>
      <c r="G836" s="61"/>
      <c r="H836" s="61"/>
      <c r="I836" s="61"/>
      <c r="J836" s="61"/>
      <c r="K836" s="61"/>
      <c r="L836" s="61"/>
      <c r="M836" s="61"/>
      <c r="N836" s="61"/>
      <c r="O836" s="61"/>
      <c r="P836" s="61"/>
      <c r="Q836" s="61"/>
      <c r="R836" s="61"/>
      <c r="S836" s="61"/>
      <c r="T836" s="61"/>
      <c r="U836" s="61"/>
      <c r="V836" s="61"/>
      <c r="W836" s="61"/>
      <c r="X836" s="61"/>
      <c r="Y836" s="61"/>
      <c r="Z836" s="61"/>
      <c r="AA836" s="61"/>
      <c r="AB836" s="61"/>
    </row>
    <row r="837" spans="1:28" ht="14.25" customHeight="1" x14ac:dyDescent="0.35">
      <c r="A837" s="61"/>
      <c r="B837" s="61"/>
      <c r="C837" s="61"/>
      <c r="D837" s="61"/>
      <c r="E837" s="61"/>
      <c r="F837" s="61"/>
      <c r="G837" s="61"/>
      <c r="H837" s="61"/>
      <c r="I837" s="61"/>
      <c r="J837" s="61"/>
      <c r="K837" s="61"/>
      <c r="L837" s="61"/>
      <c r="M837" s="61"/>
      <c r="N837" s="61"/>
      <c r="O837" s="61"/>
      <c r="P837" s="61"/>
      <c r="Q837" s="61"/>
      <c r="R837" s="61"/>
      <c r="S837" s="61"/>
      <c r="T837" s="61"/>
      <c r="U837" s="61"/>
      <c r="V837" s="61"/>
      <c r="W837" s="61"/>
      <c r="X837" s="61"/>
      <c r="Y837" s="61"/>
      <c r="Z837" s="61"/>
      <c r="AA837" s="61"/>
      <c r="AB837" s="61"/>
    </row>
    <row r="838" spans="1:28" ht="14.25" customHeight="1" x14ac:dyDescent="0.35">
      <c r="A838" s="61"/>
      <c r="B838" s="61"/>
      <c r="C838" s="61"/>
      <c r="D838" s="61"/>
      <c r="E838" s="61"/>
      <c r="F838" s="61"/>
      <c r="G838" s="61"/>
      <c r="H838" s="61"/>
      <c r="I838" s="61"/>
      <c r="J838" s="61"/>
      <c r="K838" s="61"/>
      <c r="L838" s="61"/>
      <c r="M838" s="61"/>
      <c r="N838" s="61"/>
      <c r="O838" s="61"/>
      <c r="P838" s="61"/>
      <c r="Q838" s="61"/>
      <c r="R838" s="61"/>
      <c r="S838" s="61"/>
      <c r="T838" s="61"/>
      <c r="U838" s="61"/>
      <c r="V838" s="61"/>
      <c r="W838" s="61"/>
      <c r="X838" s="61"/>
      <c r="Y838" s="61"/>
      <c r="Z838" s="61"/>
      <c r="AA838" s="61"/>
      <c r="AB838" s="61"/>
    </row>
    <row r="839" spans="1:28" ht="14.25" customHeight="1" x14ac:dyDescent="0.35">
      <c r="A839" s="61"/>
      <c r="B839" s="61"/>
      <c r="C839" s="61"/>
      <c r="D839" s="61"/>
      <c r="E839" s="61"/>
      <c r="F839" s="61"/>
      <c r="G839" s="61"/>
      <c r="H839" s="61"/>
      <c r="I839" s="61"/>
      <c r="J839" s="61"/>
      <c r="K839" s="61"/>
      <c r="L839" s="61"/>
      <c r="M839" s="61"/>
      <c r="N839" s="61"/>
      <c r="O839" s="61"/>
      <c r="P839" s="61"/>
      <c r="Q839" s="61"/>
      <c r="R839" s="61"/>
      <c r="S839" s="61"/>
      <c r="T839" s="61"/>
      <c r="U839" s="61"/>
      <c r="V839" s="61"/>
      <c r="W839" s="61"/>
      <c r="X839" s="61"/>
      <c r="Y839" s="61"/>
      <c r="Z839" s="61"/>
      <c r="AA839" s="61"/>
      <c r="AB839" s="61"/>
    </row>
    <row r="840" spans="1:28" ht="14.25" customHeight="1" x14ac:dyDescent="0.35">
      <c r="A840" s="61"/>
      <c r="B840" s="61"/>
      <c r="C840" s="61"/>
      <c r="D840" s="61"/>
      <c r="E840" s="61"/>
      <c r="F840" s="61"/>
      <c r="G840" s="61"/>
      <c r="H840" s="61"/>
      <c r="I840" s="61"/>
      <c r="J840" s="61"/>
      <c r="K840" s="61"/>
      <c r="L840" s="61"/>
      <c r="M840" s="61"/>
      <c r="N840" s="61"/>
      <c r="O840" s="61"/>
      <c r="P840" s="61"/>
      <c r="Q840" s="61"/>
      <c r="R840" s="61"/>
      <c r="S840" s="61"/>
      <c r="T840" s="61"/>
      <c r="U840" s="61"/>
      <c r="V840" s="61"/>
      <c r="W840" s="61"/>
      <c r="X840" s="61"/>
      <c r="Y840" s="61"/>
      <c r="Z840" s="61"/>
      <c r="AA840" s="61"/>
      <c r="AB840" s="61"/>
    </row>
    <row r="841" spans="1:28" ht="14.25" customHeight="1" x14ac:dyDescent="0.35">
      <c r="A841" s="61"/>
      <c r="B841" s="61"/>
      <c r="C841" s="61"/>
      <c r="D841" s="61"/>
      <c r="E841" s="61"/>
      <c r="F841" s="61"/>
      <c r="G841" s="61"/>
      <c r="H841" s="61"/>
      <c r="I841" s="61"/>
      <c r="J841" s="61"/>
      <c r="K841" s="61"/>
      <c r="L841" s="61"/>
      <c r="M841" s="61"/>
      <c r="N841" s="61"/>
      <c r="O841" s="61"/>
      <c r="P841" s="61"/>
      <c r="Q841" s="61"/>
      <c r="R841" s="61"/>
      <c r="S841" s="61"/>
      <c r="T841" s="61"/>
      <c r="U841" s="61"/>
      <c r="V841" s="61"/>
      <c r="W841" s="61"/>
      <c r="X841" s="61"/>
      <c r="Y841" s="61"/>
      <c r="Z841" s="61"/>
      <c r="AA841" s="61"/>
      <c r="AB841" s="61"/>
    </row>
    <row r="842" spans="1:28" ht="14.25" customHeight="1" x14ac:dyDescent="0.35">
      <c r="A842" s="61"/>
      <c r="B842" s="61"/>
      <c r="C842" s="61"/>
      <c r="D842" s="61"/>
      <c r="E842" s="61"/>
      <c r="F842" s="61"/>
      <c r="G842" s="61"/>
      <c r="H842" s="61"/>
      <c r="I842" s="61"/>
      <c r="J842" s="61"/>
      <c r="K842" s="61"/>
      <c r="L842" s="61"/>
      <c r="M842" s="61"/>
      <c r="N842" s="61"/>
      <c r="O842" s="61"/>
      <c r="P842" s="61"/>
      <c r="Q842" s="61"/>
      <c r="R842" s="61"/>
      <c r="S842" s="61"/>
      <c r="T842" s="61"/>
      <c r="U842" s="61"/>
      <c r="V842" s="61"/>
      <c r="W842" s="61"/>
      <c r="X842" s="61"/>
      <c r="Y842" s="61"/>
      <c r="Z842" s="61"/>
      <c r="AA842" s="61"/>
      <c r="AB842" s="61"/>
    </row>
    <row r="843" spans="1:28" ht="14.25" customHeight="1" x14ac:dyDescent="0.35">
      <c r="A843" s="61"/>
      <c r="B843" s="61"/>
      <c r="C843" s="61"/>
      <c r="D843" s="61"/>
      <c r="E843" s="61"/>
      <c r="F843" s="61"/>
      <c r="G843" s="61"/>
      <c r="H843" s="61"/>
      <c r="I843" s="61"/>
      <c r="J843" s="61"/>
      <c r="K843" s="61"/>
      <c r="L843" s="61"/>
      <c r="M843" s="61"/>
      <c r="N843" s="61"/>
      <c r="O843" s="61"/>
      <c r="P843" s="61"/>
      <c r="Q843" s="61"/>
      <c r="R843" s="61"/>
      <c r="S843" s="61"/>
      <c r="T843" s="61"/>
      <c r="U843" s="61"/>
      <c r="V843" s="61"/>
      <c r="W843" s="61"/>
      <c r="X843" s="61"/>
      <c r="Y843" s="61"/>
      <c r="Z843" s="61"/>
      <c r="AA843" s="61"/>
      <c r="AB843" s="61"/>
    </row>
    <row r="844" spans="1:28" ht="14.25" customHeight="1" x14ac:dyDescent="0.35">
      <c r="A844" s="61"/>
      <c r="B844" s="61"/>
      <c r="C844" s="61"/>
      <c r="D844" s="61"/>
      <c r="E844" s="61"/>
      <c r="F844" s="61"/>
      <c r="G844" s="61"/>
      <c r="H844" s="61"/>
      <c r="I844" s="61"/>
      <c r="J844" s="61"/>
      <c r="K844" s="61"/>
      <c r="L844" s="61"/>
      <c r="M844" s="61"/>
      <c r="N844" s="61"/>
      <c r="O844" s="61"/>
      <c r="P844" s="61"/>
      <c r="Q844" s="61"/>
      <c r="R844" s="61"/>
      <c r="S844" s="61"/>
      <c r="T844" s="61"/>
      <c r="U844" s="61"/>
      <c r="V844" s="61"/>
      <c r="W844" s="61"/>
      <c r="X844" s="61"/>
      <c r="Y844" s="61"/>
      <c r="Z844" s="61"/>
      <c r="AA844" s="61"/>
      <c r="AB844" s="61"/>
    </row>
    <row r="845" spans="1:28" ht="14.25" customHeight="1" x14ac:dyDescent="0.35">
      <c r="A845" s="61"/>
      <c r="B845" s="61"/>
      <c r="C845" s="61"/>
      <c r="D845" s="61"/>
      <c r="E845" s="61"/>
      <c r="F845" s="61"/>
      <c r="G845" s="61"/>
      <c r="H845" s="61"/>
      <c r="I845" s="61"/>
      <c r="J845" s="61"/>
      <c r="K845" s="61"/>
      <c r="L845" s="61"/>
      <c r="M845" s="61"/>
      <c r="N845" s="61"/>
      <c r="O845" s="61"/>
      <c r="P845" s="61"/>
      <c r="Q845" s="61"/>
      <c r="R845" s="61"/>
      <c r="S845" s="61"/>
      <c r="T845" s="61"/>
      <c r="U845" s="61"/>
      <c r="V845" s="61"/>
      <c r="W845" s="61"/>
      <c r="X845" s="61"/>
      <c r="Y845" s="61"/>
      <c r="Z845" s="61"/>
      <c r="AA845" s="61"/>
      <c r="AB845" s="61"/>
    </row>
    <row r="846" spans="1:28" ht="14.25" customHeight="1" x14ac:dyDescent="0.35">
      <c r="A846" s="61"/>
      <c r="B846" s="61"/>
      <c r="C846" s="61"/>
      <c r="D846" s="61"/>
      <c r="E846" s="61"/>
      <c r="F846" s="61"/>
      <c r="G846" s="61"/>
      <c r="H846" s="61"/>
      <c r="I846" s="61"/>
      <c r="J846" s="61"/>
      <c r="K846" s="61"/>
      <c r="L846" s="61"/>
      <c r="M846" s="61"/>
      <c r="N846" s="61"/>
      <c r="O846" s="61"/>
      <c r="P846" s="61"/>
      <c r="Q846" s="61"/>
      <c r="R846" s="61"/>
      <c r="S846" s="61"/>
      <c r="T846" s="61"/>
      <c r="U846" s="61"/>
      <c r="V846" s="61"/>
      <c r="W846" s="61"/>
      <c r="X846" s="61"/>
      <c r="Y846" s="61"/>
      <c r="Z846" s="61"/>
      <c r="AA846" s="61"/>
      <c r="AB846" s="61"/>
    </row>
    <row r="847" spans="1:28" ht="14.25" customHeight="1" x14ac:dyDescent="0.35">
      <c r="A847" s="61"/>
      <c r="B847" s="61"/>
      <c r="C847" s="61"/>
      <c r="D847" s="61"/>
      <c r="E847" s="61"/>
      <c r="F847" s="61"/>
      <c r="G847" s="61"/>
      <c r="H847" s="61"/>
      <c r="I847" s="61"/>
      <c r="J847" s="61"/>
      <c r="K847" s="61"/>
      <c r="L847" s="61"/>
      <c r="M847" s="61"/>
      <c r="N847" s="61"/>
      <c r="O847" s="61"/>
      <c r="P847" s="61"/>
      <c r="Q847" s="61"/>
      <c r="R847" s="61"/>
      <c r="S847" s="61"/>
      <c r="T847" s="61"/>
      <c r="U847" s="61"/>
      <c r="V847" s="61"/>
      <c r="W847" s="61"/>
      <c r="X847" s="61"/>
      <c r="Y847" s="61"/>
      <c r="Z847" s="61"/>
      <c r="AA847" s="61"/>
      <c r="AB847" s="61"/>
    </row>
    <row r="848" spans="1:28" ht="14.25" customHeight="1" x14ac:dyDescent="0.35">
      <c r="A848" s="61"/>
      <c r="B848" s="61"/>
      <c r="C848" s="61"/>
      <c r="D848" s="61"/>
      <c r="E848" s="61"/>
      <c r="F848" s="61"/>
      <c r="G848" s="61"/>
      <c r="H848" s="61"/>
      <c r="I848" s="61"/>
      <c r="J848" s="61"/>
      <c r="K848" s="61"/>
      <c r="L848" s="61"/>
      <c r="M848" s="61"/>
      <c r="N848" s="61"/>
      <c r="O848" s="61"/>
      <c r="P848" s="61"/>
      <c r="Q848" s="61"/>
      <c r="R848" s="61"/>
      <c r="S848" s="61"/>
      <c r="T848" s="61"/>
      <c r="U848" s="61"/>
      <c r="V848" s="61"/>
      <c r="W848" s="61"/>
      <c r="X848" s="61"/>
      <c r="Y848" s="61"/>
      <c r="Z848" s="61"/>
      <c r="AA848" s="61"/>
      <c r="AB848" s="61"/>
    </row>
    <row r="849" spans="1:28" ht="14.25" customHeight="1" x14ac:dyDescent="0.35">
      <c r="A849" s="61"/>
      <c r="B849" s="61"/>
      <c r="C849" s="61"/>
      <c r="D849" s="61"/>
      <c r="E849" s="61"/>
      <c r="F849" s="61"/>
      <c r="G849" s="61"/>
      <c r="H849" s="61"/>
      <c r="I849" s="61"/>
      <c r="J849" s="61"/>
      <c r="K849" s="61"/>
      <c r="L849" s="61"/>
      <c r="M849" s="61"/>
      <c r="N849" s="61"/>
      <c r="O849" s="61"/>
      <c r="P849" s="61"/>
      <c r="Q849" s="61"/>
      <c r="R849" s="61"/>
      <c r="S849" s="61"/>
      <c r="T849" s="61"/>
      <c r="U849" s="61"/>
      <c r="V849" s="61"/>
      <c r="W849" s="61"/>
      <c r="X849" s="61"/>
      <c r="Y849" s="61"/>
      <c r="Z849" s="61"/>
      <c r="AA849" s="61"/>
      <c r="AB849" s="61"/>
    </row>
    <row r="850" spans="1:28" ht="14.25" customHeight="1" x14ac:dyDescent="0.35">
      <c r="A850" s="61"/>
      <c r="B850" s="61"/>
      <c r="C850" s="61"/>
      <c r="D850" s="61"/>
      <c r="E850" s="61"/>
      <c r="F850" s="61"/>
      <c r="G850" s="61"/>
      <c r="H850" s="61"/>
      <c r="I850" s="61"/>
      <c r="J850" s="61"/>
      <c r="K850" s="61"/>
      <c r="L850" s="61"/>
      <c r="M850" s="61"/>
      <c r="N850" s="61"/>
      <c r="O850" s="61"/>
      <c r="P850" s="61"/>
      <c r="Q850" s="61"/>
      <c r="R850" s="61"/>
      <c r="S850" s="61"/>
      <c r="T850" s="61"/>
      <c r="U850" s="61"/>
      <c r="V850" s="61"/>
      <c r="W850" s="61"/>
      <c r="X850" s="61"/>
      <c r="Y850" s="61"/>
      <c r="Z850" s="61"/>
      <c r="AA850" s="61"/>
      <c r="AB850" s="61"/>
    </row>
    <row r="851" spans="1:28" ht="14.25" customHeight="1" x14ac:dyDescent="0.35">
      <c r="A851" s="61"/>
      <c r="B851" s="61"/>
      <c r="C851" s="61"/>
      <c r="D851" s="61"/>
      <c r="E851" s="61"/>
      <c r="F851" s="61"/>
      <c r="G851" s="61"/>
      <c r="H851" s="61"/>
      <c r="I851" s="61"/>
      <c r="J851" s="61"/>
      <c r="K851" s="61"/>
      <c r="L851" s="61"/>
      <c r="M851" s="61"/>
      <c r="N851" s="61"/>
      <c r="O851" s="61"/>
      <c r="P851" s="61"/>
      <c r="Q851" s="61"/>
      <c r="R851" s="61"/>
      <c r="S851" s="61"/>
      <c r="T851" s="61"/>
      <c r="U851" s="61"/>
      <c r="V851" s="61"/>
      <c r="W851" s="61"/>
      <c r="X851" s="61"/>
      <c r="Y851" s="61"/>
      <c r="Z851" s="61"/>
      <c r="AA851" s="61"/>
      <c r="AB851" s="61"/>
    </row>
    <row r="852" spans="1:28" ht="14.25" customHeight="1" x14ac:dyDescent="0.35">
      <c r="A852" s="61"/>
      <c r="B852" s="61"/>
      <c r="C852" s="61"/>
      <c r="D852" s="61"/>
      <c r="E852" s="61"/>
      <c r="F852" s="61"/>
      <c r="G852" s="61"/>
      <c r="H852" s="61"/>
      <c r="I852" s="61"/>
      <c r="J852" s="61"/>
      <c r="K852" s="61"/>
      <c r="L852" s="61"/>
      <c r="M852" s="61"/>
      <c r="N852" s="61"/>
      <c r="O852" s="61"/>
      <c r="P852" s="61"/>
      <c r="Q852" s="61"/>
      <c r="R852" s="61"/>
      <c r="S852" s="61"/>
      <c r="T852" s="61"/>
      <c r="U852" s="61"/>
      <c r="V852" s="61"/>
      <c r="W852" s="61"/>
      <c r="X852" s="61"/>
      <c r="Y852" s="61"/>
      <c r="Z852" s="61"/>
      <c r="AA852" s="61"/>
      <c r="AB852" s="61"/>
    </row>
    <row r="853" spans="1:28" ht="14.25" customHeight="1" x14ac:dyDescent="0.35">
      <c r="A853" s="61"/>
      <c r="B853" s="61"/>
      <c r="C853" s="61"/>
      <c r="D853" s="61"/>
      <c r="E853" s="61"/>
      <c r="F853" s="61"/>
      <c r="G853" s="61"/>
      <c r="H853" s="61"/>
      <c r="I853" s="61"/>
      <c r="J853" s="61"/>
      <c r="K853" s="61"/>
      <c r="L853" s="61"/>
      <c r="M853" s="61"/>
      <c r="N853" s="61"/>
      <c r="O853" s="61"/>
      <c r="P853" s="61"/>
      <c r="Q853" s="61"/>
      <c r="R853" s="61"/>
      <c r="S853" s="61"/>
      <c r="T853" s="61"/>
      <c r="U853" s="61"/>
      <c r="V853" s="61"/>
      <c r="W853" s="61"/>
      <c r="X853" s="61"/>
      <c r="Y853" s="61"/>
      <c r="Z853" s="61"/>
      <c r="AA853" s="61"/>
      <c r="AB853" s="61"/>
    </row>
    <row r="854" spans="1:28" ht="14.25" customHeight="1" x14ac:dyDescent="0.35">
      <c r="A854" s="61"/>
      <c r="B854" s="61"/>
      <c r="C854" s="61"/>
      <c r="D854" s="61"/>
      <c r="E854" s="61"/>
      <c r="F854" s="61"/>
      <c r="G854" s="61"/>
      <c r="H854" s="61"/>
      <c r="I854" s="61"/>
      <c r="J854" s="61"/>
      <c r="K854" s="61"/>
      <c r="L854" s="61"/>
      <c r="M854" s="61"/>
      <c r="N854" s="61"/>
      <c r="O854" s="61"/>
      <c r="P854" s="61"/>
      <c r="Q854" s="61"/>
      <c r="R854" s="61"/>
      <c r="S854" s="61"/>
      <c r="T854" s="61"/>
      <c r="U854" s="61"/>
      <c r="V854" s="61"/>
      <c r="W854" s="61"/>
      <c r="X854" s="61"/>
      <c r="Y854" s="61"/>
      <c r="Z854" s="61"/>
      <c r="AA854" s="61"/>
      <c r="AB854" s="61"/>
    </row>
    <row r="855" spans="1:28" ht="14.25" customHeight="1" x14ac:dyDescent="0.35">
      <c r="A855" s="61"/>
      <c r="B855" s="61"/>
      <c r="C855" s="61"/>
      <c r="D855" s="61"/>
      <c r="E855" s="61"/>
      <c r="F855" s="61"/>
      <c r="G855" s="61"/>
      <c r="H855" s="61"/>
      <c r="I855" s="61"/>
      <c r="J855" s="61"/>
      <c r="K855" s="61"/>
      <c r="L855" s="61"/>
      <c r="M855" s="61"/>
      <c r="N855" s="61"/>
      <c r="O855" s="61"/>
      <c r="P855" s="61"/>
      <c r="Q855" s="61"/>
      <c r="R855" s="61"/>
      <c r="S855" s="61"/>
      <c r="T855" s="61"/>
      <c r="U855" s="61"/>
      <c r="V855" s="61"/>
      <c r="W855" s="61"/>
      <c r="X855" s="61"/>
      <c r="Y855" s="61"/>
      <c r="Z855" s="61"/>
      <c r="AA855" s="61"/>
      <c r="AB855" s="61"/>
    </row>
    <row r="856" spans="1:28" ht="14.25" customHeight="1" x14ac:dyDescent="0.35">
      <c r="A856" s="61"/>
      <c r="B856" s="61"/>
      <c r="C856" s="61"/>
      <c r="D856" s="61"/>
      <c r="E856" s="61"/>
      <c r="F856" s="61"/>
      <c r="G856" s="61"/>
      <c r="H856" s="61"/>
      <c r="I856" s="61"/>
      <c r="J856" s="61"/>
      <c r="K856" s="61"/>
      <c r="L856" s="61"/>
      <c r="M856" s="61"/>
      <c r="N856" s="61"/>
      <c r="O856" s="61"/>
      <c r="P856" s="61"/>
      <c r="Q856" s="61"/>
      <c r="R856" s="61"/>
      <c r="S856" s="61"/>
      <c r="T856" s="61"/>
      <c r="U856" s="61"/>
      <c r="V856" s="61"/>
      <c r="W856" s="61"/>
      <c r="X856" s="61"/>
      <c r="Y856" s="61"/>
      <c r="Z856" s="61"/>
      <c r="AA856" s="61"/>
      <c r="AB856" s="61"/>
    </row>
    <row r="857" spans="1:28" ht="14.25" customHeight="1" x14ac:dyDescent="0.35">
      <c r="A857" s="61"/>
      <c r="B857" s="61"/>
      <c r="C857" s="61"/>
      <c r="D857" s="61"/>
      <c r="E857" s="61"/>
      <c r="F857" s="61"/>
      <c r="G857" s="61"/>
      <c r="H857" s="61"/>
      <c r="I857" s="61"/>
      <c r="J857" s="61"/>
      <c r="K857" s="61"/>
      <c r="L857" s="61"/>
      <c r="M857" s="61"/>
      <c r="N857" s="61"/>
      <c r="O857" s="61"/>
      <c r="P857" s="61"/>
      <c r="Q857" s="61"/>
      <c r="R857" s="61"/>
      <c r="S857" s="61"/>
      <c r="T857" s="61"/>
      <c r="U857" s="61"/>
      <c r="V857" s="61"/>
      <c r="W857" s="61"/>
      <c r="X857" s="61"/>
      <c r="Y857" s="61"/>
      <c r="Z857" s="61"/>
      <c r="AA857" s="61"/>
      <c r="AB857" s="61"/>
    </row>
    <row r="858" spans="1:28" ht="14.25" customHeight="1" x14ac:dyDescent="0.35">
      <c r="A858" s="61"/>
      <c r="B858" s="61"/>
      <c r="C858" s="61"/>
      <c r="D858" s="61"/>
      <c r="E858" s="61"/>
      <c r="F858" s="61"/>
      <c r="G858" s="61"/>
      <c r="H858" s="61"/>
      <c r="I858" s="61"/>
      <c r="J858" s="61"/>
      <c r="K858" s="61"/>
      <c r="L858" s="61"/>
      <c r="M858" s="61"/>
      <c r="N858" s="61"/>
      <c r="O858" s="61"/>
      <c r="P858" s="61"/>
      <c r="Q858" s="61"/>
      <c r="R858" s="61"/>
      <c r="S858" s="61"/>
      <c r="T858" s="61"/>
      <c r="U858" s="61"/>
      <c r="V858" s="61"/>
      <c r="W858" s="61"/>
      <c r="X858" s="61"/>
      <c r="Y858" s="61"/>
      <c r="Z858" s="61"/>
      <c r="AA858" s="61"/>
      <c r="AB858" s="61"/>
    </row>
    <row r="859" spans="1:28" ht="14.25" customHeight="1" x14ac:dyDescent="0.35">
      <c r="A859" s="61"/>
      <c r="B859" s="61"/>
      <c r="C859" s="61"/>
      <c r="D859" s="61"/>
      <c r="E859" s="61"/>
      <c r="F859" s="61"/>
      <c r="G859" s="61"/>
      <c r="H859" s="61"/>
      <c r="I859" s="61"/>
      <c r="J859" s="61"/>
      <c r="K859" s="61"/>
      <c r="L859" s="61"/>
      <c r="M859" s="61"/>
      <c r="N859" s="61"/>
      <c r="O859" s="61"/>
      <c r="P859" s="61"/>
      <c r="Q859" s="61"/>
      <c r="R859" s="61"/>
      <c r="S859" s="61"/>
      <c r="T859" s="61"/>
      <c r="U859" s="61"/>
      <c r="V859" s="61"/>
      <c r="W859" s="61"/>
      <c r="X859" s="61"/>
      <c r="Y859" s="61"/>
      <c r="Z859" s="61"/>
      <c r="AA859" s="61"/>
      <c r="AB859" s="61"/>
    </row>
    <row r="860" spans="1:28" ht="14.25" customHeight="1" x14ac:dyDescent="0.35">
      <c r="A860" s="61"/>
      <c r="B860" s="61"/>
      <c r="C860" s="61"/>
      <c r="D860" s="61"/>
      <c r="E860" s="61"/>
      <c r="F860" s="61"/>
      <c r="G860" s="61"/>
      <c r="H860" s="61"/>
      <c r="I860" s="61"/>
      <c r="J860" s="61"/>
      <c r="K860" s="61"/>
      <c r="L860" s="61"/>
      <c r="M860" s="61"/>
      <c r="N860" s="61"/>
      <c r="O860" s="61"/>
      <c r="P860" s="61"/>
      <c r="Q860" s="61"/>
      <c r="R860" s="61"/>
      <c r="S860" s="61"/>
      <c r="T860" s="61"/>
      <c r="U860" s="61"/>
      <c r="V860" s="61"/>
      <c r="W860" s="61"/>
      <c r="X860" s="61"/>
      <c r="Y860" s="61"/>
      <c r="Z860" s="61"/>
      <c r="AA860" s="61"/>
      <c r="AB860" s="61"/>
    </row>
    <row r="861" spans="1:28" ht="14.25" customHeight="1" x14ac:dyDescent="0.35">
      <c r="A861" s="61"/>
      <c r="B861" s="61"/>
      <c r="C861" s="61"/>
      <c r="D861" s="61"/>
      <c r="E861" s="61"/>
      <c r="F861" s="61"/>
      <c r="G861" s="61"/>
      <c r="H861" s="61"/>
      <c r="I861" s="61"/>
      <c r="J861" s="61"/>
      <c r="K861" s="61"/>
      <c r="L861" s="61"/>
      <c r="M861" s="61"/>
      <c r="N861" s="61"/>
      <c r="O861" s="61"/>
      <c r="P861" s="61"/>
      <c r="Q861" s="61"/>
      <c r="R861" s="61"/>
      <c r="S861" s="61"/>
      <c r="T861" s="61"/>
      <c r="U861" s="61"/>
      <c r="V861" s="61"/>
      <c r="W861" s="61"/>
      <c r="X861" s="61"/>
      <c r="Y861" s="61"/>
      <c r="Z861" s="61"/>
      <c r="AA861" s="61"/>
      <c r="AB861" s="61"/>
    </row>
    <row r="862" spans="1:28" ht="14.25" customHeight="1" x14ac:dyDescent="0.35">
      <c r="A862" s="61"/>
      <c r="B862" s="61"/>
      <c r="C862" s="61"/>
      <c r="D862" s="61"/>
      <c r="E862" s="61"/>
      <c r="F862" s="61"/>
      <c r="G862" s="61"/>
      <c r="H862" s="61"/>
      <c r="I862" s="61"/>
      <c r="J862" s="61"/>
      <c r="K862" s="61"/>
      <c r="L862" s="61"/>
      <c r="M862" s="61"/>
      <c r="N862" s="61"/>
      <c r="O862" s="61"/>
      <c r="P862" s="61"/>
      <c r="Q862" s="61"/>
      <c r="R862" s="61"/>
      <c r="S862" s="61"/>
      <c r="T862" s="61"/>
      <c r="U862" s="61"/>
      <c r="V862" s="61"/>
      <c r="W862" s="61"/>
      <c r="X862" s="61"/>
      <c r="Y862" s="61"/>
      <c r="Z862" s="61"/>
      <c r="AA862" s="61"/>
      <c r="AB862" s="61"/>
    </row>
    <row r="863" spans="1:28" ht="14.25" customHeight="1" x14ac:dyDescent="0.35">
      <c r="A863" s="61"/>
      <c r="B863" s="61"/>
      <c r="C863" s="61"/>
      <c r="D863" s="61"/>
      <c r="E863" s="61"/>
      <c r="F863" s="61"/>
      <c r="G863" s="61"/>
      <c r="H863" s="61"/>
      <c r="I863" s="61"/>
      <c r="J863" s="61"/>
      <c r="K863" s="61"/>
      <c r="L863" s="61"/>
      <c r="M863" s="61"/>
      <c r="N863" s="61"/>
      <c r="O863" s="61"/>
      <c r="P863" s="61"/>
      <c r="Q863" s="61"/>
      <c r="R863" s="61"/>
      <c r="S863" s="61"/>
      <c r="T863" s="61"/>
      <c r="U863" s="61"/>
      <c r="V863" s="61"/>
      <c r="W863" s="61"/>
      <c r="X863" s="61"/>
      <c r="Y863" s="61"/>
      <c r="Z863" s="61"/>
      <c r="AA863" s="61"/>
      <c r="AB863" s="61"/>
    </row>
    <row r="864" spans="1:28" ht="14.25" customHeight="1" x14ac:dyDescent="0.35">
      <c r="A864" s="61"/>
      <c r="B864" s="61"/>
      <c r="C864" s="61"/>
      <c r="D864" s="61"/>
      <c r="E864" s="61"/>
      <c r="F864" s="61"/>
      <c r="G864" s="61"/>
      <c r="H864" s="61"/>
      <c r="I864" s="61"/>
      <c r="J864" s="61"/>
      <c r="K864" s="61"/>
      <c r="L864" s="61"/>
      <c r="M864" s="61"/>
      <c r="N864" s="61"/>
      <c r="O864" s="61"/>
      <c r="P864" s="61"/>
      <c r="Q864" s="61"/>
      <c r="R864" s="61"/>
      <c r="S864" s="61"/>
      <c r="T864" s="61"/>
      <c r="U864" s="61"/>
      <c r="V864" s="61"/>
      <c r="W864" s="61"/>
      <c r="X864" s="61"/>
      <c r="Y864" s="61"/>
      <c r="Z864" s="61"/>
      <c r="AA864" s="61"/>
      <c r="AB864" s="61"/>
    </row>
    <row r="865" spans="1:28" ht="14.25" customHeight="1" x14ac:dyDescent="0.35">
      <c r="A865" s="61"/>
      <c r="B865" s="61"/>
      <c r="C865" s="61"/>
      <c r="D865" s="61"/>
      <c r="E865" s="61"/>
      <c r="F865" s="61"/>
      <c r="G865" s="61"/>
      <c r="H865" s="61"/>
      <c r="I865" s="61"/>
      <c r="J865" s="61"/>
      <c r="K865" s="61"/>
      <c r="L865" s="61"/>
      <c r="M865" s="61"/>
      <c r="N865" s="61"/>
      <c r="O865" s="61"/>
      <c r="P865" s="61"/>
      <c r="Q865" s="61"/>
      <c r="R865" s="61"/>
      <c r="S865" s="61"/>
      <c r="T865" s="61"/>
      <c r="U865" s="61"/>
      <c r="V865" s="61"/>
      <c r="W865" s="61"/>
      <c r="X865" s="61"/>
      <c r="Y865" s="61"/>
      <c r="Z865" s="61"/>
      <c r="AA865" s="61"/>
      <c r="AB865" s="61"/>
    </row>
    <row r="866" spans="1:28" ht="14.25" customHeight="1" x14ac:dyDescent="0.35">
      <c r="A866" s="61"/>
      <c r="B866" s="61"/>
      <c r="C866" s="61"/>
      <c r="D866" s="61"/>
      <c r="E866" s="61"/>
      <c r="F866" s="61"/>
      <c r="G866" s="61"/>
      <c r="H866" s="61"/>
      <c r="I866" s="61"/>
      <c r="J866" s="61"/>
      <c r="K866" s="61"/>
      <c r="L866" s="61"/>
      <c r="M866" s="61"/>
      <c r="N866" s="61"/>
      <c r="O866" s="61"/>
      <c r="P866" s="61"/>
      <c r="Q866" s="61"/>
      <c r="R866" s="61"/>
      <c r="S866" s="61"/>
      <c r="T866" s="61"/>
      <c r="U866" s="61"/>
      <c r="V866" s="61"/>
      <c r="W866" s="61"/>
      <c r="X866" s="61"/>
      <c r="Y866" s="61"/>
      <c r="Z866" s="61"/>
      <c r="AA866" s="61"/>
      <c r="AB866" s="61"/>
    </row>
    <row r="867" spans="1:28" ht="14.25" customHeight="1" x14ac:dyDescent="0.35">
      <c r="A867" s="61"/>
      <c r="B867" s="61"/>
      <c r="C867" s="61"/>
      <c r="D867" s="61"/>
      <c r="E867" s="61"/>
      <c r="F867" s="61"/>
      <c r="G867" s="61"/>
      <c r="H867" s="61"/>
      <c r="I867" s="61"/>
      <c r="J867" s="61"/>
      <c r="K867" s="61"/>
      <c r="L867" s="61"/>
      <c r="M867" s="61"/>
      <c r="N867" s="61"/>
      <c r="O867" s="61"/>
      <c r="P867" s="61"/>
      <c r="Q867" s="61"/>
      <c r="R867" s="61"/>
      <c r="S867" s="61"/>
      <c r="T867" s="61"/>
      <c r="U867" s="61"/>
      <c r="V867" s="61"/>
      <c r="W867" s="61"/>
      <c r="X867" s="61"/>
      <c r="Y867" s="61"/>
      <c r="Z867" s="61"/>
      <c r="AA867" s="61"/>
      <c r="AB867" s="61"/>
    </row>
    <row r="868" spans="1:28" ht="14.25" customHeight="1" x14ac:dyDescent="0.35">
      <c r="A868" s="61"/>
      <c r="B868" s="61"/>
      <c r="C868" s="61"/>
      <c r="D868" s="61"/>
      <c r="E868" s="61"/>
      <c r="F868" s="61"/>
      <c r="G868" s="61"/>
      <c r="H868" s="61"/>
      <c r="I868" s="61"/>
      <c r="J868" s="61"/>
      <c r="K868" s="61"/>
      <c r="L868" s="61"/>
      <c r="M868" s="61"/>
      <c r="N868" s="61"/>
      <c r="O868" s="61"/>
      <c r="P868" s="61"/>
      <c r="Q868" s="61"/>
      <c r="R868" s="61"/>
      <c r="S868" s="61"/>
      <c r="T868" s="61"/>
      <c r="U868" s="61"/>
      <c r="V868" s="61"/>
      <c r="W868" s="61"/>
      <c r="X868" s="61"/>
      <c r="Y868" s="61"/>
      <c r="Z868" s="61"/>
      <c r="AA868" s="61"/>
      <c r="AB868" s="61"/>
    </row>
    <row r="869" spans="1:28" ht="14.25" customHeight="1" x14ac:dyDescent="0.35">
      <c r="A869" s="61"/>
      <c r="B869" s="61"/>
      <c r="C869" s="61"/>
      <c r="D869" s="61"/>
      <c r="E869" s="61"/>
      <c r="F869" s="61"/>
      <c r="G869" s="61"/>
      <c r="H869" s="61"/>
      <c r="I869" s="61"/>
      <c r="J869" s="61"/>
      <c r="K869" s="61"/>
      <c r="L869" s="61"/>
      <c r="M869" s="61"/>
      <c r="N869" s="61"/>
      <c r="O869" s="61"/>
      <c r="P869" s="61"/>
      <c r="Q869" s="61"/>
      <c r="R869" s="61"/>
      <c r="S869" s="61"/>
      <c r="T869" s="61"/>
      <c r="U869" s="61"/>
      <c r="V869" s="61"/>
      <c r="W869" s="61"/>
      <c r="X869" s="61"/>
      <c r="Y869" s="61"/>
      <c r="Z869" s="61"/>
      <c r="AA869" s="61"/>
      <c r="AB869" s="61"/>
    </row>
    <row r="870" spans="1:28" ht="14.25" customHeight="1" x14ac:dyDescent="0.35">
      <c r="A870" s="61"/>
      <c r="B870" s="61"/>
      <c r="C870" s="61"/>
      <c r="D870" s="61"/>
      <c r="E870" s="61"/>
      <c r="F870" s="61"/>
      <c r="G870" s="61"/>
      <c r="H870" s="61"/>
      <c r="I870" s="61"/>
      <c r="J870" s="61"/>
      <c r="K870" s="61"/>
      <c r="L870" s="61"/>
      <c r="M870" s="61"/>
      <c r="N870" s="61"/>
      <c r="O870" s="61"/>
      <c r="P870" s="61"/>
      <c r="Q870" s="61"/>
      <c r="R870" s="61"/>
      <c r="S870" s="61"/>
      <c r="T870" s="61"/>
      <c r="U870" s="61"/>
      <c r="V870" s="61"/>
      <c r="W870" s="61"/>
      <c r="X870" s="61"/>
      <c r="Y870" s="61"/>
      <c r="Z870" s="61"/>
      <c r="AA870" s="61"/>
      <c r="AB870" s="61"/>
    </row>
    <row r="871" spans="1:28" ht="14.25" customHeight="1" x14ac:dyDescent="0.35">
      <c r="A871" s="61"/>
      <c r="B871" s="61"/>
      <c r="C871" s="61"/>
      <c r="D871" s="61"/>
      <c r="E871" s="61"/>
      <c r="F871" s="61"/>
      <c r="G871" s="61"/>
      <c r="H871" s="61"/>
      <c r="I871" s="61"/>
      <c r="J871" s="61"/>
      <c r="K871" s="61"/>
      <c r="L871" s="61"/>
      <c r="M871" s="61"/>
      <c r="N871" s="61"/>
      <c r="O871" s="61"/>
      <c r="P871" s="61"/>
      <c r="Q871" s="61"/>
      <c r="R871" s="61"/>
      <c r="S871" s="61"/>
      <c r="T871" s="61"/>
      <c r="U871" s="61"/>
      <c r="V871" s="61"/>
      <c r="W871" s="61"/>
      <c r="X871" s="61"/>
      <c r="Y871" s="61"/>
      <c r="Z871" s="61"/>
      <c r="AA871" s="61"/>
      <c r="AB871" s="61"/>
    </row>
    <row r="872" spans="1:28" ht="14.25" customHeight="1" x14ac:dyDescent="0.35">
      <c r="A872" s="61"/>
      <c r="B872" s="61"/>
      <c r="C872" s="61"/>
      <c r="D872" s="61"/>
      <c r="E872" s="61"/>
      <c r="F872" s="61"/>
      <c r="G872" s="61"/>
      <c r="H872" s="61"/>
      <c r="I872" s="61"/>
      <c r="J872" s="61"/>
      <c r="K872" s="61"/>
      <c r="L872" s="61"/>
      <c r="M872" s="61"/>
      <c r="N872" s="61"/>
      <c r="O872" s="61"/>
      <c r="P872" s="61"/>
      <c r="Q872" s="61"/>
      <c r="R872" s="61"/>
      <c r="S872" s="61"/>
      <c r="T872" s="61"/>
      <c r="U872" s="61"/>
      <c r="V872" s="61"/>
      <c r="W872" s="61"/>
      <c r="X872" s="61"/>
      <c r="Y872" s="61"/>
      <c r="Z872" s="61"/>
      <c r="AA872" s="61"/>
      <c r="AB872" s="61"/>
    </row>
    <row r="873" spans="1:28" ht="14.25" customHeight="1" x14ac:dyDescent="0.35">
      <c r="A873" s="61"/>
      <c r="B873" s="61"/>
      <c r="C873" s="61"/>
      <c r="D873" s="61"/>
      <c r="E873" s="61"/>
      <c r="F873" s="61"/>
      <c r="G873" s="61"/>
      <c r="H873" s="61"/>
      <c r="I873" s="61"/>
      <c r="J873" s="61"/>
      <c r="K873" s="61"/>
      <c r="L873" s="61"/>
      <c r="M873" s="61"/>
      <c r="N873" s="61"/>
      <c r="O873" s="61"/>
      <c r="P873" s="61"/>
      <c r="Q873" s="61"/>
      <c r="R873" s="61"/>
      <c r="S873" s="61"/>
      <c r="T873" s="61"/>
      <c r="U873" s="61"/>
      <c r="V873" s="61"/>
      <c r="W873" s="61"/>
      <c r="X873" s="61"/>
      <c r="Y873" s="61"/>
      <c r="Z873" s="61"/>
      <c r="AA873" s="61"/>
      <c r="AB873" s="61"/>
    </row>
    <row r="874" spans="1:28" ht="14.25" customHeight="1" x14ac:dyDescent="0.35">
      <c r="A874" s="61"/>
      <c r="B874" s="61"/>
      <c r="C874" s="61"/>
      <c r="D874" s="61"/>
      <c r="E874" s="61"/>
      <c r="F874" s="61"/>
      <c r="G874" s="61"/>
      <c r="H874" s="61"/>
      <c r="I874" s="61"/>
      <c r="J874" s="61"/>
      <c r="K874" s="61"/>
      <c r="L874" s="61"/>
      <c r="M874" s="61"/>
      <c r="N874" s="61"/>
      <c r="O874" s="61"/>
      <c r="P874" s="61"/>
      <c r="Q874" s="61"/>
      <c r="R874" s="61"/>
      <c r="S874" s="61"/>
      <c r="T874" s="61"/>
      <c r="U874" s="61"/>
      <c r="V874" s="61"/>
      <c r="W874" s="61"/>
      <c r="X874" s="61"/>
      <c r="Y874" s="61"/>
      <c r="Z874" s="61"/>
      <c r="AA874" s="61"/>
      <c r="AB874" s="61"/>
    </row>
    <row r="875" spans="1:28" ht="14.25" customHeight="1" x14ac:dyDescent="0.35">
      <c r="A875" s="61"/>
      <c r="B875" s="61"/>
      <c r="C875" s="61"/>
      <c r="D875" s="61"/>
      <c r="E875" s="61"/>
      <c r="F875" s="61"/>
      <c r="G875" s="61"/>
      <c r="H875" s="61"/>
      <c r="I875" s="61"/>
      <c r="J875" s="61"/>
      <c r="K875" s="61"/>
      <c r="L875" s="61"/>
      <c r="M875" s="61"/>
      <c r="N875" s="61"/>
      <c r="O875" s="61"/>
      <c r="P875" s="61"/>
      <c r="Q875" s="61"/>
      <c r="R875" s="61"/>
      <c r="S875" s="61"/>
      <c r="T875" s="61"/>
      <c r="U875" s="61"/>
      <c r="V875" s="61"/>
      <c r="W875" s="61"/>
      <c r="X875" s="61"/>
      <c r="Y875" s="61"/>
      <c r="Z875" s="61"/>
      <c r="AA875" s="61"/>
      <c r="AB875" s="61"/>
    </row>
    <row r="876" spans="1:28" ht="14.25" customHeight="1" x14ac:dyDescent="0.35">
      <c r="A876" s="61"/>
      <c r="B876" s="61"/>
      <c r="C876" s="61"/>
      <c r="D876" s="61"/>
      <c r="E876" s="61"/>
      <c r="F876" s="61"/>
      <c r="G876" s="61"/>
      <c r="H876" s="61"/>
      <c r="I876" s="61"/>
      <c r="J876" s="61"/>
      <c r="K876" s="61"/>
      <c r="L876" s="61"/>
      <c r="M876" s="61"/>
      <c r="N876" s="61"/>
      <c r="O876" s="61"/>
      <c r="P876" s="61"/>
      <c r="Q876" s="61"/>
      <c r="R876" s="61"/>
      <c r="S876" s="61"/>
      <c r="T876" s="61"/>
      <c r="U876" s="61"/>
      <c r="V876" s="61"/>
      <c r="W876" s="61"/>
      <c r="X876" s="61"/>
      <c r="Y876" s="61"/>
      <c r="Z876" s="61"/>
      <c r="AA876" s="61"/>
      <c r="AB876" s="61"/>
    </row>
    <row r="877" spans="1:28" ht="14.25" customHeight="1" x14ac:dyDescent="0.35">
      <c r="A877" s="61"/>
      <c r="B877" s="61"/>
      <c r="C877" s="61"/>
      <c r="D877" s="61"/>
      <c r="E877" s="61"/>
      <c r="F877" s="61"/>
      <c r="G877" s="61"/>
      <c r="H877" s="61"/>
      <c r="I877" s="61"/>
      <c r="J877" s="61"/>
      <c r="K877" s="61"/>
      <c r="L877" s="61"/>
      <c r="M877" s="61"/>
      <c r="N877" s="61"/>
      <c r="O877" s="61"/>
      <c r="P877" s="61"/>
      <c r="Q877" s="61"/>
      <c r="R877" s="61"/>
      <c r="S877" s="61"/>
      <c r="T877" s="61"/>
      <c r="U877" s="61"/>
      <c r="V877" s="61"/>
      <c r="W877" s="61"/>
      <c r="X877" s="61"/>
      <c r="Y877" s="61"/>
      <c r="Z877" s="61"/>
      <c r="AA877" s="61"/>
      <c r="AB877" s="61"/>
    </row>
    <row r="878" spans="1:28" ht="14.25" customHeight="1" x14ac:dyDescent="0.35">
      <c r="A878" s="61"/>
      <c r="B878" s="61"/>
      <c r="C878" s="61"/>
      <c r="D878" s="61"/>
      <c r="E878" s="61"/>
      <c r="F878" s="61"/>
      <c r="G878" s="61"/>
      <c r="H878" s="61"/>
      <c r="I878" s="61"/>
      <c r="J878" s="61"/>
      <c r="K878" s="61"/>
      <c r="L878" s="61"/>
      <c r="M878" s="61"/>
      <c r="N878" s="61"/>
      <c r="O878" s="61"/>
      <c r="P878" s="61"/>
      <c r="Q878" s="61"/>
      <c r="R878" s="61"/>
      <c r="S878" s="61"/>
      <c r="T878" s="61"/>
      <c r="U878" s="61"/>
      <c r="V878" s="61"/>
      <c r="W878" s="61"/>
      <c r="X878" s="61"/>
      <c r="Y878" s="61"/>
      <c r="Z878" s="61"/>
      <c r="AA878" s="61"/>
      <c r="AB878" s="61"/>
    </row>
    <row r="879" spans="1:28" ht="14.25" customHeight="1" x14ac:dyDescent="0.35">
      <c r="A879" s="61"/>
      <c r="B879" s="61"/>
      <c r="C879" s="61"/>
      <c r="D879" s="61"/>
      <c r="E879" s="61"/>
      <c r="F879" s="61"/>
      <c r="G879" s="61"/>
      <c r="H879" s="61"/>
      <c r="I879" s="61"/>
      <c r="J879" s="61"/>
      <c r="K879" s="61"/>
      <c r="L879" s="61"/>
      <c r="M879" s="61"/>
      <c r="N879" s="61"/>
      <c r="O879" s="61"/>
      <c r="P879" s="61"/>
      <c r="Q879" s="61"/>
      <c r="R879" s="61"/>
      <c r="S879" s="61"/>
      <c r="T879" s="61"/>
      <c r="U879" s="61"/>
      <c r="V879" s="61"/>
      <c r="W879" s="61"/>
      <c r="X879" s="61"/>
      <c r="Y879" s="61"/>
      <c r="Z879" s="61"/>
      <c r="AA879" s="61"/>
      <c r="AB879" s="61"/>
    </row>
    <row r="880" spans="1:28" ht="14.25" customHeight="1" x14ac:dyDescent="0.35">
      <c r="A880" s="61"/>
      <c r="B880" s="61"/>
      <c r="C880" s="61"/>
      <c r="D880" s="61"/>
      <c r="E880" s="61"/>
      <c r="F880" s="61"/>
      <c r="G880" s="61"/>
      <c r="H880" s="61"/>
      <c r="I880" s="61"/>
      <c r="J880" s="61"/>
      <c r="K880" s="61"/>
      <c r="L880" s="61"/>
      <c r="M880" s="61"/>
      <c r="N880" s="61"/>
      <c r="O880" s="61"/>
      <c r="P880" s="61"/>
      <c r="Q880" s="61"/>
      <c r="R880" s="61"/>
      <c r="S880" s="61"/>
      <c r="T880" s="61"/>
      <c r="U880" s="61"/>
      <c r="V880" s="61"/>
      <c r="W880" s="61"/>
      <c r="X880" s="61"/>
      <c r="Y880" s="61"/>
      <c r="Z880" s="61"/>
      <c r="AA880" s="61"/>
      <c r="AB880" s="61"/>
    </row>
    <row r="881" spans="1:28" ht="14.25" customHeight="1" x14ac:dyDescent="0.35">
      <c r="A881" s="61"/>
      <c r="B881" s="61"/>
      <c r="C881" s="61"/>
      <c r="D881" s="61"/>
      <c r="E881" s="61"/>
      <c r="F881" s="61"/>
      <c r="G881" s="61"/>
      <c r="H881" s="61"/>
      <c r="I881" s="61"/>
      <c r="J881" s="61"/>
      <c r="K881" s="61"/>
      <c r="L881" s="61"/>
      <c r="M881" s="61"/>
      <c r="N881" s="61"/>
      <c r="O881" s="61"/>
      <c r="P881" s="61"/>
      <c r="Q881" s="61"/>
      <c r="R881" s="61"/>
      <c r="S881" s="61"/>
      <c r="T881" s="61"/>
      <c r="U881" s="61"/>
      <c r="V881" s="61"/>
      <c r="W881" s="61"/>
      <c r="X881" s="61"/>
      <c r="Y881" s="61"/>
      <c r="Z881" s="61"/>
      <c r="AA881" s="61"/>
      <c r="AB881" s="61"/>
    </row>
    <row r="882" spans="1:28" ht="14.25" customHeight="1" x14ac:dyDescent="0.35">
      <c r="A882" s="61"/>
      <c r="B882" s="61"/>
      <c r="C882" s="61"/>
      <c r="D882" s="61"/>
      <c r="E882" s="61"/>
      <c r="F882" s="61"/>
      <c r="G882" s="61"/>
      <c r="H882" s="61"/>
      <c r="I882" s="61"/>
      <c r="J882" s="61"/>
      <c r="K882" s="61"/>
      <c r="L882" s="61"/>
      <c r="M882" s="61"/>
      <c r="N882" s="61"/>
      <c r="O882" s="61"/>
      <c r="P882" s="61"/>
      <c r="Q882" s="61"/>
      <c r="R882" s="61"/>
      <c r="S882" s="61"/>
      <c r="T882" s="61"/>
      <c r="U882" s="61"/>
      <c r="V882" s="61"/>
      <c r="W882" s="61"/>
      <c r="X882" s="61"/>
      <c r="Y882" s="61"/>
      <c r="Z882" s="61"/>
      <c r="AA882" s="61"/>
      <c r="AB882" s="61"/>
    </row>
    <row r="883" spans="1:28" ht="14.25" customHeight="1" x14ac:dyDescent="0.35">
      <c r="A883" s="61"/>
      <c r="B883" s="61"/>
      <c r="C883" s="61"/>
      <c r="D883" s="61"/>
      <c r="E883" s="61"/>
      <c r="F883" s="61"/>
      <c r="G883" s="61"/>
      <c r="H883" s="61"/>
      <c r="I883" s="61"/>
      <c r="J883" s="61"/>
      <c r="K883" s="61"/>
      <c r="L883" s="61"/>
      <c r="M883" s="61"/>
      <c r="N883" s="61"/>
      <c r="O883" s="61"/>
      <c r="P883" s="61"/>
      <c r="Q883" s="61"/>
      <c r="R883" s="61"/>
      <c r="S883" s="61"/>
      <c r="T883" s="61"/>
      <c r="U883" s="61"/>
      <c r="V883" s="61"/>
      <c r="W883" s="61"/>
      <c r="X883" s="61"/>
      <c r="Y883" s="61"/>
      <c r="Z883" s="61"/>
      <c r="AA883" s="61"/>
      <c r="AB883" s="61"/>
    </row>
    <row r="884" spans="1:28" ht="14.25" customHeight="1" x14ac:dyDescent="0.35">
      <c r="A884" s="61"/>
      <c r="B884" s="61"/>
      <c r="C884" s="61"/>
      <c r="D884" s="61"/>
      <c r="E884" s="61"/>
      <c r="F884" s="61"/>
      <c r="G884" s="61"/>
      <c r="H884" s="61"/>
      <c r="I884" s="61"/>
      <c r="J884" s="61"/>
      <c r="K884" s="61"/>
      <c r="L884" s="61"/>
      <c r="M884" s="61"/>
      <c r="N884" s="61"/>
      <c r="O884" s="61"/>
      <c r="P884" s="61"/>
      <c r="Q884" s="61"/>
      <c r="R884" s="61"/>
      <c r="S884" s="61"/>
      <c r="T884" s="61"/>
      <c r="U884" s="61"/>
      <c r="V884" s="61"/>
      <c r="W884" s="61"/>
      <c r="X884" s="61"/>
      <c r="Y884" s="61"/>
      <c r="Z884" s="61"/>
      <c r="AA884" s="61"/>
      <c r="AB884" s="61"/>
    </row>
    <row r="885" spans="1:28" ht="14.25" customHeight="1" x14ac:dyDescent="0.35">
      <c r="A885" s="61"/>
      <c r="B885" s="61"/>
      <c r="C885" s="61"/>
      <c r="D885" s="61"/>
      <c r="E885" s="61"/>
      <c r="F885" s="61"/>
      <c r="G885" s="61"/>
      <c r="H885" s="61"/>
      <c r="I885" s="61"/>
      <c r="J885" s="61"/>
      <c r="K885" s="61"/>
      <c r="L885" s="61"/>
      <c r="M885" s="61"/>
      <c r="N885" s="61"/>
      <c r="O885" s="61"/>
      <c r="P885" s="61"/>
      <c r="Q885" s="61"/>
      <c r="R885" s="61"/>
      <c r="S885" s="61"/>
      <c r="T885" s="61"/>
      <c r="U885" s="61"/>
      <c r="V885" s="61"/>
      <c r="W885" s="61"/>
      <c r="X885" s="61"/>
      <c r="Y885" s="61"/>
      <c r="Z885" s="61"/>
      <c r="AA885" s="61"/>
      <c r="AB885" s="61"/>
    </row>
    <row r="886" spans="1:28" ht="14.25" customHeight="1" x14ac:dyDescent="0.35">
      <c r="A886" s="61"/>
      <c r="B886" s="61"/>
      <c r="C886" s="61"/>
      <c r="D886" s="61"/>
      <c r="E886" s="61"/>
      <c r="F886" s="61"/>
      <c r="G886" s="61"/>
      <c r="H886" s="61"/>
      <c r="I886" s="61"/>
      <c r="J886" s="61"/>
      <c r="K886" s="61"/>
      <c r="L886" s="61"/>
      <c r="M886" s="61"/>
      <c r="N886" s="61"/>
      <c r="O886" s="61"/>
      <c r="P886" s="61"/>
      <c r="Q886" s="61"/>
      <c r="R886" s="61"/>
      <c r="S886" s="61"/>
      <c r="T886" s="61"/>
      <c r="U886" s="61"/>
      <c r="V886" s="61"/>
      <c r="W886" s="61"/>
      <c r="X886" s="61"/>
      <c r="Y886" s="61"/>
      <c r="Z886" s="61"/>
      <c r="AA886" s="61"/>
      <c r="AB886" s="61"/>
    </row>
    <row r="887" spans="1:28" ht="14.25" customHeight="1" x14ac:dyDescent="0.35">
      <c r="A887" s="61"/>
      <c r="B887" s="61"/>
      <c r="C887" s="61"/>
      <c r="D887" s="61"/>
      <c r="E887" s="61"/>
      <c r="F887" s="61"/>
      <c r="G887" s="61"/>
      <c r="H887" s="61"/>
      <c r="I887" s="61"/>
      <c r="J887" s="61"/>
      <c r="K887" s="61"/>
      <c r="L887" s="61"/>
      <c r="M887" s="61"/>
      <c r="N887" s="61"/>
      <c r="O887" s="61"/>
      <c r="P887" s="61"/>
      <c r="Q887" s="61"/>
      <c r="R887" s="61"/>
      <c r="S887" s="61"/>
      <c r="T887" s="61"/>
      <c r="U887" s="61"/>
      <c r="V887" s="61"/>
      <c r="W887" s="61"/>
      <c r="X887" s="61"/>
      <c r="Y887" s="61"/>
      <c r="Z887" s="61"/>
      <c r="AA887" s="61"/>
      <c r="AB887" s="61"/>
    </row>
    <row r="888" spans="1:28" ht="14.25" customHeight="1" x14ac:dyDescent="0.35">
      <c r="A888" s="61"/>
      <c r="B888" s="61"/>
      <c r="C888" s="61"/>
      <c r="D888" s="61"/>
      <c r="E888" s="61"/>
      <c r="F888" s="61"/>
      <c r="G888" s="61"/>
      <c r="H888" s="61"/>
      <c r="I888" s="61"/>
      <c r="J888" s="61"/>
      <c r="K888" s="61"/>
      <c r="L888" s="61"/>
      <c r="M888" s="61"/>
      <c r="N888" s="61"/>
      <c r="O888" s="61"/>
      <c r="P888" s="61"/>
      <c r="Q888" s="61"/>
      <c r="R888" s="61"/>
      <c r="S888" s="61"/>
      <c r="T888" s="61"/>
      <c r="U888" s="61"/>
      <c r="V888" s="61"/>
      <c r="W888" s="61"/>
      <c r="X888" s="61"/>
      <c r="Y888" s="61"/>
      <c r="Z888" s="61"/>
      <c r="AA888" s="61"/>
      <c r="AB888" s="61"/>
    </row>
    <row r="889" spans="1:28" ht="14.25" customHeight="1" x14ac:dyDescent="0.35">
      <c r="A889" s="61"/>
      <c r="B889" s="61"/>
      <c r="C889" s="61"/>
      <c r="D889" s="61"/>
      <c r="E889" s="61"/>
      <c r="F889" s="61"/>
      <c r="G889" s="61"/>
      <c r="H889" s="61"/>
      <c r="I889" s="61"/>
      <c r="J889" s="61"/>
      <c r="K889" s="61"/>
      <c r="L889" s="61"/>
      <c r="M889" s="61"/>
      <c r="N889" s="61"/>
      <c r="O889" s="61"/>
      <c r="P889" s="61"/>
      <c r="Q889" s="61"/>
      <c r="R889" s="61"/>
      <c r="S889" s="61"/>
      <c r="T889" s="61"/>
      <c r="U889" s="61"/>
      <c r="V889" s="61"/>
      <c r="W889" s="61"/>
      <c r="X889" s="61"/>
      <c r="Y889" s="61"/>
      <c r="Z889" s="61"/>
      <c r="AA889" s="61"/>
      <c r="AB889" s="61"/>
    </row>
    <row r="890" spans="1:28" ht="14.25" customHeight="1" x14ac:dyDescent="0.35">
      <c r="A890" s="61"/>
      <c r="B890" s="61"/>
      <c r="C890" s="61"/>
      <c r="D890" s="61"/>
      <c r="E890" s="61"/>
      <c r="F890" s="61"/>
      <c r="G890" s="61"/>
      <c r="H890" s="61"/>
      <c r="I890" s="61"/>
      <c r="J890" s="61"/>
      <c r="K890" s="61"/>
      <c r="L890" s="61"/>
      <c r="M890" s="61"/>
      <c r="N890" s="61"/>
      <c r="O890" s="61"/>
      <c r="P890" s="61"/>
      <c r="Q890" s="61"/>
      <c r="R890" s="61"/>
      <c r="S890" s="61"/>
      <c r="T890" s="61"/>
      <c r="U890" s="61"/>
      <c r="V890" s="61"/>
      <c r="W890" s="61"/>
      <c r="X890" s="61"/>
      <c r="Y890" s="61"/>
      <c r="Z890" s="61"/>
      <c r="AA890" s="61"/>
      <c r="AB890" s="61"/>
    </row>
    <row r="891" spans="1:28" ht="14.25" customHeight="1" x14ac:dyDescent="0.35">
      <c r="A891" s="61"/>
      <c r="B891" s="61"/>
      <c r="C891" s="61"/>
      <c r="D891" s="61"/>
      <c r="E891" s="61"/>
      <c r="F891" s="61"/>
      <c r="G891" s="61"/>
      <c r="H891" s="61"/>
      <c r="I891" s="61"/>
      <c r="J891" s="61"/>
      <c r="K891" s="61"/>
      <c r="L891" s="61"/>
      <c r="M891" s="61"/>
      <c r="N891" s="61"/>
      <c r="O891" s="61"/>
      <c r="P891" s="61"/>
      <c r="Q891" s="61"/>
      <c r="R891" s="61"/>
      <c r="S891" s="61"/>
      <c r="T891" s="61"/>
      <c r="U891" s="61"/>
      <c r="V891" s="61"/>
      <c r="W891" s="61"/>
      <c r="X891" s="61"/>
      <c r="Y891" s="61"/>
      <c r="Z891" s="61"/>
      <c r="AA891" s="61"/>
      <c r="AB891" s="61"/>
    </row>
    <row r="892" spans="1:28" ht="14.25" customHeight="1" x14ac:dyDescent="0.35">
      <c r="A892" s="61"/>
      <c r="B892" s="61"/>
      <c r="C892" s="61"/>
      <c r="D892" s="61"/>
      <c r="E892" s="61"/>
      <c r="F892" s="61"/>
      <c r="G892" s="61"/>
      <c r="H892" s="61"/>
      <c r="I892" s="61"/>
      <c r="J892" s="61"/>
      <c r="K892" s="61"/>
      <c r="L892" s="61"/>
      <c r="M892" s="61"/>
      <c r="N892" s="61"/>
      <c r="O892" s="61"/>
      <c r="P892" s="61"/>
      <c r="Q892" s="61"/>
      <c r="R892" s="61"/>
      <c r="S892" s="61"/>
      <c r="T892" s="61"/>
      <c r="U892" s="61"/>
      <c r="V892" s="61"/>
      <c r="W892" s="61"/>
      <c r="X892" s="61"/>
      <c r="Y892" s="61"/>
      <c r="Z892" s="61"/>
      <c r="AA892" s="61"/>
      <c r="AB892" s="61"/>
    </row>
    <row r="893" spans="1:28" ht="14.25" customHeight="1" x14ac:dyDescent="0.35">
      <c r="A893" s="61"/>
      <c r="B893" s="61"/>
      <c r="C893" s="61"/>
      <c r="D893" s="61"/>
      <c r="E893" s="61"/>
      <c r="F893" s="61"/>
      <c r="G893" s="61"/>
      <c r="H893" s="61"/>
      <c r="I893" s="61"/>
      <c r="J893" s="61"/>
      <c r="K893" s="61"/>
      <c r="L893" s="61"/>
      <c r="M893" s="61"/>
      <c r="N893" s="61"/>
      <c r="O893" s="61"/>
      <c r="P893" s="61"/>
      <c r="Q893" s="61"/>
      <c r="R893" s="61"/>
      <c r="S893" s="61"/>
      <c r="T893" s="61"/>
      <c r="U893" s="61"/>
      <c r="V893" s="61"/>
      <c r="W893" s="61"/>
      <c r="X893" s="61"/>
      <c r="Y893" s="61"/>
      <c r="Z893" s="61"/>
      <c r="AA893" s="61"/>
      <c r="AB893" s="61"/>
    </row>
    <row r="894" spans="1:28" ht="14.25" customHeight="1" x14ac:dyDescent="0.35">
      <c r="A894" s="61"/>
      <c r="B894" s="61"/>
      <c r="C894" s="61"/>
      <c r="D894" s="61"/>
      <c r="E894" s="61"/>
      <c r="F894" s="61"/>
      <c r="G894" s="61"/>
      <c r="H894" s="61"/>
      <c r="I894" s="61"/>
      <c r="J894" s="61"/>
      <c r="K894" s="61"/>
      <c r="L894" s="61"/>
      <c r="M894" s="61"/>
      <c r="N894" s="61"/>
      <c r="O894" s="61"/>
      <c r="P894" s="61"/>
      <c r="Q894" s="61"/>
      <c r="R894" s="61"/>
      <c r="S894" s="61"/>
      <c r="T894" s="61"/>
      <c r="U894" s="61"/>
      <c r="V894" s="61"/>
      <c r="W894" s="61"/>
      <c r="X894" s="61"/>
      <c r="Y894" s="61"/>
      <c r="Z894" s="61"/>
      <c r="AA894" s="61"/>
      <c r="AB894" s="61"/>
    </row>
    <row r="895" spans="1:28" ht="14.25" customHeight="1" x14ac:dyDescent="0.35">
      <c r="A895" s="61"/>
      <c r="B895" s="61"/>
      <c r="C895" s="61"/>
      <c r="D895" s="61"/>
      <c r="E895" s="61"/>
      <c r="F895" s="61"/>
      <c r="G895" s="61"/>
      <c r="H895" s="61"/>
      <c r="I895" s="61"/>
      <c r="J895" s="61"/>
      <c r="K895" s="61"/>
      <c r="L895" s="61"/>
      <c r="M895" s="61"/>
      <c r="N895" s="61"/>
      <c r="O895" s="61"/>
      <c r="P895" s="61"/>
      <c r="Q895" s="61"/>
      <c r="R895" s="61"/>
      <c r="S895" s="61"/>
      <c r="T895" s="61"/>
      <c r="U895" s="61"/>
      <c r="V895" s="61"/>
      <c r="W895" s="61"/>
      <c r="X895" s="61"/>
      <c r="Y895" s="61"/>
      <c r="Z895" s="61"/>
      <c r="AA895" s="61"/>
      <c r="AB895" s="61"/>
    </row>
    <row r="896" spans="1:28" ht="14.25" customHeight="1" x14ac:dyDescent="0.35">
      <c r="A896" s="61"/>
      <c r="B896" s="61"/>
      <c r="C896" s="61"/>
      <c r="D896" s="61"/>
      <c r="E896" s="61"/>
      <c r="F896" s="61"/>
      <c r="G896" s="61"/>
      <c r="H896" s="61"/>
      <c r="I896" s="61"/>
      <c r="J896" s="61"/>
      <c r="K896" s="61"/>
      <c r="L896" s="61"/>
      <c r="M896" s="61"/>
      <c r="N896" s="61"/>
      <c r="O896" s="61"/>
      <c r="P896" s="61"/>
      <c r="Q896" s="61"/>
      <c r="R896" s="61"/>
      <c r="S896" s="61"/>
      <c r="T896" s="61"/>
      <c r="U896" s="61"/>
      <c r="V896" s="61"/>
      <c r="W896" s="61"/>
      <c r="X896" s="61"/>
      <c r="Y896" s="61"/>
      <c r="Z896" s="61"/>
      <c r="AA896" s="61"/>
      <c r="AB896" s="61"/>
    </row>
    <row r="897" spans="1:28" ht="14.25" customHeight="1" x14ac:dyDescent="0.35">
      <c r="A897" s="61"/>
      <c r="B897" s="61"/>
      <c r="C897" s="61"/>
      <c r="D897" s="61"/>
      <c r="E897" s="61"/>
      <c r="F897" s="61"/>
      <c r="G897" s="61"/>
      <c r="H897" s="61"/>
      <c r="I897" s="61"/>
      <c r="J897" s="61"/>
      <c r="K897" s="61"/>
      <c r="L897" s="61"/>
      <c r="M897" s="61"/>
      <c r="N897" s="61"/>
      <c r="O897" s="61"/>
      <c r="P897" s="61"/>
      <c r="Q897" s="61"/>
      <c r="R897" s="61"/>
      <c r="S897" s="61"/>
      <c r="T897" s="61"/>
      <c r="U897" s="61"/>
      <c r="V897" s="61"/>
      <c r="W897" s="61"/>
      <c r="X897" s="61"/>
      <c r="Y897" s="61"/>
      <c r="Z897" s="61"/>
      <c r="AA897" s="61"/>
      <c r="AB897" s="61"/>
    </row>
    <row r="898" spans="1:28" ht="14.25" customHeight="1" x14ac:dyDescent="0.35">
      <c r="A898" s="61"/>
      <c r="B898" s="61"/>
      <c r="C898" s="61"/>
      <c r="D898" s="61"/>
      <c r="E898" s="61"/>
      <c r="F898" s="61"/>
      <c r="G898" s="61"/>
      <c r="H898" s="61"/>
      <c r="I898" s="61"/>
      <c r="J898" s="61"/>
      <c r="K898" s="61"/>
      <c r="L898" s="61"/>
      <c r="M898" s="61"/>
      <c r="N898" s="61"/>
      <c r="O898" s="61"/>
      <c r="P898" s="61"/>
      <c r="Q898" s="61"/>
      <c r="R898" s="61"/>
      <c r="S898" s="61"/>
      <c r="T898" s="61"/>
      <c r="U898" s="61"/>
      <c r="V898" s="61"/>
      <c r="W898" s="61"/>
      <c r="X898" s="61"/>
      <c r="Y898" s="61"/>
      <c r="Z898" s="61"/>
      <c r="AA898" s="61"/>
      <c r="AB898" s="61"/>
    </row>
    <row r="899" spans="1:28" ht="14.25" customHeight="1" x14ac:dyDescent="0.35">
      <c r="A899" s="61"/>
      <c r="B899" s="61"/>
      <c r="C899" s="61"/>
      <c r="D899" s="61"/>
      <c r="E899" s="61"/>
      <c r="F899" s="61"/>
      <c r="G899" s="61"/>
      <c r="H899" s="61"/>
      <c r="I899" s="61"/>
      <c r="J899" s="61"/>
      <c r="K899" s="61"/>
      <c r="L899" s="61"/>
      <c r="M899" s="61"/>
      <c r="N899" s="61"/>
      <c r="O899" s="61"/>
      <c r="P899" s="61"/>
      <c r="Q899" s="61"/>
      <c r="R899" s="61"/>
      <c r="S899" s="61"/>
      <c r="T899" s="61"/>
      <c r="U899" s="61"/>
      <c r="V899" s="61"/>
      <c r="W899" s="61"/>
      <c r="X899" s="61"/>
      <c r="Y899" s="61"/>
      <c r="Z899" s="61"/>
      <c r="AA899" s="61"/>
      <c r="AB899" s="61"/>
    </row>
    <row r="900" spans="1:28" ht="14.25" customHeight="1" x14ac:dyDescent="0.35">
      <c r="A900" s="61"/>
      <c r="B900" s="61"/>
      <c r="C900" s="61"/>
      <c r="D900" s="61"/>
      <c r="E900" s="61"/>
      <c r="F900" s="61"/>
      <c r="G900" s="61"/>
      <c r="H900" s="61"/>
      <c r="I900" s="61"/>
      <c r="J900" s="61"/>
      <c r="K900" s="61"/>
      <c r="L900" s="61"/>
      <c r="M900" s="61"/>
      <c r="N900" s="61"/>
      <c r="O900" s="61"/>
      <c r="P900" s="61"/>
      <c r="Q900" s="61"/>
      <c r="R900" s="61"/>
      <c r="S900" s="61"/>
      <c r="T900" s="61"/>
      <c r="U900" s="61"/>
      <c r="V900" s="61"/>
      <c r="W900" s="61"/>
      <c r="X900" s="61"/>
      <c r="Y900" s="61"/>
      <c r="Z900" s="61"/>
      <c r="AA900" s="61"/>
      <c r="AB900" s="61"/>
    </row>
    <row r="901" spans="1:28" ht="14.25" customHeight="1" x14ac:dyDescent="0.35">
      <c r="A901" s="61"/>
      <c r="B901" s="61"/>
      <c r="C901" s="61"/>
      <c r="D901" s="61"/>
      <c r="E901" s="61"/>
      <c r="F901" s="61"/>
      <c r="G901" s="61"/>
      <c r="H901" s="61"/>
      <c r="I901" s="61"/>
      <c r="J901" s="61"/>
      <c r="K901" s="61"/>
      <c r="L901" s="61"/>
      <c r="M901" s="61"/>
      <c r="N901" s="61"/>
      <c r="O901" s="61"/>
      <c r="P901" s="61"/>
      <c r="Q901" s="61"/>
      <c r="R901" s="61"/>
      <c r="S901" s="61"/>
      <c r="T901" s="61"/>
      <c r="U901" s="61"/>
      <c r="V901" s="61"/>
      <c r="W901" s="61"/>
      <c r="X901" s="61"/>
      <c r="Y901" s="61"/>
      <c r="Z901" s="61"/>
      <c r="AA901" s="61"/>
      <c r="AB901" s="61"/>
    </row>
    <row r="902" spans="1:28" ht="14.25" customHeight="1" x14ac:dyDescent="0.35">
      <c r="A902" s="61"/>
      <c r="B902" s="61"/>
      <c r="C902" s="61"/>
      <c r="D902" s="61"/>
      <c r="E902" s="61"/>
      <c r="F902" s="61"/>
      <c r="G902" s="61"/>
      <c r="H902" s="61"/>
      <c r="I902" s="61"/>
      <c r="J902" s="61"/>
      <c r="K902" s="61"/>
      <c r="L902" s="61"/>
      <c r="M902" s="61"/>
      <c r="N902" s="61"/>
      <c r="O902" s="61"/>
      <c r="P902" s="61"/>
      <c r="Q902" s="61"/>
      <c r="R902" s="61"/>
      <c r="S902" s="61"/>
      <c r="T902" s="61"/>
      <c r="U902" s="61"/>
      <c r="V902" s="61"/>
      <c r="W902" s="61"/>
      <c r="X902" s="61"/>
      <c r="Y902" s="61"/>
      <c r="Z902" s="61"/>
      <c r="AA902" s="61"/>
      <c r="AB902" s="61"/>
    </row>
    <row r="903" spans="1:28" ht="14.25" customHeight="1" x14ac:dyDescent="0.35">
      <c r="A903" s="61"/>
      <c r="B903" s="61"/>
      <c r="C903" s="61"/>
      <c r="D903" s="61"/>
      <c r="E903" s="61"/>
      <c r="F903" s="61"/>
      <c r="G903" s="61"/>
      <c r="H903" s="61"/>
      <c r="I903" s="61"/>
      <c r="J903" s="61"/>
      <c r="K903" s="61"/>
      <c r="L903" s="61"/>
      <c r="M903" s="61"/>
      <c r="N903" s="61"/>
      <c r="O903" s="61"/>
      <c r="P903" s="61"/>
      <c r="Q903" s="61"/>
      <c r="R903" s="61"/>
      <c r="S903" s="61"/>
      <c r="T903" s="61"/>
      <c r="U903" s="61"/>
      <c r="V903" s="61"/>
      <c r="W903" s="61"/>
      <c r="X903" s="61"/>
      <c r="Y903" s="61"/>
      <c r="Z903" s="61"/>
      <c r="AA903" s="61"/>
      <c r="AB903" s="61"/>
    </row>
    <row r="904" spans="1:28" ht="14.25" customHeight="1" x14ac:dyDescent="0.35">
      <c r="A904" s="61"/>
      <c r="B904" s="61"/>
      <c r="C904" s="61"/>
      <c r="D904" s="61"/>
      <c r="E904" s="61"/>
      <c r="F904" s="61"/>
      <c r="G904" s="61"/>
      <c r="H904" s="61"/>
      <c r="I904" s="61"/>
      <c r="J904" s="61"/>
      <c r="K904" s="61"/>
      <c r="L904" s="61"/>
      <c r="M904" s="61"/>
      <c r="N904" s="61"/>
      <c r="O904" s="61"/>
      <c r="P904" s="61"/>
      <c r="Q904" s="61"/>
      <c r="R904" s="61"/>
      <c r="S904" s="61"/>
      <c r="T904" s="61"/>
      <c r="U904" s="61"/>
      <c r="V904" s="61"/>
      <c r="W904" s="61"/>
      <c r="X904" s="61"/>
      <c r="Y904" s="61"/>
      <c r="Z904" s="61"/>
      <c r="AA904" s="61"/>
      <c r="AB904" s="61"/>
    </row>
    <row r="905" spans="1:28" ht="14.25" customHeight="1" x14ac:dyDescent="0.35">
      <c r="A905" s="61"/>
      <c r="B905" s="61"/>
      <c r="C905" s="61"/>
      <c r="D905" s="61"/>
      <c r="E905" s="61"/>
      <c r="F905" s="61"/>
      <c r="G905" s="61"/>
      <c r="H905" s="61"/>
      <c r="I905" s="61"/>
      <c r="J905" s="61"/>
      <c r="K905" s="61"/>
      <c r="L905" s="61"/>
      <c r="M905" s="61"/>
      <c r="N905" s="61"/>
      <c r="O905" s="61"/>
      <c r="P905" s="61"/>
      <c r="Q905" s="61"/>
      <c r="R905" s="61"/>
      <c r="S905" s="61"/>
      <c r="T905" s="61"/>
      <c r="U905" s="61"/>
      <c r="V905" s="61"/>
      <c r="W905" s="61"/>
      <c r="X905" s="61"/>
      <c r="Y905" s="61"/>
      <c r="Z905" s="61"/>
      <c r="AA905" s="61"/>
      <c r="AB905" s="61"/>
    </row>
    <row r="906" spans="1:28" ht="14.25" customHeight="1" x14ac:dyDescent="0.35">
      <c r="A906" s="61"/>
      <c r="B906" s="61"/>
      <c r="C906" s="61"/>
      <c r="D906" s="61"/>
      <c r="E906" s="61"/>
      <c r="F906" s="61"/>
      <c r="G906" s="61"/>
      <c r="H906" s="61"/>
      <c r="I906" s="61"/>
      <c r="J906" s="61"/>
      <c r="K906" s="61"/>
      <c r="L906" s="61"/>
      <c r="M906" s="61"/>
      <c r="N906" s="61"/>
      <c r="O906" s="61"/>
      <c r="P906" s="61"/>
      <c r="Q906" s="61"/>
      <c r="R906" s="61"/>
      <c r="S906" s="61"/>
      <c r="T906" s="61"/>
      <c r="U906" s="61"/>
      <c r="V906" s="61"/>
      <c r="W906" s="61"/>
      <c r="X906" s="61"/>
      <c r="Y906" s="61"/>
      <c r="Z906" s="61"/>
      <c r="AA906" s="61"/>
      <c r="AB906" s="61"/>
    </row>
    <row r="907" spans="1:28" ht="14.25" customHeight="1" x14ac:dyDescent="0.35">
      <c r="A907" s="61"/>
      <c r="B907" s="61"/>
      <c r="C907" s="61"/>
      <c r="D907" s="61"/>
      <c r="E907" s="61"/>
      <c r="F907" s="61"/>
      <c r="G907" s="61"/>
      <c r="H907" s="61"/>
      <c r="I907" s="61"/>
      <c r="J907" s="61"/>
      <c r="K907" s="61"/>
      <c r="L907" s="61"/>
      <c r="M907" s="61"/>
      <c r="N907" s="61"/>
      <c r="O907" s="61"/>
      <c r="P907" s="61"/>
      <c r="Q907" s="61"/>
      <c r="R907" s="61"/>
      <c r="S907" s="61"/>
      <c r="T907" s="61"/>
      <c r="U907" s="61"/>
      <c r="V907" s="61"/>
      <c r="W907" s="61"/>
      <c r="X907" s="61"/>
      <c r="Y907" s="61"/>
      <c r="Z907" s="61"/>
      <c r="AA907" s="61"/>
      <c r="AB907" s="61"/>
    </row>
    <row r="908" spans="1:28" ht="14.25" customHeight="1" x14ac:dyDescent="0.35">
      <c r="A908" s="61"/>
      <c r="B908" s="61"/>
      <c r="C908" s="61"/>
      <c r="D908" s="61"/>
      <c r="E908" s="61"/>
      <c r="F908" s="61"/>
      <c r="G908" s="61"/>
      <c r="H908" s="61"/>
      <c r="I908" s="61"/>
      <c r="J908" s="61"/>
      <c r="K908" s="61"/>
      <c r="L908" s="61"/>
      <c r="M908" s="61"/>
      <c r="N908" s="61"/>
      <c r="O908" s="61"/>
      <c r="P908" s="61"/>
      <c r="Q908" s="61"/>
      <c r="R908" s="61"/>
      <c r="S908" s="61"/>
      <c r="T908" s="61"/>
      <c r="U908" s="61"/>
      <c r="V908" s="61"/>
      <c r="W908" s="61"/>
      <c r="X908" s="61"/>
      <c r="Y908" s="61"/>
      <c r="Z908" s="61"/>
      <c r="AA908" s="61"/>
      <c r="AB908" s="61"/>
    </row>
    <row r="909" spans="1:28" ht="14.25" customHeight="1" x14ac:dyDescent="0.35">
      <c r="A909" s="61"/>
      <c r="B909" s="61"/>
      <c r="C909" s="61"/>
      <c r="D909" s="61"/>
      <c r="E909" s="61"/>
      <c r="F909" s="61"/>
      <c r="G909" s="61"/>
      <c r="H909" s="61"/>
      <c r="I909" s="61"/>
      <c r="J909" s="61"/>
      <c r="K909" s="61"/>
      <c r="L909" s="61"/>
      <c r="M909" s="61"/>
      <c r="N909" s="61"/>
      <c r="O909" s="61"/>
      <c r="P909" s="61"/>
      <c r="Q909" s="61"/>
      <c r="R909" s="61"/>
      <c r="S909" s="61"/>
      <c r="T909" s="61"/>
      <c r="U909" s="61"/>
      <c r="V909" s="61"/>
      <c r="W909" s="61"/>
      <c r="X909" s="61"/>
      <c r="Y909" s="61"/>
      <c r="Z909" s="61"/>
      <c r="AA909" s="61"/>
      <c r="AB909" s="61"/>
    </row>
    <row r="910" spans="1:28" ht="14.25" customHeight="1" x14ac:dyDescent="0.35">
      <c r="A910" s="61"/>
      <c r="B910" s="61"/>
      <c r="C910" s="61"/>
      <c r="D910" s="61"/>
      <c r="E910" s="61"/>
      <c r="F910" s="61"/>
      <c r="G910" s="61"/>
      <c r="H910" s="61"/>
      <c r="I910" s="61"/>
      <c r="J910" s="61"/>
      <c r="K910" s="61"/>
      <c r="L910" s="61"/>
      <c r="M910" s="61"/>
      <c r="N910" s="61"/>
      <c r="O910" s="61"/>
      <c r="P910" s="61"/>
      <c r="Q910" s="61"/>
      <c r="R910" s="61"/>
      <c r="S910" s="61"/>
      <c r="T910" s="61"/>
      <c r="U910" s="61"/>
      <c r="V910" s="61"/>
      <c r="W910" s="61"/>
      <c r="X910" s="61"/>
      <c r="Y910" s="61"/>
      <c r="Z910" s="61"/>
      <c r="AA910" s="61"/>
      <c r="AB910" s="61"/>
    </row>
    <row r="911" spans="1:28" ht="14.25" customHeight="1" x14ac:dyDescent="0.35">
      <c r="A911" s="61"/>
      <c r="B911" s="61"/>
      <c r="C911" s="61"/>
      <c r="D911" s="61"/>
      <c r="E911" s="61"/>
      <c r="F911" s="61"/>
      <c r="G911" s="61"/>
      <c r="H911" s="61"/>
      <c r="I911" s="61"/>
      <c r="J911" s="61"/>
      <c r="K911" s="61"/>
      <c r="L911" s="61"/>
      <c r="M911" s="61"/>
      <c r="N911" s="61"/>
      <c r="O911" s="61"/>
      <c r="P911" s="61"/>
      <c r="Q911" s="61"/>
      <c r="R911" s="61"/>
      <c r="S911" s="61"/>
      <c r="T911" s="61"/>
      <c r="U911" s="61"/>
      <c r="V911" s="61"/>
      <c r="W911" s="61"/>
      <c r="X911" s="61"/>
      <c r="Y911" s="61"/>
      <c r="Z911" s="61"/>
      <c r="AA911" s="61"/>
      <c r="AB911" s="61"/>
    </row>
    <row r="912" spans="1:28" ht="14.25" customHeight="1" x14ac:dyDescent="0.35">
      <c r="A912" s="61"/>
      <c r="B912" s="61"/>
      <c r="C912" s="61"/>
      <c r="D912" s="61"/>
      <c r="E912" s="61"/>
      <c r="F912" s="61"/>
      <c r="G912" s="61"/>
      <c r="H912" s="61"/>
      <c r="I912" s="61"/>
      <c r="J912" s="61"/>
      <c r="K912" s="61"/>
      <c r="L912" s="61"/>
      <c r="M912" s="61"/>
      <c r="N912" s="61"/>
      <c r="O912" s="61"/>
      <c r="P912" s="61"/>
      <c r="Q912" s="61"/>
      <c r="R912" s="61"/>
      <c r="S912" s="61"/>
      <c r="T912" s="61"/>
      <c r="U912" s="61"/>
      <c r="V912" s="61"/>
      <c r="W912" s="61"/>
      <c r="X912" s="61"/>
      <c r="Y912" s="61"/>
      <c r="Z912" s="61"/>
      <c r="AA912" s="61"/>
      <c r="AB912" s="61"/>
    </row>
    <row r="913" spans="1:28" ht="14.25" customHeight="1" x14ac:dyDescent="0.35">
      <c r="A913" s="61"/>
      <c r="B913" s="61"/>
      <c r="C913" s="61"/>
      <c r="D913" s="61"/>
      <c r="E913" s="61"/>
      <c r="F913" s="61"/>
      <c r="G913" s="61"/>
      <c r="H913" s="61"/>
      <c r="I913" s="61"/>
      <c r="J913" s="61"/>
      <c r="K913" s="61"/>
      <c r="L913" s="61"/>
      <c r="M913" s="61"/>
      <c r="N913" s="61"/>
      <c r="O913" s="61"/>
      <c r="P913" s="61"/>
      <c r="Q913" s="61"/>
      <c r="R913" s="61"/>
      <c r="S913" s="61"/>
      <c r="T913" s="61"/>
      <c r="U913" s="61"/>
      <c r="V913" s="61"/>
      <c r="W913" s="61"/>
      <c r="X913" s="61"/>
      <c r="Y913" s="61"/>
      <c r="Z913" s="61"/>
      <c r="AA913" s="61"/>
      <c r="AB913" s="61"/>
    </row>
    <row r="914" spans="1:28" ht="14.25" customHeight="1" x14ac:dyDescent="0.35">
      <c r="A914" s="61"/>
      <c r="B914" s="61"/>
      <c r="C914" s="61"/>
      <c r="D914" s="61"/>
      <c r="E914" s="61"/>
      <c r="F914" s="61"/>
      <c r="G914" s="61"/>
      <c r="H914" s="61"/>
      <c r="I914" s="61"/>
      <c r="J914" s="61"/>
      <c r="K914" s="61"/>
      <c r="L914" s="61"/>
      <c r="M914" s="61"/>
      <c r="N914" s="61"/>
      <c r="O914" s="61"/>
      <c r="P914" s="61"/>
      <c r="Q914" s="61"/>
      <c r="R914" s="61"/>
      <c r="S914" s="61"/>
      <c r="T914" s="61"/>
      <c r="U914" s="61"/>
      <c r="V914" s="61"/>
      <c r="W914" s="61"/>
      <c r="X914" s="61"/>
      <c r="Y914" s="61"/>
      <c r="Z914" s="61"/>
      <c r="AA914" s="61"/>
      <c r="AB914" s="61"/>
    </row>
    <row r="915" spans="1:28" ht="14.25" customHeight="1" x14ac:dyDescent="0.35">
      <c r="A915" s="61"/>
      <c r="B915" s="61"/>
      <c r="C915" s="61"/>
      <c r="D915" s="61"/>
      <c r="E915" s="61"/>
      <c r="F915" s="61"/>
      <c r="G915" s="61"/>
      <c r="H915" s="61"/>
      <c r="I915" s="61"/>
      <c r="J915" s="61"/>
      <c r="K915" s="61"/>
      <c r="L915" s="61"/>
      <c r="M915" s="61"/>
      <c r="N915" s="61"/>
      <c r="O915" s="61"/>
      <c r="P915" s="61"/>
      <c r="Q915" s="61"/>
      <c r="R915" s="61"/>
      <c r="S915" s="61"/>
      <c r="T915" s="61"/>
      <c r="U915" s="61"/>
      <c r="V915" s="61"/>
      <c r="W915" s="61"/>
      <c r="X915" s="61"/>
      <c r="Y915" s="61"/>
      <c r="Z915" s="61"/>
      <c r="AA915" s="61"/>
      <c r="AB915" s="61"/>
    </row>
    <row r="916" spans="1:28" ht="14.25" customHeight="1" x14ac:dyDescent="0.35">
      <c r="A916" s="61"/>
      <c r="B916" s="61"/>
      <c r="C916" s="61"/>
      <c r="D916" s="61"/>
      <c r="E916" s="61"/>
      <c r="F916" s="61"/>
      <c r="G916" s="61"/>
      <c r="H916" s="61"/>
      <c r="I916" s="61"/>
      <c r="J916" s="61"/>
      <c r="K916" s="61"/>
      <c r="L916" s="61"/>
      <c r="M916" s="61"/>
      <c r="N916" s="61"/>
      <c r="O916" s="61"/>
      <c r="P916" s="61"/>
      <c r="Q916" s="61"/>
      <c r="R916" s="61"/>
      <c r="S916" s="61"/>
      <c r="T916" s="61"/>
      <c r="U916" s="61"/>
      <c r="V916" s="61"/>
      <c r="W916" s="61"/>
      <c r="X916" s="61"/>
      <c r="Y916" s="61"/>
      <c r="Z916" s="61"/>
      <c r="AA916" s="61"/>
      <c r="AB916" s="61"/>
    </row>
    <row r="917" spans="1:28" ht="14.25" customHeight="1" x14ac:dyDescent="0.35">
      <c r="A917" s="61"/>
      <c r="B917" s="61"/>
      <c r="C917" s="61"/>
      <c r="D917" s="61"/>
      <c r="E917" s="61"/>
      <c r="F917" s="61"/>
      <c r="G917" s="61"/>
      <c r="H917" s="61"/>
      <c r="I917" s="61"/>
      <c r="J917" s="61"/>
      <c r="K917" s="61"/>
      <c r="L917" s="61"/>
      <c r="M917" s="61"/>
      <c r="N917" s="61"/>
      <c r="O917" s="61"/>
      <c r="P917" s="61"/>
      <c r="Q917" s="61"/>
      <c r="R917" s="61"/>
      <c r="S917" s="61"/>
      <c r="T917" s="61"/>
      <c r="U917" s="61"/>
      <c r="V917" s="61"/>
      <c r="W917" s="61"/>
      <c r="X917" s="61"/>
      <c r="Y917" s="61"/>
      <c r="Z917" s="61"/>
      <c r="AA917" s="61"/>
      <c r="AB917" s="61"/>
    </row>
    <row r="918" spans="1:28" ht="14.25" customHeight="1" x14ac:dyDescent="0.35">
      <c r="A918" s="61"/>
      <c r="B918" s="61"/>
      <c r="C918" s="61"/>
      <c r="D918" s="61"/>
      <c r="E918" s="61"/>
      <c r="F918" s="61"/>
      <c r="G918" s="61"/>
      <c r="H918" s="61"/>
      <c r="I918" s="61"/>
      <c r="J918" s="61"/>
      <c r="K918" s="61"/>
      <c r="L918" s="61"/>
      <c r="M918" s="61"/>
      <c r="N918" s="61"/>
      <c r="O918" s="61"/>
      <c r="P918" s="61"/>
      <c r="Q918" s="61"/>
      <c r="R918" s="61"/>
      <c r="S918" s="61"/>
      <c r="T918" s="61"/>
      <c r="U918" s="61"/>
      <c r="V918" s="61"/>
      <c r="W918" s="61"/>
      <c r="X918" s="61"/>
      <c r="Y918" s="61"/>
      <c r="Z918" s="61"/>
      <c r="AA918" s="61"/>
      <c r="AB918" s="61"/>
    </row>
    <row r="919" spans="1:28" ht="14.25" customHeight="1" x14ac:dyDescent="0.35">
      <c r="A919" s="61"/>
      <c r="B919" s="61"/>
      <c r="C919" s="61"/>
      <c r="D919" s="61"/>
      <c r="E919" s="61"/>
      <c r="F919" s="61"/>
      <c r="G919" s="61"/>
      <c r="H919" s="61"/>
      <c r="I919" s="61"/>
      <c r="J919" s="61"/>
      <c r="K919" s="61"/>
      <c r="L919" s="61"/>
      <c r="M919" s="61"/>
      <c r="N919" s="61"/>
      <c r="O919" s="61"/>
      <c r="P919" s="61"/>
      <c r="Q919" s="61"/>
      <c r="R919" s="61"/>
      <c r="S919" s="61"/>
      <c r="T919" s="61"/>
      <c r="U919" s="61"/>
      <c r="V919" s="61"/>
      <c r="W919" s="61"/>
      <c r="X919" s="61"/>
      <c r="Y919" s="61"/>
      <c r="Z919" s="61"/>
      <c r="AA919" s="61"/>
      <c r="AB919" s="61"/>
    </row>
    <row r="920" spans="1:28" ht="14.25" customHeight="1" x14ac:dyDescent="0.35">
      <c r="A920" s="61"/>
      <c r="B920" s="61"/>
      <c r="C920" s="61"/>
      <c r="D920" s="61"/>
      <c r="E920" s="61"/>
      <c r="F920" s="61"/>
      <c r="G920" s="61"/>
      <c r="H920" s="61"/>
      <c r="I920" s="61"/>
      <c r="J920" s="61"/>
      <c r="K920" s="61"/>
      <c r="L920" s="61"/>
      <c r="M920" s="61"/>
      <c r="N920" s="61"/>
      <c r="O920" s="61"/>
      <c r="P920" s="61"/>
      <c r="Q920" s="61"/>
      <c r="R920" s="61"/>
      <c r="S920" s="61"/>
      <c r="T920" s="61"/>
      <c r="U920" s="61"/>
      <c r="V920" s="61"/>
      <c r="W920" s="61"/>
      <c r="X920" s="61"/>
      <c r="Y920" s="61"/>
      <c r="Z920" s="61"/>
      <c r="AA920" s="61"/>
      <c r="AB920" s="61"/>
    </row>
    <row r="921" spans="1:28" ht="14.25" customHeight="1" x14ac:dyDescent="0.35">
      <c r="A921" s="61"/>
      <c r="B921" s="61"/>
      <c r="C921" s="61"/>
      <c r="D921" s="61"/>
      <c r="E921" s="61"/>
      <c r="F921" s="61"/>
      <c r="G921" s="61"/>
      <c r="H921" s="61"/>
      <c r="I921" s="61"/>
      <c r="J921" s="61"/>
      <c r="K921" s="61"/>
      <c r="L921" s="61"/>
      <c r="M921" s="61"/>
      <c r="N921" s="61"/>
      <c r="O921" s="61"/>
      <c r="P921" s="61"/>
      <c r="Q921" s="61"/>
      <c r="R921" s="61"/>
      <c r="S921" s="61"/>
      <c r="T921" s="61"/>
      <c r="U921" s="61"/>
      <c r="V921" s="61"/>
      <c r="W921" s="61"/>
      <c r="X921" s="61"/>
      <c r="Y921" s="61"/>
      <c r="Z921" s="61"/>
      <c r="AA921" s="61"/>
      <c r="AB921" s="61"/>
    </row>
    <row r="922" spans="1:28" ht="14.25" customHeight="1" x14ac:dyDescent="0.35">
      <c r="A922" s="61"/>
      <c r="B922" s="61"/>
      <c r="C922" s="61"/>
      <c r="D922" s="61"/>
      <c r="E922" s="61"/>
      <c r="F922" s="61"/>
      <c r="G922" s="61"/>
      <c r="H922" s="61"/>
      <c r="I922" s="61"/>
      <c r="J922" s="61"/>
      <c r="K922" s="61"/>
      <c r="L922" s="61"/>
      <c r="M922" s="61"/>
      <c r="N922" s="61"/>
      <c r="O922" s="61"/>
      <c r="P922" s="61"/>
      <c r="Q922" s="61"/>
      <c r="R922" s="61"/>
      <c r="S922" s="61"/>
      <c r="T922" s="61"/>
      <c r="U922" s="61"/>
      <c r="V922" s="61"/>
      <c r="W922" s="61"/>
      <c r="X922" s="61"/>
      <c r="Y922" s="61"/>
      <c r="Z922" s="61"/>
      <c r="AA922" s="61"/>
      <c r="AB922" s="61"/>
    </row>
    <row r="923" spans="1:28" ht="14.25" customHeight="1" x14ac:dyDescent="0.35">
      <c r="A923" s="61"/>
      <c r="B923" s="61"/>
      <c r="C923" s="61"/>
      <c r="D923" s="61"/>
      <c r="E923" s="61"/>
      <c r="F923" s="61"/>
      <c r="G923" s="61"/>
      <c r="H923" s="61"/>
      <c r="I923" s="61"/>
      <c r="J923" s="61"/>
      <c r="K923" s="61"/>
      <c r="L923" s="61"/>
      <c r="M923" s="61"/>
      <c r="N923" s="61"/>
      <c r="O923" s="61"/>
      <c r="P923" s="61"/>
      <c r="Q923" s="61"/>
      <c r="R923" s="61"/>
      <c r="S923" s="61"/>
      <c r="T923" s="61"/>
      <c r="U923" s="61"/>
      <c r="V923" s="61"/>
      <c r="W923" s="61"/>
      <c r="X923" s="61"/>
      <c r="Y923" s="61"/>
      <c r="Z923" s="61"/>
      <c r="AA923" s="61"/>
      <c r="AB923" s="61"/>
    </row>
    <row r="924" spans="1:28" ht="14.25" customHeight="1" x14ac:dyDescent="0.35">
      <c r="A924" s="61"/>
      <c r="B924" s="61"/>
      <c r="C924" s="61"/>
      <c r="D924" s="61"/>
      <c r="E924" s="61"/>
      <c r="F924" s="61"/>
      <c r="G924" s="61"/>
      <c r="H924" s="61"/>
      <c r="I924" s="61"/>
      <c r="J924" s="61"/>
      <c r="K924" s="61"/>
      <c r="L924" s="61"/>
      <c r="M924" s="61"/>
      <c r="N924" s="61"/>
      <c r="O924" s="61"/>
      <c r="P924" s="61"/>
      <c r="Q924" s="61"/>
      <c r="R924" s="61"/>
      <c r="S924" s="61"/>
      <c r="T924" s="61"/>
      <c r="U924" s="61"/>
      <c r="V924" s="61"/>
      <c r="W924" s="61"/>
      <c r="X924" s="61"/>
      <c r="Y924" s="61"/>
      <c r="Z924" s="61"/>
      <c r="AA924" s="61"/>
      <c r="AB924" s="61"/>
    </row>
    <row r="925" spans="1:28" ht="14.25" customHeight="1" x14ac:dyDescent="0.35">
      <c r="A925" s="61"/>
      <c r="B925" s="61"/>
      <c r="C925" s="61"/>
      <c r="D925" s="61"/>
      <c r="E925" s="61"/>
      <c r="F925" s="61"/>
      <c r="G925" s="61"/>
      <c r="H925" s="61"/>
      <c r="I925" s="61"/>
      <c r="J925" s="61"/>
      <c r="K925" s="61"/>
      <c r="L925" s="61"/>
      <c r="M925" s="61"/>
      <c r="N925" s="61"/>
      <c r="O925" s="61"/>
      <c r="P925" s="61"/>
      <c r="Q925" s="61"/>
      <c r="R925" s="61"/>
      <c r="S925" s="61"/>
      <c r="T925" s="61"/>
      <c r="U925" s="61"/>
      <c r="V925" s="61"/>
      <c r="W925" s="61"/>
      <c r="X925" s="61"/>
      <c r="Y925" s="61"/>
      <c r="Z925" s="61"/>
      <c r="AA925" s="61"/>
      <c r="AB925" s="61"/>
    </row>
    <row r="926" spans="1:28" ht="14.25" customHeight="1" x14ac:dyDescent="0.35">
      <c r="A926" s="61"/>
      <c r="B926" s="61"/>
      <c r="C926" s="61"/>
      <c r="D926" s="61"/>
      <c r="E926" s="61"/>
      <c r="F926" s="61"/>
      <c r="G926" s="61"/>
      <c r="H926" s="61"/>
      <c r="I926" s="61"/>
      <c r="J926" s="61"/>
      <c r="K926" s="61"/>
      <c r="L926" s="61"/>
      <c r="M926" s="61"/>
      <c r="N926" s="61"/>
      <c r="O926" s="61"/>
      <c r="P926" s="61"/>
      <c r="Q926" s="61"/>
      <c r="R926" s="61"/>
      <c r="S926" s="61"/>
      <c r="T926" s="61"/>
      <c r="U926" s="61"/>
      <c r="V926" s="61"/>
      <c r="W926" s="61"/>
      <c r="X926" s="61"/>
      <c r="Y926" s="61"/>
      <c r="Z926" s="61"/>
      <c r="AA926" s="61"/>
      <c r="AB926" s="61"/>
    </row>
    <row r="927" spans="1:28" ht="14.25" customHeight="1" x14ac:dyDescent="0.35">
      <c r="A927" s="61"/>
      <c r="B927" s="61"/>
      <c r="C927" s="61"/>
      <c r="D927" s="61"/>
      <c r="E927" s="61"/>
      <c r="F927" s="61"/>
      <c r="G927" s="61"/>
      <c r="H927" s="61"/>
      <c r="I927" s="61"/>
      <c r="J927" s="61"/>
      <c r="K927" s="61"/>
      <c r="L927" s="61"/>
      <c r="M927" s="61"/>
      <c r="N927" s="61"/>
      <c r="O927" s="61"/>
      <c r="P927" s="61"/>
      <c r="Q927" s="61"/>
      <c r="R927" s="61"/>
      <c r="S927" s="61"/>
      <c r="T927" s="61"/>
      <c r="U927" s="61"/>
      <c r="V927" s="61"/>
      <c r="W927" s="61"/>
      <c r="X927" s="61"/>
      <c r="Y927" s="61"/>
      <c r="Z927" s="61"/>
      <c r="AA927" s="61"/>
      <c r="AB927" s="61"/>
    </row>
    <row r="928" spans="1:28" ht="14.25" customHeight="1" x14ac:dyDescent="0.35">
      <c r="A928" s="61"/>
      <c r="B928" s="61"/>
      <c r="C928" s="61"/>
      <c r="D928" s="61"/>
      <c r="E928" s="61"/>
      <c r="F928" s="61"/>
      <c r="G928" s="61"/>
      <c r="H928" s="61"/>
      <c r="I928" s="61"/>
      <c r="J928" s="61"/>
      <c r="K928" s="61"/>
      <c r="L928" s="61"/>
      <c r="M928" s="61"/>
      <c r="N928" s="61"/>
      <c r="O928" s="61"/>
      <c r="P928" s="61"/>
      <c r="Q928" s="61"/>
      <c r="R928" s="61"/>
      <c r="S928" s="61"/>
      <c r="T928" s="61"/>
      <c r="U928" s="61"/>
      <c r="V928" s="61"/>
      <c r="W928" s="61"/>
      <c r="X928" s="61"/>
      <c r="Y928" s="61"/>
      <c r="Z928" s="61"/>
      <c r="AA928" s="61"/>
      <c r="AB928" s="61"/>
    </row>
    <row r="929" spans="1:28" ht="14.25" customHeight="1" x14ac:dyDescent="0.35">
      <c r="A929" s="61"/>
      <c r="B929" s="61"/>
      <c r="C929" s="61"/>
      <c r="D929" s="61"/>
      <c r="E929" s="61"/>
      <c r="F929" s="61"/>
      <c r="G929" s="61"/>
      <c r="H929" s="61"/>
      <c r="I929" s="61"/>
      <c r="J929" s="61"/>
      <c r="K929" s="61"/>
      <c r="L929" s="61"/>
      <c r="M929" s="61"/>
      <c r="N929" s="61"/>
      <c r="O929" s="61"/>
      <c r="P929" s="61"/>
      <c r="Q929" s="61"/>
      <c r="R929" s="61"/>
      <c r="S929" s="61"/>
      <c r="T929" s="61"/>
      <c r="U929" s="61"/>
      <c r="V929" s="61"/>
      <c r="W929" s="61"/>
      <c r="X929" s="61"/>
      <c r="Y929" s="61"/>
      <c r="Z929" s="61"/>
      <c r="AA929" s="61"/>
      <c r="AB929" s="61"/>
    </row>
    <row r="930" spans="1:28" ht="14.25" customHeight="1" x14ac:dyDescent="0.35">
      <c r="A930" s="61"/>
      <c r="B930" s="61"/>
      <c r="C930" s="61"/>
      <c r="D930" s="61"/>
      <c r="E930" s="61"/>
      <c r="F930" s="61"/>
      <c r="G930" s="61"/>
      <c r="H930" s="61"/>
      <c r="I930" s="61"/>
      <c r="J930" s="61"/>
      <c r="K930" s="61"/>
      <c r="L930" s="61"/>
      <c r="M930" s="61"/>
      <c r="N930" s="61"/>
      <c r="O930" s="61"/>
      <c r="P930" s="61"/>
      <c r="Q930" s="61"/>
      <c r="R930" s="61"/>
      <c r="S930" s="61"/>
      <c r="T930" s="61"/>
      <c r="U930" s="61"/>
      <c r="V930" s="61"/>
      <c r="W930" s="61"/>
      <c r="X930" s="61"/>
      <c r="Y930" s="61"/>
      <c r="Z930" s="61"/>
      <c r="AA930" s="61"/>
      <c r="AB930" s="61"/>
    </row>
    <row r="931" spans="1:28" ht="14.25" customHeight="1" x14ac:dyDescent="0.35">
      <c r="A931" s="61"/>
      <c r="B931" s="61"/>
      <c r="C931" s="61"/>
      <c r="D931" s="61"/>
      <c r="E931" s="61"/>
      <c r="F931" s="61"/>
      <c r="G931" s="61"/>
      <c r="H931" s="61"/>
      <c r="I931" s="61"/>
      <c r="J931" s="61"/>
      <c r="K931" s="61"/>
      <c r="L931" s="61"/>
      <c r="M931" s="61"/>
      <c r="N931" s="61"/>
      <c r="O931" s="61"/>
      <c r="P931" s="61"/>
      <c r="Q931" s="61"/>
      <c r="R931" s="61"/>
      <c r="S931" s="61"/>
      <c r="T931" s="61"/>
      <c r="U931" s="61"/>
      <c r="V931" s="61"/>
      <c r="W931" s="61"/>
      <c r="X931" s="61"/>
      <c r="Y931" s="61"/>
      <c r="Z931" s="61"/>
      <c r="AA931" s="61"/>
      <c r="AB931" s="61"/>
    </row>
    <row r="932" spans="1:28" ht="14.25" customHeight="1" x14ac:dyDescent="0.35">
      <c r="A932" s="61"/>
      <c r="B932" s="61"/>
      <c r="C932" s="61"/>
      <c r="D932" s="61"/>
      <c r="E932" s="61"/>
      <c r="F932" s="61"/>
      <c r="G932" s="61"/>
      <c r="H932" s="61"/>
      <c r="I932" s="61"/>
      <c r="J932" s="61"/>
      <c r="K932" s="61"/>
      <c r="L932" s="61"/>
      <c r="M932" s="61"/>
      <c r="N932" s="61"/>
      <c r="O932" s="61"/>
      <c r="P932" s="61"/>
      <c r="Q932" s="61"/>
      <c r="R932" s="61"/>
      <c r="S932" s="61"/>
      <c r="T932" s="61"/>
      <c r="U932" s="61"/>
      <c r="V932" s="61"/>
      <c r="W932" s="61"/>
      <c r="X932" s="61"/>
      <c r="Y932" s="61"/>
      <c r="Z932" s="61"/>
      <c r="AA932" s="61"/>
      <c r="AB932" s="61"/>
    </row>
    <row r="933" spans="1:28" ht="14.25" customHeight="1" x14ac:dyDescent="0.35">
      <c r="A933" s="61"/>
      <c r="B933" s="61"/>
      <c r="C933" s="61"/>
      <c r="D933" s="61"/>
      <c r="E933" s="61"/>
      <c r="F933" s="61"/>
      <c r="G933" s="61"/>
      <c r="H933" s="61"/>
      <c r="I933" s="61"/>
      <c r="J933" s="61"/>
      <c r="K933" s="61"/>
      <c r="L933" s="61"/>
      <c r="M933" s="61"/>
      <c r="N933" s="61"/>
      <c r="O933" s="61"/>
      <c r="P933" s="61"/>
      <c r="Q933" s="61"/>
      <c r="R933" s="61"/>
      <c r="S933" s="61"/>
      <c r="T933" s="61"/>
      <c r="U933" s="61"/>
      <c r="V933" s="61"/>
      <c r="W933" s="61"/>
      <c r="X933" s="61"/>
      <c r="Y933" s="61"/>
      <c r="Z933" s="61"/>
      <c r="AA933" s="61"/>
      <c r="AB933" s="61"/>
    </row>
    <row r="934" spans="1:28" ht="14.25" customHeight="1" x14ac:dyDescent="0.35">
      <c r="A934" s="61"/>
      <c r="B934" s="61"/>
      <c r="C934" s="61"/>
      <c r="D934" s="61"/>
      <c r="E934" s="61"/>
      <c r="F934" s="61"/>
      <c r="G934" s="61"/>
      <c r="H934" s="61"/>
      <c r="I934" s="61"/>
      <c r="J934" s="61"/>
      <c r="K934" s="61"/>
      <c r="L934" s="61"/>
      <c r="M934" s="61"/>
      <c r="N934" s="61"/>
      <c r="O934" s="61"/>
      <c r="P934" s="61"/>
      <c r="Q934" s="61"/>
      <c r="R934" s="61"/>
      <c r="S934" s="61"/>
      <c r="T934" s="61"/>
      <c r="U934" s="61"/>
      <c r="V934" s="61"/>
      <c r="W934" s="61"/>
      <c r="X934" s="61"/>
      <c r="Y934" s="61"/>
      <c r="Z934" s="61"/>
      <c r="AA934" s="61"/>
      <c r="AB934" s="61"/>
    </row>
    <row r="935" spans="1:28" ht="14.25" customHeight="1" x14ac:dyDescent="0.35">
      <c r="A935" s="61"/>
      <c r="B935" s="61"/>
      <c r="C935" s="61"/>
      <c r="D935" s="61"/>
      <c r="E935" s="61"/>
      <c r="F935" s="61"/>
      <c r="G935" s="61"/>
      <c r="H935" s="61"/>
      <c r="I935" s="61"/>
      <c r="J935" s="61"/>
      <c r="K935" s="61"/>
      <c r="L935" s="61"/>
      <c r="M935" s="61"/>
      <c r="N935" s="61"/>
      <c r="O935" s="61"/>
      <c r="P935" s="61"/>
      <c r="Q935" s="61"/>
      <c r="R935" s="61"/>
      <c r="S935" s="61"/>
      <c r="T935" s="61"/>
      <c r="U935" s="61"/>
      <c r="V935" s="61"/>
      <c r="W935" s="61"/>
      <c r="X935" s="61"/>
      <c r="Y935" s="61"/>
      <c r="Z935" s="61"/>
      <c r="AA935" s="61"/>
      <c r="AB935" s="61"/>
    </row>
    <row r="936" spans="1:28" ht="14.25" customHeight="1" x14ac:dyDescent="0.35">
      <c r="A936" s="61"/>
      <c r="B936" s="61"/>
      <c r="C936" s="61"/>
      <c r="D936" s="61"/>
      <c r="E936" s="61"/>
      <c r="F936" s="61"/>
      <c r="G936" s="61"/>
      <c r="H936" s="61"/>
      <c r="I936" s="61"/>
      <c r="J936" s="61"/>
      <c r="K936" s="61"/>
      <c r="L936" s="61"/>
      <c r="M936" s="61"/>
      <c r="N936" s="61"/>
      <c r="O936" s="61"/>
      <c r="P936" s="61"/>
      <c r="Q936" s="61"/>
      <c r="R936" s="61"/>
      <c r="S936" s="61"/>
      <c r="T936" s="61"/>
      <c r="U936" s="61"/>
      <c r="V936" s="61"/>
      <c r="W936" s="61"/>
      <c r="X936" s="61"/>
      <c r="Y936" s="61"/>
      <c r="Z936" s="61"/>
      <c r="AA936" s="61"/>
      <c r="AB936" s="61"/>
    </row>
    <row r="937" spans="1:28" ht="14.25" customHeight="1" x14ac:dyDescent="0.35">
      <c r="A937" s="61"/>
      <c r="B937" s="61"/>
      <c r="C937" s="61"/>
      <c r="D937" s="61"/>
      <c r="E937" s="61"/>
      <c r="F937" s="61"/>
      <c r="G937" s="61"/>
      <c r="H937" s="61"/>
      <c r="I937" s="61"/>
      <c r="J937" s="61"/>
      <c r="K937" s="61"/>
      <c r="L937" s="61"/>
      <c r="M937" s="61"/>
      <c r="N937" s="61"/>
      <c r="O937" s="61"/>
      <c r="P937" s="61"/>
      <c r="Q937" s="61"/>
      <c r="R937" s="61"/>
      <c r="S937" s="61"/>
      <c r="T937" s="61"/>
      <c r="U937" s="61"/>
      <c r="V937" s="61"/>
      <c r="W937" s="61"/>
      <c r="X937" s="61"/>
      <c r="Y937" s="61"/>
      <c r="Z937" s="61"/>
      <c r="AA937" s="61"/>
      <c r="AB937" s="61"/>
    </row>
    <row r="938" spans="1:28" ht="14.25" customHeight="1" x14ac:dyDescent="0.35">
      <c r="A938" s="61"/>
      <c r="B938" s="61"/>
      <c r="C938" s="61"/>
      <c r="D938" s="61"/>
      <c r="E938" s="61"/>
      <c r="F938" s="61"/>
      <c r="G938" s="61"/>
      <c r="H938" s="61"/>
      <c r="I938" s="61"/>
      <c r="J938" s="61"/>
      <c r="K938" s="61"/>
      <c r="L938" s="61"/>
      <c r="M938" s="61"/>
      <c r="N938" s="61"/>
      <c r="O938" s="61"/>
      <c r="P938" s="61"/>
      <c r="Q938" s="61"/>
      <c r="R938" s="61"/>
      <c r="S938" s="61"/>
      <c r="T938" s="61"/>
      <c r="U938" s="61"/>
      <c r="V938" s="61"/>
      <c r="W938" s="61"/>
      <c r="X938" s="61"/>
      <c r="Y938" s="61"/>
      <c r="Z938" s="61"/>
      <c r="AA938" s="61"/>
      <c r="AB938" s="61"/>
    </row>
    <row r="939" spans="1:28" ht="14.25" customHeight="1" x14ac:dyDescent="0.35">
      <c r="A939" s="61"/>
      <c r="B939" s="61"/>
      <c r="C939" s="61"/>
      <c r="D939" s="61"/>
      <c r="E939" s="61"/>
      <c r="F939" s="61"/>
      <c r="G939" s="61"/>
      <c r="H939" s="61"/>
      <c r="I939" s="61"/>
      <c r="J939" s="61"/>
      <c r="K939" s="61"/>
      <c r="L939" s="61"/>
      <c r="M939" s="61"/>
      <c r="N939" s="61"/>
      <c r="O939" s="61"/>
      <c r="P939" s="61"/>
      <c r="Q939" s="61"/>
      <c r="R939" s="61"/>
      <c r="S939" s="61"/>
      <c r="T939" s="61"/>
      <c r="U939" s="61"/>
      <c r="V939" s="61"/>
      <c r="W939" s="61"/>
      <c r="X939" s="61"/>
      <c r="Y939" s="61"/>
      <c r="Z939" s="61"/>
      <c r="AA939" s="61"/>
      <c r="AB939" s="61"/>
    </row>
    <row r="940" spans="1:28" ht="14.25" customHeight="1" x14ac:dyDescent="0.35">
      <c r="A940" s="61"/>
      <c r="B940" s="61"/>
      <c r="C940" s="61"/>
      <c r="D940" s="61"/>
      <c r="E940" s="61"/>
      <c r="F940" s="61"/>
      <c r="G940" s="61"/>
      <c r="H940" s="61"/>
      <c r="I940" s="61"/>
      <c r="J940" s="61"/>
      <c r="K940" s="61"/>
      <c r="L940" s="61"/>
      <c r="M940" s="61"/>
      <c r="N940" s="61"/>
      <c r="O940" s="61"/>
      <c r="P940" s="61"/>
      <c r="Q940" s="61"/>
      <c r="R940" s="61"/>
      <c r="S940" s="61"/>
      <c r="T940" s="61"/>
      <c r="U940" s="61"/>
      <c r="V940" s="61"/>
      <c r="W940" s="61"/>
      <c r="X940" s="61"/>
      <c r="Y940" s="61"/>
      <c r="Z940" s="61"/>
      <c r="AA940" s="61"/>
      <c r="AB940" s="61"/>
    </row>
    <row r="941" spans="1:28" ht="14.25" customHeight="1" x14ac:dyDescent="0.35">
      <c r="A941" s="61"/>
      <c r="B941" s="61"/>
      <c r="C941" s="61"/>
      <c r="D941" s="61"/>
      <c r="E941" s="61"/>
      <c r="F941" s="61"/>
      <c r="G941" s="61"/>
      <c r="H941" s="61"/>
      <c r="I941" s="61"/>
      <c r="J941" s="61"/>
      <c r="K941" s="61"/>
      <c r="L941" s="61"/>
      <c r="M941" s="61"/>
      <c r="N941" s="61"/>
      <c r="O941" s="61"/>
      <c r="P941" s="61"/>
      <c r="Q941" s="61"/>
      <c r="R941" s="61"/>
      <c r="S941" s="61"/>
      <c r="T941" s="61"/>
      <c r="U941" s="61"/>
      <c r="V941" s="61"/>
      <c r="W941" s="61"/>
      <c r="X941" s="61"/>
      <c r="Y941" s="61"/>
      <c r="Z941" s="61"/>
      <c r="AA941" s="61"/>
      <c r="AB941" s="61"/>
    </row>
    <row r="942" spans="1:28" ht="14.25" customHeight="1" x14ac:dyDescent="0.35">
      <c r="A942" s="61"/>
      <c r="B942" s="61"/>
      <c r="C942" s="61"/>
      <c r="D942" s="61"/>
      <c r="E942" s="61"/>
      <c r="F942" s="61"/>
      <c r="G942" s="61"/>
      <c r="H942" s="61"/>
      <c r="I942" s="61"/>
      <c r="J942" s="61"/>
      <c r="K942" s="61"/>
      <c r="L942" s="61"/>
      <c r="M942" s="61"/>
      <c r="N942" s="61"/>
      <c r="O942" s="61"/>
      <c r="P942" s="61"/>
      <c r="Q942" s="61"/>
      <c r="R942" s="61"/>
      <c r="S942" s="61"/>
      <c r="T942" s="61"/>
      <c r="U942" s="61"/>
      <c r="V942" s="61"/>
      <c r="W942" s="61"/>
      <c r="X942" s="61"/>
      <c r="Y942" s="61"/>
      <c r="Z942" s="61"/>
      <c r="AA942" s="61"/>
      <c r="AB942" s="61"/>
    </row>
    <row r="943" spans="1:28" ht="14.25" customHeight="1" x14ac:dyDescent="0.35">
      <c r="A943" s="61"/>
      <c r="B943" s="61"/>
      <c r="C943" s="61"/>
      <c r="D943" s="61"/>
      <c r="E943" s="61"/>
      <c r="F943" s="61"/>
      <c r="G943" s="61"/>
      <c r="H943" s="61"/>
      <c r="I943" s="61"/>
      <c r="J943" s="61"/>
      <c r="K943" s="61"/>
      <c r="L943" s="61"/>
      <c r="M943" s="61"/>
      <c r="N943" s="61"/>
      <c r="O943" s="61"/>
      <c r="P943" s="61"/>
      <c r="Q943" s="61"/>
      <c r="R943" s="61"/>
      <c r="S943" s="61"/>
      <c r="T943" s="61"/>
      <c r="U943" s="61"/>
      <c r="V943" s="61"/>
      <c r="W943" s="61"/>
      <c r="X943" s="61"/>
      <c r="Y943" s="61"/>
      <c r="Z943" s="61"/>
      <c r="AA943" s="61"/>
      <c r="AB943" s="61"/>
    </row>
    <row r="944" spans="1:28" ht="14.25" customHeight="1" x14ac:dyDescent="0.35">
      <c r="A944" s="61"/>
      <c r="B944" s="61"/>
      <c r="C944" s="61"/>
      <c r="D944" s="61"/>
      <c r="E944" s="61"/>
      <c r="F944" s="61"/>
      <c r="G944" s="61"/>
      <c r="H944" s="61"/>
      <c r="I944" s="61"/>
      <c r="J944" s="61"/>
      <c r="K944" s="61"/>
      <c r="L944" s="61"/>
      <c r="M944" s="61"/>
      <c r="N944" s="61"/>
      <c r="O944" s="61"/>
      <c r="P944" s="61"/>
      <c r="Q944" s="61"/>
      <c r="R944" s="61"/>
      <c r="S944" s="61"/>
      <c r="T944" s="61"/>
      <c r="U944" s="61"/>
      <c r="V944" s="61"/>
      <c r="W944" s="61"/>
      <c r="X944" s="61"/>
      <c r="Y944" s="61"/>
      <c r="Z944" s="61"/>
      <c r="AA944" s="61"/>
      <c r="AB944" s="61"/>
    </row>
    <row r="945" spans="1:28" ht="14.25" customHeight="1" x14ac:dyDescent="0.35">
      <c r="A945" s="61"/>
      <c r="B945" s="61"/>
      <c r="C945" s="61"/>
      <c r="D945" s="61"/>
      <c r="E945" s="61"/>
      <c r="F945" s="61"/>
      <c r="G945" s="61"/>
      <c r="H945" s="61"/>
      <c r="I945" s="61"/>
      <c r="J945" s="61"/>
      <c r="K945" s="61"/>
      <c r="L945" s="61"/>
      <c r="M945" s="61"/>
      <c r="N945" s="61"/>
      <c r="O945" s="61"/>
      <c r="P945" s="61"/>
      <c r="Q945" s="61"/>
      <c r="R945" s="61"/>
      <c r="S945" s="61"/>
      <c r="T945" s="61"/>
      <c r="U945" s="61"/>
      <c r="V945" s="61"/>
      <c r="W945" s="61"/>
      <c r="X945" s="61"/>
      <c r="Y945" s="61"/>
      <c r="Z945" s="61"/>
      <c r="AA945" s="61"/>
      <c r="AB945" s="61"/>
    </row>
    <row r="946" spans="1:28" ht="14.25" customHeight="1" x14ac:dyDescent="0.35">
      <c r="A946" s="61"/>
      <c r="B946" s="61"/>
      <c r="C946" s="61"/>
      <c r="D946" s="61"/>
      <c r="E946" s="61"/>
      <c r="F946" s="61"/>
      <c r="G946" s="61"/>
      <c r="H946" s="61"/>
      <c r="I946" s="61"/>
      <c r="J946" s="61"/>
      <c r="K946" s="61"/>
      <c r="L946" s="61"/>
      <c r="M946" s="61"/>
      <c r="N946" s="61"/>
      <c r="O946" s="61"/>
      <c r="P946" s="61"/>
      <c r="Q946" s="61"/>
      <c r="R946" s="61"/>
      <c r="S946" s="61"/>
      <c r="T946" s="61"/>
      <c r="U946" s="61"/>
      <c r="V946" s="61"/>
      <c r="W946" s="61"/>
      <c r="X946" s="61"/>
      <c r="Y946" s="61"/>
      <c r="Z946" s="61"/>
      <c r="AA946" s="61"/>
      <c r="AB946" s="61"/>
    </row>
    <row r="947" spans="1:28" ht="14.25" customHeight="1" x14ac:dyDescent="0.35">
      <c r="A947" s="61"/>
      <c r="B947" s="61"/>
      <c r="C947" s="61"/>
      <c r="D947" s="61"/>
      <c r="E947" s="61"/>
      <c r="F947" s="61"/>
      <c r="G947" s="61"/>
      <c r="H947" s="61"/>
      <c r="I947" s="61"/>
      <c r="J947" s="61"/>
      <c r="K947" s="61"/>
      <c r="L947" s="61"/>
      <c r="M947" s="61"/>
      <c r="N947" s="61"/>
      <c r="O947" s="61"/>
      <c r="P947" s="61"/>
      <c r="Q947" s="61"/>
      <c r="R947" s="61"/>
      <c r="S947" s="61"/>
      <c r="T947" s="61"/>
      <c r="U947" s="61"/>
      <c r="V947" s="61"/>
      <c r="W947" s="61"/>
      <c r="X947" s="61"/>
      <c r="Y947" s="61"/>
      <c r="Z947" s="61"/>
      <c r="AA947" s="61"/>
      <c r="AB947" s="61"/>
    </row>
    <row r="948" spans="1:28" ht="14.25" customHeight="1" x14ac:dyDescent="0.35">
      <c r="A948" s="61"/>
      <c r="B948" s="61"/>
      <c r="C948" s="61"/>
      <c r="D948" s="61"/>
      <c r="E948" s="61"/>
      <c r="F948" s="61"/>
      <c r="G948" s="61"/>
      <c r="H948" s="61"/>
      <c r="I948" s="61"/>
      <c r="J948" s="61"/>
      <c r="K948" s="61"/>
      <c r="L948" s="61"/>
      <c r="M948" s="61"/>
      <c r="N948" s="61"/>
      <c r="O948" s="61"/>
      <c r="P948" s="61"/>
      <c r="Q948" s="61"/>
      <c r="R948" s="61"/>
      <c r="S948" s="61"/>
      <c r="T948" s="61"/>
      <c r="U948" s="61"/>
      <c r="V948" s="61"/>
      <c r="W948" s="61"/>
      <c r="X948" s="61"/>
      <c r="Y948" s="61"/>
      <c r="Z948" s="61"/>
      <c r="AA948" s="61"/>
      <c r="AB948" s="61"/>
    </row>
    <row r="949" spans="1:28" ht="14.25" customHeight="1" x14ac:dyDescent="0.35">
      <c r="A949" s="61"/>
      <c r="B949" s="61"/>
      <c r="C949" s="61"/>
      <c r="D949" s="61"/>
      <c r="E949" s="61"/>
      <c r="F949" s="61"/>
      <c r="G949" s="61"/>
      <c r="H949" s="61"/>
      <c r="I949" s="61"/>
      <c r="J949" s="61"/>
      <c r="K949" s="61"/>
      <c r="L949" s="61"/>
      <c r="M949" s="61"/>
      <c r="N949" s="61"/>
      <c r="O949" s="61"/>
      <c r="P949" s="61"/>
      <c r="Q949" s="61"/>
      <c r="R949" s="61"/>
      <c r="S949" s="61"/>
      <c r="T949" s="61"/>
      <c r="U949" s="61"/>
      <c r="V949" s="61"/>
      <c r="W949" s="61"/>
      <c r="X949" s="61"/>
      <c r="Y949" s="61"/>
      <c r="Z949" s="61"/>
      <c r="AA949" s="61"/>
      <c r="AB949" s="61"/>
    </row>
    <row r="950" spans="1:28" ht="14.25" customHeight="1" x14ac:dyDescent="0.35">
      <c r="A950" s="61"/>
      <c r="B950" s="61"/>
      <c r="C950" s="61"/>
      <c r="D950" s="61"/>
      <c r="E950" s="61"/>
      <c r="F950" s="61"/>
      <c r="G950" s="61"/>
      <c r="H950" s="61"/>
      <c r="I950" s="61"/>
      <c r="J950" s="61"/>
      <c r="K950" s="61"/>
      <c r="L950" s="61"/>
      <c r="M950" s="61"/>
      <c r="N950" s="61"/>
      <c r="O950" s="61"/>
      <c r="P950" s="61"/>
      <c r="Q950" s="61"/>
      <c r="R950" s="61"/>
      <c r="S950" s="61"/>
      <c r="T950" s="61"/>
      <c r="U950" s="61"/>
      <c r="V950" s="61"/>
      <c r="W950" s="61"/>
      <c r="X950" s="61"/>
      <c r="Y950" s="61"/>
      <c r="Z950" s="61"/>
      <c r="AA950" s="61"/>
      <c r="AB950" s="61"/>
    </row>
    <row r="951" spans="1:28" ht="14.25" customHeight="1" x14ac:dyDescent="0.35">
      <c r="A951" s="61"/>
      <c r="B951" s="61"/>
      <c r="C951" s="61"/>
      <c r="D951" s="61"/>
      <c r="E951" s="61"/>
      <c r="F951" s="61"/>
      <c r="G951" s="61"/>
      <c r="H951" s="61"/>
      <c r="I951" s="61"/>
      <c r="J951" s="61"/>
      <c r="K951" s="61"/>
      <c r="L951" s="61"/>
      <c r="M951" s="61"/>
      <c r="N951" s="61"/>
      <c r="O951" s="61"/>
      <c r="P951" s="61"/>
      <c r="Q951" s="61"/>
      <c r="R951" s="61"/>
      <c r="S951" s="61"/>
      <c r="T951" s="61"/>
      <c r="U951" s="61"/>
      <c r="V951" s="61"/>
      <c r="W951" s="61"/>
      <c r="X951" s="61"/>
      <c r="Y951" s="61"/>
      <c r="Z951" s="61"/>
      <c r="AA951" s="61"/>
      <c r="AB951" s="61"/>
    </row>
    <row r="952" spans="1:28" ht="14.25" customHeight="1" x14ac:dyDescent="0.35">
      <c r="A952" s="61"/>
      <c r="B952" s="61"/>
      <c r="C952" s="61"/>
      <c r="D952" s="61"/>
      <c r="E952" s="61"/>
      <c r="F952" s="61"/>
      <c r="G952" s="61"/>
      <c r="H952" s="61"/>
      <c r="I952" s="61"/>
      <c r="J952" s="61"/>
      <c r="K952" s="61"/>
      <c r="L952" s="61"/>
      <c r="M952" s="61"/>
      <c r="N952" s="61"/>
      <c r="O952" s="61"/>
      <c r="P952" s="61"/>
      <c r="Q952" s="61"/>
      <c r="R952" s="61"/>
      <c r="S952" s="61"/>
      <c r="T952" s="61"/>
      <c r="U952" s="61"/>
      <c r="V952" s="61"/>
      <c r="W952" s="61"/>
      <c r="X952" s="61"/>
      <c r="Y952" s="61"/>
      <c r="Z952" s="61"/>
      <c r="AA952" s="61"/>
      <c r="AB952" s="61"/>
    </row>
    <row r="953" spans="1:28" ht="14.25" customHeight="1" x14ac:dyDescent="0.35">
      <c r="A953" s="61"/>
      <c r="B953" s="61"/>
      <c r="C953" s="61"/>
      <c r="D953" s="61"/>
      <c r="E953" s="61"/>
      <c r="F953" s="61"/>
      <c r="G953" s="61"/>
      <c r="H953" s="61"/>
      <c r="I953" s="61"/>
      <c r="J953" s="61"/>
      <c r="K953" s="61"/>
      <c r="L953" s="61"/>
      <c r="M953" s="61"/>
      <c r="N953" s="61"/>
      <c r="O953" s="61"/>
      <c r="P953" s="61"/>
      <c r="Q953" s="61"/>
      <c r="R953" s="61"/>
      <c r="S953" s="61"/>
      <c r="T953" s="61"/>
      <c r="U953" s="61"/>
      <c r="V953" s="61"/>
      <c r="W953" s="61"/>
      <c r="X953" s="61"/>
      <c r="Y953" s="61"/>
      <c r="Z953" s="61"/>
      <c r="AA953" s="61"/>
      <c r="AB953" s="61"/>
    </row>
    <row r="954" spans="1:28" ht="14.25" customHeight="1" x14ac:dyDescent="0.35">
      <c r="A954" s="61"/>
      <c r="B954" s="61"/>
      <c r="C954" s="61"/>
      <c r="D954" s="61"/>
      <c r="E954" s="61"/>
      <c r="F954" s="61"/>
      <c r="G954" s="61"/>
      <c r="H954" s="61"/>
      <c r="I954" s="61"/>
      <c r="J954" s="61"/>
      <c r="K954" s="61"/>
      <c r="L954" s="61"/>
      <c r="M954" s="61"/>
      <c r="N954" s="61"/>
      <c r="O954" s="61"/>
      <c r="P954" s="61"/>
      <c r="Q954" s="61"/>
      <c r="R954" s="61"/>
      <c r="S954" s="61"/>
      <c r="T954" s="61"/>
      <c r="U954" s="61"/>
      <c r="V954" s="61"/>
      <c r="W954" s="61"/>
      <c r="X954" s="61"/>
      <c r="Y954" s="61"/>
      <c r="Z954" s="61"/>
      <c r="AA954" s="61"/>
      <c r="AB954" s="61"/>
    </row>
    <row r="955" spans="1:28" ht="14.25" customHeight="1" x14ac:dyDescent="0.35">
      <c r="A955" s="61"/>
      <c r="B955" s="61"/>
      <c r="C955" s="61"/>
      <c r="D955" s="61"/>
      <c r="E955" s="61"/>
      <c r="F955" s="61"/>
      <c r="G955" s="61"/>
      <c r="H955" s="61"/>
      <c r="I955" s="61"/>
      <c r="J955" s="61"/>
      <c r="K955" s="61"/>
      <c r="L955" s="61"/>
      <c r="M955" s="61"/>
      <c r="N955" s="61"/>
      <c r="O955" s="61"/>
      <c r="P955" s="61"/>
      <c r="Q955" s="61"/>
      <c r="R955" s="61"/>
      <c r="S955" s="61"/>
      <c r="T955" s="61"/>
      <c r="U955" s="61"/>
      <c r="V955" s="61"/>
      <c r="W955" s="61"/>
      <c r="X955" s="61"/>
      <c r="Y955" s="61"/>
      <c r="Z955" s="61"/>
      <c r="AA955" s="61"/>
      <c r="AB955" s="61"/>
    </row>
    <row r="956" spans="1:28" ht="14.25" customHeight="1" x14ac:dyDescent="0.35">
      <c r="A956" s="61"/>
      <c r="B956" s="61"/>
      <c r="C956" s="61"/>
      <c r="D956" s="61"/>
      <c r="E956" s="61"/>
      <c r="F956" s="61"/>
      <c r="G956" s="61"/>
      <c r="H956" s="61"/>
      <c r="I956" s="61"/>
      <c r="J956" s="61"/>
      <c r="K956" s="61"/>
      <c r="L956" s="61"/>
      <c r="M956" s="61"/>
      <c r="N956" s="61"/>
      <c r="O956" s="61"/>
      <c r="P956" s="61"/>
      <c r="Q956" s="61"/>
      <c r="R956" s="61"/>
      <c r="S956" s="61"/>
      <c r="T956" s="61"/>
      <c r="U956" s="61"/>
      <c r="V956" s="61"/>
      <c r="W956" s="61"/>
      <c r="X956" s="61"/>
      <c r="Y956" s="61"/>
      <c r="Z956" s="61"/>
      <c r="AA956" s="61"/>
      <c r="AB956" s="61"/>
    </row>
    <row r="957" spans="1:28" ht="14.25" customHeight="1" x14ac:dyDescent="0.35">
      <c r="A957" s="61"/>
      <c r="B957" s="61"/>
      <c r="C957" s="61"/>
      <c r="D957" s="61"/>
      <c r="E957" s="61"/>
      <c r="F957" s="61"/>
      <c r="G957" s="61"/>
      <c r="H957" s="61"/>
      <c r="I957" s="61"/>
      <c r="J957" s="61"/>
      <c r="K957" s="61"/>
      <c r="L957" s="61"/>
      <c r="M957" s="61"/>
      <c r="N957" s="61"/>
      <c r="O957" s="61"/>
      <c r="P957" s="61"/>
      <c r="Q957" s="61"/>
      <c r="R957" s="61"/>
      <c r="S957" s="61"/>
      <c r="T957" s="61"/>
      <c r="U957" s="61"/>
      <c r="V957" s="61"/>
      <c r="W957" s="61"/>
      <c r="X957" s="61"/>
      <c r="Y957" s="61"/>
      <c r="Z957" s="61"/>
      <c r="AA957" s="61"/>
      <c r="AB957" s="61"/>
    </row>
    <row r="958" spans="1:28" ht="14.25" customHeight="1" x14ac:dyDescent="0.35">
      <c r="A958" s="61"/>
      <c r="B958" s="61"/>
      <c r="C958" s="61"/>
      <c r="D958" s="61"/>
      <c r="E958" s="61"/>
      <c r="F958" s="61"/>
      <c r="G958" s="61"/>
      <c r="H958" s="61"/>
      <c r="I958" s="61"/>
      <c r="J958" s="61"/>
      <c r="K958" s="61"/>
      <c r="L958" s="61"/>
      <c r="M958" s="61"/>
      <c r="N958" s="61"/>
      <c r="O958" s="61"/>
      <c r="P958" s="61"/>
      <c r="Q958" s="61"/>
      <c r="R958" s="61"/>
      <c r="S958" s="61"/>
      <c r="T958" s="61"/>
      <c r="U958" s="61"/>
      <c r="V958" s="61"/>
      <c r="W958" s="61"/>
      <c r="X958" s="61"/>
      <c r="Y958" s="61"/>
      <c r="Z958" s="61"/>
      <c r="AA958" s="61"/>
      <c r="AB958" s="61"/>
    </row>
    <row r="959" spans="1:28" ht="14.25" customHeight="1" x14ac:dyDescent="0.35">
      <c r="A959" s="61"/>
      <c r="B959" s="61"/>
      <c r="C959" s="61"/>
      <c r="D959" s="61"/>
      <c r="E959" s="61"/>
      <c r="F959" s="61"/>
      <c r="G959" s="61"/>
      <c r="H959" s="61"/>
      <c r="I959" s="61"/>
      <c r="J959" s="61"/>
      <c r="K959" s="61"/>
      <c r="L959" s="61"/>
      <c r="M959" s="61"/>
      <c r="N959" s="61"/>
      <c r="O959" s="61"/>
      <c r="P959" s="61"/>
      <c r="Q959" s="61"/>
      <c r="R959" s="61"/>
      <c r="S959" s="61"/>
      <c r="T959" s="61"/>
      <c r="U959" s="61"/>
      <c r="V959" s="61"/>
      <c r="W959" s="61"/>
      <c r="X959" s="61"/>
      <c r="Y959" s="61"/>
      <c r="Z959" s="61"/>
      <c r="AA959" s="61"/>
      <c r="AB959" s="61"/>
    </row>
    <row r="960" spans="1:28" ht="14.25" customHeight="1" x14ac:dyDescent="0.35">
      <c r="A960" s="61"/>
      <c r="B960" s="61"/>
      <c r="C960" s="61"/>
      <c r="D960" s="61"/>
      <c r="E960" s="61"/>
      <c r="F960" s="61"/>
      <c r="G960" s="61"/>
      <c r="H960" s="61"/>
      <c r="I960" s="61"/>
      <c r="J960" s="61"/>
      <c r="K960" s="61"/>
      <c r="L960" s="61"/>
      <c r="M960" s="61"/>
      <c r="N960" s="61"/>
      <c r="O960" s="61"/>
      <c r="P960" s="61"/>
      <c r="Q960" s="61"/>
      <c r="R960" s="61"/>
      <c r="S960" s="61"/>
      <c r="T960" s="61"/>
      <c r="U960" s="61"/>
      <c r="V960" s="61"/>
      <c r="W960" s="61"/>
      <c r="X960" s="61"/>
      <c r="Y960" s="61"/>
      <c r="Z960" s="61"/>
      <c r="AA960" s="61"/>
      <c r="AB960" s="61"/>
    </row>
    <row r="961" spans="1:28" ht="14.25" customHeight="1" x14ac:dyDescent="0.35">
      <c r="A961" s="61"/>
      <c r="B961" s="61"/>
      <c r="C961" s="61"/>
      <c r="D961" s="61"/>
      <c r="E961" s="61"/>
      <c r="F961" s="61"/>
      <c r="G961" s="61"/>
      <c r="H961" s="61"/>
      <c r="I961" s="61"/>
      <c r="J961" s="61"/>
      <c r="K961" s="61"/>
      <c r="L961" s="61"/>
      <c r="M961" s="61"/>
      <c r="N961" s="61"/>
      <c r="O961" s="61"/>
      <c r="P961" s="61"/>
      <c r="Q961" s="61"/>
      <c r="R961" s="61"/>
      <c r="S961" s="61"/>
      <c r="T961" s="61"/>
      <c r="U961" s="61"/>
      <c r="V961" s="61"/>
      <c r="W961" s="61"/>
      <c r="X961" s="61"/>
      <c r="Y961" s="61"/>
      <c r="Z961" s="61"/>
      <c r="AA961" s="61"/>
      <c r="AB961" s="61"/>
    </row>
    <row r="962" spans="1:28" ht="14.25" customHeight="1" x14ac:dyDescent="0.35">
      <c r="A962" s="61"/>
      <c r="B962" s="61"/>
      <c r="C962" s="61"/>
      <c r="D962" s="61"/>
      <c r="E962" s="61"/>
      <c r="F962" s="61"/>
      <c r="G962" s="61"/>
      <c r="H962" s="61"/>
      <c r="I962" s="61"/>
      <c r="J962" s="61"/>
      <c r="K962" s="61"/>
      <c r="L962" s="61"/>
      <c r="M962" s="61"/>
      <c r="N962" s="61"/>
      <c r="O962" s="61"/>
      <c r="P962" s="61"/>
      <c r="Q962" s="61"/>
      <c r="R962" s="61"/>
      <c r="S962" s="61"/>
      <c r="T962" s="61"/>
      <c r="U962" s="61"/>
      <c r="V962" s="61"/>
      <c r="W962" s="61"/>
      <c r="X962" s="61"/>
      <c r="Y962" s="61"/>
      <c r="Z962" s="61"/>
      <c r="AA962" s="61"/>
      <c r="AB962" s="61"/>
    </row>
    <row r="963" spans="1:28" ht="14.25" customHeight="1" x14ac:dyDescent="0.35">
      <c r="A963" s="61"/>
      <c r="B963" s="61"/>
      <c r="C963" s="61"/>
      <c r="D963" s="61"/>
      <c r="E963" s="61"/>
      <c r="F963" s="61"/>
      <c r="G963" s="61"/>
      <c r="H963" s="61"/>
      <c r="I963" s="61"/>
      <c r="J963" s="61"/>
      <c r="K963" s="61"/>
      <c r="L963" s="61"/>
      <c r="M963" s="61"/>
      <c r="N963" s="61"/>
      <c r="O963" s="61"/>
      <c r="P963" s="61"/>
      <c r="Q963" s="61"/>
      <c r="R963" s="61"/>
      <c r="S963" s="61"/>
      <c r="T963" s="61"/>
      <c r="U963" s="61"/>
      <c r="V963" s="61"/>
      <c r="W963" s="61"/>
      <c r="X963" s="61"/>
      <c r="Y963" s="61"/>
      <c r="Z963" s="61"/>
      <c r="AA963" s="61"/>
      <c r="AB963" s="61"/>
    </row>
    <row r="964" spans="1:28" ht="14.25" customHeight="1" x14ac:dyDescent="0.35">
      <c r="A964" s="61"/>
      <c r="B964" s="61"/>
      <c r="C964" s="61"/>
      <c r="D964" s="61"/>
      <c r="E964" s="61"/>
      <c r="F964" s="61"/>
      <c r="G964" s="61"/>
      <c r="H964" s="61"/>
      <c r="I964" s="61"/>
      <c r="J964" s="61"/>
      <c r="K964" s="61"/>
      <c r="L964" s="61"/>
      <c r="M964" s="61"/>
      <c r="N964" s="61"/>
      <c r="O964" s="61"/>
      <c r="P964" s="61"/>
      <c r="Q964" s="61"/>
      <c r="R964" s="61"/>
      <c r="S964" s="61"/>
      <c r="T964" s="61"/>
      <c r="U964" s="61"/>
      <c r="V964" s="61"/>
      <c r="W964" s="61"/>
      <c r="X964" s="61"/>
      <c r="Y964" s="61"/>
      <c r="Z964" s="61"/>
      <c r="AA964" s="61"/>
      <c r="AB964" s="61"/>
    </row>
    <row r="965" spans="1:28" ht="14.25" customHeight="1" x14ac:dyDescent="0.35">
      <c r="A965" s="61"/>
      <c r="B965" s="61"/>
      <c r="C965" s="61"/>
      <c r="D965" s="61"/>
      <c r="E965" s="61"/>
      <c r="F965" s="61"/>
      <c r="G965" s="61"/>
      <c r="H965" s="61"/>
      <c r="I965" s="61"/>
      <c r="J965" s="61"/>
      <c r="K965" s="61"/>
      <c r="L965" s="61"/>
      <c r="M965" s="61"/>
      <c r="N965" s="61"/>
      <c r="O965" s="61"/>
      <c r="P965" s="61"/>
      <c r="Q965" s="61"/>
      <c r="R965" s="61"/>
      <c r="S965" s="61"/>
      <c r="T965" s="61"/>
      <c r="U965" s="61"/>
      <c r="V965" s="61"/>
      <c r="W965" s="61"/>
      <c r="X965" s="61"/>
      <c r="Y965" s="61"/>
      <c r="Z965" s="61"/>
      <c r="AA965" s="61"/>
      <c r="AB965" s="61"/>
    </row>
    <row r="966" spans="1:28" ht="14.25" customHeight="1" x14ac:dyDescent="0.35">
      <c r="A966" s="61"/>
      <c r="B966" s="61"/>
      <c r="C966" s="61"/>
      <c r="D966" s="61"/>
      <c r="E966" s="61"/>
      <c r="F966" s="61"/>
      <c r="G966" s="61"/>
      <c r="H966" s="61"/>
      <c r="I966" s="61"/>
      <c r="J966" s="61"/>
      <c r="K966" s="61"/>
      <c r="L966" s="61"/>
      <c r="M966" s="61"/>
      <c r="N966" s="61"/>
      <c r="O966" s="61"/>
      <c r="P966" s="61"/>
      <c r="Q966" s="61"/>
      <c r="R966" s="61"/>
      <c r="S966" s="61"/>
      <c r="T966" s="61"/>
      <c r="U966" s="61"/>
      <c r="V966" s="61"/>
      <c r="W966" s="61"/>
      <c r="X966" s="61"/>
      <c r="Y966" s="61"/>
      <c r="Z966" s="61"/>
      <c r="AA966" s="61"/>
      <c r="AB966" s="61"/>
    </row>
    <row r="967" spans="1:28" ht="14.25" customHeight="1" x14ac:dyDescent="0.35">
      <c r="A967" s="61"/>
      <c r="B967" s="61"/>
      <c r="C967" s="61"/>
      <c r="D967" s="61"/>
      <c r="E967" s="61"/>
      <c r="F967" s="61"/>
      <c r="G967" s="61"/>
      <c r="H967" s="61"/>
      <c r="I967" s="61"/>
      <c r="J967" s="61"/>
      <c r="K967" s="61"/>
      <c r="L967" s="61"/>
      <c r="M967" s="61"/>
      <c r="N967" s="61"/>
      <c r="O967" s="61"/>
      <c r="P967" s="61"/>
      <c r="Q967" s="61"/>
      <c r="R967" s="61"/>
      <c r="S967" s="61"/>
      <c r="T967" s="61"/>
      <c r="U967" s="61"/>
      <c r="V967" s="61"/>
      <c r="W967" s="61"/>
      <c r="X967" s="61"/>
      <c r="Y967" s="61"/>
      <c r="Z967" s="61"/>
      <c r="AA967" s="61"/>
      <c r="AB967" s="61"/>
    </row>
    <row r="968" spans="1:28" ht="14.25" customHeight="1" x14ac:dyDescent="0.35">
      <c r="A968" s="61"/>
      <c r="B968" s="61"/>
      <c r="C968" s="61"/>
      <c r="D968" s="61"/>
      <c r="E968" s="61"/>
      <c r="F968" s="61"/>
      <c r="G968" s="61"/>
      <c r="H968" s="61"/>
      <c r="I968" s="61"/>
      <c r="J968" s="61"/>
      <c r="K968" s="61"/>
      <c r="L968" s="61"/>
      <c r="M968" s="61"/>
      <c r="N968" s="61"/>
      <c r="O968" s="61"/>
      <c r="P968" s="61"/>
      <c r="Q968" s="61"/>
      <c r="R968" s="61"/>
      <c r="S968" s="61"/>
      <c r="T968" s="61"/>
      <c r="U968" s="61"/>
      <c r="V968" s="61"/>
      <c r="W968" s="61"/>
      <c r="X968" s="61"/>
      <c r="Y968" s="61"/>
      <c r="Z968" s="61"/>
      <c r="AA968" s="61"/>
      <c r="AB968" s="61"/>
    </row>
    <row r="969" spans="1:28" ht="14.25" customHeight="1" x14ac:dyDescent="0.35">
      <c r="A969" s="61"/>
      <c r="B969" s="61"/>
      <c r="C969" s="61"/>
      <c r="D969" s="61"/>
      <c r="E969" s="61"/>
      <c r="F969" s="61"/>
      <c r="G969" s="61"/>
      <c r="H969" s="61"/>
      <c r="I969" s="61"/>
      <c r="J969" s="61"/>
      <c r="K969" s="61"/>
      <c r="L969" s="61"/>
      <c r="M969" s="61"/>
      <c r="N969" s="61"/>
      <c r="O969" s="61"/>
      <c r="P969" s="61"/>
      <c r="Q969" s="61"/>
      <c r="R969" s="61"/>
      <c r="S969" s="61"/>
      <c r="T969" s="61"/>
      <c r="U969" s="61"/>
      <c r="V969" s="61"/>
      <c r="W969" s="61"/>
      <c r="X969" s="61"/>
      <c r="Y969" s="61"/>
      <c r="Z969" s="61"/>
      <c r="AA969" s="61"/>
      <c r="AB969" s="61"/>
    </row>
    <row r="970" spans="1:28" ht="14.25" customHeight="1" x14ac:dyDescent="0.35">
      <c r="A970" s="61"/>
      <c r="B970" s="61"/>
      <c r="C970" s="61"/>
      <c r="D970" s="61"/>
      <c r="E970" s="61"/>
      <c r="F970" s="61"/>
      <c r="G970" s="61"/>
      <c r="H970" s="61"/>
      <c r="I970" s="61"/>
      <c r="J970" s="61"/>
      <c r="K970" s="61"/>
      <c r="L970" s="61"/>
      <c r="M970" s="61"/>
      <c r="N970" s="61"/>
      <c r="O970" s="61"/>
      <c r="P970" s="61"/>
      <c r="Q970" s="61"/>
      <c r="R970" s="61"/>
      <c r="S970" s="61"/>
      <c r="T970" s="61"/>
      <c r="U970" s="61"/>
      <c r="V970" s="61"/>
      <c r="W970" s="61"/>
      <c r="X970" s="61"/>
      <c r="Y970" s="61"/>
      <c r="Z970" s="61"/>
      <c r="AA970" s="61"/>
      <c r="AB970" s="61"/>
    </row>
    <row r="971" spans="1:28" ht="14.25" customHeight="1" x14ac:dyDescent="0.35">
      <c r="A971" s="61"/>
      <c r="B971" s="61"/>
      <c r="C971" s="61"/>
      <c r="D971" s="61"/>
      <c r="E971" s="61"/>
      <c r="F971" s="61"/>
      <c r="G971" s="61"/>
      <c r="H971" s="61"/>
      <c r="I971" s="61"/>
      <c r="J971" s="61"/>
      <c r="K971" s="61"/>
      <c r="L971" s="61"/>
      <c r="M971" s="61"/>
      <c r="N971" s="61"/>
      <c r="O971" s="61"/>
      <c r="P971" s="61"/>
      <c r="Q971" s="61"/>
      <c r="R971" s="61"/>
      <c r="S971" s="61"/>
      <c r="T971" s="61"/>
      <c r="U971" s="61"/>
      <c r="V971" s="61"/>
      <c r="W971" s="61"/>
      <c r="X971" s="61"/>
      <c r="Y971" s="61"/>
      <c r="Z971" s="61"/>
      <c r="AA971" s="61"/>
      <c r="AB971" s="61"/>
    </row>
    <row r="972" spans="1:28" ht="14.25" customHeight="1" x14ac:dyDescent="0.35">
      <c r="A972" s="61"/>
      <c r="B972" s="61"/>
      <c r="C972" s="61"/>
      <c r="D972" s="61"/>
      <c r="E972" s="61"/>
      <c r="F972" s="61"/>
      <c r="G972" s="61"/>
      <c r="H972" s="61"/>
      <c r="I972" s="61"/>
      <c r="J972" s="61"/>
      <c r="K972" s="61"/>
      <c r="L972" s="61"/>
      <c r="M972" s="61"/>
      <c r="N972" s="61"/>
      <c r="O972" s="61"/>
      <c r="P972" s="61"/>
      <c r="Q972" s="61"/>
      <c r="R972" s="61"/>
      <c r="S972" s="61"/>
      <c r="T972" s="61"/>
      <c r="U972" s="61"/>
      <c r="V972" s="61"/>
      <c r="W972" s="61"/>
      <c r="X972" s="61"/>
      <c r="Y972" s="61"/>
      <c r="Z972" s="61"/>
      <c r="AA972" s="61"/>
      <c r="AB972" s="61"/>
    </row>
    <row r="973" spans="1:28" ht="14.25" customHeight="1" x14ac:dyDescent="0.35">
      <c r="A973" s="61"/>
      <c r="B973" s="61"/>
      <c r="C973" s="61"/>
      <c r="D973" s="61"/>
      <c r="E973" s="61"/>
      <c r="F973" s="61"/>
      <c r="G973" s="61"/>
      <c r="H973" s="61"/>
      <c r="I973" s="61"/>
      <c r="J973" s="61"/>
      <c r="K973" s="61"/>
      <c r="L973" s="61"/>
      <c r="M973" s="61"/>
      <c r="N973" s="61"/>
      <c r="O973" s="61"/>
      <c r="P973" s="61"/>
      <c r="Q973" s="61"/>
      <c r="R973" s="61"/>
      <c r="S973" s="61"/>
      <c r="T973" s="61"/>
      <c r="U973" s="61"/>
      <c r="V973" s="61"/>
      <c r="W973" s="61"/>
      <c r="X973" s="61"/>
      <c r="Y973" s="61"/>
      <c r="Z973" s="61"/>
      <c r="AA973" s="61"/>
      <c r="AB973" s="61"/>
    </row>
    <row r="974" spans="1:28" ht="14.25" customHeight="1" x14ac:dyDescent="0.35">
      <c r="A974" s="61"/>
      <c r="B974" s="61"/>
      <c r="C974" s="61"/>
      <c r="D974" s="61"/>
      <c r="E974" s="61"/>
      <c r="F974" s="61"/>
      <c r="G974" s="61"/>
      <c r="H974" s="61"/>
      <c r="I974" s="61"/>
      <c r="J974" s="61"/>
      <c r="K974" s="61"/>
      <c r="L974" s="61"/>
      <c r="M974" s="61"/>
      <c r="N974" s="61"/>
      <c r="O974" s="61"/>
      <c r="P974" s="61"/>
      <c r="Q974" s="61"/>
      <c r="R974" s="61"/>
      <c r="S974" s="61"/>
      <c r="T974" s="61"/>
      <c r="U974" s="61"/>
      <c r="V974" s="61"/>
      <c r="W974" s="61"/>
      <c r="X974" s="61"/>
      <c r="Y974" s="61"/>
      <c r="Z974" s="61"/>
      <c r="AA974" s="61"/>
      <c r="AB974" s="61"/>
    </row>
    <row r="975" spans="1:28" ht="14.25" customHeight="1" x14ac:dyDescent="0.35">
      <c r="A975" s="61"/>
      <c r="B975" s="61"/>
      <c r="C975" s="61"/>
      <c r="D975" s="61"/>
      <c r="E975" s="61"/>
      <c r="F975" s="61"/>
      <c r="G975" s="61"/>
      <c r="H975" s="61"/>
      <c r="I975" s="61"/>
      <c r="J975" s="61"/>
      <c r="K975" s="61"/>
      <c r="L975" s="61"/>
      <c r="M975" s="61"/>
      <c r="N975" s="61"/>
      <c r="O975" s="61"/>
      <c r="P975" s="61"/>
      <c r="Q975" s="61"/>
      <c r="R975" s="61"/>
      <c r="S975" s="61"/>
      <c r="T975" s="61"/>
      <c r="U975" s="61"/>
      <c r="V975" s="61"/>
      <c r="W975" s="61"/>
      <c r="X975" s="61"/>
      <c r="Y975" s="61"/>
      <c r="Z975" s="61"/>
      <c r="AA975" s="61"/>
      <c r="AB975" s="61"/>
    </row>
    <row r="976" spans="1:28" ht="14.25" customHeight="1" x14ac:dyDescent="0.35">
      <c r="A976" s="61"/>
      <c r="B976" s="61"/>
      <c r="C976" s="61"/>
      <c r="D976" s="61"/>
      <c r="E976" s="61"/>
      <c r="F976" s="61"/>
      <c r="G976" s="61"/>
      <c r="H976" s="61"/>
      <c r="I976" s="61"/>
      <c r="J976" s="61"/>
      <c r="K976" s="61"/>
      <c r="L976" s="61"/>
      <c r="M976" s="61"/>
      <c r="N976" s="61"/>
      <c r="O976" s="61"/>
      <c r="P976" s="61"/>
      <c r="Q976" s="61"/>
      <c r="R976" s="61"/>
      <c r="S976" s="61"/>
      <c r="T976" s="61"/>
      <c r="U976" s="61"/>
      <c r="V976" s="61"/>
      <c r="W976" s="61"/>
      <c r="X976" s="61"/>
      <c r="Y976" s="61"/>
      <c r="Z976" s="61"/>
      <c r="AA976" s="61"/>
      <c r="AB976" s="61"/>
    </row>
    <row r="977" spans="1:28" ht="14.25" customHeight="1" x14ac:dyDescent="0.35">
      <c r="A977" s="61"/>
      <c r="B977" s="61"/>
      <c r="C977" s="61"/>
      <c r="D977" s="61"/>
      <c r="E977" s="61"/>
      <c r="F977" s="61"/>
      <c r="G977" s="61"/>
      <c r="H977" s="61"/>
      <c r="I977" s="61"/>
      <c r="J977" s="61"/>
      <c r="K977" s="61"/>
      <c r="L977" s="61"/>
      <c r="M977" s="61"/>
      <c r="N977" s="61"/>
      <c r="O977" s="61"/>
      <c r="P977" s="61"/>
      <c r="Q977" s="61"/>
      <c r="R977" s="61"/>
      <c r="S977" s="61"/>
      <c r="T977" s="61"/>
      <c r="U977" s="61"/>
      <c r="V977" s="61"/>
      <c r="W977" s="61"/>
      <c r="X977" s="61"/>
      <c r="Y977" s="61"/>
      <c r="Z977" s="61"/>
      <c r="AA977" s="61"/>
      <c r="AB977" s="61"/>
    </row>
    <row r="978" spans="1:28" ht="14.25" customHeight="1" x14ac:dyDescent="0.35">
      <c r="A978" s="61"/>
      <c r="B978" s="61"/>
      <c r="C978" s="61"/>
      <c r="D978" s="61"/>
      <c r="E978" s="61"/>
      <c r="F978" s="61"/>
      <c r="G978" s="61"/>
      <c r="H978" s="61"/>
      <c r="I978" s="61"/>
      <c r="J978" s="61"/>
      <c r="K978" s="61"/>
      <c r="L978" s="61"/>
      <c r="M978" s="61"/>
      <c r="N978" s="61"/>
      <c r="O978" s="61"/>
      <c r="P978" s="61"/>
      <c r="Q978" s="61"/>
      <c r="R978" s="61"/>
      <c r="S978" s="61"/>
      <c r="T978" s="61"/>
      <c r="U978" s="61"/>
      <c r="V978" s="61"/>
      <c r="W978" s="61"/>
      <c r="X978" s="61"/>
      <c r="Y978" s="61"/>
      <c r="Z978" s="61"/>
      <c r="AA978" s="61"/>
      <c r="AB978" s="61"/>
    </row>
    <row r="979" spans="1:28" ht="14.25" customHeight="1" x14ac:dyDescent="0.35">
      <c r="A979" s="61"/>
      <c r="B979" s="61"/>
      <c r="C979" s="61"/>
      <c r="D979" s="61"/>
      <c r="E979" s="61"/>
      <c r="F979" s="61"/>
      <c r="G979" s="61"/>
      <c r="H979" s="61"/>
      <c r="I979" s="61"/>
      <c r="J979" s="61"/>
      <c r="K979" s="61"/>
      <c r="L979" s="61"/>
      <c r="M979" s="61"/>
      <c r="N979" s="61"/>
      <c r="O979" s="61"/>
      <c r="P979" s="61"/>
      <c r="Q979" s="61"/>
      <c r="R979" s="61"/>
      <c r="S979" s="61"/>
      <c r="T979" s="61"/>
      <c r="U979" s="61"/>
      <c r="V979" s="61"/>
      <c r="W979" s="61"/>
      <c r="X979" s="61"/>
      <c r="Y979" s="61"/>
      <c r="Z979" s="61"/>
      <c r="AA979" s="61"/>
      <c r="AB979" s="61"/>
    </row>
    <row r="980" spans="1:28" ht="14.25" customHeight="1" x14ac:dyDescent="0.35">
      <c r="A980" s="61"/>
      <c r="B980" s="61"/>
      <c r="C980" s="61"/>
      <c r="D980" s="61"/>
      <c r="E980" s="61"/>
      <c r="F980" s="61"/>
      <c r="G980" s="61"/>
      <c r="H980" s="61"/>
      <c r="I980" s="61"/>
      <c r="J980" s="61"/>
      <c r="K980" s="61"/>
      <c r="L980" s="61"/>
      <c r="M980" s="61"/>
      <c r="N980" s="61"/>
      <c r="O980" s="61"/>
      <c r="P980" s="61"/>
      <c r="Q980" s="61"/>
      <c r="R980" s="61"/>
      <c r="S980" s="61"/>
      <c r="T980" s="61"/>
      <c r="U980" s="61"/>
      <c r="V980" s="61"/>
      <c r="W980" s="61"/>
      <c r="X980" s="61"/>
      <c r="Y980" s="61"/>
      <c r="Z980" s="61"/>
      <c r="AA980" s="61"/>
      <c r="AB980" s="61"/>
    </row>
    <row r="981" spans="1:28" ht="14.25" customHeight="1" x14ac:dyDescent="0.35">
      <c r="A981" s="61"/>
      <c r="B981" s="61"/>
      <c r="C981" s="61"/>
      <c r="D981" s="61"/>
      <c r="E981" s="61"/>
      <c r="F981" s="61"/>
      <c r="G981" s="61"/>
      <c r="H981" s="61"/>
      <c r="I981" s="61"/>
      <c r="J981" s="61"/>
      <c r="K981" s="61"/>
      <c r="L981" s="61"/>
      <c r="M981" s="61"/>
      <c r="N981" s="61"/>
      <c r="O981" s="61"/>
      <c r="P981" s="61"/>
      <c r="Q981" s="61"/>
      <c r="R981" s="61"/>
      <c r="S981" s="61"/>
      <c r="T981" s="61"/>
      <c r="U981" s="61"/>
      <c r="V981" s="61"/>
      <c r="W981" s="61"/>
      <c r="X981" s="61"/>
      <c r="Y981" s="61"/>
      <c r="Z981" s="61"/>
      <c r="AA981" s="61"/>
      <c r="AB981" s="61"/>
    </row>
    <row r="982" spans="1:28" ht="14.25" customHeight="1" x14ac:dyDescent="0.35">
      <c r="A982" s="61"/>
      <c r="B982" s="61"/>
      <c r="C982" s="61"/>
      <c r="D982" s="61"/>
      <c r="E982" s="61"/>
      <c r="F982" s="61"/>
      <c r="G982" s="61"/>
      <c r="H982" s="61"/>
      <c r="I982" s="61"/>
      <c r="J982" s="61"/>
      <c r="K982" s="61"/>
      <c r="L982" s="61"/>
      <c r="M982" s="61"/>
      <c r="N982" s="61"/>
      <c r="O982" s="61"/>
      <c r="P982" s="61"/>
      <c r="Q982" s="61"/>
      <c r="R982" s="61"/>
      <c r="S982" s="61"/>
      <c r="T982" s="61"/>
      <c r="U982" s="61"/>
      <c r="V982" s="61"/>
      <c r="W982" s="61"/>
      <c r="X982" s="61"/>
      <c r="Y982" s="61"/>
      <c r="Z982" s="61"/>
      <c r="AA982" s="61"/>
      <c r="AB982" s="61"/>
    </row>
    <row r="983" spans="1:28" ht="14.25" customHeight="1" x14ac:dyDescent="0.35">
      <c r="A983" s="61"/>
      <c r="B983" s="61"/>
      <c r="C983" s="61"/>
      <c r="D983" s="61"/>
      <c r="E983" s="61"/>
      <c r="F983" s="61"/>
      <c r="G983" s="61"/>
      <c r="H983" s="61"/>
      <c r="I983" s="61"/>
      <c r="J983" s="61"/>
      <c r="K983" s="61"/>
      <c r="L983" s="61"/>
      <c r="M983" s="61"/>
      <c r="N983" s="61"/>
      <c r="O983" s="61"/>
      <c r="P983" s="61"/>
      <c r="Q983" s="61"/>
      <c r="R983" s="61"/>
      <c r="S983" s="61"/>
      <c r="T983" s="61"/>
      <c r="U983" s="61"/>
      <c r="V983" s="61"/>
      <c r="W983" s="61"/>
      <c r="X983" s="61"/>
      <c r="Y983" s="61"/>
      <c r="Z983" s="61"/>
      <c r="AA983" s="61"/>
      <c r="AB983" s="61"/>
    </row>
    <row r="984" spans="1:28" ht="14.25" customHeight="1" x14ac:dyDescent="0.35">
      <c r="A984" s="61"/>
      <c r="B984" s="61"/>
      <c r="C984" s="61"/>
      <c r="D984" s="61"/>
      <c r="E984" s="61"/>
      <c r="F984" s="61"/>
      <c r="G984" s="61"/>
      <c r="H984" s="61"/>
      <c r="I984" s="61"/>
      <c r="J984" s="61"/>
      <c r="K984" s="61"/>
      <c r="L984" s="61"/>
      <c r="M984" s="61"/>
      <c r="N984" s="61"/>
      <c r="O984" s="61"/>
      <c r="P984" s="61"/>
      <c r="Q984" s="61"/>
      <c r="R984" s="61"/>
      <c r="S984" s="61"/>
      <c r="T984" s="61"/>
      <c r="U984" s="61"/>
      <c r="V984" s="61"/>
      <c r="W984" s="61"/>
      <c r="X984" s="61"/>
      <c r="Y984" s="61"/>
      <c r="Z984" s="61"/>
      <c r="AA984" s="61"/>
      <c r="AB984" s="61"/>
    </row>
  </sheetData>
  <mergeCells count="112">
    <mergeCell ref="X30:AA30"/>
    <mergeCell ref="S30:W30"/>
    <mergeCell ref="K30:R30"/>
    <mergeCell ref="Z31:AA31"/>
    <mergeCell ref="X31:Y31"/>
    <mergeCell ref="U31:W31"/>
    <mergeCell ref="K41:AA42"/>
    <mergeCell ref="J41:J42"/>
    <mergeCell ref="K43:AA44"/>
    <mergeCell ref="J43:J44"/>
    <mergeCell ref="I43:I44"/>
    <mergeCell ref="H43:H44"/>
    <mergeCell ref="C43:G44"/>
    <mergeCell ref="C50:AA58"/>
    <mergeCell ref="C45:G45"/>
    <mergeCell ref="K45:AA45"/>
    <mergeCell ref="C48:AA49"/>
    <mergeCell ref="C18:H18"/>
    <mergeCell ref="I18:AA18"/>
    <mergeCell ref="I20:L21"/>
    <mergeCell ref="T20:AA20"/>
    <mergeCell ref="T21:AA21"/>
    <mergeCell ref="C20:H21"/>
    <mergeCell ref="C23:I23"/>
    <mergeCell ref="C24:I24"/>
    <mergeCell ref="K37:AA38"/>
    <mergeCell ref="C41:G42"/>
    <mergeCell ref="H41:H42"/>
    <mergeCell ref="I41:I42"/>
    <mergeCell ref="I39:I40"/>
    <mergeCell ref="H39:H40"/>
    <mergeCell ref="C35:G36"/>
    <mergeCell ref="H35:H36"/>
    <mergeCell ref="I35:I36"/>
    <mergeCell ref="J35:J36"/>
    <mergeCell ref="K35:AA36"/>
    <mergeCell ref="K32:N32"/>
    <mergeCell ref="C16:H16"/>
    <mergeCell ref="I16:AA16"/>
    <mergeCell ref="O28:R28"/>
    <mergeCell ref="T28:V28"/>
    <mergeCell ref="X28:Z28"/>
    <mergeCell ref="C26:H26"/>
    <mergeCell ref="C28:H28"/>
    <mergeCell ref="I28:J28"/>
    <mergeCell ref="K28:N28"/>
    <mergeCell ref="C39:G40"/>
    <mergeCell ref="K39:AA40"/>
    <mergeCell ref="J39:J40"/>
    <mergeCell ref="C37:G38"/>
    <mergeCell ref="H37:H38"/>
    <mergeCell ref="I37:I38"/>
    <mergeCell ref="J37:J38"/>
    <mergeCell ref="O32:R32"/>
    <mergeCell ref="C64:G64"/>
    <mergeCell ref="H64:I64"/>
    <mergeCell ref="J64:M64"/>
    <mergeCell ref="N64:U64"/>
    <mergeCell ref="V64:AA64"/>
    <mergeCell ref="N61:U63"/>
    <mergeCell ref="V61:AA63"/>
    <mergeCell ref="C61:G63"/>
    <mergeCell ref="H61:I63"/>
    <mergeCell ref="J61:M63"/>
    <mergeCell ref="N67:U67"/>
    <mergeCell ref="V67:AA67"/>
    <mergeCell ref="C67:G67"/>
    <mergeCell ref="H67:I67"/>
    <mergeCell ref="J67:M67"/>
    <mergeCell ref="C65:G65"/>
    <mergeCell ref="C66:G66"/>
    <mergeCell ref="H66:I66"/>
    <mergeCell ref="J66:M66"/>
    <mergeCell ref="N66:U66"/>
    <mergeCell ref="V66:AA66"/>
    <mergeCell ref="J65:M65"/>
    <mergeCell ref="H65:I65"/>
    <mergeCell ref="V65:AA65"/>
    <mergeCell ref="N65:U65"/>
    <mergeCell ref="S32:T32"/>
    <mergeCell ref="U32:W32"/>
    <mergeCell ref="X32:Y32"/>
    <mergeCell ref="Z32:AA32"/>
    <mergeCell ref="C34:AA34"/>
    <mergeCell ref="C30:J32"/>
    <mergeCell ref="K31:N31"/>
    <mergeCell ref="O31:R31"/>
    <mergeCell ref="S31:T31"/>
    <mergeCell ref="B2:G4"/>
    <mergeCell ref="H2:AB2"/>
    <mergeCell ref="H3:O3"/>
    <mergeCell ref="P3:AB3"/>
    <mergeCell ref="H4:AB4"/>
    <mergeCell ref="C7:H8"/>
    <mergeCell ref="I7:AA8"/>
    <mergeCell ref="I13:S14"/>
    <mergeCell ref="T13:AA13"/>
    <mergeCell ref="T14:AA14"/>
    <mergeCell ref="C10:H11"/>
    <mergeCell ref="I10:Q11"/>
    <mergeCell ref="R10:U10"/>
    <mergeCell ref="V10:AA10"/>
    <mergeCell ref="R11:U11"/>
    <mergeCell ref="V11:AA11"/>
    <mergeCell ref="C13:H14"/>
    <mergeCell ref="M20:S20"/>
    <mergeCell ref="M21:S21"/>
    <mergeCell ref="J23:P23"/>
    <mergeCell ref="Q23:AA23"/>
    <mergeCell ref="J24:P24"/>
    <mergeCell ref="Q24:AA24"/>
    <mergeCell ref="I26:AA26"/>
  </mergeCells>
  <pageMargins left="0.7" right="0.7" top="0.75" bottom="0.75" header="0.3" footer="0.3"/>
  <drawing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C08AF"/>
  </sheetPr>
  <dimension ref="A1:AG979"/>
  <sheetViews>
    <sheetView topLeftCell="A38" zoomScale="70" zoomScaleNormal="70" workbookViewId="0">
      <selection activeCell="J37" sqref="J37:J39"/>
    </sheetView>
  </sheetViews>
  <sheetFormatPr baseColWidth="10" defaultColWidth="13.7265625" defaultRowHeight="15" customHeight="1" x14ac:dyDescent="0.35"/>
  <cols>
    <col min="1" max="1" width="3.54296875" style="499" customWidth="1"/>
    <col min="2" max="2" width="2.7265625" style="499" customWidth="1"/>
    <col min="3" max="6" width="2.54296875" style="499" customWidth="1"/>
    <col min="7" max="7" width="4.08984375" style="499" customWidth="1"/>
    <col min="8" max="8" width="20.26953125" style="499" customWidth="1"/>
    <col min="9" max="9" width="15.08984375" style="499" customWidth="1"/>
    <col min="10" max="10" width="14.26953125" style="499" customWidth="1"/>
    <col min="11" max="12" width="3.26953125" style="499" customWidth="1"/>
    <col min="13" max="15" width="2.54296875" style="499" customWidth="1"/>
    <col min="16" max="16" width="3.26953125" style="499" customWidth="1"/>
    <col min="17" max="17" width="3.36328125" style="499" customWidth="1"/>
    <col min="18" max="18" width="3.54296875" style="499" customWidth="1"/>
    <col min="19" max="19" width="3.08984375" style="499" customWidth="1"/>
    <col min="20" max="20" width="7.08984375" style="499" customWidth="1"/>
    <col min="21" max="21" width="3.36328125" style="499" customWidth="1"/>
    <col min="22" max="22" width="3.54296875" style="499" customWidth="1"/>
    <col min="23" max="25" width="4.7265625" style="499" customWidth="1"/>
    <col min="26" max="26" width="6.36328125" style="499" customWidth="1"/>
    <col min="27" max="27" width="3.90625" style="499" customWidth="1"/>
    <col min="28" max="28" width="1.90625" style="499" customWidth="1"/>
    <col min="29" max="29" width="13.7265625" style="499"/>
    <col min="30" max="30" width="16.08984375" style="499" customWidth="1"/>
    <col min="31" max="34" width="13.7265625" style="499" customWidth="1"/>
    <col min="35" max="16384" width="13.7265625" style="499"/>
  </cols>
  <sheetData>
    <row r="1" spans="1:28" ht="14.25" customHeight="1" thickBot="1" x14ac:dyDescent="0.4">
      <c r="A1" s="61"/>
      <c r="B1" s="62"/>
      <c r="C1" s="62"/>
      <c r="D1" s="62"/>
      <c r="E1" s="62"/>
      <c r="F1" s="62"/>
      <c r="G1" s="61"/>
      <c r="H1" s="61"/>
      <c r="I1" s="61"/>
      <c r="J1" s="61"/>
      <c r="K1" s="61"/>
      <c r="L1" s="61"/>
      <c r="M1" s="61"/>
      <c r="N1" s="61"/>
      <c r="O1" s="61"/>
      <c r="P1" s="61"/>
      <c r="Q1" s="61"/>
      <c r="R1" s="61"/>
      <c r="S1" s="61"/>
      <c r="T1" s="61"/>
      <c r="U1" s="61"/>
      <c r="V1" s="61"/>
      <c r="W1" s="61"/>
      <c r="X1" s="61"/>
      <c r="Y1" s="61"/>
      <c r="Z1" s="61"/>
      <c r="AA1" s="61"/>
      <c r="AB1" s="61"/>
    </row>
    <row r="2" spans="1:28" ht="45.75" customHeight="1" x14ac:dyDescent="0.35">
      <c r="A2" s="61"/>
      <c r="B2" s="1622"/>
      <c r="C2" s="1565"/>
      <c r="D2" s="1565"/>
      <c r="E2" s="1565"/>
      <c r="F2" s="1565"/>
      <c r="G2" s="1606"/>
      <c r="H2" s="1633" t="s">
        <v>0</v>
      </c>
      <c r="I2" s="1574"/>
      <c r="J2" s="1574"/>
      <c r="K2" s="1574"/>
      <c r="L2" s="1574"/>
      <c r="M2" s="1574"/>
      <c r="N2" s="1574"/>
      <c r="O2" s="1574"/>
      <c r="P2" s="1574"/>
      <c r="Q2" s="1574"/>
      <c r="R2" s="1574"/>
      <c r="S2" s="1574"/>
      <c r="T2" s="1574"/>
      <c r="U2" s="1574"/>
      <c r="V2" s="1574"/>
      <c r="W2" s="1574"/>
      <c r="X2" s="1574"/>
      <c r="Y2" s="1574"/>
      <c r="Z2" s="1574"/>
      <c r="AA2" s="1574"/>
      <c r="AB2" s="1578"/>
    </row>
    <row r="3" spans="1:28" ht="14.25" customHeight="1" x14ac:dyDescent="0.35">
      <c r="A3" s="61"/>
      <c r="B3" s="1567"/>
      <c r="C3" s="1568"/>
      <c r="D3" s="1568"/>
      <c r="E3" s="1568"/>
      <c r="F3" s="1568"/>
      <c r="G3" s="1623"/>
      <c r="H3" s="1627" t="s">
        <v>1</v>
      </c>
      <c r="I3" s="1580"/>
      <c r="J3" s="1580"/>
      <c r="K3" s="1580"/>
      <c r="L3" s="1580"/>
      <c r="M3" s="1580"/>
      <c r="N3" s="1580"/>
      <c r="O3" s="1581"/>
      <c r="P3" s="1627" t="s">
        <v>2</v>
      </c>
      <c r="Q3" s="1580"/>
      <c r="R3" s="1580"/>
      <c r="S3" s="1580"/>
      <c r="T3" s="1580"/>
      <c r="U3" s="1580"/>
      <c r="V3" s="1580"/>
      <c r="W3" s="1580"/>
      <c r="X3" s="1580"/>
      <c r="Y3" s="1580"/>
      <c r="Z3" s="1580"/>
      <c r="AA3" s="1580"/>
      <c r="AB3" s="1583"/>
    </row>
    <row r="4" spans="1:28" ht="21.75" customHeight="1" thickBot="1" x14ac:dyDescent="0.4">
      <c r="A4" s="61"/>
      <c r="B4" s="1570"/>
      <c r="C4" s="1571"/>
      <c r="D4" s="1571"/>
      <c r="E4" s="1571"/>
      <c r="F4" s="1571"/>
      <c r="G4" s="1607"/>
      <c r="H4" s="1628" t="s">
        <v>1144</v>
      </c>
      <c r="I4" s="1585"/>
      <c r="J4" s="1585"/>
      <c r="K4" s="1585"/>
      <c r="L4" s="1585"/>
      <c r="M4" s="1585"/>
      <c r="N4" s="1585"/>
      <c r="O4" s="1585"/>
      <c r="P4" s="1585"/>
      <c r="Q4" s="1585"/>
      <c r="R4" s="1585"/>
      <c r="S4" s="1585"/>
      <c r="T4" s="1585"/>
      <c r="U4" s="1585"/>
      <c r="V4" s="1585"/>
      <c r="W4" s="1585"/>
      <c r="X4" s="1585"/>
      <c r="Y4" s="1585"/>
      <c r="Z4" s="1585"/>
      <c r="AA4" s="1585"/>
      <c r="AB4" s="1563"/>
    </row>
    <row r="5" spans="1:28" ht="14.25" customHeight="1" x14ac:dyDescent="0.35">
      <c r="A5" s="61"/>
      <c r="B5" s="61"/>
      <c r="C5" s="61"/>
      <c r="D5" s="61"/>
      <c r="E5" s="61"/>
      <c r="F5" s="61"/>
      <c r="G5" s="61"/>
      <c r="H5" s="63"/>
      <c r="I5" s="63"/>
      <c r="J5" s="63"/>
      <c r="K5" s="63"/>
      <c r="L5" s="63"/>
      <c r="M5" s="63"/>
      <c r="N5" s="63"/>
      <c r="O5" s="63"/>
      <c r="P5" s="63"/>
      <c r="Q5" s="63"/>
      <c r="R5" s="63"/>
      <c r="S5" s="63"/>
      <c r="T5" s="63"/>
      <c r="U5" s="63"/>
      <c r="V5" s="63"/>
      <c r="W5" s="63"/>
      <c r="X5" s="63"/>
      <c r="Y5" s="63"/>
      <c r="Z5" s="63"/>
      <c r="AA5" s="63"/>
      <c r="AB5" s="63"/>
    </row>
    <row r="6" spans="1:28" ht="14.25" customHeight="1" thickBot="1" x14ac:dyDescent="0.4">
      <c r="A6" s="61"/>
      <c r="B6" s="64"/>
      <c r="C6" s="65"/>
      <c r="D6" s="65"/>
      <c r="E6" s="65"/>
      <c r="F6" s="65"/>
      <c r="G6" s="65"/>
      <c r="H6" s="65"/>
      <c r="I6" s="66"/>
      <c r="J6" s="66"/>
      <c r="K6" s="66"/>
      <c r="L6" s="66"/>
      <c r="M6" s="66"/>
      <c r="N6" s="66"/>
      <c r="O6" s="66"/>
      <c r="P6" s="66"/>
      <c r="Q6" s="66"/>
      <c r="R6" s="66"/>
      <c r="S6" s="66"/>
      <c r="T6" s="66"/>
      <c r="U6" s="66"/>
      <c r="V6" s="66"/>
      <c r="W6" s="65"/>
      <c r="X6" s="65"/>
      <c r="Y6" s="65"/>
      <c r="Z6" s="65"/>
      <c r="AA6" s="65"/>
      <c r="AB6" s="67"/>
    </row>
    <row r="7" spans="1:28" ht="15" customHeight="1" x14ac:dyDescent="0.35">
      <c r="A7" s="61"/>
      <c r="B7" s="68"/>
      <c r="C7" s="1604" t="s">
        <v>4</v>
      </c>
      <c r="D7" s="1565"/>
      <c r="E7" s="1565"/>
      <c r="F7" s="1565"/>
      <c r="G7" s="1565"/>
      <c r="H7" s="1566"/>
      <c r="I7" s="1634" t="s">
        <v>339</v>
      </c>
      <c r="J7" s="1565"/>
      <c r="K7" s="1565"/>
      <c r="L7" s="1565"/>
      <c r="M7" s="1565"/>
      <c r="N7" s="1565"/>
      <c r="O7" s="1565"/>
      <c r="P7" s="1565"/>
      <c r="Q7" s="1565"/>
      <c r="R7" s="1565"/>
      <c r="S7" s="1565"/>
      <c r="T7" s="1565"/>
      <c r="U7" s="1565"/>
      <c r="V7" s="1565"/>
      <c r="W7" s="1565"/>
      <c r="X7" s="1565"/>
      <c r="Y7" s="1565"/>
      <c r="Z7" s="1565"/>
      <c r="AA7" s="1566"/>
      <c r="AB7" s="69"/>
    </row>
    <row r="8" spans="1:28" ht="14.25" customHeight="1" thickBot="1" x14ac:dyDescent="0.4">
      <c r="A8" s="61"/>
      <c r="B8" s="68"/>
      <c r="C8" s="1570"/>
      <c r="D8" s="1571"/>
      <c r="E8" s="1571"/>
      <c r="F8" s="1571"/>
      <c r="G8" s="1571"/>
      <c r="H8" s="1572"/>
      <c r="I8" s="1570"/>
      <c r="J8" s="1571"/>
      <c r="K8" s="1571"/>
      <c r="L8" s="1571"/>
      <c r="M8" s="1571"/>
      <c r="N8" s="1571"/>
      <c r="O8" s="1571"/>
      <c r="P8" s="1571"/>
      <c r="Q8" s="1571"/>
      <c r="R8" s="1571"/>
      <c r="S8" s="1571"/>
      <c r="T8" s="1571"/>
      <c r="U8" s="1571"/>
      <c r="V8" s="1571"/>
      <c r="W8" s="1571"/>
      <c r="X8" s="1571"/>
      <c r="Y8" s="1571"/>
      <c r="Z8" s="1571"/>
      <c r="AA8" s="1572"/>
      <c r="AB8" s="69"/>
    </row>
    <row r="9" spans="1:28" ht="14.25" customHeight="1" thickBot="1" x14ac:dyDescent="0.4">
      <c r="A9" s="61"/>
      <c r="B9" s="68"/>
      <c r="C9" s="665"/>
      <c r="D9" s="665"/>
      <c r="E9" s="665"/>
      <c r="F9" s="665"/>
      <c r="G9" s="665"/>
      <c r="H9" s="665"/>
      <c r="I9" s="70"/>
      <c r="J9" s="70"/>
      <c r="K9" s="70"/>
      <c r="L9" s="70"/>
      <c r="M9" s="70"/>
      <c r="N9" s="70"/>
      <c r="O9" s="70"/>
      <c r="P9" s="70"/>
      <c r="Q9" s="70"/>
      <c r="R9" s="70"/>
      <c r="S9" s="70"/>
      <c r="T9" s="70"/>
      <c r="U9" s="70"/>
      <c r="V9" s="70"/>
      <c r="W9" s="665"/>
      <c r="X9" s="665"/>
      <c r="Y9" s="665"/>
      <c r="Z9" s="665"/>
      <c r="AA9" s="665"/>
      <c r="AB9" s="69"/>
    </row>
    <row r="10" spans="1:28" ht="15" customHeight="1" thickBot="1" x14ac:dyDescent="0.4">
      <c r="A10" s="61"/>
      <c r="B10" s="68"/>
      <c r="C10" s="1604" t="s">
        <v>5</v>
      </c>
      <c r="D10" s="1565"/>
      <c r="E10" s="1565"/>
      <c r="F10" s="1565"/>
      <c r="G10" s="1565"/>
      <c r="H10" s="1566"/>
      <c r="I10" s="1641" t="s">
        <v>340</v>
      </c>
      <c r="J10" s="1636"/>
      <c r="K10" s="1636"/>
      <c r="L10" s="1636"/>
      <c r="M10" s="1636"/>
      <c r="N10" s="1636"/>
      <c r="O10" s="1636"/>
      <c r="P10" s="1636"/>
      <c r="Q10" s="1642"/>
      <c r="R10" s="1645" t="s">
        <v>7</v>
      </c>
      <c r="S10" s="1588"/>
      <c r="T10" s="1588"/>
      <c r="U10" s="1589"/>
      <c r="V10" s="1597" t="s">
        <v>8</v>
      </c>
      <c r="W10" s="1574"/>
      <c r="X10" s="1574"/>
      <c r="Y10" s="1574"/>
      <c r="Z10" s="1574"/>
      <c r="AA10" s="1578"/>
      <c r="AB10" s="69"/>
    </row>
    <row r="11" spans="1:28" ht="19.899999999999999" customHeight="1" thickBot="1" x14ac:dyDescent="0.4">
      <c r="A11" s="61"/>
      <c r="B11" s="68"/>
      <c r="C11" s="1570"/>
      <c r="D11" s="1571"/>
      <c r="E11" s="1571"/>
      <c r="F11" s="1571"/>
      <c r="G11" s="1571"/>
      <c r="H11" s="1572"/>
      <c r="I11" s="1643"/>
      <c r="J11" s="1638"/>
      <c r="K11" s="1638"/>
      <c r="L11" s="1638"/>
      <c r="M11" s="1638"/>
      <c r="N11" s="1638"/>
      <c r="O11" s="1638"/>
      <c r="P11" s="1638"/>
      <c r="Q11" s="1644"/>
      <c r="R11" s="1666" t="s">
        <v>1145</v>
      </c>
      <c r="S11" s="1588"/>
      <c r="T11" s="1588"/>
      <c r="U11" s="1589"/>
      <c r="V11" s="1678" t="s">
        <v>327</v>
      </c>
      <c r="W11" s="1585"/>
      <c r="X11" s="1585"/>
      <c r="Y11" s="1585"/>
      <c r="Z11" s="1585"/>
      <c r="AA11" s="1563"/>
      <c r="AB11" s="69"/>
    </row>
    <row r="12" spans="1:28" ht="30.75" customHeight="1" thickBot="1" x14ac:dyDescent="0.4">
      <c r="A12" s="61"/>
      <c r="B12" s="60"/>
      <c r="C12" s="614"/>
      <c r="D12" s="614"/>
      <c r="E12" s="614"/>
      <c r="F12" s="614"/>
      <c r="G12" s="614"/>
      <c r="H12" s="614"/>
      <c r="I12" s="614"/>
      <c r="J12" s="614"/>
      <c r="K12" s="614"/>
      <c r="L12" s="614"/>
      <c r="M12" s="614"/>
      <c r="N12" s="614"/>
      <c r="O12" s="614"/>
      <c r="P12" s="614"/>
      <c r="Q12" s="614"/>
      <c r="R12" s="614"/>
      <c r="S12" s="614"/>
      <c r="T12" s="614"/>
      <c r="U12" s="614"/>
      <c r="V12" s="614"/>
      <c r="W12" s="614"/>
      <c r="X12" s="614"/>
      <c r="Y12" s="614"/>
      <c r="Z12" s="614"/>
      <c r="AA12" s="614"/>
      <c r="AB12" s="71"/>
    </row>
    <row r="13" spans="1:28" ht="30.75" customHeight="1" x14ac:dyDescent="0.35">
      <c r="A13" s="61"/>
      <c r="B13" s="60"/>
      <c r="C13" s="1604" t="s">
        <v>10</v>
      </c>
      <c r="D13" s="1565"/>
      <c r="E13" s="1565"/>
      <c r="F13" s="1565"/>
      <c r="G13" s="1565"/>
      <c r="H13" s="1566"/>
      <c r="I13" s="1635" t="s">
        <v>341</v>
      </c>
      <c r="J13" s="1636"/>
      <c r="K13" s="1636"/>
      <c r="L13" s="1636"/>
      <c r="M13" s="1636"/>
      <c r="N13" s="1636"/>
      <c r="O13" s="1636"/>
      <c r="P13" s="1636"/>
      <c r="Q13" s="1636"/>
      <c r="R13" s="1636"/>
      <c r="S13" s="1637"/>
      <c r="T13" s="1597" t="s">
        <v>11</v>
      </c>
      <c r="U13" s="1574"/>
      <c r="V13" s="1574"/>
      <c r="W13" s="1574"/>
      <c r="X13" s="1574"/>
      <c r="Y13" s="1574"/>
      <c r="Z13" s="1574"/>
      <c r="AA13" s="1578"/>
      <c r="AB13" s="71"/>
    </row>
    <row r="14" spans="1:28" ht="30.75" customHeight="1" thickBot="1" x14ac:dyDescent="0.4">
      <c r="A14" s="61"/>
      <c r="B14" s="60"/>
      <c r="C14" s="1570"/>
      <c r="D14" s="1571"/>
      <c r="E14" s="1571"/>
      <c r="F14" s="1571"/>
      <c r="G14" s="1571"/>
      <c r="H14" s="1572"/>
      <c r="I14" s="1638"/>
      <c r="J14" s="1638"/>
      <c r="K14" s="1638"/>
      <c r="L14" s="1638"/>
      <c r="M14" s="1638"/>
      <c r="N14" s="1638"/>
      <c r="O14" s="1638"/>
      <c r="P14" s="1638"/>
      <c r="Q14" s="1638"/>
      <c r="R14" s="1638"/>
      <c r="S14" s="1639"/>
      <c r="T14" s="1599" t="s">
        <v>310</v>
      </c>
      <c r="U14" s="1585"/>
      <c r="V14" s="1585"/>
      <c r="W14" s="1585"/>
      <c r="X14" s="1585"/>
      <c r="Y14" s="1585"/>
      <c r="Z14" s="1585"/>
      <c r="AA14" s="1563"/>
      <c r="AB14" s="71"/>
    </row>
    <row r="15" spans="1:28" ht="14.25" customHeight="1" thickBot="1" x14ac:dyDescent="0.4">
      <c r="A15" s="61"/>
      <c r="B15" s="60"/>
      <c r="C15" s="614"/>
      <c r="D15" s="614"/>
      <c r="E15" s="614"/>
      <c r="F15" s="614"/>
      <c r="G15" s="614"/>
      <c r="H15" s="614"/>
      <c r="I15" s="614"/>
      <c r="J15" s="614"/>
      <c r="K15" s="614"/>
      <c r="L15" s="614"/>
      <c r="M15" s="614"/>
      <c r="N15" s="614"/>
      <c r="O15" s="614"/>
      <c r="P15" s="614"/>
      <c r="Q15" s="614"/>
      <c r="R15" s="614"/>
      <c r="S15" s="614"/>
      <c r="T15" s="614"/>
      <c r="U15" s="614"/>
      <c r="V15" s="614"/>
      <c r="W15" s="614"/>
      <c r="X15" s="614"/>
      <c r="Y15" s="614"/>
      <c r="Z15" s="614"/>
      <c r="AA15" s="614"/>
      <c r="AB15" s="71"/>
    </row>
    <row r="16" spans="1:28" ht="32.5" customHeight="1" thickBot="1" x14ac:dyDescent="0.4">
      <c r="A16" s="61"/>
      <c r="B16" s="60"/>
      <c r="C16" s="1587" t="s">
        <v>13</v>
      </c>
      <c r="D16" s="1588"/>
      <c r="E16" s="1588"/>
      <c r="F16" s="1588"/>
      <c r="G16" s="1588"/>
      <c r="H16" s="1589"/>
      <c r="I16" s="1679" t="s">
        <v>342</v>
      </c>
      <c r="J16" s="1588"/>
      <c r="K16" s="1588"/>
      <c r="L16" s="1588"/>
      <c r="M16" s="1588"/>
      <c r="N16" s="1588"/>
      <c r="O16" s="1588"/>
      <c r="P16" s="1588"/>
      <c r="Q16" s="1588"/>
      <c r="R16" s="1588"/>
      <c r="S16" s="1588"/>
      <c r="T16" s="1588"/>
      <c r="U16" s="1588"/>
      <c r="V16" s="1588"/>
      <c r="W16" s="1588"/>
      <c r="X16" s="1588"/>
      <c r="Y16" s="1588"/>
      <c r="Z16" s="1588"/>
      <c r="AA16" s="1589"/>
      <c r="AB16" s="71"/>
    </row>
    <row r="17" spans="1:28" ht="13.15" customHeight="1" thickBot="1" x14ac:dyDescent="0.4">
      <c r="A17" s="61"/>
      <c r="B17" s="60"/>
      <c r="C17" s="70"/>
      <c r="D17" s="70"/>
      <c r="E17" s="70"/>
      <c r="F17" s="70"/>
      <c r="G17" s="70"/>
      <c r="H17" s="70"/>
      <c r="I17" s="338"/>
      <c r="J17" s="338"/>
      <c r="K17" s="338"/>
      <c r="L17" s="338"/>
      <c r="M17" s="338"/>
      <c r="N17" s="338"/>
      <c r="O17" s="338"/>
      <c r="P17" s="338"/>
      <c r="Q17" s="338"/>
      <c r="R17" s="338"/>
      <c r="S17" s="338"/>
      <c r="T17" s="338"/>
      <c r="U17" s="338"/>
      <c r="V17" s="338"/>
      <c r="W17" s="338"/>
      <c r="X17" s="338"/>
      <c r="Y17" s="338"/>
      <c r="Z17" s="338"/>
      <c r="AA17" s="338"/>
      <c r="AB17" s="71"/>
    </row>
    <row r="18" spans="1:28" ht="43.15" customHeight="1" thickBot="1" x14ac:dyDescent="0.4">
      <c r="A18" s="61"/>
      <c r="B18" s="60"/>
      <c r="C18" s="1587" t="s">
        <v>75</v>
      </c>
      <c r="D18" s="1588"/>
      <c r="E18" s="1588"/>
      <c r="F18" s="1588"/>
      <c r="G18" s="1588"/>
      <c r="H18" s="1589"/>
      <c r="I18" s="1679" t="s">
        <v>343</v>
      </c>
      <c r="J18" s="1588"/>
      <c r="K18" s="1588"/>
      <c r="L18" s="1588"/>
      <c r="M18" s="1588"/>
      <c r="N18" s="1588"/>
      <c r="O18" s="1588"/>
      <c r="P18" s="1588"/>
      <c r="Q18" s="1588"/>
      <c r="R18" s="1588"/>
      <c r="S18" s="1588"/>
      <c r="T18" s="1588"/>
      <c r="U18" s="1588"/>
      <c r="V18" s="1588"/>
      <c r="W18" s="1588"/>
      <c r="X18" s="1588"/>
      <c r="Y18" s="1588"/>
      <c r="Z18" s="1588"/>
      <c r="AA18" s="1589"/>
      <c r="AB18" s="71"/>
    </row>
    <row r="19" spans="1:28" ht="16.5" customHeight="1" thickBot="1" x14ac:dyDescent="0.4">
      <c r="A19" s="61"/>
      <c r="B19" s="60"/>
      <c r="C19" s="70"/>
      <c r="D19" s="70"/>
      <c r="E19" s="70"/>
      <c r="F19" s="70"/>
      <c r="G19" s="70"/>
      <c r="H19" s="70"/>
      <c r="I19" s="338"/>
      <c r="J19" s="338"/>
      <c r="K19" s="338"/>
      <c r="L19" s="338"/>
      <c r="M19" s="338"/>
      <c r="N19" s="338"/>
      <c r="O19" s="338"/>
      <c r="P19" s="338"/>
      <c r="Q19" s="338"/>
      <c r="R19" s="338"/>
      <c r="S19" s="338"/>
      <c r="T19" s="338"/>
      <c r="U19" s="338"/>
      <c r="V19" s="338"/>
      <c r="W19" s="338"/>
      <c r="X19" s="338"/>
      <c r="Y19" s="338"/>
      <c r="Z19" s="338"/>
      <c r="AA19" s="338"/>
      <c r="AB19" s="71"/>
    </row>
    <row r="20" spans="1:28" ht="16.149999999999999" customHeight="1" x14ac:dyDescent="0.35">
      <c r="A20" s="61"/>
      <c r="B20" s="60"/>
      <c r="C20" s="1601" t="s">
        <v>17</v>
      </c>
      <c r="D20" s="1565"/>
      <c r="E20" s="1565"/>
      <c r="F20" s="1565"/>
      <c r="G20" s="1565"/>
      <c r="H20" s="1566"/>
      <c r="I20" s="1602" t="s">
        <v>937</v>
      </c>
      <c r="J20" s="1565"/>
      <c r="K20" s="1565"/>
      <c r="L20" s="1566"/>
      <c r="M20" s="1597" t="s">
        <v>18</v>
      </c>
      <c r="N20" s="1574"/>
      <c r="O20" s="1574"/>
      <c r="P20" s="1574"/>
      <c r="Q20" s="1574"/>
      <c r="R20" s="1574"/>
      <c r="S20" s="1578"/>
      <c r="T20" s="1597" t="s">
        <v>19</v>
      </c>
      <c r="U20" s="1574"/>
      <c r="V20" s="1574"/>
      <c r="W20" s="1574"/>
      <c r="X20" s="1574"/>
      <c r="Y20" s="1574"/>
      <c r="Z20" s="1574"/>
      <c r="AA20" s="1578"/>
      <c r="AB20" s="71"/>
    </row>
    <row r="21" spans="1:28" ht="21" customHeight="1" thickBot="1" x14ac:dyDescent="0.4">
      <c r="A21" s="61"/>
      <c r="B21" s="60"/>
      <c r="C21" s="1570"/>
      <c r="D21" s="1571"/>
      <c r="E21" s="1571"/>
      <c r="F21" s="1571"/>
      <c r="G21" s="1571"/>
      <c r="H21" s="1572"/>
      <c r="I21" s="1570"/>
      <c r="J21" s="1571"/>
      <c r="K21" s="1571"/>
      <c r="L21" s="1572"/>
      <c r="M21" s="1603" t="s">
        <v>194</v>
      </c>
      <c r="N21" s="1585"/>
      <c r="O21" s="1585"/>
      <c r="P21" s="1585"/>
      <c r="Q21" s="1585"/>
      <c r="R21" s="1585"/>
      <c r="S21" s="1563"/>
      <c r="T21" s="1680" t="s">
        <v>61</v>
      </c>
      <c r="U21" s="1580"/>
      <c r="V21" s="1580"/>
      <c r="W21" s="1580"/>
      <c r="X21" s="1580"/>
      <c r="Y21" s="1580"/>
      <c r="Z21" s="1580"/>
      <c r="AA21" s="1581"/>
      <c r="AB21" s="71"/>
    </row>
    <row r="22" spans="1:28" ht="14.25" customHeight="1" thickBot="1" x14ac:dyDescent="0.4">
      <c r="A22" s="61"/>
      <c r="B22" s="60"/>
      <c r="C22" s="61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71"/>
    </row>
    <row r="23" spans="1:28" ht="31.5" customHeight="1" x14ac:dyDescent="0.35">
      <c r="A23" s="61"/>
      <c r="B23" s="60"/>
      <c r="C23" s="1597" t="s">
        <v>22</v>
      </c>
      <c r="D23" s="1574"/>
      <c r="E23" s="1574"/>
      <c r="F23" s="1574"/>
      <c r="G23" s="1574"/>
      <c r="H23" s="1574"/>
      <c r="I23" s="1578"/>
      <c r="J23" s="1597" t="s">
        <v>23</v>
      </c>
      <c r="K23" s="1574"/>
      <c r="L23" s="1574"/>
      <c r="M23" s="1574"/>
      <c r="N23" s="1574"/>
      <c r="O23" s="1574"/>
      <c r="P23" s="1578"/>
      <c r="Q23" s="1597" t="s">
        <v>24</v>
      </c>
      <c r="R23" s="1574"/>
      <c r="S23" s="1574"/>
      <c r="T23" s="1574"/>
      <c r="U23" s="1574"/>
      <c r="V23" s="1574"/>
      <c r="W23" s="1574"/>
      <c r="X23" s="1574"/>
      <c r="Y23" s="1574"/>
      <c r="Z23" s="1574"/>
      <c r="AA23" s="1578"/>
      <c r="AB23" s="71"/>
    </row>
    <row r="24" spans="1:28" ht="34.15" customHeight="1" thickBot="1" x14ac:dyDescent="0.4">
      <c r="A24" s="61"/>
      <c r="B24" s="60"/>
      <c r="C24" s="1599" t="s">
        <v>344</v>
      </c>
      <c r="D24" s="1585"/>
      <c r="E24" s="1585"/>
      <c r="F24" s="1585"/>
      <c r="G24" s="1585"/>
      <c r="H24" s="1585"/>
      <c r="I24" s="1563"/>
      <c r="J24" s="1599" t="s">
        <v>345</v>
      </c>
      <c r="K24" s="1585"/>
      <c r="L24" s="1585"/>
      <c r="M24" s="1585"/>
      <c r="N24" s="1585"/>
      <c r="O24" s="1585"/>
      <c r="P24" s="1563"/>
      <c r="Q24" s="1600" t="s">
        <v>346</v>
      </c>
      <c r="R24" s="1585"/>
      <c r="S24" s="1585"/>
      <c r="T24" s="1585"/>
      <c r="U24" s="1585"/>
      <c r="V24" s="1585"/>
      <c r="W24" s="1585"/>
      <c r="X24" s="1585"/>
      <c r="Y24" s="1585"/>
      <c r="Z24" s="1585"/>
      <c r="AA24" s="1563"/>
      <c r="AB24" s="71"/>
    </row>
    <row r="25" spans="1:28" ht="14.25" customHeight="1" thickBot="1" x14ac:dyDescent="0.4">
      <c r="A25" s="61"/>
      <c r="B25" s="60"/>
      <c r="C25" s="614"/>
      <c r="D25" s="614"/>
      <c r="E25" s="614"/>
      <c r="F25" s="614"/>
      <c r="G25" s="614"/>
      <c r="H25" s="614"/>
      <c r="I25" s="614"/>
      <c r="J25" s="614"/>
      <c r="K25" s="614"/>
      <c r="L25" s="614"/>
      <c r="M25" s="614"/>
      <c r="N25" s="614"/>
      <c r="O25" s="614"/>
      <c r="P25" s="614"/>
      <c r="Q25" s="614"/>
      <c r="R25" s="614"/>
      <c r="S25" s="614"/>
      <c r="T25" s="614"/>
      <c r="U25" s="614"/>
      <c r="V25" s="614"/>
      <c r="W25" s="614"/>
      <c r="X25" s="614"/>
      <c r="Y25" s="614"/>
      <c r="Z25" s="614"/>
      <c r="AA25" s="614"/>
      <c r="AB25" s="71"/>
    </row>
    <row r="26" spans="1:28" ht="28.15" customHeight="1" thickBot="1" x14ac:dyDescent="0.4">
      <c r="A26" s="61"/>
      <c r="B26" s="60"/>
      <c r="C26" s="1587" t="s">
        <v>26</v>
      </c>
      <c r="D26" s="1588"/>
      <c r="E26" s="1588"/>
      <c r="F26" s="1588"/>
      <c r="G26" s="1588"/>
      <c r="H26" s="1589"/>
      <c r="I26" s="1679" t="s">
        <v>347</v>
      </c>
      <c r="J26" s="1588"/>
      <c r="K26" s="1588"/>
      <c r="L26" s="1588"/>
      <c r="M26" s="1588"/>
      <c r="N26" s="1588"/>
      <c r="O26" s="1588"/>
      <c r="P26" s="1588"/>
      <c r="Q26" s="1588"/>
      <c r="R26" s="1588"/>
      <c r="S26" s="1588"/>
      <c r="T26" s="1588"/>
      <c r="U26" s="1588"/>
      <c r="V26" s="1588"/>
      <c r="W26" s="1588"/>
      <c r="X26" s="1588"/>
      <c r="Y26" s="1588"/>
      <c r="Z26" s="1588"/>
      <c r="AA26" s="1589"/>
      <c r="AB26" s="71"/>
    </row>
    <row r="27" spans="1:28" ht="14.25" customHeight="1" thickBot="1" x14ac:dyDescent="0.4">
      <c r="A27" s="61"/>
      <c r="B27" s="60"/>
      <c r="C27" s="70"/>
      <c r="D27" s="70"/>
      <c r="E27" s="70"/>
      <c r="F27" s="70"/>
      <c r="G27" s="70"/>
      <c r="H27" s="70"/>
      <c r="I27" s="338"/>
      <c r="J27" s="338"/>
      <c r="K27" s="338"/>
      <c r="L27" s="338"/>
      <c r="M27" s="338"/>
      <c r="N27" s="338"/>
      <c r="O27" s="338"/>
      <c r="P27" s="338"/>
      <c r="Q27" s="338"/>
      <c r="R27" s="338"/>
      <c r="S27" s="338"/>
      <c r="T27" s="338"/>
      <c r="U27" s="338"/>
      <c r="V27" s="338"/>
      <c r="W27" s="338"/>
      <c r="X27" s="338"/>
      <c r="Y27" s="338"/>
      <c r="Z27" s="338"/>
      <c r="AA27" s="338"/>
      <c r="AB27" s="71"/>
    </row>
    <row r="28" spans="1:28" ht="41.5" customHeight="1" thickBot="1" x14ac:dyDescent="0.4">
      <c r="A28" s="61"/>
      <c r="B28" s="60"/>
      <c r="C28" s="1665" t="s">
        <v>28</v>
      </c>
      <c r="D28" s="1588"/>
      <c r="E28" s="1588"/>
      <c r="F28" s="1588"/>
      <c r="G28" s="1588"/>
      <c r="H28" s="1589"/>
      <c r="I28" s="1681" t="s">
        <v>51</v>
      </c>
      <c r="J28" s="1592"/>
      <c r="K28" s="1593" t="s">
        <v>29</v>
      </c>
      <c r="L28" s="1588"/>
      <c r="M28" s="1588"/>
      <c r="N28" s="1589"/>
      <c r="O28" s="1594" t="s">
        <v>30</v>
      </c>
      <c r="P28" s="1588"/>
      <c r="Q28" s="1588"/>
      <c r="R28" s="1589"/>
      <c r="S28" s="72"/>
      <c r="T28" s="1595" t="s">
        <v>31</v>
      </c>
      <c r="U28" s="1588"/>
      <c r="V28" s="1589"/>
      <c r="W28" s="73" t="s">
        <v>32</v>
      </c>
      <c r="X28" s="1596" t="s">
        <v>33</v>
      </c>
      <c r="Y28" s="1588"/>
      <c r="Z28" s="1589"/>
      <c r="AA28" s="74"/>
      <c r="AB28" s="71"/>
    </row>
    <row r="29" spans="1:28" ht="14.25" customHeight="1" thickBot="1" x14ac:dyDescent="0.4">
      <c r="A29" s="61"/>
      <c r="B29" s="60"/>
      <c r="C29" s="614"/>
      <c r="D29" s="614"/>
      <c r="E29" s="614"/>
      <c r="F29" s="614"/>
      <c r="G29" s="614"/>
      <c r="H29" s="614"/>
      <c r="I29" s="614"/>
      <c r="J29" s="614"/>
      <c r="K29" s="614"/>
      <c r="L29" s="614"/>
      <c r="M29" s="614"/>
      <c r="N29" s="614"/>
      <c r="O29" s="614"/>
      <c r="P29" s="614"/>
      <c r="Q29" s="614"/>
      <c r="R29" s="614"/>
      <c r="S29" s="614"/>
      <c r="T29" s="614"/>
      <c r="U29" s="614"/>
      <c r="V29" s="614"/>
      <c r="W29" s="614"/>
      <c r="X29" s="614"/>
      <c r="Y29" s="614"/>
      <c r="Z29" s="614"/>
      <c r="AA29" s="614"/>
      <c r="AB29" s="71"/>
    </row>
    <row r="30" spans="1:28" ht="15" customHeight="1" x14ac:dyDescent="0.35">
      <c r="A30" s="61"/>
      <c r="B30" s="60"/>
      <c r="C30" s="1564" t="s">
        <v>34</v>
      </c>
      <c r="D30" s="1565"/>
      <c r="E30" s="1565"/>
      <c r="F30" s="1565"/>
      <c r="G30" s="1565"/>
      <c r="H30" s="1565"/>
      <c r="I30" s="1565"/>
      <c r="J30" s="1566"/>
      <c r="K30" s="1573" t="s">
        <v>35</v>
      </c>
      <c r="L30" s="1574"/>
      <c r="M30" s="1574"/>
      <c r="N30" s="1574"/>
      <c r="O30" s="1574"/>
      <c r="P30" s="1574"/>
      <c r="Q30" s="1574"/>
      <c r="R30" s="1575"/>
      <c r="S30" s="1632" t="s">
        <v>36</v>
      </c>
      <c r="T30" s="1574"/>
      <c r="U30" s="1574"/>
      <c r="V30" s="1574"/>
      <c r="W30" s="1575"/>
      <c r="X30" s="1577" t="s">
        <v>37</v>
      </c>
      <c r="Y30" s="1574"/>
      <c r="Z30" s="1574"/>
      <c r="AA30" s="1578"/>
      <c r="AB30" s="71"/>
    </row>
    <row r="31" spans="1:28" ht="14.25" customHeight="1" x14ac:dyDescent="0.35">
      <c r="A31" s="61"/>
      <c r="B31" s="60"/>
      <c r="C31" s="1567"/>
      <c r="D31" s="1568"/>
      <c r="E31" s="1568"/>
      <c r="F31" s="1568"/>
      <c r="G31" s="1568"/>
      <c r="H31" s="1568"/>
      <c r="I31" s="1568"/>
      <c r="J31" s="1569"/>
      <c r="K31" s="1579" t="s">
        <v>38</v>
      </c>
      <c r="L31" s="1580"/>
      <c r="M31" s="1580"/>
      <c r="N31" s="1581"/>
      <c r="O31" s="1582" t="s">
        <v>39</v>
      </c>
      <c r="P31" s="1580"/>
      <c r="Q31" s="1580"/>
      <c r="R31" s="1581"/>
      <c r="S31" s="1582" t="s">
        <v>38</v>
      </c>
      <c r="T31" s="1581"/>
      <c r="U31" s="1582" t="s">
        <v>39</v>
      </c>
      <c r="V31" s="1580"/>
      <c r="W31" s="1581"/>
      <c r="X31" s="1582" t="s">
        <v>38</v>
      </c>
      <c r="Y31" s="1581"/>
      <c r="Z31" s="1582" t="s">
        <v>39</v>
      </c>
      <c r="AA31" s="1583"/>
      <c r="AB31" s="71"/>
    </row>
    <row r="32" spans="1:28" ht="15" customHeight="1" thickBot="1" x14ac:dyDescent="0.4">
      <c r="A32" s="61"/>
      <c r="B32" s="60"/>
      <c r="C32" s="1570"/>
      <c r="D32" s="1571"/>
      <c r="E32" s="1571"/>
      <c r="F32" s="1571"/>
      <c r="G32" s="1571"/>
      <c r="H32" s="1571"/>
      <c r="I32" s="1571"/>
      <c r="J32" s="1572"/>
      <c r="K32" s="1584">
        <v>0</v>
      </c>
      <c r="L32" s="1585"/>
      <c r="M32" s="1585"/>
      <c r="N32" s="1586"/>
      <c r="O32" s="1562">
        <v>0.3</v>
      </c>
      <c r="P32" s="1585"/>
      <c r="Q32" s="1585"/>
      <c r="R32" s="1586"/>
      <c r="S32" s="1562">
        <v>0.31</v>
      </c>
      <c r="T32" s="1586"/>
      <c r="U32" s="1562">
        <v>0.4</v>
      </c>
      <c r="V32" s="1585"/>
      <c r="W32" s="1586"/>
      <c r="X32" s="1562">
        <v>0.41</v>
      </c>
      <c r="Y32" s="1586"/>
      <c r="Z32" s="1562">
        <v>0.5</v>
      </c>
      <c r="AA32" s="1563"/>
      <c r="AB32" s="71"/>
    </row>
    <row r="33" spans="1:33" ht="14.25" customHeight="1" thickBot="1" x14ac:dyDescent="0.4">
      <c r="A33" s="61"/>
      <c r="B33" s="60"/>
      <c r="C33" s="614"/>
      <c r="D33" s="614"/>
      <c r="E33" s="614"/>
      <c r="F33" s="614"/>
      <c r="G33" s="614"/>
      <c r="H33" s="614"/>
      <c r="I33" s="614"/>
      <c r="J33" s="614"/>
      <c r="K33" s="614"/>
      <c r="L33" s="614"/>
      <c r="M33" s="614"/>
      <c r="N33" s="614"/>
      <c r="O33" s="614"/>
      <c r="P33" s="614"/>
      <c r="Q33" s="614"/>
      <c r="R33" s="614"/>
      <c r="S33" s="614"/>
      <c r="T33" s="614"/>
      <c r="U33" s="614"/>
      <c r="V33" s="614"/>
      <c r="W33" s="614"/>
      <c r="X33" s="614"/>
      <c r="Y33" s="614"/>
      <c r="Z33" s="614"/>
      <c r="AA33" s="614"/>
      <c r="AB33" s="71"/>
    </row>
    <row r="34" spans="1:33" ht="14.25" customHeight="1" thickBot="1" x14ac:dyDescent="0.4">
      <c r="A34" s="62"/>
      <c r="B34" s="59"/>
      <c r="C34" s="1556" t="s">
        <v>40</v>
      </c>
      <c r="D34" s="1557"/>
      <c r="E34" s="1557"/>
      <c r="F34" s="1557"/>
      <c r="G34" s="1557"/>
      <c r="H34" s="1557"/>
      <c r="I34" s="1557"/>
      <c r="J34" s="1557"/>
      <c r="K34" s="1557"/>
      <c r="L34" s="1557"/>
      <c r="M34" s="1557"/>
      <c r="N34" s="1557"/>
      <c r="O34" s="1557"/>
      <c r="P34" s="1557"/>
      <c r="Q34" s="1557"/>
      <c r="R34" s="1557"/>
      <c r="S34" s="1557"/>
      <c r="T34" s="1557"/>
      <c r="U34" s="1557"/>
      <c r="V34" s="1557"/>
      <c r="W34" s="1557"/>
      <c r="X34" s="1557"/>
      <c r="Y34" s="1557"/>
      <c r="Z34" s="1557"/>
      <c r="AA34" s="1558"/>
      <c r="AB34" s="71"/>
      <c r="AD34" s="57">
        <v>0.2</v>
      </c>
      <c r="AE34" s="57">
        <v>0.2</v>
      </c>
      <c r="AF34" s="57">
        <v>0.2</v>
      </c>
      <c r="AG34" s="57">
        <v>0.4</v>
      </c>
    </row>
    <row r="35" spans="1:33" ht="32.25" customHeight="1" x14ac:dyDescent="0.35">
      <c r="A35" s="62"/>
      <c r="B35" s="59"/>
      <c r="C35" s="1539" t="s">
        <v>41</v>
      </c>
      <c r="D35" s="1540"/>
      <c r="E35" s="1540"/>
      <c r="F35" s="1540"/>
      <c r="G35" s="1541"/>
      <c r="H35" s="1559" t="s">
        <v>348</v>
      </c>
      <c r="I35" s="1559" t="s">
        <v>349</v>
      </c>
      <c r="J35" s="1561" t="s">
        <v>42</v>
      </c>
      <c r="K35" s="1539" t="s">
        <v>43</v>
      </c>
      <c r="L35" s="1540"/>
      <c r="M35" s="1540"/>
      <c r="N35" s="1540"/>
      <c r="O35" s="1540"/>
      <c r="P35" s="1540"/>
      <c r="Q35" s="1540"/>
      <c r="R35" s="1540"/>
      <c r="S35" s="1540"/>
      <c r="T35" s="1540"/>
      <c r="U35" s="1540"/>
      <c r="V35" s="1540"/>
      <c r="W35" s="1540"/>
      <c r="X35" s="1540"/>
      <c r="Y35" s="1540"/>
      <c r="Z35" s="1540"/>
      <c r="AA35" s="1541"/>
      <c r="AB35" s="71"/>
      <c r="AD35" s="75" t="s">
        <v>350</v>
      </c>
      <c r="AE35" s="75" t="s">
        <v>351</v>
      </c>
      <c r="AF35" s="75" t="s">
        <v>352</v>
      </c>
      <c r="AG35" s="575" t="s">
        <v>353</v>
      </c>
    </row>
    <row r="36" spans="1:33" ht="3.65" customHeight="1" thickBot="1" x14ac:dyDescent="0.4">
      <c r="A36" s="62"/>
      <c r="B36" s="59"/>
      <c r="C36" s="1546"/>
      <c r="D36" s="1547"/>
      <c r="E36" s="1547"/>
      <c r="F36" s="1547"/>
      <c r="G36" s="1548"/>
      <c r="H36" s="1560"/>
      <c r="I36" s="1560"/>
      <c r="J36" s="1560"/>
      <c r="K36" s="1546"/>
      <c r="L36" s="1547"/>
      <c r="M36" s="1547"/>
      <c r="N36" s="1547"/>
      <c r="O36" s="1547"/>
      <c r="P36" s="1547"/>
      <c r="Q36" s="1547"/>
      <c r="R36" s="1547"/>
      <c r="S36" s="1547"/>
      <c r="T36" s="1547"/>
      <c r="U36" s="1547"/>
      <c r="V36" s="1547"/>
      <c r="W36" s="1547"/>
      <c r="X36" s="1547"/>
      <c r="Y36" s="1547"/>
      <c r="Z36" s="1547"/>
      <c r="AA36" s="1548"/>
      <c r="AB36" s="71"/>
    </row>
    <row r="37" spans="1:33" ht="160.5" customHeight="1" x14ac:dyDescent="0.35">
      <c r="A37" s="62"/>
      <c r="B37" s="59"/>
      <c r="C37" s="1524" t="s">
        <v>236</v>
      </c>
      <c r="D37" s="1493"/>
      <c r="E37" s="1493"/>
      <c r="F37" s="1493"/>
      <c r="G37" s="1525"/>
      <c r="H37" s="179">
        <f>+(AD37*$AD$34)+(AE37*$AE$34)+(AF37*$AF$34)+(AG37*$AG$34)</f>
        <v>0.78239337506825812</v>
      </c>
      <c r="I37" s="179">
        <v>0.5</v>
      </c>
      <c r="J37" s="76">
        <f>+H37/I37</f>
        <v>1.5647867501365162</v>
      </c>
      <c r="K37" s="1682" t="s">
        <v>938</v>
      </c>
      <c r="L37" s="1493"/>
      <c r="M37" s="1493"/>
      <c r="N37" s="1493"/>
      <c r="O37" s="1493"/>
      <c r="P37" s="1493"/>
      <c r="Q37" s="1493"/>
      <c r="R37" s="1493"/>
      <c r="S37" s="1493"/>
      <c r="T37" s="1493"/>
      <c r="U37" s="1493"/>
      <c r="V37" s="1493"/>
      <c r="W37" s="1493"/>
      <c r="X37" s="1493"/>
      <c r="Y37" s="1493"/>
      <c r="Z37" s="1493"/>
      <c r="AA37" s="1525"/>
      <c r="AB37" s="71"/>
      <c r="AD37" s="180">
        <f>+AVERAGE([75]data!I2:I90,[75]data!M2:M90)</f>
        <v>0.6581057910580238</v>
      </c>
      <c r="AE37" s="180">
        <f>+AVERAGE([75]data!G2:G90)</f>
        <v>0.55179073033707871</v>
      </c>
      <c r="AF37" s="180">
        <f>+AVERAGE([75]data!K2:K90)</f>
        <v>0.73738335555132417</v>
      </c>
      <c r="AG37" s="180">
        <f>+AVERAGE([75]data!O2:O90)</f>
        <v>0.9823434991974318</v>
      </c>
    </row>
    <row r="38" spans="1:33" ht="183" customHeight="1" x14ac:dyDescent="0.35">
      <c r="A38" s="62"/>
      <c r="B38" s="59"/>
      <c r="C38" s="1524" t="s">
        <v>239</v>
      </c>
      <c r="D38" s="1493"/>
      <c r="E38" s="1493"/>
      <c r="F38" s="1493"/>
      <c r="G38" s="1525"/>
      <c r="H38" s="179">
        <f>+(AD38*$AD$34)+(AE38*$AE$34)+(AF38*$AF$34)+(AG38*$AG$34)</f>
        <v>0.82906789365775524</v>
      </c>
      <c r="I38" s="179">
        <v>0.5</v>
      </c>
      <c r="J38" s="76">
        <f>+H38/I38</f>
        <v>1.6581357873155105</v>
      </c>
      <c r="K38" s="1682" t="s">
        <v>939</v>
      </c>
      <c r="L38" s="1493"/>
      <c r="M38" s="1493"/>
      <c r="N38" s="1493"/>
      <c r="O38" s="1493"/>
      <c r="P38" s="1493"/>
      <c r="Q38" s="1493"/>
      <c r="R38" s="1493"/>
      <c r="S38" s="1493"/>
      <c r="T38" s="1493"/>
      <c r="U38" s="1493"/>
      <c r="V38" s="1493"/>
      <c r="W38" s="1493"/>
      <c r="X38" s="1493"/>
      <c r="Y38" s="1493"/>
      <c r="Z38" s="1493"/>
      <c r="AA38" s="1525"/>
      <c r="AB38" s="71"/>
      <c r="AD38" s="180">
        <f>+AVERAGE([75]data!I91:I180,[75]data!M91:M180)</f>
        <v>0.67865120274914004</v>
      </c>
      <c r="AE38" s="180">
        <f>+AVERAGE([75]data!G91:G180)</f>
        <v>0.64327002124717214</v>
      </c>
      <c r="AF38" s="180">
        <f>+AVERAGE([75]data!K91:K180)</f>
        <v>0.8234182442924638</v>
      </c>
      <c r="AG38" s="180">
        <f>+AVERAGE([75]data!O91:O180)</f>
        <v>1</v>
      </c>
    </row>
    <row r="39" spans="1:33" ht="220.5" customHeight="1" x14ac:dyDescent="0.35">
      <c r="A39" s="62"/>
      <c r="B39" s="59"/>
      <c r="C39" s="1524" t="s">
        <v>240</v>
      </c>
      <c r="D39" s="1493"/>
      <c r="E39" s="1493"/>
      <c r="F39" s="1493"/>
      <c r="G39" s="1525"/>
      <c r="H39" s="179">
        <f>+(AD39*$AD$34)+(AE39*$AE$34)+(AF39*$AF$34)+(AG39*$AG$34)</f>
        <v>0.81718132247335595</v>
      </c>
      <c r="I39" s="179">
        <v>0.5</v>
      </c>
      <c r="J39" s="77">
        <f>+H39/I39</f>
        <v>1.6343626449467119</v>
      </c>
      <c r="K39" s="1682" t="s">
        <v>1146</v>
      </c>
      <c r="L39" s="1493"/>
      <c r="M39" s="1493"/>
      <c r="N39" s="1493"/>
      <c r="O39" s="1493"/>
      <c r="P39" s="1493"/>
      <c r="Q39" s="1493"/>
      <c r="R39" s="1493"/>
      <c r="S39" s="1493"/>
      <c r="T39" s="1493"/>
      <c r="U39" s="1493"/>
      <c r="V39" s="1493"/>
      <c r="W39" s="1493"/>
      <c r="X39" s="1493"/>
      <c r="Y39" s="1493"/>
      <c r="Z39" s="1493"/>
      <c r="AA39" s="1525"/>
      <c r="AB39" s="71"/>
      <c r="AD39" s="180">
        <f>+AVERAGE([75]data!I181:I261,[75]data!M181:M261)</f>
        <v>0.62992366175663483</v>
      </c>
      <c r="AE39" s="180">
        <f>+AVERAGE([75]data!G181:G261)</f>
        <v>0.64554249762583138</v>
      </c>
      <c r="AF39" s="180">
        <f>+AVERAGE([75]data!K181:K261)</f>
        <v>0.81044045298431311</v>
      </c>
      <c r="AG39" s="180">
        <f>+AVERAGE([75]data!O181:O261)</f>
        <v>1</v>
      </c>
    </row>
    <row r="40" spans="1:33" ht="198.75" customHeight="1" thickBot="1" x14ac:dyDescent="0.4">
      <c r="A40" s="62"/>
      <c r="B40" s="59"/>
      <c r="C40" s="1524" t="s">
        <v>241</v>
      </c>
      <c r="D40" s="1493"/>
      <c r="E40" s="1493"/>
      <c r="F40" s="1493"/>
      <c r="G40" s="1525"/>
      <c r="H40" s="179">
        <f>+(AD40*$AD$34)+(AE40*$AE$34)+(AF40*$AF$34)+(AG40*$AG$34)</f>
        <v>0</v>
      </c>
      <c r="I40" s="179">
        <v>0.5</v>
      </c>
      <c r="J40" s="77">
        <f>+H40/I40</f>
        <v>0</v>
      </c>
      <c r="K40" s="1682"/>
      <c r="L40" s="1493"/>
      <c r="M40" s="1493"/>
      <c r="N40" s="1493"/>
      <c r="O40" s="1493"/>
      <c r="P40" s="1493"/>
      <c r="Q40" s="1493"/>
      <c r="R40" s="1493"/>
      <c r="S40" s="1493"/>
      <c r="T40" s="1493"/>
      <c r="U40" s="1493"/>
      <c r="V40" s="1493"/>
      <c r="W40" s="1493"/>
      <c r="X40" s="1493"/>
      <c r="Y40" s="1493"/>
      <c r="Z40" s="1493"/>
      <c r="AA40" s="1525"/>
      <c r="AB40" s="71"/>
      <c r="AD40" s="180"/>
      <c r="AE40" s="180"/>
      <c r="AF40" s="180"/>
      <c r="AG40" s="180"/>
    </row>
    <row r="41" spans="1:33" ht="15.75" customHeight="1" thickBot="1" x14ac:dyDescent="0.4">
      <c r="A41" s="62"/>
      <c r="B41" s="59"/>
      <c r="C41" s="1529" t="s">
        <v>46</v>
      </c>
      <c r="D41" s="1522"/>
      <c r="E41" s="1522"/>
      <c r="F41" s="1522"/>
      <c r="G41" s="1523"/>
      <c r="H41" s="78"/>
      <c r="I41" s="78"/>
      <c r="J41" s="79"/>
      <c r="K41" s="1521"/>
      <c r="L41" s="1522"/>
      <c r="M41" s="1522"/>
      <c r="N41" s="1522"/>
      <c r="O41" s="1522"/>
      <c r="P41" s="1522"/>
      <c r="Q41" s="1522"/>
      <c r="R41" s="1522"/>
      <c r="S41" s="1522"/>
      <c r="T41" s="1522"/>
      <c r="U41" s="1522"/>
      <c r="V41" s="1522"/>
      <c r="W41" s="1522"/>
      <c r="X41" s="1522"/>
      <c r="Y41" s="1522"/>
      <c r="Z41" s="1522"/>
      <c r="AA41" s="1523"/>
      <c r="AB41" s="71"/>
    </row>
    <row r="42" spans="1:33" ht="5.25" customHeight="1" x14ac:dyDescent="0.35">
      <c r="A42" s="62"/>
      <c r="B42" s="59"/>
      <c r="C42" s="80"/>
      <c r="D42" s="80"/>
      <c r="E42" s="80"/>
      <c r="F42" s="80"/>
      <c r="G42" s="80"/>
      <c r="H42" s="81"/>
      <c r="I42" s="81"/>
      <c r="J42" s="82"/>
      <c r="K42" s="80"/>
      <c r="L42" s="80"/>
      <c r="M42" s="80"/>
      <c r="N42" s="80"/>
      <c r="O42" s="80"/>
      <c r="P42" s="80"/>
      <c r="Q42" s="80"/>
      <c r="R42" s="80"/>
      <c r="S42" s="80"/>
      <c r="T42" s="80"/>
      <c r="U42" s="80"/>
      <c r="V42" s="80"/>
      <c r="W42" s="80"/>
      <c r="X42" s="80"/>
      <c r="Y42" s="80"/>
      <c r="Z42" s="80"/>
      <c r="AA42" s="80"/>
      <c r="AB42" s="71"/>
    </row>
    <row r="43" spans="1:33" ht="7.9" customHeight="1" thickBot="1" x14ac:dyDescent="0.4">
      <c r="A43" s="62"/>
      <c r="B43" s="59"/>
      <c r="C43" s="80"/>
      <c r="D43" s="80"/>
      <c r="E43" s="80"/>
      <c r="F43" s="80"/>
      <c r="G43" s="80"/>
      <c r="H43" s="81"/>
      <c r="I43" s="81"/>
      <c r="J43" s="82"/>
      <c r="K43" s="80"/>
      <c r="L43" s="80"/>
      <c r="M43" s="80"/>
      <c r="N43" s="80"/>
      <c r="O43" s="80"/>
      <c r="P43" s="80"/>
      <c r="Q43" s="80"/>
      <c r="R43" s="80"/>
      <c r="S43" s="80"/>
      <c r="T43" s="80"/>
      <c r="U43" s="80"/>
      <c r="V43" s="80"/>
      <c r="W43" s="80"/>
      <c r="X43" s="80"/>
      <c r="Y43" s="80"/>
      <c r="Z43" s="80"/>
      <c r="AA43" s="80"/>
      <c r="AB43" s="71"/>
    </row>
    <row r="44" spans="1:33" ht="14.25" customHeight="1" x14ac:dyDescent="0.35">
      <c r="A44" s="62"/>
      <c r="B44" s="59"/>
      <c r="C44" s="1539" t="s">
        <v>47</v>
      </c>
      <c r="D44" s="1540"/>
      <c r="E44" s="1540"/>
      <c r="F44" s="1540"/>
      <c r="G44" s="1540"/>
      <c r="H44" s="1540"/>
      <c r="I44" s="1540"/>
      <c r="J44" s="1540"/>
      <c r="K44" s="1540"/>
      <c r="L44" s="1540"/>
      <c r="M44" s="1540"/>
      <c r="N44" s="1540"/>
      <c r="O44" s="1540"/>
      <c r="P44" s="1540"/>
      <c r="Q44" s="1540"/>
      <c r="R44" s="1540"/>
      <c r="S44" s="1540"/>
      <c r="T44" s="1540"/>
      <c r="U44" s="1540"/>
      <c r="V44" s="1540"/>
      <c r="W44" s="1540"/>
      <c r="X44" s="1540"/>
      <c r="Y44" s="1540"/>
      <c r="Z44" s="1540"/>
      <c r="AA44" s="1541"/>
      <c r="AB44" s="71"/>
    </row>
    <row r="45" spans="1:33" ht="3" customHeight="1" thickBot="1" x14ac:dyDescent="0.4">
      <c r="A45" s="61"/>
      <c r="B45" s="60"/>
      <c r="C45" s="1542"/>
      <c r="D45" s="1501"/>
      <c r="E45" s="1501"/>
      <c r="F45" s="1501"/>
      <c r="G45" s="1501"/>
      <c r="H45" s="1501"/>
      <c r="I45" s="1501"/>
      <c r="J45" s="1501"/>
      <c r="K45" s="1501"/>
      <c r="L45" s="1501"/>
      <c r="M45" s="1501"/>
      <c r="N45" s="1501"/>
      <c r="O45" s="1501"/>
      <c r="P45" s="1501"/>
      <c r="Q45" s="1501"/>
      <c r="R45" s="1501"/>
      <c r="S45" s="1501"/>
      <c r="T45" s="1501"/>
      <c r="U45" s="1501"/>
      <c r="V45" s="1501"/>
      <c r="W45" s="1501"/>
      <c r="X45" s="1501"/>
      <c r="Y45" s="1501"/>
      <c r="Z45" s="1501"/>
      <c r="AA45" s="1543"/>
      <c r="AB45" s="71"/>
    </row>
    <row r="46" spans="1:33" ht="33.75" customHeight="1" x14ac:dyDescent="0.35">
      <c r="A46" s="61"/>
      <c r="B46" s="60"/>
      <c r="C46" s="1676"/>
      <c r="D46" s="1540"/>
      <c r="E46" s="1540"/>
      <c r="F46" s="1540"/>
      <c r="G46" s="1540"/>
      <c r="H46" s="1540"/>
      <c r="I46" s="1540"/>
      <c r="J46" s="1540"/>
      <c r="K46" s="1540"/>
      <c r="L46" s="1540"/>
      <c r="M46" s="1540"/>
      <c r="N46" s="1540"/>
      <c r="O46" s="1540"/>
      <c r="P46" s="1540"/>
      <c r="Q46" s="1540"/>
      <c r="R46" s="1540"/>
      <c r="S46" s="1540"/>
      <c r="T46" s="1540"/>
      <c r="U46" s="1540"/>
      <c r="V46" s="1540"/>
      <c r="W46" s="1540"/>
      <c r="X46" s="1540"/>
      <c r="Y46" s="1540"/>
      <c r="Z46" s="1540"/>
      <c r="AA46" s="1541"/>
      <c r="AB46" s="71"/>
    </row>
    <row r="47" spans="1:33" ht="33.75" customHeight="1" x14ac:dyDescent="0.35">
      <c r="A47" s="61"/>
      <c r="B47" s="60"/>
      <c r="C47" s="1542"/>
      <c r="D47" s="1545"/>
      <c r="E47" s="1545"/>
      <c r="F47" s="1545"/>
      <c r="G47" s="1545"/>
      <c r="H47" s="1545"/>
      <c r="I47" s="1545"/>
      <c r="J47" s="1545"/>
      <c r="K47" s="1545"/>
      <c r="L47" s="1545"/>
      <c r="M47" s="1545"/>
      <c r="N47" s="1545"/>
      <c r="O47" s="1545"/>
      <c r="P47" s="1545"/>
      <c r="Q47" s="1545"/>
      <c r="R47" s="1545"/>
      <c r="S47" s="1545"/>
      <c r="T47" s="1545"/>
      <c r="U47" s="1545"/>
      <c r="V47" s="1545"/>
      <c r="W47" s="1545"/>
      <c r="X47" s="1545"/>
      <c r="Y47" s="1545"/>
      <c r="Z47" s="1545"/>
      <c r="AA47" s="1543"/>
      <c r="AB47" s="71"/>
    </row>
    <row r="48" spans="1:33" ht="33.75" customHeight="1" x14ac:dyDescent="0.35">
      <c r="A48" s="61"/>
      <c r="B48" s="60"/>
      <c r="C48" s="1542"/>
      <c r="D48" s="1545"/>
      <c r="E48" s="1545"/>
      <c r="F48" s="1545"/>
      <c r="G48" s="1545"/>
      <c r="H48" s="1545"/>
      <c r="I48" s="1545"/>
      <c r="J48" s="1545"/>
      <c r="K48" s="1545"/>
      <c r="L48" s="1545"/>
      <c r="M48" s="1545"/>
      <c r="N48" s="1545"/>
      <c r="O48" s="1545"/>
      <c r="P48" s="1545"/>
      <c r="Q48" s="1545"/>
      <c r="R48" s="1545"/>
      <c r="S48" s="1545"/>
      <c r="T48" s="1545"/>
      <c r="U48" s="1545"/>
      <c r="V48" s="1545"/>
      <c r="W48" s="1545"/>
      <c r="X48" s="1545"/>
      <c r="Y48" s="1545"/>
      <c r="Z48" s="1545"/>
      <c r="AA48" s="1543"/>
      <c r="AB48" s="71"/>
    </row>
    <row r="49" spans="1:31" ht="33.75" customHeight="1" x14ac:dyDescent="0.35">
      <c r="A49" s="61"/>
      <c r="B49" s="60"/>
      <c r="C49" s="1542"/>
      <c r="D49" s="1545"/>
      <c r="E49" s="1545"/>
      <c r="F49" s="1545"/>
      <c r="G49" s="1545"/>
      <c r="H49" s="1545"/>
      <c r="I49" s="1545"/>
      <c r="J49" s="1545"/>
      <c r="K49" s="1545"/>
      <c r="L49" s="1545"/>
      <c r="M49" s="1545"/>
      <c r="N49" s="1545"/>
      <c r="O49" s="1545"/>
      <c r="P49" s="1545"/>
      <c r="Q49" s="1545"/>
      <c r="R49" s="1545"/>
      <c r="S49" s="1545"/>
      <c r="T49" s="1545"/>
      <c r="U49" s="1545"/>
      <c r="V49" s="1545"/>
      <c r="W49" s="1545"/>
      <c r="X49" s="1545"/>
      <c r="Y49" s="1545"/>
      <c r="Z49" s="1545"/>
      <c r="AA49" s="1543"/>
      <c r="AB49" s="71"/>
      <c r="AE49" s="499">
        <v>1.67</v>
      </c>
    </row>
    <row r="50" spans="1:31" ht="33.75" customHeight="1" x14ac:dyDescent="0.35">
      <c r="A50" s="61"/>
      <c r="B50" s="60"/>
      <c r="C50" s="1542"/>
      <c r="D50" s="1545"/>
      <c r="E50" s="1545"/>
      <c r="F50" s="1545"/>
      <c r="G50" s="1545"/>
      <c r="H50" s="1545"/>
      <c r="I50" s="1545"/>
      <c r="J50" s="1545"/>
      <c r="K50" s="1545"/>
      <c r="L50" s="1545"/>
      <c r="M50" s="1545"/>
      <c r="N50" s="1545"/>
      <c r="O50" s="1545"/>
      <c r="P50" s="1545"/>
      <c r="Q50" s="1545"/>
      <c r="R50" s="1545"/>
      <c r="S50" s="1545"/>
      <c r="T50" s="1545"/>
      <c r="U50" s="1545"/>
      <c r="V50" s="1545"/>
      <c r="W50" s="1545"/>
      <c r="X50" s="1545"/>
      <c r="Y50" s="1545"/>
      <c r="Z50" s="1545"/>
      <c r="AA50" s="1543"/>
      <c r="AB50" s="71"/>
      <c r="AE50" s="499">
        <v>0.54</v>
      </c>
    </row>
    <row r="51" spans="1:31" ht="33.75" customHeight="1" thickBot="1" x14ac:dyDescent="0.4">
      <c r="A51" s="61"/>
      <c r="B51" s="60"/>
      <c r="C51" s="1546"/>
      <c r="D51" s="1547"/>
      <c r="E51" s="1547"/>
      <c r="F51" s="1547"/>
      <c r="G51" s="1547"/>
      <c r="H51" s="1547"/>
      <c r="I51" s="1547"/>
      <c r="J51" s="1547"/>
      <c r="K51" s="1547"/>
      <c r="L51" s="1547"/>
      <c r="M51" s="1547"/>
      <c r="N51" s="1547"/>
      <c r="O51" s="1547"/>
      <c r="P51" s="1547"/>
      <c r="Q51" s="1547"/>
      <c r="R51" s="1547"/>
      <c r="S51" s="1547"/>
      <c r="T51" s="1547"/>
      <c r="U51" s="1547"/>
      <c r="V51" s="1547"/>
      <c r="W51" s="1547"/>
      <c r="X51" s="1547"/>
      <c r="Y51" s="1547"/>
      <c r="Z51" s="1547"/>
      <c r="AA51" s="1548"/>
      <c r="AB51" s="71"/>
      <c r="AD51" s="499">
        <v>140000000</v>
      </c>
      <c r="AE51" s="499">
        <f>+AE50+AE49</f>
        <v>2.21</v>
      </c>
    </row>
    <row r="52" spans="1:31" ht="10.15" customHeight="1" x14ac:dyDescent="0.35">
      <c r="A52" s="61"/>
      <c r="B52" s="83"/>
      <c r="C52" s="84"/>
      <c r="D52" s="84"/>
      <c r="E52" s="84"/>
      <c r="F52" s="84"/>
      <c r="G52" s="84"/>
      <c r="H52" s="84"/>
      <c r="I52" s="84"/>
      <c r="J52" s="84"/>
      <c r="K52" s="84"/>
      <c r="L52" s="84"/>
      <c r="M52" s="84"/>
      <c r="N52" s="84"/>
      <c r="O52" s="84"/>
      <c r="P52" s="84"/>
      <c r="Q52" s="84"/>
      <c r="R52" s="84"/>
      <c r="S52" s="84"/>
      <c r="T52" s="84"/>
      <c r="U52" s="84"/>
      <c r="V52" s="84"/>
      <c r="W52" s="84"/>
      <c r="X52" s="84"/>
      <c r="Y52" s="84"/>
      <c r="Z52" s="84"/>
      <c r="AA52" s="84"/>
      <c r="AB52" s="85"/>
    </row>
    <row r="53" spans="1:31" ht="7.9" customHeight="1" thickBot="1" x14ac:dyDescent="0.4">
      <c r="A53" s="61"/>
      <c r="B53" s="86"/>
      <c r="C53" s="87"/>
      <c r="D53" s="87"/>
      <c r="E53" s="87"/>
      <c r="F53" s="87"/>
      <c r="G53" s="87"/>
      <c r="H53" s="87"/>
      <c r="I53" s="87"/>
      <c r="J53" s="87"/>
      <c r="K53" s="87"/>
      <c r="L53" s="87"/>
      <c r="M53" s="87"/>
      <c r="N53" s="87"/>
      <c r="O53" s="87"/>
      <c r="P53" s="87"/>
      <c r="Q53" s="87"/>
      <c r="R53" s="87"/>
      <c r="S53" s="87"/>
      <c r="T53" s="87"/>
      <c r="U53" s="87"/>
      <c r="V53" s="87"/>
      <c r="W53" s="87"/>
      <c r="X53" s="87"/>
      <c r="Y53" s="87"/>
      <c r="Z53" s="87"/>
      <c r="AA53" s="87"/>
      <c r="AB53" s="88"/>
    </row>
    <row r="54" spans="1:31" ht="14.25" customHeight="1" x14ac:dyDescent="0.35">
      <c r="A54" s="61"/>
      <c r="B54" s="89"/>
      <c r="C54" s="1549" t="s">
        <v>41</v>
      </c>
      <c r="D54" s="1499"/>
      <c r="E54" s="1499"/>
      <c r="F54" s="1499"/>
      <c r="G54" s="1500"/>
      <c r="H54" s="1655" t="s">
        <v>68</v>
      </c>
      <c r="I54" s="1550"/>
      <c r="J54" s="1554" t="s">
        <v>48</v>
      </c>
      <c r="K54" s="1499"/>
      <c r="L54" s="1499"/>
      <c r="M54" s="1550"/>
      <c r="N54" s="1554" t="s">
        <v>49</v>
      </c>
      <c r="O54" s="1499"/>
      <c r="P54" s="1499"/>
      <c r="Q54" s="1499"/>
      <c r="R54" s="1499"/>
      <c r="S54" s="1499"/>
      <c r="T54" s="1499"/>
      <c r="U54" s="1550"/>
      <c r="V54" s="1498" t="s">
        <v>50</v>
      </c>
      <c r="W54" s="1499"/>
      <c r="X54" s="1499"/>
      <c r="Y54" s="1499"/>
      <c r="Z54" s="1499"/>
      <c r="AA54" s="1500"/>
      <c r="AB54" s="90"/>
      <c r="AD54" s="2788">
        <f>(AD51*AE51)/100</f>
        <v>3094000</v>
      </c>
    </row>
    <row r="55" spans="1:31" ht="7.9" customHeight="1" thickBot="1" x14ac:dyDescent="0.4">
      <c r="A55" s="61"/>
      <c r="B55" s="91"/>
      <c r="C55" s="1551"/>
      <c r="D55" s="1502"/>
      <c r="E55" s="1502"/>
      <c r="F55" s="1502"/>
      <c r="G55" s="1503"/>
      <c r="H55" s="1501"/>
      <c r="I55" s="1543"/>
      <c r="J55" s="1542"/>
      <c r="K55" s="1502"/>
      <c r="L55" s="1502"/>
      <c r="M55" s="1543"/>
      <c r="N55" s="1542"/>
      <c r="O55" s="1502"/>
      <c r="P55" s="1502"/>
      <c r="Q55" s="1502"/>
      <c r="R55" s="1502"/>
      <c r="S55" s="1502"/>
      <c r="T55" s="1502"/>
      <c r="U55" s="1543"/>
      <c r="V55" s="1501"/>
      <c r="W55" s="1502"/>
      <c r="X55" s="1502"/>
      <c r="Y55" s="1502"/>
      <c r="Z55" s="1502"/>
      <c r="AA55" s="1503"/>
      <c r="AB55" s="90"/>
    </row>
    <row r="56" spans="1:31" ht="50.25" hidden="1" customHeight="1" x14ac:dyDescent="0.35">
      <c r="A56" s="61"/>
      <c r="B56" s="91"/>
      <c r="C56" s="1552"/>
      <c r="D56" s="1504"/>
      <c r="E56" s="1504"/>
      <c r="F56" s="1504"/>
      <c r="G56" s="1505"/>
      <c r="H56" s="1504"/>
      <c r="I56" s="1553"/>
      <c r="J56" s="1555"/>
      <c r="K56" s="1504"/>
      <c r="L56" s="1504"/>
      <c r="M56" s="1553"/>
      <c r="N56" s="1555"/>
      <c r="O56" s="1504"/>
      <c r="P56" s="1504"/>
      <c r="Q56" s="1504"/>
      <c r="R56" s="1504"/>
      <c r="S56" s="1504"/>
      <c r="T56" s="1504"/>
      <c r="U56" s="1553"/>
      <c r="V56" s="1504"/>
      <c r="W56" s="1504"/>
      <c r="X56" s="1504"/>
      <c r="Y56" s="1504"/>
      <c r="Z56" s="1504"/>
      <c r="AA56" s="1505"/>
      <c r="AB56" s="90"/>
    </row>
    <row r="57" spans="1:31" ht="48.75" customHeight="1" x14ac:dyDescent="0.35">
      <c r="A57" s="61"/>
      <c r="B57" s="89"/>
      <c r="C57" s="1506" t="s">
        <v>236</v>
      </c>
      <c r="D57" s="1683"/>
      <c r="E57" s="1683"/>
      <c r="F57" s="1683"/>
      <c r="G57" s="1683"/>
      <c r="H57" s="1684">
        <v>0.99</v>
      </c>
      <c r="I57" s="1685"/>
      <c r="J57" s="1686">
        <f>J37</f>
        <v>1.5647867501365162</v>
      </c>
      <c r="K57" s="1687"/>
      <c r="L57" s="1687"/>
      <c r="M57" s="1687"/>
      <c r="N57" s="1674" t="s">
        <v>354</v>
      </c>
      <c r="O57" s="1683"/>
      <c r="P57" s="1683"/>
      <c r="Q57" s="1683"/>
      <c r="R57" s="1683"/>
      <c r="S57" s="1683"/>
      <c r="T57" s="1683"/>
      <c r="U57" s="1688"/>
      <c r="V57" s="1492" t="s">
        <v>355</v>
      </c>
      <c r="W57" s="1683"/>
      <c r="X57" s="1683"/>
      <c r="Y57" s="1683"/>
      <c r="Z57" s="1683"/>
      <c r="AA57" s="1689"/>
      <c r="AB57" s="92"/>
    </row>
    <row r="58" spans="1:31" ht="48.75" customHeight="1" x14ac:dyDescent="0.35">
      <c r="A58" s="61"/>
      <c r="B58" s="89"/>
      <c r="C58" s="1489" t="s">
        <v>239</v>
      </c>
      <c r="D58" s="1690"/>
      <c r="E58" s="1690"/>
      <c r="F58" s="1690"/>
      <c r="G58" s="1690"/>
      <c r="H58" s="1691">
        <v>1.01</v>
      </c>
      <c r="I58" s="1692"/>
      <c r="J58" s="1693">
        <f>+J38</f>
        <v>1.6581357873155105</v>
      </c>
      <c r="K58" s="1683"/>
      <c r="L58" s="1683"/>
      <c r="M58" s="1688"/>
      <c r="N58" s="1674" t="s">
        <v>354</v>
      </c>
      <c r="O58" s="1683"/>
      <c r="P58" s="1683"/>
      <c r="Q58" s="1683"/>
      <c r="R58" s="1683"/>
      <c r="S58" s="1683"/>
      <c r="T58" s="1683"/>
      <c r="U58" s="1688"/>
      <c r="V58" s="1492" t="s">
        <v>355</v>
      </c>
      <c r="W58" s="1683"/>
      <c r="X58" s="1683"/>
      <c r="Y58" s="1683"/>
      <c r="Z58" s="1683"/>
      <c r="AA58" s="1689"/>
      <c r="AB58" s="92"/>
    </row>
    <row r="59" spans="1:31" ht="48.75" customHeight="1" x14ac:dyDescent="0.35">
      <c r="A59" s="61"/>
      <c r="B59" s="89"/>
      <c r="C59" s="1489" t="s">
        <v>240</v>
      </c>
      <c r="D59" s="1690"/>
      <c r="E59" s="1690"/>
      <c r="F59" s="1690"/>
      <c r="G59" s="1690"/>
      <c r="H59" s="1691">
        <v>1.67</v>
      </c>
      <c r="I59" s="1692"/>
      <c r="J59" s="1693">
        <f>+J39</f>
        <v>1.6343626449467119</v>
      </c>
      <c r="K59" s="1683"/>
      <c r="L59" s="1683"/>
      <c r="M59" s="1688"/>
      <c r="N59" s="1674" t="s">
        <v>354</v>
      </c>
      <c r="O59" s="1683"/>
      <c r="P59" s="1683"/>
      <c r="Q59" s="1683"/>
      <c r="R59" s="1683"/>
      <c r="S59" s="1683"/>
      <c r="T59" s="1683"/>
      <c r="U59" s="1688"/>
      <c r="V59" s="1492" t="s">
        <v>355</v>
      </c>
      <c r="W59" s="1683"/>
      <c r="X59" s="1683"/>
      <c r="Y59" s="1683"/>
      <c r="Z59" s="1683"/>
      <c r="AA59" s="1689"/>
      <c r="AB59" s="92"/>
    </row>
    <row r="60" spans="1:31" ht="48.75" customHeight="1" x14ac:dyDescent="0.35">
      <c r="A60" s="61"/>
      <c r="B60" s="89"/>
      <c r="C60" s="1489" t="s">
        <v>241</v>
      </c>
      <c r="D60" s="1690"/>
      <c r="E60" s="1690"/>
      <c r="F60" s="1690"/>
      <c r="G60" s="1690"/>
      <c r="H60" s="1691">
        <v>1.6</v>
      </c>
      <c r="I60" s="1692"/>
      <c r="J60" s="1693"/>
      <c r="K60" s="1683"/>
      <c r="L60" s="1683"/>
      <c r="M60" s="1688"/>
      <c r="N60" s="1694"/>
      <c r="O60" s="1690"/>
      <c r="P60" s="1690"/>
      <c r="Q60" s="1690"/>
      <c r="R60" s="1690"/>
      <c r="S60" s="1690"/>
      <c r="T60" s="1690"/>
      <c r="U60" s="1695"/>
      <c r="V60" s="1495"/>
      <c r="W60" s="1696"/>
      <c r="X60" s="1696"/>
      <c r="Y60" s="1696"/>
      <c r="Z60" s="1696"/>
      <c r="AA60" s="1697"/>
      <c r="AB60" s="92"/>
    </row>
    <row r="61" spans="1:31" ht="15.75" customHeight="1" x14ac:dyDescent="0.35">
      <c r="A61" s="61"/>
      <c r="B61" s="93"/>
      <c r="C61" s="84"/>
      <c r="D61" s="84"/>
      <c r="E61" s="84"/>
      <c r="F61" s="84"/>
      <c r="G61" s="84"/>
      <c r="H61" s="84"/>
      <c r="I61" s="84"/>
      <c r="J61" s="84"/>
      <c r="K61" s="84"/>
      <c r="L61" s="84"/>
      <c r="M61" s="84"/>
      <c r="N61" s="84"/>
      <c r="O61" s="84"/>
      <c r="P61" s="84"/>
      <c r="Q61" s="84"/>
      <c r="R61" s="84"/>
      <c r="S61" s="84"/>
      <c r="T61" s="84"/>
      <c r="U61" s="84"/>
      <c r="V61" s="84"/>
      <c r="W61" s="84"/>
      <c r="X61" s="84"/>
      <c r="Y61" s="84"/>
      <c r="Z61" s="84"/>
      <c r="AA61" s="84"/>
      <c r="AB61" s="94"/>
    </row>
    <row r="62" spans="1:31" ht="14.25" customHeight="1" x14ac:dyDescent="0.35">
      <c r="A62" s="61"/>
      <c r="B62" s="61"/>
      <c r="C62" s="95"/>
      <c r="D62" s="95"/>
      <c r="E62" s="95"/>
      <c r="F62" s="95"/>
      <c r="G62" s="95"/>
      <c r="H62" s="95"/>
      <c r="I62" s="95"/>
      <c r="J62" s="95"/>
      <c r="K62" s="95"/>
      <c r="L62" s="95"/>
      <c r="M62" s="95"/>
      <c r="N62" s="95"/>
      <c r="O62" s="95"/>
      <c r="P62" s="95"/>
      <c r="Q62" s="95"/>
      <c r="R62" s="95"/>
      <c r="S62" s="95"/>
      <c r="T62" s="95"/>
      <c r="U62" s="95"/>
      <c r="V62" s="95"/>
      <c r="W62" s="95"/>
      <c r="X62" s="95"/>
      <c r="Y62" s="95"/>
      <c r="Z62" s="95"/>
      <c r="AA62" s="95"/>
      <c r="AB62" s="61"/>
    </row>
    <row r="63" spans="1:31" ht="14.25" customHeight="1" x14ac:dyDescent="0.35">
      <c r="A63" s="61"/>
      <c r="B63" s="61"/>
      <c r="C63" s="95"/>
      <c r="D63" s="95"/>
      <c r="E63" s="95"/>
      <c r="F63" s="95"/>
      <c r="G63" s="95"/>
      <c r="H63" s="95"/>
      <c r="I63" s="95"/>
      <c r="J63" s="95"/>
      <c r="K63" s="95"/>
      <c r="L63" s="95"/>
      <c r="M63" s="95"/>
      <c r="N63" s="95"/>
      <c r="O63" s="95"/>
      <c r="P63" s="95"/>
      <c r="Q63" s="95"/>
      <c r="R63" s="95"/>
      <c r="S63" s="95"/>
      <c r="T63" s="95"/>
      <c r="U63" s="95"/>
      <c r="V63" s="95"/>
      <c r="W63" s="95"/>
      <c r="X63" s="95"/>
      <c r="Y63" s="95"/>
      <c r="Z63" s="95"/>
      <c r="AA63" s="95"/>
      <c r="AB63" s="61"/>
    </row>
    <row r="64" spans="1:31" ht="14.25" customHeight="1" x14ac:dyDescent="0.35">
      <c r="A64" s="61"/>
      <c r="B64" s="61"/>
      <c r="C64" s="95"/>
      <c r="D64" s="95"/>
      <c r="E64" s="95"/>
      <c r="F64" s="95"/>
      <c r="G64" s="95"/>
      <c r="H64" s="95"/>
      <c r="I64" s="95"/>
      <c r="J64" s="95"/>
      <c r="K64" s="95"/>
      <c r="L64" s="95"/>
      <c r="M64" s="95"/>
      <c r="N64" s="95"/>
      <c r="O64" s="95"/>
      <c r="P64" s="95"/>
      <c r="Q64" s="95"/>
      <c r="R64" s="95"/>
      <c r="S64" s="95"/>
      <c r="T64" s="95"/>
      <c r="U64" s="95"/>
      <c r="V64" s="95"/>
      <c r="W64" s="95"/>
      <c r="X64" s="95"/>
      <c r="Y64" s="95"/>
      <c r="Z64" s="95"/>
      <c r="AA64" s="95"/>
      <c r="AB64" s="61"/>
    </row>
    <row r="65" spans="1:28" ht="14.25" customHeight="1" x14ac:dyDescent="0.35">
      <c r="A65" s="61"/>
      <c r="B65" s="61"/>
      <c r="C65" s="95"/>
      <c r="D65" s="95"/>
      <c r="E65" s="95"/>
      <c r="F65" s="95"/>
      <c r="G65" s="95"/>
      <c r="H65" s="95"/>
      <c r="I65" s="95"/>
      <c r="J65" s="95"/>
      <c r="K65" s="95"/>
      <c r="L65" s="95"/>
      <c r="M65" s="95"/>
      <c r="N65" s="95"/>
      <c r="O65" s="95"/>
      <c r="P65" s="95"/>
      <c r="Q65" s="95"/>
      <c r="R65" s="95"/>
      <c r="S65" s="95"/>
      <c r="T65" s="95"/>
      <c r="U65" s="95"/>
      <c r="V65" s="95"/>
      <c r="W65" s="95"/>
      <c r="X65" s="95"/>
      <c r="Y65" s="95"/>
      <c r="Z65" s="95"/>
      <c r="AA65" s="95"/>
      <c r="AB65" s="61"/>
    </row>
    <row r="66" spans="1:28" ht="14.25" customHeight="1" x14ac:dyDescent="0.35">
      <c r="A66" s="61"/>
      <c r="B66" s="61"/>
      <c r="C66" s="95"/>
      <c r="D66" s="95"/>
      <c r="E66" s="95"/>
      <c r="F66" s="95"/>
      <c r="G66" s="95"/>
      <c r="H66" s="95"/>
      <c r="I66" s="95"/>
      <c r="J66" s="95"/>
      <c r="K66" s="95"/>
      <c r="L66" s="95"/>
      <c r="M66" s="95"/>
      <c r="N66" s="95"/>
      <c r="O66" s="95"/>
      <c r="P66" s="95"/>
      <c r="Q66" s="95"/>
      <c r="R66" s="95"/>
      <c r="S66" s="95"/>
      <c r="T66" s="95"/>
      <c r="U66" s="95"/>
      <c r="V66" s="95"/>
      <c r="W66" s="95"/>
      <c r="X66" s="95"/>
      <c r="Y66" s="95"/>
      <c r="Z66" s="95"/>
      <c r="AA66" s="95"/>
      <c r="AB66" s="61"/>
    </row>
    <row r="67" spans="1:28" ht="14.25" customHeight="1" x14ac:dyDescent="0.35">
      <c r="A67" s="61"/>
      <c r="B67" s="61"/>
      <c r="C67" s="95"/>
      <c r="D67" s="95"/>
      <c r="E67" s="95"/>
      <c r="F67" s="95"/>
      <c r="G67" s="95"/>
      <c r="H67" s="95"/>
      <c r="I67" s="95"/>
      <c r="J67" s="95"/>
      <c r="K67" s="95"/>
      <c r="L67" s="95"/>
      <c r="M67" s="95"/>
      <c r="N67" s="95"/>
      <c r="O67" s="95"/>
      <c r="P67" s="95"/>
      <c r="Q67" s="95"/>
      <c r="R67" s="95"/>
      <c r="S67" s="95"/>
      <c r="T67" s="95"/>
      <c r="U67" s="95"/>
      <c r="V67" s="95"/>
      <c r="W67" s="95"/>
      <c r="X67" s="95"/>
      <c r="Y67" s="95"/>
      <c r="Z67" s="95"/>
      <c r="AA67" s="95"/>
      <c r="AB67" s="61"/>
    </row>
    <row r="68" spans="1:28" ht="14.25" customHeight="1" x14ac:dyDescent="0.35">
      <c r="A68" s="61"/>
      <c r="B68" s="61"/>
      <c r="C68" s="61"/>
      <c r="D68" s="61"/>
      <c r="E68" s="61"/>
      <c r="F68" s="61"/>
      <c r="G68" s="61"/>
      <c r="H68" s="61"/>
      <c r="I68" s="61"/>
      <c r="J68" s="61"/>
      <c r="K68" s="61"/>
      <c r="L68" s="61"/>
      <c r="M68" s="61"/>
      <c r="N68" s="61"/>
      <c r="O68" s="61"/>
      <c r="P68" s="61"/>
      <c r="Q68" s="61"/>
      <c r="R68" s="61"/>
      <c r="S68" s="61"/>
      <c r="T68" s="61"/>
      <c r="U68" s="61"/>
      <c r="V68" s="61"/>
      <c r="W68" s="61"/>
      <c r="X68" s="61"/>
      <c r="Y68" s="61"/>
      <c r="Z68" s="61"/>
      <c r="AA68" s="61"/>
      <c r="AB68" s="61"/>
    </row>
    <row r="69" spans="1:28" ht="14.25" customHeight="1" x14ac:dyDescent="0.35">
      <c r="A69" s="61"/>
      <c r="B69" s="61"/>
      <c r="C69" s="61"/>
      <c r="D69" s="61"/>
      <c r="E69" s="61"/>
      <c r="F69" s="61"/>
      <c r="G69" s="61"/>
      <c r="H69" s="61"/>
      <c r="I69" s="61"/>
      <c r="J69" s="61"/>
      <c r="K69" s="61"/>
      <c r="L69" s="61"/>
      <c r="M69" s="61"/>
      <c r="N69" s="61"/>
      <c r="O69" s="61"/>
      <c r="P69" s="61"/>
      <c r="Q69" s="61"/>
      <c r="R69" s="61"/>
      <c r="S69" s="61"/>
      <c r="T69" s="61"/>
      <c r="U69" s="61"/>
      <c r="V69" s="61"/>
      <c r="W69" s="61"/>
      <c r="X69" s="61"/>
      <c r="Y69" s="61"/>
      <c r="Z69" s="61"/>
      <c r="AA69" s="61"/>
      <c r="AB69" s="61"/>
    </row>
    <row r="70" spans="1:28" ht="14.25" customHeight="1" x14ac:dyDescent="0.35">
      <c r="A70" s="61"/>
      <c r="B70" s="61"/>
      <c r="C70" s="61"/>
      <c r="D70" s="61"/>
      <c r="E70" s="61"/>
      <c r="F70" s="61"/>
      <c r="G70" s="61"/>
      <c r="H70" s="61"/>
      <c r="I70" s="61"/>
      <c r="J70" s="61"/>
      <c r="K70" s="61"/>
      <c r="L70" s="61"/>
      <c r="M70" s="61"/>
      <c r="N70" s="61"/>
      <c r="O70" s="61"/>
      <c r="P70" s="61"/>
      <c r="Q70" s="61"/>
      <c r="R70" s="61"/>
      <c r="S70" s="61"/>
      <c r="T70" s="61"/>
      <c r="U70" s="61"/>
      <c r="V70" s="61"/>
      <c r="W70" s="61"/>
      <c r="X70" s="61"/>
      <c r="Y70" s="61"/>
      <c r="Z70" s="61"/>
      <c r="AA70" s="61"/>
      <c r="AB70" s="61"/>
    </row>
    <row r="71" spans="1:28" ht="14.25" customHeight="1" x14ac:dyDescent="0.35">
      <c r="A71" s="61"/>
      <c r="B71" s="61"/>
      <c r="C71" s="61"/>
      <c r="D71" s="61"/>
      <c r="E71" s="61"/>
      <c r="F71" s="61"/>
      <c r="G71" s="61"/>
      <c r="H71" s="61"/>
      <c r="I71" s="61"/>
      <c r="J71" s="61"/>
      <c r="K71" s="61"/>
      <c r="L71" s="61"/>
      <c r="M71" s="61"/>
      <c r="N71" s="61"/>
      <c r="O71" s="61"/>
      <c r="P71" s="61"/>
      <c r="Q71" s="61"/>
      <c r="R71" s="61"/>
      <c r="S71" s="61"/>
      <c r="T71" s="61"/>
      <c r="U71" s="61"/>
      <c r="V71" s="61"/>
      <c r="W71" s="61"/>
      <c r="X71" s="61"/>
      <c r="Y71" s="61"/>
      <c r="Z71" s="61"/>
      <c r="AA71" s="61"/>
      <c r="AB71" s="61"/>
    </row>
    <row r="72" spans="1:28" ht="14.25" customHeight="1" x14ac:dyDescent="0.35">
      <c r="A72" s="61"/>
      <c r="B72" s="61"/>
      <c r="C72" s="61"/>
      <c r="D72" s="61"/>
      <c r="E72" s="61"/>
      <c r="F72" s="61"/>
      <c r="G72" s="61"/>
      <c r="H72" s="61"/>
      <c r="I72" s="61"/>
      <c r="J72" s="61"/>
      <c r="K72" s="61"/>
      <c r="L72" s="61"/>
      <c r="M72" s="61"/>
      <c r="N72" s="61"/>
      <c r="O72" s="61"/>
      <c r="P72" s="61"/>
      <c r="Q72" s="61"/>
      <c r="R72" s="61"/>
      <c r="S72" s="61"/>
      <c r="T72" s="61"/>
      <c r="U72" s="61"/>
      <c r="V72" s="61"/>
      <c r="W72" s="61"/>
      <c r="X72" s="61"/>
      <c r="Y72" s="61"/>
      <c r="Z72" s="61"/>
      <c r="AA72" s="61"/>
      <c r="AB72" s="61"/>
    </row>
    <row r="73" spans="1:28" ht="14.25" customHeight="1" x14ac:dyDescent="0.35">
      <c r="A73" s="61"/>
      <c r="B73" s="61"/>
      <c r="C73" s="61"/>
      <c r="D73" s="61"/>
      <c r="E73" s="61"/>
      <c r="F73" s="61"/>
      <c r="G73" s="61"/>
      <c r="H73" s="61"/>
      <c r="I73" s="61"/>
      <c r="J73" s="61"/>
      <c r="K73" s="61"/>
      <c r="L73" s="61"/>
      <c r="M73" s="61"/>
      <c r="N73" s="61"/>
      <c r="O73" s="61"/>
      <c r="P73" s="61"/>
      <c r="Q73" s="61"/>
      <c r="R73" s="61"/>
      <c r="S73" s="61"/>
      <c r="T73" s="61"/>
      <c r="U73" s="61"/>
      <c r="V73" s="61"/>
      <c r="W73" s="61"/>
      <c r="X73" s="61"/>
      <c r="Y73" s="61"/>
      <c r="Z73" s="61"/>
      <c r="AA73" s="61"/>
      <c r="AB73" s="61"/>
    </row>
    <row r="74" spans="1:28" ht="14.25" customHeight="1" x14ac:dyDescent="0.35">
      <c r="A74" s="61"/>
      <c r="B74" s="61"/>
      <c r="C74" s="61"/>
      <c r="D74" s="61"/>
      <c r="E74" s="61"/>
      <c r="F74" s="61"/>
      <c r="G74" s="61"/>
      <c r="H74" s="61"/>
      <c r="I74" s="61"/>
      <c r="J74" s="61"/>
      <c r="K74" s="61"/>
      <c r="L74" s="61"/>
      <c r="M74" s="61"/>
      <c r="N74" s="61"/>
      <c r="O74" s="61"/>
      <c r="P74" s="61"/>
      <c r="Q74" s="61"/>
      <c r="R74" s="61"/>
      <c r="S74" s="61"/>
      <c r="T74" s="61"/>
      <c r="U74" s="61"/>
      <c r="V74" s="61"/>
      <c r="W74" s="61"/>
      <c r="X74" s="61"/>
      <c r="Y74" s="61"/>
      <c r="Z74" s="61"/>
      <c r="AA74" s="61"/>
      <c r="AB74" s="61"/>
    </row>
    <row r="75" spans="1:28" ht="14.25" customHeight="1" x14ac:dyDescent="0.35">
      <c r="A75" s="61"/>
      <c r="B75" s="61"/>
      <c r="C75" s="61"/>
      <c r="D75" s="61"/>
      <c r="E75" s="61"/>
      <c r="F75" s="61"/>
      <c r="G75" s="61"/>
      <c r="H75" s="61"/>
      <c r="I75" s="61"/>
      <c r="J75" s="61"/>
      <c r="K75" s="61"/>
      <c r="L75" s="61"/>
      <c r="M75" s="61"/>
      <c r="N75" s="61"/>
      <c r="O75" s="61"/>
      <c r="P75" s="61"/>
      <c r="Q75" s="61"/>
      <c r="R75" s="61"/>
      <c r="S75" s="61"/>
      <c r="T75" s="61"/>
      <c r="U75" s="61"/>
      <c r="V75" s="61"/>
      <c r="W75" s="61"/>
      <c r="X75" s="61"/>
      <c r="Y75" s="61"/>
      <c r="Z75" s="61"/>
      <c r="AA75" s="61"/>
      <c r="AB75" s="61"/>
    </row>
    <row r="76" spans="1:28" ht="14.25" customHeight="1" x14ac:dyDescent="0.35">
      <c r="A76" s="61"/>
      <c r="B76" s="61"/>
      <c r="C76" s="61"/>
      <c r="D76" s="61"/>
      <c r="E76" s="61"/>
      <c r="F76" s="61"/>
      <c r="G76" s="61"/>
      <c r="H76" s="61"/>
      <c r="I76" s="61"/>
      <c r="J76" s="61"/>
      <c r="K76" s="61"/>
      <c r="L76" s="61"/>
      <c r="M76" s="61"/>
      <c r="N76" s="61"/>
      <c r="O76" s="61"/>
      <c r="P76" s="61"/>
      <c r="Q76" s="61"/>
      <c r="R76" s="61"/>
      <c r="S76" s="61"/>
      <c r="T76" s="61"/>
      <c r="U76" s="61"/>
      <c r="V76" s="61"/>
      <c r="W76" s="61"/>
      <c r="X76" s="61"/>
      <c r="Y76" s="61"/>
      <c r="Z76" s="61"/>
      <c r="AA76" s="61"/>
      <c r="AB76" s="61"/>
    </row>
    <row r="77" spans="1:28" ht="14.25" customHeight="1" x14ac:dyDescent="0.35">
      <c r="A77" s="61"/>
      <c r="B77" s="61"/>
      <c r="C77" s="61"/>
      <c r="D77" s="61"/>
      <c r="E77" s="61"/>
      <c r="F77" s="61"/>
      <c r="G77" s="61"/>
      <c r="H77" s="61"/>
      <c r="I77" s="61"/>
      <c r="J77" s="61"/>
      <c r="K77" s="61"/>
      <c r="L77" s="61"/>
      <c r="M77" s="61"/>
      <c r="N77" s="61"/>
      <c r="O77" s="61"/>
      <c r="P77" s="61"/>
      <c r="Q77" s="61"/>
      <c r="R77" s="61"/>
      <c r="S77" s="61"/>
      <c r="T77" s="61"/>
      <c r="U77" s="61"/>
      <c r="V77" s="61"/>
      <c r="W77" s="61"/>
      <c r="X77" s="61"/>
      <c r="Y77" s="61"/>
      <c r="Z77" s="61"/>
      <c r="AA77" s="61"/>
      <c r="AB77" s="61"/>
    </row>
    <row r="78" spans="1:28" ht="14.25" customHeight="1" x14ac:dyDescent="0.35">
      <c r="A78" s="61"/>
      <c r="B78" s="61"/>
      <c r="C78" s="61"/>
      <c r="D78" s="61"/>
      <c r="E78" s="61"/>
      <c r="F78" s="61"/>
      <c r="G78" s="61"/>
      <c r="H78" s="61"/>
      <c r="I78" s="61"/>
      <c r="J78" s="61"/>
      <c r="K78" s="61"/>
      <c r="L78" s="61"/>
      <c r="M78" s="61"/>
      <c r="N78" s="61"/>
      <c r="O78" s="61"/>
      <c r="P78" s="61"/>
      <c r="Q78" s="61"/>
      <c r="R78" s="61"/>
      <c r="S78" s="61"/>
      <c r="T78" s="61"/>
      <c r="U78" s="61"/>
      <c r="V78" s="61"/>
      <c r="W78" s="61"/>
      <c r="X78" s="61"/>
      <c r="Y78" s="61"/>
      <c r="Z78" s="61"/>
      <c r="AA78" s="61"/>
      <c r="AB78" s="61"/>
    </row>
    <row r="79" spans="1:28" ht="14.25" customHeight="1" x14ac:dyDescent="0.35">
      <c r="A79" s="61"/>
      <c r="B79" s="61"/>
      <c r="C79" s="61"/>
      <c r="D79" s="61"/>
      <c r="E79" s="61"/>
      <c r="F79" s="61"/>
      <c r="G79" s="61"/>
      <c r="H79" s="61"/>
      <c r="I79" s="61"/>
      <c r="J79" s="61"/>
      <c r="K79" s="61"/>
      <c r="L79" s="61"/>
      <c r="M79" s="61"/>
      <c r="N79" s="61"/>
      <c r="O79" s="61"/>
      <c r="P79" s="61"/>
      <c r="Q79" s="61"/>
      <c r="R79" s="61"/>
      <c r="S79" s="61"/>
      <c r="T79" s="61"/>
      <c r="U79" s="61"/>
      <c r="V79" s="61"/>
      <c r="W79" s="61"/>
      <c r="X79" s="61"/>
      <c r="Y79" s="61"/>
      <c r="Z79" s="61"/>
      <c r="AA79" s="61"/>
      <c r="AB79" s="61"/>
    </row>
    <row r="80" spans="1:28" ht="14.25" customHeight="1" x14ac:dyDescent="0.35">
      <c r="A80" s="61"/>
      <c r="B80" s="61"/>
      <c r="C80" s="61"/>
      <c r="D80" s="61"/>
      <c r="E80" s="61"/>
      <c r="F80" s="61"/>
      <c r="G80" s="61"/>
      <c r="H80" s="61"/>
      <c r="I80" s="61"/>
      <c r="J80" s="61"/>
      <c r="K80" s="61"/>
      <c r="L80" s="61"/>
      <c r="M80" s="61"/>
      <c r="N80" s="61"/>
      <c r="O80" s="61"/>
      <c r="P80" s="61"/>
      <c r="Q80" s="61"/>
      <c r="R80" s="61"/>
      <c r="S80" s="61"/>
      <c r="T80" s="61"/>
      <c r="U80" s="61"/>
      <c r="V80" s="61"/>
      <c r="W80" s="61"/>
      <c r="X80" s="61"/>
      <c r="Y80" s="61"/>
      <c r="Z80" s="61"/>
      <c r="AA80" s="61"/>
      <c r="AB80" s="61"/>
    </row>
    <row r="81" spans="1:28" ht="14.25" customHeight="1" x14ac:dyDescent="0.35">
      <c r="A81" s="61"/>
      <c r="B81" s="61"/>
      <c r="C81" s="61"/>
      <c r="D81" s="61"/>
      <c r="E81" s="61"/>
      <c r="F81" s="61"/>
      <c r="G81" s="61"/>
      <c r="H81" s="61"/>
      <c r="I81" s="61"/>
      <c r="J81" s="61"/>
      <c r="K81" s="61"/>
      <c r="L81" s="61"/>
      <c r="M81" s="61"/>
      <c r="N81" s="61"/>
      <c r="O81" s="61"/>
      <c r="P81" s="61"/>
      <c r="Q81" s="61"/>
      <c r="R81" s="61"/>
      <c r="S81" s="61"/>
      <c r="T81" s="61"/>
      <c r="U81" s="61"/>
      <c r="V81" s="61"/>
      <c r="W81" s="61"/>
      <c r="X81" s="61"/>
      <c r="Y81" s="61"/>
      <c r="Z81" s="61"/>
      <c r="AA81" s="61"/>
      <c r="AB81" s="61"/>
    </row>
    <row r="82" spans="1:28" ht="14.25" customHeight="1" x14ac:dyDescent="0.35">
      <c r="A82" s="61"/>
      <c r="B82" s="61"/>
      <c r="C82" s="61"/>
      <c r="D82" s="61"/>
      <c r="E82" s="61"/>
      <c r="F82" s="61"/>
      <c r="G82" s="61"/>
      <c r="H82" s="61"/>
      <c r="I82" s="61"/>
      <c r="J82" s="61"/>
      <c r="K82" s="61"/>
      <c r="L82" s="61"/>
      <c r="M82" s="61"/>
      <c r="N82" s="61"/>
      <c r="O82" s="61"/>
      <c r="P82" s="61"/>
      <c r="Q82" s="61"/>
      <c r="R82" s="61"/>
      <c r="S82" s="61"/>
      <c r="T82" s="61"/>
      <c r="U82" s="61"/>
      <c r="V82" s="61"/>
      <c r="W82" s="61"/>
      <c r="X82" s="61"/>
      <c r="Y82" s="61"/>
      <c r="Z82" s="61"/>
      <c r="AA82" s="61"/>
      <c r="AB82" s="61"/>
    </row>
    <row r="83" spans="1:28" ht="14.25" customHeight="1" x14ac:dyDescent="0.35">
      <c r="A83" s="61"/>
      <c r="B83" s="61"/>
      <c r="C83" s="61"/>
      <c r="D83" s="61"/>
      <c r="E83" s="61"/>
      <c r="F83" s="61"/>
      <c r="G83" s="61"/>
      <c r="H83" s="61"/>
      <c r="I83" s="61"/>
      <c r="J83" s="61"/>
      <c r="K83" s="61"/>
      <c r="L83" s="61"/>
      <c r="M83" s="61"/>
      <c r="N83" s="61"/>
      <c r="O83" s="61"/>
      <c r="P83" s="61"/>
      <c r="Q83" s="61"/>
      <c r="R83" s="61"/>
      <c r="S83" s="61"/>
      <c r="T83" s="61"/>
      <c r="U83" s="61"/>
      <c r="V83" s="61"/>
      <c r="W83" s="61"/>
      <c r="X83" s="61"/>
      <c r="Y83" s="61"/>
      <c r="Z83" s="61"/>
      <c r="AA83" s="61"/>
      <c r="AB83" s="61"/>
    </row>
    <row r="84" spans="1:28" ht="14.25" customHeight="1" x14ac:dyDescent="0.35">
      <c r="A84" s="61"/>
      <c r="B84" s="61"/>
      <c r="C84" s="61"/>
      <c r="D84" s="61"/>
      <c r="E84" s="61"/>
      <c r="F84" s="61"/>
      <c r="G84" s="61"/>
      <c r="H84" s="61"/>
      <c r="I84" s="61"/>
      <c r="J84" s="61"/>
      <c r="K84" s="61"/>
      <c r="L84" s="61"/>
      <c r="M84" s="61"/>
      <c r="N84" s="61"/>
      <c r="O84" s="61"/>
      <c r="P84" s="61"/>
      <c r="Q84" s="61"/>
      <c r="R84" s="61"/>
      <c r="S84" s="61"/>
      <c r="T84" s="61"/>
      <c r="U84" s="61"/>
      <c r="V84" s="61"/>
      <c r="W84" s="61"/>
      <c r="X84" s="61"/>
      <c r="Y84" s="61"/>
      <c r="Z84" s="61"/>
      <c r="AA84" s="61"/>
      <c r="AB84" s="61"/>
    </row>
    <row r="85" spans="1:28" ht="14.25" customHeight="1" x14ac:dyDescent="0.35">
      <c r="A85" s="61"/>
      <c r="B85" s="61"/>
      <c r="C85" s="61"/>
      <c r="D85" s="61"/>
      <c r="E85" s="61"/>
      <c r="F85" s="61"/>
      <c r="G85" s="61"/>
      <c r="H85" s="61"/>
      <c r="I85" s="61"/>
      <c r="J85" s="61"/>
      <c r="K85" s="61"/>
      <c r="L85" s="61"/>
      <c r="M85" s="61"/>
      <c r="N85" s="61"/>
      <c r="O85" s="61"/>
      <c r="P85" s="61"/>
      <c r="Q85" s="61"/>
      <c r="R85" s="61"/>
      <c r="S85" s="61"/>
      <c r="T85" s="61"/>
      <c r="U85" s="61"/>
      <c r="V85" s="61"/>
      <c r="W85" s="61"/>
      <c r="X85" s="61"/>
      <c r="Y85" s="61"/>
      <c r="Z85" s="61"/>
      <c r="AA85" s="61"/>
      <c r="AB85" s="61"/>
    </row>
    <row r="86" spans="1:28" ht="14.25" customHeight="1" x14ac:dyDescent="0.35">
      <c r="A86" s="61"/>
      <c r="B86" s="61"/>
      <c r="C86" s="61"/>
      <c r="D86" s="61"/>
      <c r="E86" s="61"/>
      <c r="F86" s="61"/>
      <c r="G86" s="61"/>
      <c r="H86" s="61"/>
      <c r="I86" s="61"/>
      <c r="J86" s="61"/>
      <c r="K86" s="61"/>
      <c r="L86" s="61"/>
      <c r="M86" s="61"/>
      <c r="N86" s="61"/>
      <c r="O86" s="61"/>
      <c r="P86" s="61"/>
      <c r="Q86" s="61"/>
      <c r="R86" s="61"/>
      <c r="S86" s="61"/>
      <c r="T86" s="61"/>
      <c r="U86" s="61"/>
      <c r="V86" s="61"/>
      <c r="W86" s="61"/>
      <c r="X86" s="61"/>
      <c r="Y86" s="61"/>
      <c r="Z86" s="61"/>
      <c r="AA86" s="61"/>
      <c r="AB86" s="61"/>
    </row>
    <row r="87" spans="1:28" ht="14.25" customHeight="1" x14ac:dyDescent="0.35">
      <c r="A87" s="61"/>
      <c r="B87" s="61"/>
      <c r="C87" s="61"/>
      <c r="D87" s="61"/>
      <c r="E87" s="61"/>
      <c r="F87" s="61"/>
      <c r="G87" s="61"/>
      <c r="H87" s="61"/>
      <c r="I87" s="61"/>
      <c r="J87" s="61"/>
      <c r="K87" s="61"/>
      <c r="L87" s="61"/>
      <c r="M87" s="61"/>
      <c r="N87" s="61"/>
      <c r="O87" s="61"/>
      <c r="P87" s="61"/>
      <c r="Q87" s="61"/>
      <c r="R87" s="61"/>
      <c r="S87" s="61"/>
      <c r="T87" s="61"/>
      <c r="U87" s="61"/>
      <c r="V87" s="61"/>
      <c r="W87" s="61"/>
      <c r="X87" s="61"/>
      <c r="Y87" s="61"/>
      <c r="Z87" s="61"/>
      <c r="AA87" s="61"/>
      <c r="AB87" s="61"/>
    </row>
    <row r="88" spans="1:28" ht="14.25" customHeight="1" x14ac:dyDescent="0.35">
      <c r="A88" s="61"/>
      <c r="B88" s="61"/>
      <c r="C88" s="61"/>
      <c r="D88" s="61"/>
      <c r="E88" s="61"/>
      <c r="F88" s="61"/>
      <c r="G88" s="61"/>
      <c r="H88" s="61"/>
      <c r="I88" s="61"/>
      <c r="J88" s="61"/>
      <c r="K88" s="61"/>
      <c r="L88" s="61"/>
      <c r="M88" s="61"/>
      <c r="N88" s="61"/>
      <c r="O88" s="61"/>
      <c r="P88" s="61"/>
      <c r="Q88" s="61"/>
      <c r="R88" s="61"/>
      <c r="S88" s="61"/>
      <c r="T88" s="61"/>
      <c r="U88" s="61"/>
      <c r="V88" s="61"/>
      <c r="W88" s="61"/>
      <c r="X88" s="61"/>
      <c r="Y88" s="61"/>
      <c r="Z88" s="61"/>
      <c r="AA88" s="61"/>
      <c r="AB88" s="61"/>
    </row>
    <row r="89" spans="1:28" ht="14.25" customHeight="1" x14ac:dyDescent="0.35">
      <c r="A89" s="61"/>
      <c r="B89" s="61"/>
      <c r="C89" s="61"/>
      <c r="D89" s="61"/>
      <c r="E89" s="61"/>
      <c r="F89" s="61"/>
      <c r="G89" s="61"/>
      <c r="H89" s="61"/>
      <c r="I89" s="61"/>
      <c r="J89" s="61"/>
      <c r="K89" s="61"/>
      <c r="L89" s="61"/>
      <c r="M89" s="61"/>
      <c r="N89" s="61"/>
      <c r="O89" s="61"/>
      <c r="P89" s="61"/>
      <c r="Q89" s="61"/>
      <c r="R89" s="61"/>
      <c r="S89" s="61"/>
      <c r="T89" s="61"/>
      <c r="U89" s="61"/>
      <c r="V89" s="61"/>
      <c r="W89" s="61"/>
      <c r="X89" s="61"/>
      <c r="Y89" s="61"/>
      <c r="Z89" s="61"/>
      <c r="AA89" s="61"/>
      <c r="AB89" s="61"/>
    </row>
    <row r="90" spans="1:28" ht="14.25" customHeight="1" x14ac:dyDescent="0.35">
      <c r="A90" s="61"/>
      <c r="B90" s="61"/>
      <c r="C90" s="61"/>
      <c r="D90" s="61"/>
      <c r="E90" s="61"/>
      <c r="F90" s="61"/>
      <c r="G90" s="61"/>
      <c r="H90" s="61"/>
      <c r="I90" s="61"/>
      <c r="J90" s="61"/>
      <c r="K90" s="61"/>
      <c r="L90" s="61"/>
      <c r="M90" s="61"/>
      <c r="N90" s="61"/>
      <c r="O90" s="61"/>
      <c r="P90" s="61"/>
      <c r="Q90" s="61"/>
      <c r="R90" s="61"/>
      <c r="S90" s="61"/>
      <c r="T90" s="61"/>
      <c r="U90" s="61"/>
      <c r="V90" s="61"/>
      <c r="W90" s="61"/>
      <c r="X90" s="61"/>
      <c r="Y90" s="61"/>
      <c r="Z90" s="61"/>
      <c r="AA90" s="61"/>
      <c r="AB90" s="61"/>
    </row>
    <row r="91" spans="1:28" ht="14.25" customHeight="1" x14ac:dyDescent="0.35">
      <c r="A91" s="61"/>
      <c r="B91" s="61"/>
      <c r="C91" s="61"/>
      <c r="D91" s="61"/>
      <c r="E91" s="61"/>
      <c r="F91" s="61"/>
      <c r="G91" s="61"/>
      <c r="H91" s="61"/>
      <c r="I91" s="61"/>
      <c r="J91" s="61"/>
      <c r="K91" s="61"/>
      <c r="L91" s="61"/>
      <c r="M91" s="61"/>
      <c r="N91" s="61"/>
      <c r="O91" s="61"/>
      <c r="P91" s="61"/>
      <c r="Q91" s="61"/>
      <c r="R91" s="61"/>
      <c r="S91" s="61"/>
      <c r="T91" s="61"/>
      <c r="U91" s="61"/>
      <c r="V91" s="61"/>
      <c r="W91" s="61"/>
      <c r="X91" s="61"/>
      <c r="Y91" s="61"/>
      <c r="Z91" s="61"/>
      <c r="AA91" s="61"/>
      <c r="AB91" s="61"/>
    </row>
    <row r="92" spans="1:28" ht="14.25" customHeight="1" x14ac:dyDescent="0.35">
      <c r="A92" s="61"/>
      <c r="B92" s="61"/>
      <c r="C92" s="61"/>
      <c r="D92" s="61"/>
      <c r="E92" s="61"/>
      <c r="F92" s="61"/>
      <c r="G92" s="61"/>
      <c r="H92" s="61"/>
      <c r="I92" s="61"/>
      <c r="J92" s="61"/>
      <c r="K92" s="61"/>
      <c r="L92" s="61"/>
      <c r="M92" s="61"/>
      <c r="N92" s="61"/>
      <c r="O92" s="61"/>
      <c r="P92" s="61"/>
      <c r="Q92" s="61"/>
      <c r="R92" s="61"/>
      <c r="S92" s="61"/>
      <c r="T92" s="61"/>
      <c r="U92" s="61"/>
      <c r="V92" s="61"/>
      <c r="W92" s="61"/>
      <c r="X92" s="61"/>
      <c r="Y92" s="61"/>
      <c r="Z92" s="61"/>
      <c r="AA92" s="61"/>
      <c r="AB92" s="61"/>
    </row>
    <row r="93" spans="1:28" ht="14.25" customHeight="1" x14ac:dyDescent="0.35">
      <c r="A93" s="61"/>
      <c r="B93" s="61"/>
      <c r="C93" s="61"/>
      <c r="D93" s="61"/>
      <c r="E93" s="61"/>
      <c r="F93" s="61"/>
      <c r="G93" s="61"/>
      <c r="H93" s="61"/>
      <c r="I93" s="61"/>
      <c r="J93" s="61"/>
      <c r="K93" s="61"/>
      <c r="L93" s="61"/>
      <c r="M93" s="61"/>
      <c r="N93" s="61"/>
      <c r="O93" s="61"/>
      <c r="P93" s="61"/>
      <c r="Q93" s="61"/>
      <c r="R93" s="61"/>
      <c r="S93" s="61"/>
      <c r="T93" s="61"/>
      <c r="U93" s="61"/>
      <c r="V93" s="61"/>
      <c r="W93" s="61"/>
      <c r="X93" s="61"/>
      <c r="Y93" s="61"/>
      <c r="Z93" s="61"/>
      <c r="AA93" s="61"/>
      <c r="AB93" s="61"/>
    </row>
    <row r="94" spans="1:28" ht="14.25" customHeight="1" x14ac:dyDescent="0.35">
      <c r="A94" s="61"/>
      <c r="B94" s="61"/>
      <c r="C94" s="61"/>
      <c r="D94" s="61"/>
      <c r="E94" s="61"/>
      <c r="F94" s="61"/>
      <c r="G94" s="61"/>
      <c r="H94" s="61"/>
      <c r="I94" s="61"/>
      <c r="J94" s="61"/>
      <c r="K94" s="61"/>
      <c r="L94" s="61"/>
      <c r="M94" s="61"/>
      <c r="N94" s="61"/>
      <c r="O94" s="61"/>
      <c r="P94" s="61"/>
      <c r="Q94" s="61"/>
      <c r="R94" s="61"/>
      <c r="S94" s="61"/>
      <c r="T94" s="61"/>
      <c r="U94" s="61"/>
      <c r="V94" s="61"/>
      <c r="W94" s="61"/>
      <c r="X94" s="61"/>
      <c r="Y94" s="61"/>
      <c r="Z94" s="61"/>
      <c r="AA94" s="61"/>
      <c r="AB94" s="61"/>
    </row>
    <row r="95" spans="1:28" ht="14.25" customHeight="1" x14ac:dyDescent="0.35">
      <c r="A95" s="61"/>
      <c r="B95" s="61"/>
      <c r="C95" s="61"/>
      <c r="D95" s="61"/>
      <c r="E95" s="61"/>
      <c r="F95" s="61"/>
      <c r="G95" s="61"/>
      <c r="H95" s="61"/>
      <c r="I95" s="61"/>
      <c r="J95" s="61"/>
      <c r="K95" s="61"/>
      <c r="L95" s="61"/>
      <c r="M95" s="61"/>
      <c r="N95" s="61"/>
      <c r="O95" s="61"/>
      <c r="P95" s="61"/>
      <c r="Q95" s="61"/>
      <c r="R95" s="61"/>
      <c r="S95" s="61"/>
      <c r="T95" s="61"/>
      <c r="U95" s="61"/>
      <c r="V95" s="61"/>
      <c r="W95" s="61"/>
      <c r="X95" s="61"/>
      <c r="Y95" s="61"/>
      <c r="Z95" s="61"/>
      <c r="AA95" s="61"/>
      <c r="AB95" s="61"/>
    </row>
    <row r="96" spans="1:28" ht="14.25" customHeight="1" x14ac:dyDescent="0.35">
      <c r="A96" s="61"/>
      <c r="B96" s="61"/>
      <c r="C96" s="61"/>
      <c r="D96" s="61"/>
      <c r="E96" s="61"/>
      <c r="F96" s="61"/>
      <c r="G96" s="61"/>
      <c r="H96" s="61"/>
      <c r="I96" s="61"/>
      <c r="J96" s="61"/>
      <c r="K96" s="61"/>
      <c r="L96" s="61"/>
      <c r="M96" s="61"/>
      <c r="N96" s="61"/>
      <c r="O96" s="61"/>
      <c r="P96" s="61"/>
      <c r="Q96" s="61"/>
      <c r="R96" s="61"/>
      <c r="S96" s="61"/>
      <c r="T96" s="61"/>
      <c r="U96" s="61"/>
      <c r="V96" s="61"/>
      <c r="W96" s="61"/>
      <c r="X96" s="61"/>
      <c r="Y96" s="61"/>
      <c r="Z96" s="61"/>
      <c r="AA96" s="61"/>
      <c r="AB96" s="61"/>
    </row>
    <row r="97" spans="1:28" ht="14.25" customHeight="1" x14ac:dyDescent="0.35">
      <c r="A97" s="61"/>
      <c r="B97" s="61"/>
      <c r="C97" s="61"/>
      <c r="D97" s="61"/>
      <c r="E97" s="61"/>
      <c r="F97" s="61"/>
      <c r="G97" s="61"/>
      <c r="H97" s="61"/>
      <c r="I97" s="61"/>
      <c r="J97" s="61"/>
      <c r="K97" s="61"/>
      <c r="L97" s="61"/>
      <c r="M97" s="61"/>
      <c r="N97" s="61"/>
      <c r="O97" s="61"/>
      <c r="P97" s="61"/>
      <c r="Q97" s="61"/>
      <c r="R97" s="61"/>
      <c r="S97" s="61"/>
      <c r="T97" s="61"/>
      <c r="U97" s="61"/>
      <c r="V97" s="61"/>
      <c r="W97" s="61"/>
      <c r="X97" s="61"/>
      <c r="Y97" s="61"/>
      <c r="Z97" s="61"/>
      <c r="AA97" s="61"/>
      <c r="AB97" s="61"/>
    </row>
    <row r="98" spans="1:28" ht="14.25" customHeight="1" x14ac:dyDescent="0.35">
      <c r="A98" s="61"/>
      <c r="B98" s="61"/>
      <c r="C98" s="61"/>
      <c r="D98" s="61"/>
      <c r="E98" s="61"/>
      <c r="F98" s="61"/>
      <c r="G98" s="61"/>
      <c r="H98" s="61"/>
      <c r="I98" s="61"/>
      <c r="J98" s="61"/>
      <c r="K98" s="61"/>
      <c r="L98" s="61"/>
      <c r="M98" s="61"/>
      <c r="N98" s="61"/>
      <c r="O98" s="61"/>
      <c r="P98" s="61"/>
      <c r="Q98" s="61"/>
      <c r="R98" s="61"/>
      <c r="S98" s="61"/>
      <c r="T98" s="61"/>
      <c r="U98" s="61"/>
      <c r="V98" s="61"/>
      <c r="W98" s="61"/>
      <c r="X98" s="61"/>
      <c r="Y98" s="61"/>
      <c r="Z98" s="61"/>
      <c r="AA98" s="61"/>
      <c r="AB98" s="61"/>
    </row>
    <row r="99" spans="1:28" ht="14.25" customHeight="1" x14ac:dyDescent="0.35">
      <c r="A99" s="61"/>
      <c r="B99" s="61"/>
      <c r="C99" s="61"/>
      <c r="D99" s="61"/>
      <c r="E99" s="61"/>
      <c r="F99" s="61"/>
      <c r="G99" s="61"/>
      <c r="H99" s="61"/>
      <c r="I99" s="61"/>
      <c r="J99" s="61"/>
      <c r="K99" s="61"/>
      <c r="L99" s="61"/>
      <c r="M99" s="61"/>
      <c r="N99" s="61"/>
      <c r="O99" s="61"/>
      <c r="P99" s="61"/>
      <c r="Q99" s="61"/>
      <c r="R99" s="61"/>
      <c r="S99" s="61"/>
      <c r="T99" s="61"/>
      <c r="U99" s="61"/>
      <c r="V99" s="61"/>
      <c r="W99" s="61"/>
      <c r="X99" s="61"/>
      <c r="Y99" s="61"/>
      <c r="Z99" s="61"/>
      <c r="AA99" s="61"/>
      <c r="AB99" s="61"/>
    </row>
    <row r="100" spans="1:28" ht="14.25" customHeight="1" x14ac:dyDescent="0.35">
      <c r="A100" s="61"/>
      <c r="B100" s="61"/>
      <c r="C100" s="61"/>
      <c r="D100" s="61"/>
      <c r="E100" s="61"/>
      <c r="F100" s="61"/>
      <c r="G100" s="61"/>
      <c r="H100" s="61"/>
      <c r="I100" s="61"/>
      <c r="J100" s="61"/>
      <c r="K100" s="61"/>
      <c r="L100" s="61"/>
      <c r="M100" s="61"/>
      <c r="N100" s="61"/>
      <c r="O100" s="61"/>
      <c r="P100" s="61"/>
      <c r="Q100" s="61"/>
      <c r="R100" s="61"/>
      <c r="S100" s="61"/>
      <c r="T100" s="61"/>
      <c r="U100" s="61"/>
      <c r="V100" s="61"/>
      <c r="W100" s="61"/>
      <c r="X100" s="61"/>
      <c r="Y100" s="61"/>
      <c r="Z100" s="61"/>
      <c r="AA100" s="61"/>
      <c r="AB100" s="61"/>
    </row>
    <row r="101" spans="1:28" ht="6" customHeight="1" x14ac:dyDescent="0.35">
      <c r="A101" s="61"/>
      <c r="B101" s="61"/>
      <c r="C101" s="61"/>
      <c r="D101" s="61"/>
      <c r="E101" s="61"/>
      <c r="F101" s="61"/>
      <c r="G101" s="61"/>
      <c r="H101" s="61"/>
      <c r="I101" s="61"/>
      <c r="J101" s="61"/>
      <c r="K101" s="61"/>
      <c r="L101" s="61"/>
      <c r="M101" s="61"/>
      <c r="N101" s="61"/>
      <c r="O101" s="61"/>
      <c r="P101" s="61"/>
      <c r="Q101" s="61"/>
      <c r="R101" s="61"/>
      <c r="S101" s="61"/>
      <c r="T101" s="61"/>
      <c r="U101" s="61"/>
      <c r="V101" s="61"/>
      <c r="W101" s="61"/>
      <c r="X101" s="61"/>
      <c r="Y101" s="61"/>
      <c r="Z101" s="61"/>
      <c r="AA101" s="61"/>
      <c r="AB101" s="61"/>
    </row>
    <row r="102" spans="1:28" ht="14.25" customHeight="1" x14ac:dyDescent="0.35">
      <c r="A102" s="61"/>
      <c r="B102" s="61"/>
      <c r="C102" s="61"/>
      <c r="D102" s="61"/>
      <c r="E102" s="61"/>
      <c r="F102" s="61"/>
      <c r="G102" s="61"/>
      <c r="H102" s="61"/>
      <c r="I102" s="61"/>
      <c r="J102" s="61"/>
      <c r="K102" s="61"/>
      <c r="L102" s="61"/>
      <c r="M102" s="61"/>
      <c r="N102" s="61"/>
      <c r="O102" s="61"/>
      <c r="P102" s="61"/>
      <c r="Q102" s="61"/>
      <c r="R102" s="61"/>
      <c r="S102" s="61"/>
      <c r="T102" s="61"/>
      <c r="U102" s="61"/>
      <c r="V102" s="61"/>
      <c r="W102" s="61"/>
      <c r="X102" s="61"/>
      <c r="Y102" s="61"/>
      <c r="Z102" s="61"/>
      <c r="AA102" s="61"/>
      <c r="AB102" s="61"/>
    </row>
    <row r="103" spans="1:28" ht="14.25" customHeight="1" x14ac:dyDescent="0.35">
      <c r="A103" s="61"/>
      <c r="B103" s="61"/>
      <c r="C103" s="61"/>
      <c r="D103" s="61"/>
      <c r="E103" s="61"/>
      <c r="F103" s="61"/>
      <c r="G103" s="61"/>
      <c r="H103" s="61"/>
      <c r="I103" s="61"/>
      <c r="J103" s="61"/>
      <c r="K103" s="61"/>
      <c r="L103" s="61"/>
      <c r="M103" s="61"/>
      <c r="N103" s="61"/>
      <c r="O103" s="61"/>
      <c r="P103" s="61"/>
      <c r="Q103" s="61"/>
      <c r="R103" s="61"/>
      <c r="S103" s="61"/>
      <c r="T103" s="61"/>
      <c r="U103" s="61"/>
      <c r="V103" s="61"/>
      <c r="W103" s="61"/>
      <c r="X103" s="61"/>
      <c r="Y103" s="61"/>
      <c r="Z103" s="61"/>
      <c r="AA103" s="61"/>
      <c r="AB103" s="61"/>
    </row>
    <row r="104" spans="1:28" ht="14.25" customHeight="1" x14ac:dyDescent="0.35">
      <c r="A104" s="61"/>
      <c r="B104" s="61"/>
      <c r="C104" s="61"/>
      <c r="D104" s="61"/>
      <c r="E104" s="61"/>
      <c r="F104" s="61"/>
      <c r="G104" s="61"/>
      <c r="H104" s="61"/>
      <c r="I104" s="61"/>
      <c r="J104" s="61"/>
      <c r="K104" s="61"/>
      <c r="L104" s="61"/>
      <c r="M104" s="61"/>
      <c r="N104" s="61"/>
      <c r="O104" s="61"/>
      <c r="P104" s="61"/>
      <c r="Q104" s="61"/>
      <c r="R104" s="61"/>
      <c r="S104" s="61"/>
      <c r="T104" s="61"/>
      <c r="U104" s="61"/>
      <c r="V104" s="61"/>
      <c r="W104" s="61"/>
      <c r="X104" s="61"/>
      <c r="Y104" s="61"/>
      <c r="Z104" s="61"/>
      <c r="AA104" s="61"/>
      <c r="AB104" s="61"/>
    </row>
    <row r="105" spans="1:28" ht="14.25" customHeight="1" x14ac:dyDescent="0.35">
      <c r="A105" s="61"/>
      <c r="B105" s="61"/>
      <c r="C105" s="61"/>
      <c r="D105" s="61"/>
      <c r="E105" s="61"/>
      <c r="F105" s="61"/>
      <c r="G105" s="61"/>
      <c r="H105" s="61"/>
      <c r="I105" s="61"/>
      <c r="J105" s="61"/>
      <c r="K105" s="61"/>
      <c r="L105" s="61"/>
      <c r="M105" s="61"/>
      <c r="N105" s="61"/>
      <c r="O105" s="61"/>
      <c r="P105" s="61"/>
      <c r="Q105" s="61"/>
      <c r="R105" s="61"/>
      <c r="S105" s="61"/>
      <c r="T105" s="61"/>
      <c r="U105" s="61"/>
      <c r="V105" s="61"/>
      <c r="W105" s="61"/>
      <c r="X105" s="61"/>
      <c r="Y105" s="61"/>
      <c r="Z105" s="61"/>
      <c r="AA105" s="61"/>
      <c r="AB105" s="61"/>
    </row>
    <row r="106" spans="1:28" ht="14.25" customHeight="1" x14ac:dyDescent="0.35">
      <c r="A106" s="61"/>
      <c r="B106" s="61"/>
      <c r="C106" s="61"/>
      <c r="D106" s="61"/>
      <c r="E106" s="61"/>
      <c r="F106" s="61"/>
      <c r="G106" s="61"/>
      <c r="H106" s="61"/>
      <c r="I106" s="61"/>
      <c r="J106" s="61"/>
      <c r="K106" s="61"/>
      <c r="L106" s="61"/>
      <c r="M106" s="61"/>
      <c r="N106" s="61"/>
      <c r="O106" s="61"/>
      <c r="P106" s="61"/>
      <c r="Q106" s="61"/>
      <c r="R106" s="61"/>
      <c r="S106" s="61"/>
      <c r="T106" s="61"/>
      <c r="U106" s="61"/>
      <c r="V106" s="61"/>
      <c r="W106" s="61"/>
      <c r="X106" s="61"/>
      <c r="Y106" s="61"/>
      <c r="Z106" s="61"/>
      <c r="AA106" s="61"/>
      <c r="AB106" s="61"/>
    </row>
    <row r="107" spans="1:28" ht="14.25" customHeight="1" x14ac:dyDescent="0.35">
      <c r="A107" s="61"/>
      <c r="B107" s="61"/>
      <c r="C107" s="61"/>
      <c r="D107" s="61"/>
      <c r="E107" s="61"/>
      <c r="F107" s="61"/>
      <c r="G107" s="61"/>
      <c r="H107" s="61"/>
      <c r="I107" s="61"/>
      <c r="J107" s="61"/>
      <c r="K107" s="61"/>
      <c r="L107" s="61"/>
      <c r="M107" s="61"/>
      <c r="N107" s="61"/>
      <c r="O107" s="61"/>
      <c r="P107" s="61"/>
      <c r="Q107" s="61"/>
      <c r="R107" s="61"/>
      <c r="S107" s="61"/>
      <c r="T107" s="61"/>
      <c r="U107" s="61"/>
      <c r="V107" s="61"/>
      <c r="W107" s="61"/>
      <c r="X107" s="61"/>
      <c r="Y107" s="61"/>
      <c r="Z107" s="61"/>
      <c r="AA107" s="61"/>
      <c r="AB107" s="61"/>
    </row>
    <row r="108" spans="1:28" ht="14.25" customHeight="1" x14ac:dyDescent="0.35">
      <c r="A108" s="61"/>
      <c r="B108" s="61"/>
      <c r="C108" s="61"/>
      <c r="D108" s="61"/>
      <c r="E108" s="61"/>
      <c r="F108" s="61"/>
      <c r="G108" s="61"/>
      <c r="H108" s="61"/>
      <c r="I108" s="61"/>
      <c r="J108" s="61"/>
      <c r="K108" s="61"/>
      <c r="L108" s="61"/>
      <c r="M108" s="61"/>
      <c r="N108" s="61"/>
      <c r="O108" s="61"/>
      <c r="P108" s="61"/>
      <c r="Q108" s="61"/>
      <c r="R108" s="61"/>
      <c r="S108" s="61"/>
      <c r="T108" s="61"/>
      <c r="U108" s="61"/>
      <c r="V108" s="61"/>
      <c r="W108" s="61"/>
      <c r="X108" s="61"/>
      <c r="Y108" s="61"/>
      <c r="Z108" s="61"/>
      <c r="AA108" s="61"/>
      <c r="AB108" s="61"/>
    </row>
    <row r="109" spans="1:28" ht="14.25" customHeight="1" x14ac:dyDescent="0.35">
      <c r="A109" s="61"/>
      <c r="B109" s="61"/>
      <c r="C109" s="61"/>
      <c r="D109" s="61"/>
      <c r="E109" s="61"/>
      <c r="F109" s="61"/>
      <c r="G109" s="61"/>
      <c r="H109" s="61"/>
      <c r="I109" s="61"/>
      <c r="J109" s="61"/>
      <c r="K109" s="61"/>
      <c r="L109" s="61"/>
      <c r="M109" s="61"/>
      <c r="N109" s="61"/>
      <c r="O109" s="61"/>
      <c r="P109" s="61"/>
      <c r="Q109" s="61"/>
      <c r="R109" s="61"/>
      <c r="S109" s="61"/>
      <c r="T109" s="61"/>
      <c r="U109" s="61"/>
      <c r="V109" s="61"/>
      <c r="W109" s="61"/>
      <c r="X109" s="61"/>
      <c r="Y109" s="61"/>
      <c r="Z109" s="61"/>
      <c r="AA109" s="61"/>
      <c r="AB109" s="61"/>
    </row>
    <row r="110" spans="1:28" ht="14.25" customHeight="1" x14ac:dyDescent="0.35">
      <c r="A110" s="61"/>
      <c r="B110" s="61"/>
      <c r="C110" s="61"/>
      <c r="D110" s="61"/>
      <c r="E110" s="61"/>
      <c r="F110" s="61"/>
      <c r="G110" s="61"/>
      <c r="H110" s="61"/>
      <c r="I110" s="61"/>
      <c r="J110" s="61"/>
      <c r="K110" s="61"/>
      <c r="L110" s="61"/>
      <c r="M110" s="61"/>
      <c r="N110" s="61"/>
      <c r="O110" s="61"/>
      <c r="P110" s="61"/>
      <c r="Q110" s="61"/>
      <c r="R110" s="61"/>
      <c r="S110" s="61"/>
      <c r="T110" s="61"/>
      <c r="U110" s="61"/>
      <c r="V110" s="61"/>
      <c r="W110" s="61"/>
      <c r="X110" s="61"/>
      <c r="Y110" s="61"/>
      <c r="Z110" s="61"/>
      <c r="AA110" s="61"/>
      <c r="AB110" s="61"/>
    </row>
    <row r="111" spans="1:28" ht="14.25" customHeight="1" x14ac:dyDescent="0.35">
      <c r="A111" s="61"/>
      <c r="B111" s="61"/>
      <c r="C111" s="61"/>
      <c r="D111" s="61"/>
      <c r="E111" s="61"/>
      <c r="F111" s="61"/>
      <c r="G111" s="61"/>
      <c r="H111" s="61"/>
      <c r="I111" s="61"/>
      <c r="J111" s="61"/>
      <c r="K111" s="61"/>
      <c r="L111" s="61"/>
      <c r="M111" s="61"/>
      <c r="N111" s="61"/>
      <c r="O111" s="61"/>
      <c r="P111" s="61"/>
      <c r="Q111" s="61"/>
      <c r="R111" s="61"/>
      <c r="S111" s="61"/>
      <c r="T111" s="61"/>
      <c r="U111" s="61"/>
      <c r="V111" s="61"/>
      <c r="W111" s="61"/>
      <c r="X111" s="61"/>
      <c r="Y111" s="61"/>
      <c r="Z111" s="61"/>
      <c r="AA111" s="61"/>
      <c r="AB111" s="61"/>
    </row>
    <row r="112" spans="1:28" ht="14.25" customHeight="1" x14ac:dyDescent="0.35">
      <c r="A112" s="61"/>
      <c r="B112" s="61"/>
      <c r="C112" s="61"/>
      <c r="D112" s="61"/>
      <c r="E112" s="61"/>
      <c r="F112" s="61"/>
      <c r="G112" s="61"/>
      <c r="H112" s="61"/>
      <c r="I112" s="61"/>
      <c r="J112" s="61"/>
      <c r="K112" s="61"/>
      <c r="L112" s="61"/>
      <c r="M112" s="61"/>
      <c r="N112" s="61"/>
      <c r="O112" s="61"/>
      <c r="P112" s="61"/>
      <c r="Q112" s="61"/>
      <c r="R112" s="61"/>
      <c r="S112" s="61"/>
      <c r="T112" s="61"/>
      <c r="U112" s="61"/>
      <c r="V112" s="61"/>
      <c r="W112" s="61"/>
      <c r="X112" s="61"/>
      <c r="Y112" s="61"/>
      <c r="Z112" s="61"/>
      <c r="AA112" s="61"/>
      <c r="AB112" s="61"/>
    </row>
    <row r="113" spans="1:28" ht="14.25" customHeight="1" x14ac:dyDescent="0.35">
      <c r="A113" s="61"/>
      <c r="B113" s="61"/>
      <c r="C113" s="61"/>
      <c r="D113" s="61"/>
      <c r="E113" s="61"/>
      <c r="F113" s="61"/>
      <c r="G113" s="61"/>
      <c r="H113" s="61"/>
      <c r="I113" s="61"/>
      <c r="J113" s="61"/>
      <c r="K113" s="61"/>
      <c r="L113" s="61"/>
      <c r="M113" s="61"/>
      <c r="N113" s="61"/>
      <c r="O113" s="61"/>
      <c r="P113" s="61"/>
      <c r="Q113" s="61"/>
      <c r="R113" s="61"/>
      <c r="S113" s="61"/>
      <c r="T113" s="61"/>
      <c r="U113" s="61"/>
      <c r="V113" s="61"/>
      <c r="W113" s="61"/>
      <c r="X113" s="61"/>
      <c r="Y113" s="61"/>
      <c r="Z113" s="61"/>
      <c r="AA113" s="61"/>
      <c r="AB113" s="61"/>
    </row>
    <row r="114" spans="1:28" ht="14.25" customHeight="1" x14ac:dyDescent="0.35">
      <c r="A114" s="61"/>
      <c r="B114" s="61"/>
      <c r="C114" s="61"/>
      <c r="D114" s="61"/>
      <c r="E114" s="61"/>
      <c r="F114" s="61"/>
      <c r="G114" s="61"/>
      <c r="H114" s="61"/>
      <c r="I114" s="61"/>
      <c r="J114" s="61"/>
      <c r="K114" s="61"/>
      <c r="L114" s="61"/>
      <c r="M114" s="61"/>
      <c r="N114" s="61"/>
      <c r="O114" s="61"/>
      <c r="P114" s="61"/>
      <c r="Q114" s="61"/>
      <c r="R114" s="61"/>
      <c r="S114" s="61"/>
      <c r="T114" s="61"/>
      <c r="U114" s="61"/>
      <c r="V114" s="61"/>
      <c r="W114" s="61"/>
      <c r="X114" s="61"/>
      <c r="Y114" s="61"/>
      <c r="Z114" s="61"/>
      <c r="AA114" s="61"/>
      <c r="AB114" s="61"/>
    </row>
    <row r="115" spans="1:28" ht="14.25" customHeight="1" x14ac:dyDescent="0.35">
      <c r="A115" s="61"/>
      <c r="B115" s="61"/>
      <c r="C115" s="61"/>
      <c r="D115" s="61"/>
      <c r="E115" s="61"/>
      <c r="F115" s="61"/>
      <c r="G115" s="61"/>
      <c r="H115" s="61"/>
      <c r="I115" s="61"/>
      <c r="J115" s="61"/>
      <c r="K115" s="61"/>
      <c r="L115" s="61"/>
      <c r="M115" s="61"/>
      <c r="N115" s="61"/>
      <c r="O115" s="61"/>
      <c r="P115" s="61"/>
      <c r="Q115" s="61"/>
      <c r="R115" s="61"/>
      <c r="S115" s="61"/>
      <c r="T115" s="61"/>
      <c r="U115" s="61"/>
      <c r="V115" s="61"/>
      <c r="W115" s="61"/>
      <c r="X115" s="61"/>
      <c r="Y115" s="61"/>
      <c r="Z115" s="61"/>
      <c r="AA115" s="61"/>
      <c r="AB115" s="61"/>
    </row>
    <row r="116" spans="1:28" ht="14.25" customHeight="1" x14ac:dyDescent="0.35">
      <c r="A116" s="61"/>
      <c r="B116" s="61"/>
      <c r="C116" s="61"/>
      <c r="D116" s="61"/>
      <c r="E116" s="61"/>
      <c r="F116" s="61"/>
      <c r="G116" s="61"/>
      <c r="H116" s="61"/>
      <c r="I116" s="61"/>
      <c r="J116" s="61"/>
      <c r="K116" s="61"/>
      <c r="L116" s="61"/>
      <c r="M116" s="61"/>
      <c r="N116" s="61"/>
      <c r="O116" s="61"/>
      <c r="P116" s="61"/>
      <c r="Q116" s="61"/>
      <c r="R116" s="61"/>
      <c r="S116" s="61"/>
      <c r="T116" s="61"/>
      <c r="U116" s="61"/>
      <c r="V116" s="61"/>
      <c r="W116" s="61"/>
      <c r="X116" s="61"/>
      <c r="Y116" s="61"/>
      <c r="Z116" s="61"/>
      <c r="AA116" s="61"/>
      <c r="AB116" s="61"/>
    </row>
    <row r="117" spans="1:28" ht="14.25" customHeight="1" x14ac:dyDescent="0.35">
      <c r="A117" s="61"/>
      <c r="B117" s="61"/>
      <c r="C117" s="61"/>
      <c r="D117" s="61"/>
      <c r="E117" s="61"/>
      <c r="F117" s="61"/>
      <c r="G117" s="61"/>
      <c r="H117" s="61"/>
      <c r="I117" s="61"/>
      <c r="J117" s="61"/>
      <c r="K117" s="61"/>
      <c r="L117" s="61"/>
      <c r="M117" s="61"/>
      <c r="N117" s="61"/>
      <c r="O117" s="61"/>
      <c r="P117" s="61"/>
      <c r="Q117" s="61"/>
      <c r="R117" s="61"/>
      <c r="S117" s="61"/>
      <c r="T117" s="61"/>
      <c r="U117" s="61"/>
      <c r="V117" s="61"/>
      <c r="W117" s="61"/>
      <c r="X117" s="61"/>
      <c r="Y117" s="61"/>
      <c r="Z117" s="61"/>
      <c r="AA117" s="61"/>
      <c r="AB117" s="61"/>
    </row>
    <row r="118" spans="1:28" ht="14.25" customHeight="1" x14ac:dyDescent="0.35">
      <c r="A118" s="61"/>
      <c r="B118" s="61"/>
      <c r="C118" s="61"/>
      <c r="D118" s="61"/>
      <c r="E118" s="61"/>
      <c r="F118" s="61"/>
      <c r="G118" s="61"/>
      <c r="H118" s="61"/>
      <c r="I118" s="61"/>
      <c r="J118" s="61"/>
      <c r="K118" s="61"/>
      <c r="L118" s="61"/>
      <c r="M118" s="61"/>
      <c r="N118" s="61"/>
      <c r="O118" s="61"/>
      <c r="P118" s="61"/>
      <c r="Q118" s="61"/>
      <c r="R118" s="61"/>
      <c r="S118" s="61"/>
      <c r="T118" s="61"/>
      <c r="U118" s="61"/>
      <c r="V118" s="61"/>
      <c r="W118" s="61"/>
      <c r="X118" s="61"/>
      <c r="Y118" s="61"/>
      <c r="Z118" s="61"/>
      <c r="AA118" s="61"/>
      <c r="AB118" s="61"/>
    </row>
    <row r="119" spans="1:28" ht="14.25" customHeight="1" x14ac:dyDescent="0.35">
      <c r="A119" s="61"/>
      <c r="B119" s="61"/>
      <c r="C119" s="61"/>
      <c r="D119" s="61"/>
      <c r="E119" s="61"/>
      <c r="F119" s="61"/>
      <c r="G119" s="61"/>
      <c r="H119" s="61"/>
      <c r="I119" s="61"/>
      <c r="J119" s="61"/>
      <c r="K119" s="61"/>
      <c r="L119" s="61"/>
      <c r="M119" s="61"/>
      <c r="N119" s="61"/>
      <c r="O119" s="61"/>
      <c r="P119" s="61"/>
      <c r="Q119" s="61"/>
      <c r="R119" s="61"/>
      <c r="S119" s="61"/>
      <c r="T119" s="61"/>
      <c r="U119" s="61"/>
      <c r="V119" s="61"/>
      <c r="W119" s="61"/>
      <c r="X119" s="61"/>
      <c r="Y119" s="61"/>
      <c r="Z119" s="61"/>
      <c r="AA119" s="61"/>
      <c r="AB119" s="61"/>
    </row>
    <row r="120" spans="1:28" ht="14.25" customHeight="1" x14ac:dyDescent="0.35">
      <c r="A120" s="61"/>
      <c r="B120" s="61"/>
      <c r="C120" s="61"/>
      <c r="D120" s="61"/>
      <c r="E120" s="61"/>
      <c r="F120" s="61"/>
      <c r="G120" s="61"/>
      <c r="H120" s="61"/>
      <c r="I120" s="61"/>
      <c r="J120" s="61"/>
      <c r="K120" s="61"/>
      <c r="L120" s="61"/>
      <c r="M120" s="61"/>
      <c r="N120" s="61"/>
      <c r="O120" s="61"/>
      <c r="P120" s="61"/>
      <c r="Q120" s="61"/>
      <c r="R120" s="61"/>
      <c r="S120" s="61"/>
      <c r="T120" s="61"/>
      <c r="U120" s="61"/>
      <c r="V120" s="61"/>
      <c r="W120" s="61"/>
      <c r="X120" s="61"/>
      <c r="Y120" s="61"/>
      <c r="Z120" s="61"/>
      <c r="AA120" s="61"/>
      <c r="AB120" s="61"/>
    </row>
    <row r="121" spans="1:28" ht="14.25" customHeight="1" x14ac:dyDescent="0.35">
      <c r="A121" s="61"/>
      <c r="B121" s="61"/>
      <c r="C121" s="61"/>
      <c r="D121" s="61"/>
      <c r="E121" s="61"/>
      <c r="F121" s="61"/>
      <c r="G121" s="61"/>
      <c r="H121" s="61"/>
      <c r="I121" s="61"/>
      <c r="J121" s="61"/>
      <c r="K121" s="61"/>
      <c r="L121" s="61"/>
      <c r="M121" s="61"/>
      <c r="N121" s="61"/>
      <c r="O121" s="61"/>
      <c r="P121" s="61"/>
      <c r="Q121" s="61"/>
      <c r="R121" s="61"/>
      <c r="S121" s="61"/>
      <c r="T121" s="61"/>
      <c r="U121" s="61"/>
      <c r="V121" s="61"/>
      <c r="W121" s="61"/>
      <c r="X121" s="61"/>
      <c r="Y121" s="61"/>
      <c r="Z121" s="61"/>
      <c r="AA121" s="61"/>
      <c r="AB121" s="61"/>
    </row>
    <row r="122" spans="1:28" ht="14.25" customHeight="1" x14ac:dyDescent="0.35">
      <c r="A122" s="61"/>
      <c r="B122" s="61"/>
      <c r="C122" s="61"/>
      <c r="D122" s="61"/>
      <c r="E122" s="61"/>
      <c r="F122" s="61"/>
      <c r="G122" s="61"/>
      <c r="H122" s="61"/>
      <c r="I122" s="61"/>
      <c r="J122" s="61"/>
      <c r="K122" s="61"/>
      <c r="L122" s="61"/>
      <c r="M122" s="61"/>
      <c r="N122" s="61"/>
      <c r="O122" s="61"/>
      <c r="P122" s="61"/>
      <c r="Q122" s="61"/>
      <c r="R122" s="61"/>
      <c r="S122" s="61"/>
      <c r="T122" s="61"/>
      <c r="U122" s="61"/>
      <c r="V122" s="61"/>
      <c r="W122" s="61"/>
      <c r="X122" s="61"/>
      <c r="Y122" s="61"/>
      <c r="Z122" s="61"/>
      <c r="AA122" s="61"/>
      <c r="AB122" s="61"/>
    </row>
    <row r="123" spans="1:28" ht="14.25" customHeight="1" x14ac:dyDescent="0.35">
      <c r="A123" s="61"/>
      <c r="B123" s="61"/>
      <c r="C123" s="61"/>
      <c r="D123" s="61"/>
      <c r="E123" s="61"/>
      <c r="F123" s="61"/>
      <c r="G123" s="61"/>
      <c r="H123" s="61"/>
      <c r="I123" s="61"/>
      <c r="J123" s="61"/>
      <c r="K123" s="61"/>
      <c r="L123" s="61"/>
      <c r="M123" s="61"/>
      <c r="N123" s="61"/>
      <c r="O123" s="61"/>
      <c r="P123" s="61"/>
      <c r="Q123" s="61"/>
      <c r="R123" s="61"/>
      <c r="S123" s="61"/>
      <c r="T123" s="61"/>
      <c r="U123" s="61"/>
      <c r="V123" s="61"/>
      <c r="W123" s="61"/>
      <c r="X123" s="61"/>
      <c r="Y123" s="61"/>
      <c r="Z123" s="61"/>
      <c r="AA123" s="61"/>
      <c r="AB123" s="61"/>
    </row>
    <row r="124" spans="1:28" ht="14.25" customHeight="1" x14ac:dyDescent="0.35">
      <c r="A124" s="61"/>
      <c r="B124" s="61"/>
      <c r="C124" s="61"/>
      <c r="D124" s="61"/>
      <c r="E124" s="61"/>
      <c r="F124" s="61"/>
      <c r="G124" s="61"/>
      <c r="H124" s="61"/>
      <c r="I124" s="61"/>
      <c r="J124" s="61"/>
      <c r="K124" s="61"/>
      <c r="L124" s="61"/>
      <c r="M124" s="61"/>
      <c r="N124" s="61"/>
      <c r="O124" s="61"/>
      <c r="P124" s="61"/>
      <c r="Q124" s="61"/>
      <c r="R124" s="61"/>
      <c r="S124" s="61"/>
      <c r="T124" s="61"/>
      <c r="U124" s="61"/>
      <c r="V124" s="61"/>
      <c r="W124" s="61"/>
      <c r="X124" s="61"/>
      <c r="Y124" s="61"/>
      <c r="Z124" s="61"/>
      <c r="AA124" s="61"/>
      <c r="AB124" s="61"/>
    </row>
    <row r="125" spans="1:28" ht="14.25" customHeight="1" x14ac:dyDescent="0.35">
      <c r="A125" s="61"/>
      <c r="B125" s="61"/>
      <c r="C125" s="61"/>
      <c r="D125" s="61"/>
      <c r="E125" s="61"/>
      <c r="F125" s="61"/>
      <c r="G125" s="61"/>
      <c r="H125" s="61"/>
      <c r="I125" s="61"/>
      <c r="J125" s="61"/>
      <c r="K125" s="61"/>
      <c r="L125" s="61"/>
      <c r="M125" s="61"/>
      <c r="N125" s="61"/>
      <c r="O125" s="61"/>
      <c r="P125" s="61"/>
      <c r="Q125" s="61"/>
      <c r="R125" s="61"/>
      <c r="S125" s="61"/>
      <c r="T125" s="61"/>
      <c r="U125" s="61"/>
      <c r="V125" s="61"/>
      <c r="W125" s="61"/>
      <c r="X125" s="61"/>
      <c r="Y125" s="61"/>
      <c r="Z125" s="61"/>
      <c r="AA125" s="61"/>
      <c r="AB125" s="61"/>
    </row>
    <row r="126" spans="1:28" ht="14.25" customHeight="1" x14ac:dyDescent="0.35">
      <c r="A126" s="61"/>
      <c r="B126" s="61"/>
      <c r="C126" s="61"/>
      <c r="D126" s="61"/>
      <c r="E126" s="61"/>
      <c r="F126" s="61"/>
      <c r="G126" s="61"/>
      <c r="H126" s="61"/>
      <c r="I126" s="61"/>
      <c r="J126" s="61"/>
      <c r="K126" s="61"/>
      <c r="L126" s="61"/>
      <c r="M126" s="61"/>
      <c r="N126" s="61"/>
      <c r="O126" s="61"/>
      <c r="P126" s="61"/>
      <c r="Q126" s="61"/>
      <c r="R126" s="61"/>
      <c r="S126" s="61"/>
      <c r="T126" s="61"/>
      <c r="U126" s="61"/>
      <c r="V126" s="61"/>
      <c r="W126" s="61"/>
      <c r="X126" s="61"/>
      <c r="Y126" s="61"/>
      <c r="Z126" s="61"/>
      <c r="AA126" s="61"/>
      <c r="AB126" s="61"/>
    </row>
    <row r="127" spans="1:28" ht="14.25" customHeight="1" x14ac:dyDescent="0.35">
      <c r="A127" s="61"/>
      <c r="B127" s="61"/>
      <c r="C127" s="61"/>
      <c r="D127" s="61"/>
      <c r="E127" s="61"/>
      <c r="F127" s="61"/>
      <c r="G127" s="61"/>
      <c r="H127" s="61"/>
      <c r="I127" s="61"/>
      <c r="J127" s="61"/>
      <c r="K127" s="61"/>
      <c r="L127" s="61"/>
      <c r="M127" s="61"/>
      <c r="N127" s="61"/>
      <c r="O127" s="61"/>
      <c r="P127" s="61"/>
      <c r="Q127" s="61"/>
      <c r="R127" s="61"/>
      <c r="S127" s="61"/>
      <c r="T127" s="61"/>
      <c r="U127" s="61"/>
      <c r="V127" s="61"/>
      <c r="W127" s="61"/>
      <c r="X127" s="61"/>
      <c r="Y127" s="61"/>
      <c r="Z127" s="61"/>
      <c r="AA127" s="61"/>
      <c r="AB127" s="61"/>
    </row>
    <row r="128" spans="1:28" ht="14.25" customHeight="1" x14ac:dyDescent="0.35">
      <c r="A128" s="61"/>
      <c r="B128" s="61"/>
      <c r="C128" s="61"/>
      <c r="D128" s="61"/>
      <c r="E128" s="61"/>
      <c r="F128" s="61"/>
      <c r="G128" s="61"/>
      <c r="H128" s="61"/>
      <c r="I128" s="61"/>
      <c r="J128" s="61"/>
      <c r="K128" s="61"/>
      <c r="L128" s="61"/>
      <c r="M128" s="61"/>
      <c r="N128" s="61"/>
      <c r="O128" s="61"/>
      <c r="P128" s="61"/>
      <c r="Q128" s="61"/>
      <c r="R128" s="61"/>
      <c r="S128" s="61"/>
      <c r="T128" s="61"/>
      <c r="U128" s="61"/>
      <c r="V128" s="61"/>
      <c r="W128" s="61"/>
      <c r="X128" s="61"/>
      <c r="Y128" s="61"/>
      <c r="Z128" s="61"/>
      <c r="AA128" s="61"/>
      <c r="AB128" s="61"/>
    </row>
    <row r="129" spans="1:28" ht="14.25" customHeight="1" x14ac:dyDescent="0.35">
      <c r="A129" s="61"/>
      <c r="B129" s="61"/>
      <c r="C129" s="61"/>
      <c r="D129" s="61"/>
      <c r="E129" s="61"/>
      <c r="F129" s="61"/>
      <c r="G129" s="61"/>
      <c r="H129" s="61"/>
      <c r="I129" s="61"/>
      <c r="J129" s="61"/>
      <c r="K129" s="61"/>
      <c r="L129" s="61"/>
      <c r="M129" s="61"/>
      <c r="N129" s="61"/>
      <c r="O129" s="61"/>
      <c r="P129" s="61"/>
      <c r="Q129" s="61"/>
      <c r="R129" s="61"/>
      <c r="S129" s="61"/>
      <c r="T129" s="61"/>
      <c r="U129" s="61"/>
      <c r="V129" s="61"/>
      <c r="W129" s="61"/>
      <c r="X129" s="61"/>
      <c r="Y129" s="61"/>
      <c r="Z129" s="61"/>
      <c r="AA129" s="61"/>
      <c r="AB129" s="61"/>
    </row>
    <row r="130" spans="1:28" ht="14.25" customHeight="1" x14ac:dyDescent="0.35">
      <c r="A130" s="61"/>
      <c r="B130" s="61"/>
      <c r="C130" s="61"/>
      <c r="D130" s="61"/>
      <c r="E130" s="61"/>
      <c r="F130" s="61"/>
      <c r="G130" s="61"/>
      <c r="H130" s="61"/>
      <c r="I130" s="61"/>
      <c r="J130" s="61"/>
      <c r="K130" s="61"/>
      <c r="L130" s="61"/>
      <c r="M130" s="61"/>
      <c r="N130" s="61"/>
      <c r="O130" s="61"/>
      <c r="P130" s="61"/>
      <c r="Q130" s="61"/>
      <c r="R130" s="61"/>
      <c r="S130" s="61"/>
      <c r="T130" s="61"/>
      <c r="U130" s="61"/>
      <c r="V130" s="61"/>
      <c r="W130" s="61"/>
      <c r="X130" s="61"/>
      <c r="Y130" s="61"/>
      <c r="Z130" s="61"/>
      <c r="AA130" s="61"/>
      <c r="AB130" s="61"/>
    </row>
    <row r="131" spans="1:28" ht="14.25" customHeight="1" x14ac:dyDescent="0.35">
      <c r="A131" s="61"/>
      <c r="B131" s="61"/>
      <c r="C131" s="61"/>
      <c r="D131" s="61"/>
      <c r="E131" s="61"/>
      <c r="F131" s="61"/>
      <c r="G131" s="61"/>
      <c r="H131" s="61"/>
      <c r="I131" s="61"/>
      <c r="J131" s="61"/>
      <c r="K131" s="61"/>
      <c r="L131" s="61"/>
      <c r="M131" s="61"/>
      <c r="N131" s="61"/>
      <c r="O131" s="61"/>
      <c r="P131" s="61"/>
      <c r="Q131" s="61"/>
      <c r="R131" s="61"/>
      <c r="S131" s="61"/>
      <c r="T131" s="61"/>
      <c r="U131" s="61"/>
      <c r="V131" s="61"/>
      <c r="W131" s="61"/>
      <c r="X131" s="61"/>
      <c r="Y131" s="61"/>
      <c r="Z131" s="61"/>
      <c r="AA131" s="61"/>
      <c r="AB131" s="61"/>
    </row>
    <row r="132" spans="1:28" ht="14.25" customHeight="1" x14ac:dyDescent="0.35">
      <c r="A132" s="61"/>
      <c r="B132" s="61"/>
      <c r="C132" s="61"/>
      <c r="D132" s="61"/>
      <c r="E132" s="61"/>
      <c r="F132" s="61"/>
      <c r="G132" s="61"/>
      <c r="H132" s="61"/>
      <c r="I132" s="61"/>
      <c r="J132" s="61"/>
      <c r="K132" s="61"/>
      <c r="L132" s="61"/>
      <c r="M132" s="61"/>
      <c r="N132" s="61"/>
      <c r="O132" s="61"/>
      <c r="P132" s="61"/>
      <c r="Q132" s="61"/>
      <c r="R132" s="61"/>
      <c r="S132" s="61"/>
      <c r="T132" s="61"/>
      <c r="U132" s="61"/>
      <c r="V132" s="61"/>
      <c r="W132" s="61"/>
      <c r="X132" s="61"/>
      <c r="Y132" s="61"/>
      <c r="Z132" s="61"/>
      <c r="AA132" s="61"/>
      <c r="AB132" s="61"/>
    </row>
    <row r="133" spans="1:28" ht="14.25" customHeight="1" x14ac:dyDescent="0.35">
      <c r="A133" s="61"/>
      <c r="B133" s="61"/>
      <c r="C133" s="61"/>
      <c r="D133" s="61"/>
      <c r="E133" s="61"/>
      <c r="F133" s="61"/>
      <c r="G133" s="61"/>
      <c r="H133" s="61"/>
      <c r="I133" s="61"/>
      <c r="J133" s="61"/>
      <c r="K133" s="61"/>
      <c r="L133" s="61"/>
      <c r="M133" s="61"/>
      <c r="N133" s="61"/>
      <c r="O133" s="61"/>
      <c r="P133" s="61"/>
      <c r="Q133" s="61"/>
      <c r="R133" s="61"/>
      <c r="S133" s="61"/>
      <c r="T133" s="61"/>
      <c r="U133" s="61"/>
      <c r="V133" s="61"/>
      <c r="W133" s="61"/>
      <c r="X133" s="61"/>
      <c r="Y133" s="61"/>
      <c r="Z133" s="61"/>
      <c r="AA133" s="61"/>
      <c r="AB133" s="61"/>
    </row>
    <row r="134" spans="1:28" ht="14.25" customHeight="1" x14ac:dyDescent="0.35">
      <c r="A134" s="61"/>
      <c r="B134" s="61"/>
      <c r="C134" s="61"/>
      <c r="D134" s="61"/>
      <c r="E134" s="61"/>
      <c r="F134" s="61"/>
      <c r="G134" s="61"/>
      <c r="H134" s="61"/>
      <c r="I134" s="61"/>
      <c r="J134" s="61"/>
      <c r="K134" s="61"/>
      <c r="L134" s="61"/>
      <c r="M134" s="61"/>
      <c r="N134" s="61"/>
      <c r="O134" s="61"/>
      <c r="P134" s="61"/>
      <c r="Q134" s="61"/>
      <c r="R134" s="61"/>
      <c r="S134" s="61"/>
      <c r="T134" s="61"/>
      <c r="U134" s="61"/>
      <c r="V134" s="61"/>
      <c r="W134" s="61"/>
      <c r="X134" s="61"/>
      <c r="Y134" s="61"/>
      <c r="Z134" s="61"/>
      <c r="AA134" s="61"/>
      <c r="AB134" s="61"/>
    </row>
    <row r="135" spans="1:28" ht="14.25" customHeight="1" x14ac:dyDescent="0.35">
      <c r="A135" s="61"/>
      <c r="B135" s="61"/>
      <c r="C135" s="61"/>
      <c r="D135" s="61"/>
      <c r="E135" s="61"/>
      <c r="F135" s="61"/>
      <c r="G135" s="61"/>
      <c r="H135" s="61"/>
      <c r="I135" s="61"/>
      <c r="J135" s="61"/>
      <c r="K135" s="61"/>
      <c r="L135" s="61"/>
      <c r="M135" s="61"/>
      <c r="N135" s="61"/>
      <c r="O135" s="61"/>
      <c r="P135" s="61"/>
      <c r="Q135" s="61"/>
      <c r="R135" s="61"/>
      <c r="S135" s="61"/>
      <c r="T135" s="61"/>
      <c r="U135" s="61"/>
      <c r="V135" s="61"/>
      <c r="W135" s="61"/>
      <c r="X135" s="61"/>
      <c r="Y135" s="61"/>
      <c r="Z135" s="61"/>
      <c r="AA135" s="61"/>
      <c r="AB135" s="61"/>
    </row>
    <row r="136" spans="1:28" ht="14.25" customHeight="1" x14ac:dyDescent="0.35">
      <c r="A136" s="61"/>
      <c r="B136" s="61"/>
      <c r="C136" s="61"/>
      <c r="D136" s="61"/>
      <c r="E136" s="61"/>
      <c r="F136" s="61"/>
      <c r="G136" s="61"/>
      <c r="H136" s="61"/>
      <c r="I136" s="61"/>
      <c r="J136" s="61"/>
      <c r="K136" s="61"/>
      <c r="L136" s="61"/>
      <c r="M136" s="61"/>
      <c r="N136" s="61"/>
      <c r="O136" s="61"/>
      <c r="P136" s="61"/>
      <c r="Q136" s="61"/>
      <c r="R136" s="61"/>
      <c r="S136" s="61"/>
      <c r="T136" s="61"/>
      <c r="U136" s="61"/>
      <c r="V136" s="61"/>
      <c r="W136" s="61"/>
      <c r="X136" s="61"/>
      <c r="Y136" s="61"/>
      <c r="Z136" s="61"/>
      <c r="AA136" s="61"/>
      <c r="AB136" s="61"/>
    </row>
    <row r="137" spans="1:28" ht="14.25" customHeight="1" x14ac:dyDescent="0.35">
      <c r="A137" s="61"/>
      <c r="B137" s="61"/>
      <c r="C137" s="61"/>
      <c r="D137" s="61"/>
      <c r="E137" s="61"/>
      <c r="F137" s="61"/>
      <c r="G137" s="61"/>
      <c r="H137" s="61"/>
      <c r="I137" s="61"/>
      <c r="J137" s="61"/>
      <c r="K137" s="61"/>
      <c r="L137" s="61"/>
      <c r="M137" s="61"/>
      <c r="N137" s="61"/>
      <c r="O137" s="61"/>
      <c r="P137" s="61"/>
      <c r="Q137" s="61"/>
      <c r="R137" s="61"/>
      <c r="S137" s="61"/>
      <c r="T137" s="61"/>
      <c r="U137" s="61"/>
      <c r="V137" s="61"/>
      <c r="W137" s="61"/>
      <c r="X137" s="61"/>
      <c r="Y137" s="61"/>
      <c r="Z137" s="61"/>
      <c r="AA137" s="61"/>
      <c r="AB137" s="61"/>
    </row>
    <row r="138" spans="1:28" ht="14.25" customHeight="1" x14ac:dyDescent="0.35">
      <c r="A138" s="61"/>
      <c r="B138" s="61"/>
      <c r="C138" s="61"/>
      <c r="D138" s="61"/>
      <c r="E138" s="61"/>
      <c r="F138" s="61"/>
      <c r="G138" s="61"/>
      <c r="H138" s="61"/>
      <c r="I138" s="61"/>
      <c r="J138" s="61"/>
      <c r="K138" s="61"/>
      <c r="L138" s="61"/>
      <c r="M138" s="61"/>
      <c r="N138" s="61"/>
      <c r="O138" s="61"/>
      <c r="P138" s="61"/>
      <c r="Q138" s="61"/>
      <c r="R138" s="61"/>
      <c r="S138" s="61"/>
      <c r="T138" s="61"/>
      <c r="U138" s="61"/>
      <c r="V138" s="61"/>
      <c r="W138" s="61"/>
      <c r="X138" s="61"/>
      <c r="Y138" s="61"/>
      <c r="Z138" s="61"/>
      <c r="AA138" s="61"/>
      <c r="AB138" s="61"/>
    </row>
    <row r="139" spans="1:28" ht="14.25" customHeight="1" x14ac:dyDescent="0.35">
      <c r="A139" s="61"/>
      <c r="B139" s="61"/>
      <c r="C139" s="61"/>
      <c r="D139" s="61"/>
      <c r="E139" s="61"/>
      <c r="F139" s="61"/>
      <c r="G139" s="61"/>
      <c r="H139" s="61"/>
      <c r="I139" s="61"/>
      <c r="J139" s="61"/>
      <c r="K139" s="61"/>
      <c r="L139" s="61"/>
      <c r="M139" s="61"/>
      <c r="N139" s="61"/>
      <c r="O139" s="61"/>
      <c r="P139" s="61"/>
      <c r="Q139" s="61"/>
      <c r="R139" s="61"/>
      <c r="S139" s="61"/>
      <c r="T139" s="61"/>
      <c r="U139" s="61"/>
      <c r="V139" s="61"/>
      <c r="W139" s="61"/>
      <c r="X139" s="61"/>
      <c r="Y139" s="61"/>
      <c r="Z139" s="61"/>
      <c r="AA139" s="61"/>
      <c r="AB139" s="61"/>
    </row>
    <row r="140" spans="1:28" ht="14.25" customHeight="1" x14ac:dyDescent="0.35">
      <c r="A140" s="61"/>
      <c r="B140" s="61"/>
      <c r="C140" s="61"/>
      <c r="D140" s="61"/>
      <c r="E140" s="61"/>
      <c r="F140" s="61"/>
      <c r="G140" s="61"/>
      <c r="H140" s="61"/>
      <c r="I140" s="61"/>
      <c r="J140" s="61"/>
      <c r="K140" s="61"/>
      <c r="L140" s="61"/>
      <c r="M140" s="61"/>
      <c r="N140" s="61"/>
      <c r="O140" s="61"/>
      <c r="P140" s="61"/>
      <c r="Q140" s="61"/>
      <c r="R140" s="61"/>
      <c r="S140" s="61"/>
      <c r="T140" s="61"/>
      <c r="U140" s="61"/>
      <c r="V140" s="61"/>
      <c r="W140" s="61"/>
      <c r="X140" s="61"/>
      <c r="Y140" s="61"/>
      <c r="Z140" s="61"/>
      <c r="AA140" s="61"/>
      <c r="AB140" s="61"/>
    </row>
    <row r="141" spans="1:28" ht="14.25" customHeight="1" x14ac:dyDescent="0.35">
      <c r="A141" s="61"/>
      <c r="B141" s="61"/>
      <c r="C141" s="61"/>
      <c r="D141" s="61"/>
      <c r="E141" s="61"/>
      <c r="F141" s="61"/>
      <c r="G141" s="61"/>
      <c r="H141" s="61"/>
      <c r="I141" s="61"/>
      <c r="J141" s="61"/>
      <c r="K141" s="61"/>
      <c r="L141" s="61"/>
      <c r="M141" s="61"/>
      <c r="N141" s="61"/>
      <c r="O141" s="61"/>
      <c r="P141" s="61"/>
      <c r="Q141" s="61"/>
      <c r="R141" s="61"/>
      <c r="S141" s="61"/>
      <c r="T141" s="61"/>
      <c r="U141" s="61"/>
      <c r="V141" s="61"/>
      <c r="W141" s="61"/>
      <c r="X141" s="61"/>
      <c r="Y141" s="61"/>
      <c r="Z141" s="61"/>
      <c r="AA141" s="61"/>
      <c r="AB141" s="61"/>
    </row>
    <row r="142" spans="1:28" ht="14.25" customHeight="1" x14ac:dyDescent="0.35">
      <c r="A142" s="61"/>
      <c r="B142" s="61"/>
      <c r="C142" s="61"/>
      <c r="D142" s="61"/>
      <c r="E142" s="61"/>
      <c r="F142" s="61"/>
      <c r="G142" s="61"/>
      <c r="H142" s="61"/>
      <c r="I142" s="61"/>
      <c r="J142" s="61"/>
      <c r="K142" s="61"/>
      <c r="L142" s="61"/>
      <c r="M142" s="61"/>
      <c r="N142" s="61"/>
      <c r="O142" s="61"/>
      <c r="P142" s="61"/>
      <c r="Q142" s="61"/>
      <c r="R142" s="61"/>
      <c r="S142" s="61"/>
      <c r="T142" s="61"/>
      <c r="U142" s="61"/>
      <c r="V142" s="61"/>
      <c r="W142" s="61"/>
      <c r="X142" s="61"/>
      <c r="Y142" s="61"/>
      <c r="Z142" s="61"/>
      <c r="AA142" s="61"/>
      <c r="AB142" s="61"/>
    </row>
    <row r="143" spans="1:28" ht="14.25" customHeight="1" x14ac:dyDescent="0.35">
      <c r="A143" s="61"/>
      <c r="B143" s="61"/>
      <c r="C143" s="61"/>
      <c r="D143" s="61"/>
      <c r="E143" s="61"/>
      <c r="F143" s="61"/>
      <c r="G143" s="61"/>
      <c r="H143" s="61"/>
      <c r="I143" s="61"/>
      <c r="J143" s="61"/>
      <c r="K143" s="61"/>
      <c r="L143" s="61"/>
      <c r="M143" s="61"/>
      <c r="N143" s="61"/>
      <c r="O143" s="61"/>
      <c r="P143" s="61"/>
      <c r="Q143" s="61"/>
      <c r="R143" s="61"/>
      <c r="S143" s="61"/>
      <c r="T143" s="61"/>
      <c r="U143" s="61"/>
      <c r="V143" s="61"/>
      <c r="W143" s="61"/>
      <c r="X143" s="61"/>
      <c r="Y143" s="61"/>
      <c r="Z143" s="61"/>
      <c r="AA143" s="61"/>
      <c r="AB143" s="61"/>
    </row>
    <row r="144" spans="1:28" ht="14.25" customHeight="1" x14ac:dyDescent="0.35">
      <c r="A144" s="61"/>
      <c r="B144" s="61"/>
      <c r="C144" s="61"/>
      <c r="D144" s="61"/>
      <c r="E144" s="61"/>
      <c r="F144" s="61"/>
      <c r="G144" s="61"/>
      <c r="H144" s="61"/>
      <c r="I144" s="61"/>
      <c r="J144" s="61"/>
      <c r="K144" s="61"/>
      <c r="L144" s="61"/>
      <c r="M144" s="61"/>
      <c r="N144" s="61"/>
      <c r="O144" s="61"/>
      <c r="P144" s="61"/>
      <c r="Q144" s="61"/>
      <c r="R144" s="61"/>
      <c r="S144" s="61"/>
      <c r="T144" s="61"/>
      <c r="U144" s="61"/>
      <c r="V144" s="61"/>
      <c r="W144" s="61"/>
      <c r="X144" s="61"/>
      <c r="Y144" s="61"/>
      <c r="Z144" s="61"/>
      <c r="AA144" s="61"/>
      <c r="AB144" s="61"/>
    </row>
    <row r="145" spans="1:28" ht="14.25" customHeight="1" x14ac:dyDescent="0.35">
      <c r="A145" s="61"/>
      <c r="B145" s="61"/>
      <c r="C145" s="61"/>
      <c r="D145" s="61"/>
      <c r="E145" s="61"/>
      <c r="F145" s="61"/>
      <c r="G145" s="61"/>
      <c r="H145" s="61"/>
      <c r="I145" s="61"/>
      <c r="J145" s="61"/>
      <c r="K145" s="61"/>
      <c r="L145" s="61"/>
      <c r="M145" s="61"/>
      <c r="N145" s="61"/>
      <c r="O145" s="61"/>
      <c r="P145" s="61"/>
      <c r="Q145" s="61"/>
      <c r="R145" s="61"/>
      <c r="S145" s="61"/>
      <c r="T145" s="61"/>
      <c r="U145" s="61"/>
      <c r="V145" s="61"/>
      <c r="W145" s="61"/>
      <c r="X145" s="61"/>
      <c r="Y145" s="61"/>
      <c r="Z145" s="61"/>
      <c r="AA145" s="61"/>
      <c r="AB145" s="61"/>
    </row>
    <row r="146" spans="1:28" ht="14.25" customHeight="1" x14ac:dyDescent="0.35">
      <c r="A146" s="61"/>
      <c r="B146" s="61"/>
      <c r="C146" s="61"/>
      <c r="D146" s="61"/>
      <c r="E146" s="61"/>
      <c r="F146" s="61"/>
      <c r="G146" s="61"/>
      <c r="H146" s="61"/>
      <c r="I146" s="61"/>
      <c r="J146" s="61"/>
      <c r="K146" s="61"/>
      <c r="L146" s="61"/>
      <c r="M146" s="61"/>
      <c r="N146" s="61"/>
      <c r="O146" s="61"/>
      <c r="P146" s="61"/>
      <c r="Q146" s="61"/>
      <c r="R146" s="61"/>
      <c r="S146" s="61"/>
      <c r="T146" s="61"/>
      <c r="U146" s="61"/>
      <c r="V146" s="61"/>
      <c r="W146" s="61"/>
      <c r="X146" s="61"/>
      <c r="Y146" s="61"/>
      <c r="Z146" s="61"/>
      <c r="AA146" s="61"/>
      <c r="AB146" s="61"/>
    </row>
    <row r="147" spans="1:28" ht="14.25" customHeight="1" x14ac:dyDescent="0.35">
      <c r="A147" s="61"/>
      <c r="B147" s="61"/>
      <c r="C147" s="61"/>
      <c r="D147" s="61"/>
      <c r="E147" s="61"/>
      <c r="F147" s="61"/>
      <c r="G147" s="61"/>
      <c r="H147" s="61"/>
      <c r="I147" s="61"/>
      <c r="J147" s="61"/>
      <c r="K147" s="61"/>
      <c r="L147" s="61"/>
      <c r="M147" s="61"/>
      <c r="N147" s="61"/>
      <c r="O147" s="61"/>
      <c r="P147" s="61"/>
      <c r="Q147" s="61"/>
      <c r="R147" s="61"/>
      <c r="S147" s="61"/>
      <c r="T147" s="61"/>
      <c r="U147" s="61"/>
      <c r="V147" s="61"/>
      <c r="W147" s="61"/>
      <c r="X147" s="61"/>
      <c r="Y147" s="61"/>
      <c r="Z147" s="61"/>
      <c r="AA147" s="61"/>
      <c r="AB147" s="61"/>
    </row>
    <row r="148" spans="1:28" ht="14.25" customHeight="1" x14ac:dyDescent="0.35">
      <c r="A148" s="61"/>
      <c r="B148" s="61"/>
      <c r="C148" s="61"/>
      <c r="D148" s="61"/>
      <c r="E148" s="61"/>
      <c r="F148" s="61"/>
      <c r="G148" s="61"/>
      <c r="H148" s="61"/>
      <c r="I148" s="61"/>
      <c r="J148" s="61"/>
      <c r="K148" s="61"/>
      <c r="L148" s="61"/>
      <c r="M148" s="61"/>
      <c r="N148" s="61"/>
      <c r="O148" s="61"/>
      <c r="P148" s="61"/>
      <c r="Q148" s="61"/>
      <c r="R148" s="61"/>
      <c r="S148" s="61"/>
      <c r="T148" s="61"/>
      <c r="U148" s="61"/>
      <c r="V148" s="61"/>
      <c r="W148" s="61"/>
      <c r="X148" s="61"/>
      <c r="Y148" s="61"/>
      <c r="Z148" s="61"/>
      <c r="AA148" s="61"/>
      <c r="AB148" s="61"/>
    </row>
    <row r="149" spans="1:28" ht="14.25" customHeight="1" x14ac:dyDescent="0.35">
      <c r="A149" s="61"/>
      <c r="B149" s="61"/>
      <c r="C149" s="61"/>
      <c r="D149" s="61"/>
      <c r="E149" s="61"/>
      <c r="F149" s="61"/>
      <c r="G149" s="61"/>
      <c r="H149" s="61"/>
      <c r="I149" s="61"/>
      <c r="J149" s="61"/>
      <c r="K149" s="61"/>
      <c r="L149" s="61"/>
      <c r="M149" s="61"/>
      <c r="N149" s="61"/>
      <c r="O149" s="61"/>
      <c r="P149" s="61"/>
      <c r="Q149" s="61"/>
      <c r="R149" s="61"/>
      <c r="S149" s="61"/>
      <c r="T149" s="61"/>
      <c r="U149" s="61"/>
      <c r="V149" s="61"/>
      <c r="W149" s="61"/>
      <c r="X149" s="61"/>
      <c r="Y149" s="61"/>
      <c r="Z149" s="61"/>
      <c r="AA149" s="61"/>
      <c r="AB149" s="61"/>
    </row>
    <row r="150" spans="1:28" ht="14.25" customHeight="1" x14ac:dyDescent="0.35">
      <c r="A150" s="61"/>
      <c r="B150" s="61"/>
      <c r="C150" s="61"/>
      <c r="D150" s="61"/>
      <c r="E150" s="61"/>
      <c r="F150" s="61"/>
      <c r="G150" s="61"/>
      <c r="H150" s="61"/>
      <c r="I150" s="61"/>
      <c r="J150" s="61"/>
      <c r="K150" s="61"/>
      <c r="L150" s="61"/>
      <c r="M150" s="61"/>
      <c r="N150" s="61"/>
      <c r="O150" s="61"/>
      <c r="P150" s="61"/>
      <c r="Q150" s="61"/>
      <c r="R150" s="61"/>
      <c r="S150" s="61"/>
      <c r="T150" s="61"/>
      <c r="U150" s="61"/>
      <c r="V150" s="61"/>
      <c r="W150" s="61"/>
      <c r="X150" s="61"/>
      <c r="Y150" s="61"/>
      <c r="Z150" s="61"/>
      <c r="AA150" s="61"/>
      <c r="AB150" s="61"/>
    </row>
    <row r="151" spans="1:28" ht="14.25" customHeight="1" x14ac:dyDescent="0.35">
      <c r="A151" s="61"/>
      <c r="B151" s="61"/>
      <c r="C151" s="61"/>
      <c r="D151" s="61"/>
      <c r="E151" s="61"/>
      <c r="F151" s="61"/>
      <c r="G151" s="61"/>
      <c r="H151" s="61"/>
      <c r="I151" s="61"/>
      <c r="J151" s="61"/>
      <c r="K151" s="61"/>
      <c r="L151" s="61"/>
      <c r="M151" s="61"/>
      <c r="N151" s="61"/>
      <c r="O151" s="61"/>
      <c r="P151" s="61"/>
      <c r="Q151" s="61"/>
      <c r="R151" s="61"/>
      <c r="S151" s="61"/>
      <c r="T151" s="61"/>
      <c r="U151" s="61"/>
      <c r="V151" s="61"/>
      <c r="W151" s="61"/>
      <c r="X151" s="61"/>
      <c r="Y151" s="61"/>
      <c r="Z151" s="61"/>
      <c r="AA151" s="61"/>
      <c r="AB151" s="61"/>
    </row>
    <row r="152" spans="1:28" ht="14.25" customHeight="1" x14ac:dyDescent="0.35">
      <c r="A152" s="61"/>
      <c r="B152" s="61"/>
      <c r="C152" s="61"/>
      <c r="D152" s="61"/>
      <c r="E152" s="61"/>
      <c r="F152" s="61"/>
      <c r="G152" s="61"/>
      <c r="H152" s="61"/>
      <c r="I152" s="61"/>
      <c r="J152" s="61"/>
      <c r="K152" s="61"/>
      <c r="L152" s="61"/>
      <c r="M152" s="61"/>
      <c r="N152" s="61"/>
      <c r="O152" s="61"/>
      <c r="P152" s="61"/>
      <c r="Q152" s="61"/>
      <c r="R152" s="61"/>
      <c r="S152" s="61"/>
      <c r="T152" s="61"/>
      <c r="U152" s="61"/>
      <c r="V152" s="61"/>
      <c r="W152" s="61"/>
      <c r="X152" s="61"/>
      <c r="Y152" s="61"/>
      <c r="Z152" s="61"/>
      <c r="AA152" s="61"/>
      <c r="AB152" s="61"/>
    </row>
    <row r="153" spans="1:28" ht="14.25" customHeight="1" x14ac:dyDescent="0.35">
      <c r="A153" s="61"/>
      <c r="B153" s="61"/>
      <c r="C153" s="61"/>
      <c r="D153" s="61"/>
      <c r="E153" s="61"/>
      <c r="F153" s="61"/>
      <c r="G153" s="61"/>
      <c r="H153" s="61"/>
      <c r="I153" s="61"/>
      <c r="J153" s="61"/>
      <c r="K153" s="61"/>
      <c r="L153" s="61"/>
      <c r="M153" s="61"/>
      <c r="N153" s="61"/>
      <c r="O153" s="61"/>
      <c r="P153" s="61"/>
      <c r="Q153" s="61"/>
      <c r="R153" s="61"/>
      <c r="S153" s="61"/>
      <c r="T153" s="61"/>
      <c r="U153" s="61"/>
      <c r="V153" s="61"/>
      <c r="W153" s="61"/>
      <c r="X153" s="61"/>
      <c r="Y153" s="61"/>
      <c r="Z153" s="61"/>
      <c r="AA153" s="61"/>
      <c r="AB153" s="61"/>
    </row>
    <row r="154" spans="1:28" ht="14.25" customHeight="1" x14ac:dyDescent="0.35">
      <c r="A154" s="61"/>
      <c r="B154" s="61"/>
      <c r="C154" s="61"/>
      <c r="D154" s="61"/>
      <c r="E154" s="61"/>
      <c r="F154" s="61"/>
      <c r="G154" s="61"/>
      <c r="H154" s="61"/>
      <c r="I154" s="61"/>
      <c r="J154" s="61"/>
      <c r="K154" s="61"/>
      <c r="L154" s="61"/>
      <c r="M154" s="61"/>
      <c r="N154" s="61"/>
      <c r="O154" s="61"/>
      <c r="P154" s="61"/>
      <c r="Q154" s="61"/>
      <c r="R154" s="61"/>
      <c r="S154" s="61"/>
      <c r="T154" s="61"/>
      <c r="U154" s="61"/>
      <c r="V154" s="61"/>
      <c r="W154" s="61"/>
      <c r="X154" s="61"/>
      <c r="Y154" s="61"/>
      <c r="Z154" s="61"/>
      <c r="AA154" s="61"/>
      <c r="AB154" s="61"/>
    </row>
    <row r="155" spans="1:28" ht="14.25" customHeight="1" x14ac:dyDescent="0.35">
      <c r="A155" s="61"/>
      <c r="B155" s="61"/>
      <c r="C155" s="61"/>
      <c r="D155" s="61"/>
      <c r="E155" s="61"/>
      <c r="F155" s="61"/>
      <c r="G155" s="61"/>
      <c r="H155" s="61"/>
      <c r="I155" s="61"/>
      <c r="J155" s="61"/>
      <c r="K155" s="61"/>
      <c r="L155" s="61"/>
      <c r="M155" s="61"/>
      <c r="N155" s="61"/>
      <c r="O155" s="61"/>
      <c r="P155" s="61"/>
      <c r="Q155" s="61"/>
      <c r="R155" s="61"/>
      <c r="S155" s="61"/>
      <c r="T155" s="61"/>
      <c r="U155" s="61"/>
      <c r="V155" s="61"/>
      <c r="W155" s="61"/>
      <c r="X155" s="61"/>
      <c r="Y155" s="61"/>
      <c r="Z155" s="61"/>
      <c r="AA155" s="61"/>
      <c r="AB155" s="61"/>
    </row>
    <row r="156" spans="1:28" ht="14.25" customHeight="1" x14ac:dyDescent="0.35">
      <c r="A156" s="61"/>
      <c r="B156" s="61"/>
      <c r="C156" s="61"/>
      <c r="D156" s="61"/>
      <c r="E156" s="61"/>
      <c r="F156" s="61"/>
      <c r="G156" s="61"/>
      <c r="H156" s="61"/>
      <c r="I156" s="61"/>
      <c r="J156" s="61"/>
      <c r="K156" s="61"/>
      <c r="L156" s="61"/>
      <c r="M156" s="61"/>
      <c r="N156" s="61"/>
      <c r="O156" s="61"/>
      <c r="P156" s="61"/>
      <c r="Q156" s="61"/>
      <c r="R156" s="61"/>
      <c r="S156" s="61"/>
      <c r="T156" s="61"/>
      <c r="U156" s="61"/>
      <c r="V156" s="61"/>
      <c r="W156" s="61"/>
      <c r="X156" s="61"/>
      <c r="Y156" s="61"/>
      <c r="Z156" s="61"/>
      <c r="AA156" s="61"/>
      <c r="AB156" s="61"/>
    </row>
    <row r="157" spans="1:28" ht="14.25" customHeight="1" x14ac:dyDescent="0.35">
      <c r="A157" s="61"/>
      <c r="B157" s="61"/>
      <c r="C157" s="61"/>
      <c r="D157" s="61"/>
      <c r="E157" s="61"/>
      <c r="F157" s="61"/>
      <c r="G157" s="61"/>
      <c r="H157" s="61"/>
      <c r="I157" s="61"/>
      <c r="J157" s="61"/>
      <c r="K157" s="61"/>
      <c r="L157" s="61"/>
      <c r="M157" s="61"/>
      <c r="N157" s="61"/>
      <c r="O157" s="61"/>
      <c r="P157" s="61"/>
      <c r="Q157" s="61"/>
      <c r="R157" s="61"/>
      <c r="S157" s="61"/>
      <c r="T157" s="61"/>
      <c r="U157" s="61"/>
      <c r="V157" s="61"/>
      <c r="W157" s="61"/>
      <c r="X157" s="61"/>
      <c r="Y157" s="61"/>
      <c r="Z157" s="61"/>
      <c r="AA157" s="61"/>
      <c r="AB157" s="61"/>
    </row>
    <row r="158" spans="1:28" ht="14.25" customHeight="1" x14ac:dyDescent="0.35">
      <c r="A158" s="61"/>
      <c r="B158" s="61"/>
      <c r="C158" s="61"/>
      <c r="D158" s="61"/>
      <c r="E158" s="61"/>
      <c r="F158" s="61"/>
      <c r="G158" s="61"/>
      <c r="H158" s="61"/>
      <c r="I158" s="61"/>
      <c r="J158" s="61"/>
      <c r="K158" s="61"/>
      <c r="L158" s="61"/>
      <c r="M158" s="61"/>
      <c r="N158" s="61"/>
      <c r="O158" s="61"/>
      <c r="P158" s="61"/>
      <c r="Q158" s="61"/>
      <c r="R158" s="61"/>
      <c r="S158" s="61"/>
      <c r="T158" s="61"/>
      <c r="U158" s="61"/>
      <c r="V158" s="61"/>
      <c r="W158" s="61"/>
      <c r="X158" s="61"/>
      <c r="Y158" s="61"/>
      <c r="Z158" s="61"/>
      <c r="AA158" s="61"/>
      <c r="AB158" s="61"/>
    </row>
    <row r="159" spans="1:28" ht="14.25" customHeight="1" x14ac:dyDescent="0.35">
      <c r="A159" s="61"/>
      <c r="B159" s="61"/>
      <c r="C159" s="61"/>
      <c r="D159" s="61"/>
      <c r="E159" s="61"/>
      <c r="F159" s="61"/>
      <c r="G159" s="61"/>
      <c r="H159" s="61"/>
      <c r="I159" s="61"/>
      <c r="J159" s="61"/>
      <c r="K159" s="61"/>
      <c r="L159" s="61"/>
      <c r="M159" s="61"/>
      <c r="N159" s="61"/>
      <c r="O159" s="61"/>
      <c r="P159" s="61"/>
      <c r="Q159" s="61"/>
      <c r="R159" s="61"/>
      <c r="S159" s="61"/>
      <c r="T159" s="61"/>
      <c r="U159" s="61"/>
      <c r="V159" s="61"/>
      <c r="W159" s="61"/>
      <c r="X159" s="61"/>
      <c r="Y159" s="61"/>
      <c r="Z159" s="61"/>
      <c r="AA159" s="61"/>
      <c r="AB159" s="61"/>
    </row>
    <row r="160" spans="1:28" ht="14.25" customHeight="1" x14ac:dyDescent="0.35">
      <c r="A160" s="61"/>
      <c r="B160" s="61"/>
      <c r="C160" s="61"/>
      <c r="D160" s="61"/>
      <c r="E160" s="61"/>
      <c r="F160" s="61"/>
      <c r="G160" s="61"/>
      <c r="H160" s="61"/>
      <c r="I160" s="61"/>
      <c r="J160" s="61"/>
      <c r="K160" s="61"/>
      <c r="L160" s="61"/>
      <c r="M160" s="61"/>
      <c r="N160" s="61"/>
      <c r="O160" s="61"/>
      <c r="P160" s="61"/>
      <c r="Q160" s="61"/>
      <c r="R160" s="61"/>
      <c r="S160" s="61"/>
      <c r="T160" s="61"/>
      <c r="U160" s="61"/>
      <c r="V160" s="61"/>
      <c r="W160" s="61"/>
      <c r="X160" s="61"/>
      <c r="Y160" s="61"/>
      <c r="Z160" s="61"/>
      <c r="AA160" s="61"/>
      <c r="AB160" s="61"/>
    </row>
    <row r="161" spans="1:28" ht="14.25" customHeight="1" x14ac:dyDescent="0.35">
      <c r="A161" s="61"/>
      <c r="B161" s="61"/>
      <c r="C161" s="61"/>
      <c r="D161" s="61"/>
      <c r="E161" s="61"/>
      <c r="F161" s="61"/>
      <c r="G161" s="61"/>
      <c r="H161" s="61"/>
      <c r="I161" s="61"/>
      <c r="J161" s="61"/>
      <c r="K161" s="61"/>
      <c r="L161" s="61"/>
      <c r="M161" s="61"/>
      <c r="N161" s="61"/>
      <c r="O161" s="61"/>
      <c r="P161" s="61"/>
      <c r="Q161" s="61"/>
      <c r="R161" s="61"/>
      <c r="S161" s="61"/>
      <c r="T161" s="61"/>
      <c r="U161" s="61"/>
      <c r="V161" s="61"/>
      <c r="W161" s="61"/>
      <c r="X161" s="61"/>
      <c r="Y161" s="61"/>
      <c r="Z161" s="61"/>
      <c r="AA161" s="61"/>
      <c r="AB161" s="61"/>
    </row>
    <row r="162" spans="1:28" ht="14.25" customHeight="1" x14ac:dyDescent="0.35">
      <c r="A162" s="61"/>
      <c r="B162" s="61"/>
      <c r="C162" s="61"/>
      <c r="D162" s="61"/>
      <c r="E162" s="61"/>
      <c r="F162" s="61"/>
      <c r="G162" s="61"/>
      <c r="H162" s="61"/>
      <c r="I162" s="61"/>
      <c r="J162" s="61"/>
      <c r="K162" s="61"/>
      <c r="L162" s="61"/>
      <c r="M162" s="61"/>
      <c r="N162" s="61"/>
      <c r="O162" s="61"/>
      <c r="P162" s="61"/>
      <c r="Q162" s="61"/>
      <c r="R162" s="61"/>
      <c r="S162" s="61"/>
      <c r="T162" s="61"/>
      <c r="U162" s="61"/>
      <c r="V162" s="61"/>
      <c r="W162" s="61"/>
      <c r="X162" s="61"/>
      <c r="Y162" s="61"/>
      <c r="Z162" s="61"/>
      <c r="AA162" s="61"/>
      <c r="AB162" s="61"/>
    </row>
    <row r="163" spans="1:28" ht="14.25" customHeight="1" x14ac:dyDescent="0.35">
      <c r="A163" s="61"/>
      <c r="B163" s="61"/>
      <c r="C163" s="61"/>
      <c r="D163" s="61"/>
      <c r="E163" s="61"/>
      <c r="F163" s="61"/>
      <c r="G163" s="61"/>
      <c r="H163" s="61"/>
      <c r="I163" s="61"/>
      <c r="J163" s="61"/>
      <c r="K163" s="61"/>
      <c r="L163" s="61"/>
      <c r="M163" s="61"/>
      <c r="N163" s="61"/>
      <c r="O163" s="61"/>
      <c r="P163" s="61"/>
      <c r="Q163" s="61"/>
      <c r="R163" s="61"/>
      <c r="S163" s="61"/>
      <c r="T163" s="61"/>
      <c r="U163" s="61"/>
      <c r="V163" s="61"/>
      <c r="W163" s="61"/>
      <c r="X163" s="61"/>
      <c r="Y163" s="61"/>
      <c r="Z163" s="61"/>
      <c r="AA163" s="61"/>
      <c r="AB163" s="61"/>
    </row>
    <row r="164" spans="1:28" ht="14.25" customHeight="1" x14ac:dyDescent="0.35">
      <c r="A164" s="61"/>
      <c r="B164" s="61"/>
      <c r="C164" s="61"/>
      <c r="D164" s="61"/>
      <c r="E164" s="61"/>
      <c r="F164" s="61"/>
      <c r="G164" s="61"/>
      <c r="H164" s="61"/>
      <c r="I164" s="61"/>
      <c r="J164" s="61"/>
      <c r="K164" s="61"/>
      <c r="L164" s="61"/>
      <c r="M164" s="61"/>
      <c r="N164" s="61"/>
      <c r="O164" s="61"/>
      <c r="P164" s="61"/>
      <c r="Q164" s="61"/>
      <c r="R164" s="61"/>
      <c r="S164" s="61"/>
      <c r="T164" s="61"/>
      <c r="U164" s="61"/>
      <c r="V164" s="61"/>
      <c r="W164" s="61"/>
      <c r="X164" s="61"/>
      <c r="Y164" s="61"/>
      <c r="Z164" s="61"/>
      <c r="AA164" s="61"/>
      <c r="AB164" s="61"/>
    </row>
    <row r="165" spans="1:28" ht="14.25" customHeight="1" x14ac:dyDescent="0.35">
      <c r="A165" s="61"/>
      <c r="B165" s="61"/>
      <c r="C165" s="61"/>
      <c r="D165" s="61"/>
      <c r="E165" s="61"/>
      <c r="F165" s="61"/>
      <c r="G165" s="61"/>
      <c r="H165" s="61"/>
      <c r="I165" s="61"/>
      <c r="J165" s="61"/>
      <c r="K165" s="61"/>
      <c r="L165" s="61"/>
      <c r="M165" s="61"/>
      <c r="N165" s="61"/>
      <c r="O165" s="61"/>
      <c r="P165" s="61"/>
      <c r="Q165" s="61"/>
      <c r="R165" s="61"/>
      <c r="S165" s="61"/>
      <c r="T165" s="61"/>
      <c r="U165" s="61"/>
      <c r="V165" s="61"/>
      <c r="W165" s="61"/>
      <c r="X165" s="61"/>
      <c r="Y165" s="61"/>
      <c r="Z165" s="61"/>
      <c r="AA165" s="61"/>
      <c r="AB165" s="61"/>
    </row>
    <row r="166" spans="1:28" ht="14.25" customHeight="1" x14ac:dyDescent="0.35">
      <c r="A166" s="61"/>
      <c r="B166" s="61"/>
      <c r="C166" s="61"/>
      <c r="D166" s="61"/>
      <c r="E166" s="61"/>
      <c r="F166" s="61"/>
      <c r="G166" s="61"/>
      <c r="H166" s="61"/>
      <c r="I166" s="61"/>
      <c r="J166" s="61"/>
      <c r="K166" s="61"/>
      <c r="L166" s="61"/>
      <c r="M166" s="61"/>
      <c r="N166" s="61"/>
      <c r="O166" s="61"/>
      <c r="P166" s="61"/>
      <c r="Q166" s="61"/>
      <c r="R166" s="61"/>
      <c r="S166" s="61"/>
      <c r="T166" s="61"/>
      <c r="U166" s="61"/>
      <c r="V166" s="61"/>
      <c r="W166" s="61"/>
      <c r="X166" s="61"/>
      <c r="Y166" s="61"/>
      <c r="Z166" s="61"/>
      <c r="AA166" s="61"/>
      <c r="AB166" s="61"/>
    </row>
    <row r="167" spans="1:28" ht="14.25" customHeight="1" x14ac:dyDescent="0.35">
      <c r="A167" s="61"/>
      <c r="B167" s="61"/>
      <c r="C167" s="61"/>
      <c r="D167" s="61"/>
      <c r="E167" s="61"/>
      <c r="F167" s="61"/>
      <c r="G167" s="61"/>
      <c r="H167" s="61"/>
      <c r="I167" s="61"/>
      <c r="J167" s="61"/>
      <c r="K167" s="61"/>
      <c r="L167" s="61"/>
      <c r="M167" s="61"/>
      <c r="N167" s="61"/>
      <c r="O167" s="61"/>
      <c r="P167" s="61"/>
      <c r="Q167" s="61"/>
      <c r="R167" s="61"/>
      <c r="S167" s="61"/>
      <c r="T167" s="61"/>
      <c r="U167" s="61"/>
      <c r="V167" s="61"/>
      <c r="W167" s="61"/>
      <c r="X167" s="61"/>
      <c r="Y167" s="61"/>
      <c r="Z167" s="61"/>
      <c r="AA167" s="61"/>
      <c r="AB167" s="61"/>
    </row>
    <row r="168" spans="1:28" ht="14.25" customHeight="1" x14ac:dyDescent="0.35">
      <c r="A168" s="61"/>
      <c r="B168" s="61"/>
      <c r="C168" s="61"/>
      <c r="D168" s="61"/>
      <c r="E168" s="61"/>
      <c r="F168" s="61"/>
      <c r="G168" s="61"/>
      <c r="H168" s="61"/>
      <c r="I168" s="61"/>
      <c r="J168" s="61"/>
      <c r="K168" s="61"/>
      <c r="L168" s="61"/>
      <c r="M168" s="61"/>
      <c r="N168" s="61"/>
      <c r="O168" s="61"/>
      <c r="P168" s="61"/>
      <c r="Q168" s="61"/>
      <c r="R168" s="61"/>
      <c r="S168" s="61"/>
      <c r="T168" s="61"/>
      <c r="U168" s="61"/>
      <c r="V168" s="61"/>
      <c r="W168" s="61"/>
      <c r="X168" s="61"/>
      <c r="Y168" s="61"/>
      <c r="Z168" s="61"/>
      <c r="AA168" s="61"/>
      <c r="AB168" s="61"/>
    </row>
    <row r="169" spans="1:28" ht="14.25" customHeight="1" x14ac:dyDescent="0.35">
      <c r="A169" s="61"/>
      <c r="B169" s="61"/>
      <c r="C169" s="61"/>
      <c r="D169" s="61"/>
      <c r="E169" s="61"/>
      <c r="F169" s="61"/>
      <c r="G169" s="61"/>
      <c r="H169" s="61"/>
      <c r="I169" s="61"/>
      <c r="J169" s="61"/>
      <c r="K169" s="61"/>
      <c r="L169" s="61"/>
      <c r="M169" s="61"/>
      <c r="N169" s="61"/>
      <c r="O169" s="61"/>
      <c r="P169" s="61"/>
      <c r="Q169" s="61"/>
      <c r="R169" s="61"/>
      <c r="S169" s="61"/>
      <c r="T169" s="61"/>
      <c r="U169" s="61"/>
      <c r="V169" s="61"/>
      <c r="W169" s="61"/>
      <c r="X169" s="61"/>
      <c r="Y169" s="61"/>
      <c r="Z169" s="61"/>
      <c r="AA169" s="61"/>
      <c r="AB169" s="61"/>
    </row>
    <row r="170" spans="1:28" ht="14.25" customHeight="1" x14ac:dyDescent="0.35">
      <c r="A170" s="61"/>
      <c r="B170" s="61"/>
      <c r="C170" s="61"/>
      <c r="D170" s="61"/>
      <c r="E170" s="61"/>
      <c r="F170" s="61"/>
      <c r="G170" s="61"/>
      <c r="H170" s="61"/>
      <c r="I170" s="61"/>
      <c r="J170" s="61"/>
      <c r="K170" s="61"/>
      <c r="L170" s="61"/>
      <c r="M170" s="61"/>
      <c r="N170" s="61"/>
      <c r="O170" s="61"/>
      <c r="P170" s="61"/>
      <c r="Q170" s="61"/>
      <c r="R170" s="61"/>
      <c r="S170" s="61"/>
      <c r="T170" s="61"/>
      <c r="U170" s="61"/>
      <c r="V170" s="61"/>
      <c r="W170" s="61"/>
      <c r="X170" s="61"/>
      <c r="Y170" s="61"/>
      <c r="Z170" s="61"/>
      <c r="AA170" s="61"/>
      <c r="AB170" s="61"/>
    </row>
    <row r="171" spans="1:28" ht="14.25" customHeight="1" x14ac:dyDescent="0.35">
      <c r="A171" s="61"/>
      <c r="B171" s="61"/>
      <c r="C171" s="61"/>
      <c r="D171" s="61"/>
      <c r="E171" s="61"/>
      <c r="F171" s="61"/>
      <c r="G171" s="61"/>
      <c r="H171" s="61"/>
      <c r="I171" s="61"/>
      <c r="J171" s="61"/>
      <c r="K171" s="61"/>
      <c r="L171" s="61"/>
      <c r="M171" s="61"/>
      <c r="N171" s="61"/>
      <c r="O171" s="61"/>
      <c r="P171" s="61"/>
      <c r="Q171" s="61"/>
      <c r="R171" s="61"/>
      <c r="S171" s="61"/>
      <c r="T171" s="61"/>
      <c r="U171" s="61"/>
      <c r="V171" s="61"/>
      <c r="W171" s="61"/>
      <c r="X171" s="61"/>
      <c r="Y171" s="61"/>
      <c r="Z171" s="61"/>
      <c r="AA171" s="61"/>
      <c r="AB171" s="61"/>
    </row>
    <row r="172" spans="1:28" ht="14.25" customHeight="1" x14ac:dyDescent="0.35">
      <c r="A172" s="61"/>
      <c r="B172" s="61"/>
      <c r="C172" s="61"/>
      <c r="D172" s="61"/>
      <c r="E172" s="61"/>
      <c r="F172" s="61"/>
      <c r="G172" s="61"/>
      <c r="H172" s="61"/>
      <c r="I172" s="61"/>
      <c r="J172" s="61"/>
      <c r="K172" s="61"/>
      <c r="L172" s="61"/>
      <c r="M172" s="61"/>
      <c r="N172" s="61"/>
      <c r="O172" s="61"/>
      <c r="P172" s="61"/>
      <c r="Q172" s="61"/>
      <c r="R172" s="61"/>
      <c r="S172" s="61"/>
      <c r="T172" s="61"/>
      <c r="U172" s="61"/>
      <c r="V172" s="61"/>
      <c r="W172" s="61"/>
      <c r="X172" s="61"/>
      <c r="Y172" s="61"/>
      <c r="Z172" s="61"/>
      <c r="AA172" s="61"/>
      <c r="AB172" s="61"/>
    </row>
    <row r="173" spans="1:28" ht="14.25" customHeight="1" x14ac:dyDescent="0.35">
      <c r="A173" s="61"/>
      <c r="B173" s="61"/>
      <c r="C173" s="61"/>
      <c r="D173" s="61"/>
      <c r="E173" s="61"/>
      <c r="F173" s="61"/>
      <c r="G173" s="61"/>
      <c r="H173" s="61"/>
      <c r="I173" s="61"/>
      <c r="J173" s="61"/>
      <c r="K173" s="61"/>
      <c r="L173" s="61"/>
      <c r="M173" s="61"/>
      <c r="N173" s="61"/>
      <c r="O173" s="61"/>
      <c r="P173" s="61"/>
      <c r="Q173" s="61"/>
      <c r="R173" s="61"/>
      <c r="S173" s="61"/>
      <c r="T173" s="61"/>
      <c r="U173" s="61"/>
      <c r="V173" s="61"/>
      <c r="W173" s="61"/>
      <c r="X173" s="61"/>
      <c r="Y173" s="61"/>
      <c r="Z173" s="61"/>
      <c r="AA173" s="61"/>
      <c r="AB173" s="61"/>
    </row>
    <row r="174" spans="1:28" ht="14.25" customHeight="1" x14ac:dyDescent="0.35">
      <c r="A174" s="61"/>
      <c r="B174" s="61"/>
      <c r="C174" s="61"/>
      <c r="D174" s="61"/>
      <c r="E174" s="61"/>
      <c r="F174" s="61"/>
      <c r="G174" s="61"/>
      <c r="H174" s="61"/>
      <c r="I174" s="61"/>
      <c r="J174" s="61"/>
      <c r="K174" s="61"/>
      <c r="L174" s="61"/>
      <c r="M174" s="61"/>
      <c r="N174" s="61"/>
      <c r="O174" s="61"/>
      <c r="P174" s="61"/>
      <c r="Q174" s="61"/>
      <c r="R174" s="61"/>
      <c r="S174" s="61"/>
      <c r="T174" s="61"/>
      <c r="U174" s="61"/>
      <c r="V174" s="61"/>
      <c r="W174" s="61"/>
      <c r="X174" s="61"/>
      <c r="Y174" s="61"/>
      <c r="Z174" s="61"/>
      <c r="AA174" s="61"/>
      <c r="AB174" s="61"/>
    </row>
    <row r="175" spans="1:28" ht="14.25" customHeight="1" x14ac:dyDescent="0.35">
      <c r="A175" s="61"/>
      <c r="B175" s="61"/>
      <c r="C175" s="61"/>
      <c r="D175" s="61"/>
      <c r="E175" s="61"/>
      <c r="F175" s="61"/>
      <c r="G175" s="61"/>
      <c r="H175" s="61"/>
      <c r="I175" s="61"/>
      <c r="J175" s="61"/>
      <c r="K175" s="61"/>
      <c r="L175" s="61"/>
      <c r="M175" s="61"/>
      <c r="N175" s="61"/>
      <c r="O175" s="61"/>
      <c r="P175" s="61"/>
      <c r="Q175" s="61"/>
      <c r="R175" s="61"/>
      <c r="S175" s="61"/>
      <c r="T175" s="61"/>
      <c r="U175" s="61"/>
      <c r="V175" s="61"/>
      <c r="W175" s="61"/>
      <c r="X175" s="61"/>
      <c r="Y175" s="61"/>
      <c r="Z175" s="61"/>
      <c r="AA175" s="61"/>
      <c r="AB175" s="61"/>
    </row>
    <row r="176" spans="1:28" ht="14.25" customHeight="1" x14ac:dyDescent="0.35">
      <c r="A176" s="61"/>
      <c r="B176" s="61"/>
      <c r="C176" s="61"/>
      <c r="D176" s="61"/>
      <c r="E176" s="61"/>
      <c r="F176" s="61"/>
      <c r="G176" s="61"/>
      <c r="H176" s="61"/>
      <c r="I176" s="61"/>
      <c r="J176" s="61"/>
      <c r="K176" s="61"/>
      <c r="L176" s="61"/>
      <c r="M176" s="61"/>
      <c r="N176" s="61"/>
      <c r="O176" s="61"/>
      <c r="P176" s="61"/>
      <c r="Q176" s="61"/>
      <c r="R176" s="61"/>
      <c r="S176" s="61"/>
      <c r="T176" s="61"/>
      <c r="U176" s="61"/>
      <c r="V176" s="61"/>
      <c r="W176" s="61"/>
      <c r="X176" s="61"/>
      <c r="Y176" s="61"/>
      <c r="Z176" s="61"/>
      <c r="AA176" s="61"/>
      <c r="AB176" s="61"/>
    </row>
    <row r="177" spans="1:28" ht="14.25" customHeight="1" x14ac:dyDescent="0.35">
      <c r="A177" s="61"/>
      <c r="B177" s="61"/>
      <c r="C177" s="61"/>
      <c r="D177" s="61"/>
      <c r="E177" s="61"/>
      <c r="F177" s="61"/>
      <c r="G177" s="61"/>
      <c r="H177" s="61"/>
      <c r="I177" s="61"/>
      <c r="J177" s="61"/>
      <c r="K177" s="61"/>
      <c r="L177" s="61"/>
      <c r="M177" s="61"/>
      <c r="N177" s="61"/>
      <c r="O177" s="61"/>
      <c r="P177" s="61"/>
      <c r="Q177" s="61"/>
      <c r="R177" s="61"/>
      <c r="S177" s="61"/>
      <c r="T177" s="61"/>
      <c r="U177" s="61"/>
      <c r="V177" s="61"/>
      <c r="W177" s="61"/>
      <c r="X177" s="61"/>
      <c r="Y177" s="61"/>
      <c r="Z177" s="61"/>
      <c r="AA177" s="61"/>
      <c r="AB177" s="61"/>
    </row>
    <row r="178" spans="1:28" ht="14.25" customHeight="1" x14ac:dyDescent="0.35">
      <c r="A178" s="61"/>
      <c r="B178" s="61"/>
      <c r="C178" s="61"/>
      <c r="D178" s="61"/>
      <c r="E178" s="61"/>
      <c r="F178" s="61"/>
      <c r="G178" s="61"/>
      <c r="H178" s="61"/>
      <c r="I178" s="61"/>
      <c r="J178" s="61"/>
      <c r="K178" s="61"/>
      <c r="L178" s="61"/>
      <c r="M178" s="61"/>
      <c r="N178" s="61"/>
      <c r="O178" s="61"/>
      <c r="P178" s="61"/>
      <c r="Q178" s="61"/>
      <c r="R178" s="61"/>
      <c r="S178" s="61"/>
      <c r="T178" s="61"/>
      <c r="U178" s="61"/>
      <c r="V178" s="61"/>
      <c r="W178" s="61"/>
      <c r="X178" s="61"/>
      <c r="Y178" s="61"/>
      <c r="Z178" s="61"/>
      <c r="AA178" s="61"/>
      <c r="AB178" s="61"/>
    </row>
    <row r="179" spans="1:28" ht="14.25" customHeight="1" x14ac:dyDescent="0.35">
      <c r="A179" s="61"/>
      <c r="B179" s="61"/>
      <c r="C179" s="61"/>
      <c r="D179" s="61"/>
      <c r="E179" s="61"/>
      <c r="F179" s="61"/>
      <c r="G179" s="61"/>
      <c r="H179" s="61"/>
      <c r="I179" s="61"/>
      <c r="J179" s="61"/>
      <c r="K179" s="61"/>
      <c r="L179" s="61"/>
      <c r="M179" s="61"/>
      <c r="N179" s="61"/>
      <c r="O179" s="61"/>
      <c r="P179" s="61"/>
      <c r="Q179" s="61"/>
      <c r="R179" s="61"/>
      <c r="S179" s="61"/>
      <c r="T179" s="61"/>
      <c r="U179" s="61"/>
      <c r="V179" s="61"/>
      <c r="W179" s="61"/>
      <c r="X179" s="61"/>
      <c r="Y179" s="61"/>
      <c r="Z179" s="61"/>
      <c r="AA179" s="61"/>
      <c r="AB179" s="61"/>
    </row>
    <row r="180" spans="1:28" ht="14.25" customHeight="1" x14ac:dyDescent="0.35">
      <c r="A180" s="61"/>
      <c r="B180" s="61"/>
      <c r="C180" s="61"/>
      <c r="D180" s="61"/>
      <c r="E180" s="61"/>
      <c r="F180" s="61"/>
      <c r="G180" s="61"/>
      <c r="H180" s="61"/>
      <c r="I180" s="61"/>
      <c r="J180" s="61"/>
      <c r="K180" s="61"/>
      <c r="L180" s="61"/>
      <c r="M180" s="61"/>
      <c r="N180" s="61"/>
      <c r="O180" s="61"/>
      <c r="P180" s="61"/>
      <c r="Q180" s="61"/>
      <c r="R180" s="61"/>
      <c r="S180" s="61"/>
      <c r="T180" s="61"/>
      <c r="U180" s="61"/>
      <c r="V180" s="61"/>
      <c r="W180" s="61"/>
      <c r="X180" s="61"/>
      <c r="Y180" s="61"/>
      <c r="Z180" s="61"/>
      <c r="AA180" s="61"/>
      <c r="AB180" s="61"/>
    </row>
    <row r="181" spans="1:28" ht="14.25" customHeight="1" x14ac:dyDescent="0.35">
      <c r="A181" s="61"/>
      <c r="B181" s="61"/>
      <c r="C181" s="61"/>
      <c r="D181" s="61"/>
      <c r="E181" s="61"/>
      <c r="F181" s="61"/>
      <c r="G181" s="61"/>
      <c r="H181" s="61"/>
      <c r="I181" s="61"/>
      <c r="J181" s="61"/>
      <c r="K181" s="61"/>
      <c r="L181" s="61"/>
      <c r="M181" s="61"/>
      <c r="N181" s="61"/>
      <c r="O181" s="61"/>
      <c r="P181" s="61"/>
      <c r="Q181" s="61"/>
      <c r="R181" s="61"/>
      <c r="S181" s="61"/>
      <c r="T181" s="61"/>
      <c r="U181" s="61"/>
      <c r="V181" s="61"/>
      <c r="W181" s="61"/>
      <c r="X181" s="61"/>
      <c r="Y181" s="61"/>
      <c r="Z181" s="61"/>
      <c r="AA181" s="61"/>
      <c r="AB181" s="61"/>
    </row>
    <row r="182" spans="1:28" ht="14.25" customHeight="1" x14ac:dyDescent="0.35">
      <c r="A182" s="61"/>
      <c r="B182" s="61"/>
      <c r="C182" s="61"/>
      <c r="D182" s="61"/>
      <c r="E182" s="61"/>
      <c r="F182" s="61"/>
      <c r="G182" s="61"/>
      <c r="H182" s="61"/>
      <c r="I182" s="61"/>
      <c r="J182" s="61"/>
      <c r="K182" s="61"/>
      <c r="L182" s="61"/>
      <c r="M182" s="61"/>
      <c r="N182" s="61"/>
      <c r="O182" s="61"/>
      <c r="P182" s="61"/>
      <c r="Q182" s="61"/>
      <c r="R182" s="61"/>
      <c r="S182" s="61"/>
      <c r="T182" s="61"/>
      <c r="U182" s="61"/>
      <c r="V182" s="61"/>
      <c r="W182" s="61"/>
      <c r="X182" s="61"/>
      <c r="Y182" s="61"/>
      <c r="Z182" s="61"/>
      <c r="AA182" s="61"/>
      <c r="AB182" s="61"/>
    </row>
    <row r="183" spans="1:28" ht="14.25" customHeight="1" x14ac:dyDescent="0.35">
      <c r="A183" s="61"/>
      <c r="B183" s="61"/>
      <c r="C183" s="61"/>
      <c r="D183" s="61"/>
      <c r="E183" s="61"/>
      <c r="F183" s="61"/>
      <c r="G183" s="61"/>
      <c r="H183" s="61"/>
      <c r="I183" s="61"/>
      <c r="J183" s="61"/>
      <c r="K183" s="61"/>
      <c r="L183" s="61"/>
      <c r="M183" s="61"/>
      <c r="N183" s="61"/>
      <c r="O183" s="61"/>
      <c r="P183" s="61"/>
      <c r="Q183" s="61"/>
      <c r="R183" s="61"/>
      <c r="S183" s="61"/>
      <c r="T183" s="61"/>
      <c r="U183" s="61"/>
      <c r="V183" s="61"/>
      <c r="W183" s="61"/>
      <c r="X183" s="61"/>
      <c r="Y183" s="61"/>
      <c r="Z183" s="61"/>
      <c r="AA183" s="61"/>
      <c r="AB183" s="61"/>
    </row>
    <row r="184" spans="1:28" ht="14.25" customHeight="1" x14ac:dyDescent="0.35">
      <c r="A184" s="61"/>
      <c r="B184" s="61"/>
      <c r="C184" s="61"/>
      <c r="D184" s="61"/>
      <c r="E184" s="61"/>
      <c r="F184" s="61"/>
      <c r="G184" s="61"/>
      <c r="H184" s="61"/>
      <c r="I184" s="61"/>
      <c r="J184" s="61"/>
      <c r="K184" s="61"/>
      <c r="L184" s="61"/>
      <c r="M184" s="61"/>
      <c r="N184" s="61"/>
      <c r="O184" s="61"/>
      <c r="P184" s="61"/>
      <c r="Q184" s="61"/>
      <c r="R184" s="61"/>
      <c r="S184" s="61"/>
      <c r="T184" s="61"/>
      <c r="U184" s="61"/>
      <c r="V184" s="61"/>
      <c r="W184" s="61"/>
      <c r="X184" s="61"/>
      <c r="Y184" s="61"/>
      <c r="Z184" s="61"/>
      <c r="AA184" s="61"/>
      <c r="AB184" s="61"/>
    </row>
    <row r="185" spans="1:28" ht="14.25" customHeight="1" x14ac:dyDescent="0.35">
      <c r="A185" s="61"/>
      <c r="B185" s="61"/>
      <c r="C185" s="61"/>
      <c r="D185" s="61"/>
      <c r="E185" s="61"/>
      <c r="F185" s="61"/>
      <c r="G185" s="61"/>
      <c r="H185" s="61"/>
      <c r="I185" s="61"/>
      <c r="J185" s="61"/>
      <c r="K185" s="61"/>
      <c r="L185" s="61"/>
      <c r="M185" s="61"/>
      <c r="N185" s="61"/>
      <c r="O185" s="61"/>
      <c r="P185" s="61"/>
      <c r="Q185" s="61"/>
      <c r="R185" s="61"/>
      <c r="S185" s="61"/>
      <c r="T185" s="61"/>
      <c r="U185" s="61"/>
      <c r="V185" s="61"/>
      <c r="W185" s="61"/>
      <c r="X185" s="61"/>
      <c r="Y185" s="61"/>
      <c r="Z185" s="61"/>
      <c r="AA185" s="61"/>
      <c r="AB185" s="61"/>
    </row>
    <row r="186" spans="1:28" ht="14.25" customHeight="1" x14ac:dyDescent="0.35">
      <c r="A186" s="61"/>
      <c r="B186" s="61"/>
      <c r="C186" s="61"/>
      <c r="D186" s="61"/>
      <c r="E186" s="61"/>
      <c r="F186" s="61"/>
      <c r="G186" s="61"/>
      <c r="H186" s="61"/>
      <c r="I186" s="61"/>
      <c r="J186" s="61"/>
      <c r="K186" s="61"/>
      <c r="L186" s="61"/>
      <c r="M186" s="61"/>
      <c r="N186" s="61"/>
      <c r="O186" s="61"/>
      <c r="P186" s="61"/>
      <c r="Q186" s="61"/>
      <c r="R186" s="61"/>
      <c r="S186" s="61"/>
      <c r="T186" s="61"/>
      <c r="U186" s="61"/>
      <c r="V186" s="61"/>
      <c r="W186" s="61"/>
      <c r="X186" s="61"/>
      <c r="Y186" s="61"/>
      <c r="Z186" s="61"/>
      <c r="AA186" s="61"/>
      <c r="AB186" s="61"/>
    </row>
    <row r="187" spans="1:28" ht="14.25" customHeight="1" x14ac:dyDescent="0.35">
      <c r="A187" s="61"/>
      <c r="B187" s="61"/>
      <c r="C187" s="61"/>
      <c r="D187" s="61"/>
      <c r="E187" s="61"/>
      <c r="F187" s="61"/>
      <c r="G187" s="61"/>
      <c r="H187" s="61"/>
      <c r="I187" s="61"/>
      <c r="J187" s="61"/>
      <c r="K187" s="61"/>
      <c r="L187" s="61"/>
      <c r="M187" s="61"/>
      <c r="N187" s="61"/>
      <c r="O187" s="61"/>
      <c r="P187" s="61"/>
      <c r="Q187" s="61"/>
      <c r="R187" s="61"/>
      <c r="S187" s="61"/>
      <c r="T187" s="61"/>
      <c r="U187" s="61"/>
      <c r="V187" s="61"/>
      <c r="W187" s="61"/>
      <c r="X187" s="61"/>
      <c r="Y187" s="61"/>
      <c r="Z187" s="61"/>
      <c r="AA187" s="61"/>
      <c r="AB187" s="61"/>
    </row>
    <row r="188" spans="1:28" ht="14.25" customHeight="1" x14ac:dyDescent="0.35">
      <c r="A188" s="61"/>
      <c r="B188" s="61"/>
      <c r="C188" s="61"/>
      <c r="D188" s="61"/>
      <c r="E188" s="61"/>
      <c r="F188" s="61"/>
      <c r="G188" s="61"/>
      <c r="H188" s="61"/>
      <c r="I188" s="61"/>
      <c r="J188" s="61"/>
      <c r="K188" s="61"/>
      <c r="L188" s="61"/>
      <c r="M188" s="61"/>
      <c r="N188" s="61"/>
      <c r="O188" s="61"/>
      <c r="P188" s="61"/>
      <c r="Q188" s="61"/>
      <c r="R188" s="61"/>
      <c r="S188" s="61"/>
      <c r="T188" s="61"/>
      <c r="U188" s="61"/>
      <c r="V188" s="61"/>
      <c r="W188" s="61"/>
      <c r="X188" s="61"/>
      <c r="Y188" s="61"/>
      <c r="Z188" s="61"/>
      <c r="AA188" s="61"/>
      <c r="AB188" s="61"/>
    </row>
    <row r="189" spans="1:28" ht="14.25" customHeight="1" x14ac:dyDescent="0.35">
      <c r="A189" s="61"/>
      <c r="B189" s="61"/>
      <c r="C189" s="61"/>
      <c r="D189" s="61"/>
      <c r="E189" s="61"/>
      <c r="F189" s="61"/>
      <c r="G189" s="61"/>
      <c r="H189" s="61"/>
      <c r="I189" s="61"/>
      <c r="J189" s="61"/>
      <c r="K189" s="61"/>
      <c r="L189" s="61"/>
      <c r="M189" s="61"/>
      <c r="N189" s="61"/>
      <c r="O189" s="61"/>
      <c r="P189" s="61"/>
      <c r="Q189" s="61"/>
      <c r="R189" s="61"/>
      <c r="S189" s="61"/>
      <c r="T189" s="61"/>
      <c r="U189" s="61"/>
      <c r="V189" s="61"/>
      <c r="W189" s="61"/>
      <c r="X189" s="61"/>
      <c r="Y189" s="61"/>
      <c r="Z189" s="61"/>
      <c r="AA189" s="61"/>
      <c r="AB189" s="61"/>
    </row>
    <row r="190" spans="1:28" ht="14.25" customHeight="1" x14ac:dyDescent="0.35">
      <c r="A190" s="61"/>
      <c r="B190" s="61"/>
      <c r="C190" s="61"/>
      <c r="D190" s="61"/>
      <c r="E190" s="61"/>
      <c r="F190" s="61"/>
      <c r="G190" s="61"/>
      <c r="H190" s="61"/>
      <c r="I190" s="61"/>
      <c r="J190" s="61"/>
      <c r="K190" s="61"/>
      <c r="L190" s="61"/>
      <c r="M190" s="61"/>
      <c r="N190" s="61"/>
      <c r="O190" s="61"/>
      <c r="P190" s="61"/>
      <c r="Q190" s="61"/>
      <c r="R190" s="61"/>
      <c r="S190" s="61"/>
      <c r="T190" s="61"/>
      <c r="U190" s="61"/>
      <c r="V190" s="61"/>
      <c r="W190" s="61"/>
      <c r="X190" s="61"/>
      <c r="Y190" s="61"/>
      <c r="Z190" s="61"/>
      <c r="AA190" s="61"/>
      <c r="AB190" s="61"/>
    </row>
    <row r="191" spans="1:28" ht="14.25" customHeight="1" x14ac:dyDescent="0.35">
      <c r="A191" s="61"/>
      <c r="B191" s="61"/>
      <c r="C191" s="61"/>
      <c r="D191" s="61"/>
      <c r="E191" s="61"/>
      <c r="F191" s="61"/>
      <c r="G191" s="61"/>
      <c r="H191" s="61"/>
      <c r="I191" s="61"/>
      <c r="J191" s="61"/>
      <c r="K191" s="61"/>
      <c r="L191" s="61"/>
      <c r="M191" s="61"/>
      <c r="N191" s="61"/>
      <c r="O191" s="61"/>
      <c r="P191" s="61"/>
      <c r="Q191" s="61"/>
      <c r="R191" s="61"/>
      <c r="S191" s="61"/>
      <c r="T191" s="61"/>
      <c r="U191" s="61"/>
      <c r="V191" s="61"/>
      <c r="W191" s="61"/>
      <c r="X191" s="61"/>
      <c r="Y191" s="61"/>
      <c r="Z191" s="61"/>
      <c r="AA191" s="61"/>
      <c r="AB191" s="61"/>
    </row>
    <row r="192" spans="1:28" ht="14.25" customHeight="1" x14ac:dyDescent="0.35">
      <c r="A192" s="61"/>
      <c r="B192" s="61"/>
      <c r="C192" s="61"/>
      <c r="D192" s="61"/>
      <c r="E192" s="61"/>
      <c r="F192" s="61"/>
      <c r="G192" s="61"/>
      <c r="H192" s="61"/>
      <c r="I192" s="61"/>
      <c r="J192" s="61"/>
      <c r="K192" s="61"/>
      <c r="L192" s="61"/>
      <c r="M192" s="61"/>
      <c r="N192" s="61"/>
      <c r="O192" s="61"/>
      <c r="P192" s="61"/>
      <c r="Q192" s="61"/>
      <c r="R192" s="61"/>
      <c r="S192" s="61"/>
      <c r="T192" s="61"/>
      <c r="U192" s="61"/>
      <c r="V192" s="61"/>
      <c r="W192" s="61"/>
      <c r="X192" s="61"/>
      <c r="Y192" s="61"/>
      <c r="Z192" s="61"/>
      <c r="AA192" s="61"/>
      <c r="AB192" s="61"/>
    </row>
    <row r="193" spans="1:28" ht="14.25" customHeight="1" x14ac:dyDescent="0.35">
      <c r="A193" s="61"/>
      <c r="B193" s="61"/>
      <c r="C193" s="61"/>
      <c r="D193" s="61"/>
      <c r="E193" s="61"/>
      <c r="F193" s="61"/>
      <c r="G193" s="61"/>
      <c r="H193" s="61"/>
      <c r="I193" s="61"/>
      <c r="J193" s="61"/>
      <c r="K193" s="61"/>
      <c r="L193" s="61"/>
      <c r="M193" s="61"/>
      <c r="N193" s="61"/>
      <c r="O193" s="61"/>
      <c r="P193" s="61"/>
      <c r="Q193" s="61"/>
      <c r="R193" s="61"/>
      <c r="S193" s="61"/>
      <c r="T193" s="61"/>
      <c r="U193" s="61"/>
      <c r="V193" s="61"/>
      <c r="W193" s="61"/>
      <c r="X193" s="61"/>
      <c r="Y193" s="61"/>
      <c r="Z193" s="61"/>
      <c r="AA193" s="61"/>
      <c r="AB193" s="61"/>
    </row>
    <row r="194" spans="1:28" ht="14.25" customHeight="1" x14ac:dyDescent="0.35">
      <c r="A194" s="61"/>
      <c r="B194" s="61"/>
      <c r="C194" s="61"/>
      <c r="D194" s="61"/>
      <c r="E194" s="61"/>
      <c r="F194" s="61"/>
      <c r="G194" s="61"/>
      <c r="H194" s="61"/>
      <c r="I194" s="61"/>
      <c r="J194" s="61"/>
      <c r="K194" s="61"/>
      <c r="L194" s="61"/>
      <c r="M194" s="61"/>
      <c r="N194" s="61"/>
      <c r="O194" s="61"/>
      <c r="P194" s="61"/>
      <c r="Q194" s="61"/>
      <c r="R194" s="61"/>
      <c r="S194" s="61"/>
      <c r="T194" s="61"/>
      <c r="U194" s="61"/>
      <c r="V194" s="61"/>
      <c r="W194" s="61"/>
      <c r="X194" s="61"/>
      <c r="Y194" s="61"/>
      <c r="Z194" s="61"/>
      <c r="AA194" s="61"/>
      <c r="AB194" s="61"/>
    </row>
    <row r="195" spans="1:28" ht="14.25" customHeight="1" x14ac:dyDescent="0.35">
      <c r="A195" s="61"/>
      <c r="B195" s="61"/>
      <c r="C195" s="61"/>
      <c r="D195" s="61"/>
      <c r="E195" s="61"/>
      <c r="F195" s="61"/>
      <c r="G195" s="61"/>
      <c r="H195" s="61"/>
      <c r="I195" s="61"/>
      <c r="J195" s="61"/>
      <c r="K195" s="61"/>
      <c r="L195" s="61"/>
      <c r="M195" s="61"/>
      <c r="N195" s="61"/>
      <c r="O195" s="61"/>
      <c r="P195" s="61"/>
      <c r="Q195" s="61"/>
      <c r="R195" s="61"/>
      <c r="S195" s="61"/>
      <c r="T195" s="61"/>
      <c r="U195" s="61"/>
      <c r="V195" s="61"/>
      <c r="W195" s="61"/>
      <c r="X195" s="61"/>
      <c r="Y195" s="61"/>
      <c r="Z195" s="61"/>
      <c r="AA195" s="61"/>
      <c r="AB195" s="61"/>
    </row>
    <row r="196" spans="1:28" ht="14.25" customHeight="1" x14ac:dyDescent="0.35">
      <c r="A196" s="61"/>
      <c r="B196" s="61"/>
      <c r="C196" s="61"/>
      <c r="D196" s="61"/>
      <c r="E196" s="61"/>
      <c r="F196" s="61"/>
      <c r="G196" s="61"/>
      <c r="H196" s="61"/>
      <c r="I196" s="61"/>
      <c r="J196" s="61"/>
      <c r="K196" s="61"/>
      <c r="L196" s="61"/>
      <c r="M196" s="61"/>
      <c r="N196" s="61"/>
      <c r="O196" s="61"/>
      <c r="P196" s="61"/>
      <c r="Q196" s="61"/>
      <c r="R196" s="61"/>
      <c r="S196" s="61"/>
      <c r="T196" s="61"/>
      <c r="U196" s="61"/>
      <c r="V196" s="61"/>
      <c r="W196" s="61"/>
      <c r="X196" s="61"/>
      <c r="Y196" s="61"/>
      <c r="Z196" s="61"/>
      <c r="AA196" s="61"/>
      <c r="AB196" s="61"/>
    </row>
    <row r="197" spans="1:28" ht="14.25" customHeight="1" x14ac:dyDescent="0.35">
      <c r="A197" s="61"/>
      <c r="B197" s="61"/>
      <c r="C197" s="61"/>
      <c r="D197" s="61"/>
      <c r="E197" s="61"/>
      <c r="F197" s="61"/>
      <c r="G197" s="61"/>
      <c r="H197" s="61"/>
      <c r="I197" s="61"/>
      <c r="J197" s="61"/>
      <c r="K197" s="61"/>
      <c r="L197" s="61"/>
      <c r="M197" s="61"/>
      <c r="N197" s="61"/>
      <c r="O197" s="61"/>
      <c r="P197" s="61"/>
      <c r="Q197" s="61"/>
      <c r="R197" s="61"/>
      <c r="S197" s="61"/>
      <c r="T197" s="61"/>
      <c r="U197" s="61"/>
      <c r="V197" s="61"/>
      <c r="W197" s="61"/>
      <c r="X197" s="61"/>
      <c r="Y197" s="61"/>
      <c r="Z197" s="61"/>
      <c r="AA197" s="61"/>
      <c r="AB197" s="61"/>
    </row>
    <row r="198" spans="1:28" ht="14.25" customHeight="1" x14ac:dyDescent="0.35">
      <c r="A198" s="61"/>
      <c r="B198" s="61"/>
      <c r="C198" s="61"/>
      <c r="D198" s="61"/>
      <c r="E198" s="61"/>
      <c r="F198" s="61"/>
      <c r="G198" s="61"/>
      <c r="H198" s="61"/>
      <c r="I198" s="61"/>
      <c r="J198" s="61"/>
      <c r="K198" s="61"/>
      <c r="L198" s="61"/>
      <c r="M198" s="61"/>
      <c r="N198" s="61"/>
      <c r="O198" s="61"/>
      <c r="P198" s="61"/>
      <c r="Q198" s="61"/>
      <c r="R198" s="61"/>
      <c r="S198" s="61"/>
      <c r="T198" s="61"/>
      <c r="U198" s="61"/>
      <c r="V198" s="61"/>
      <c r="W198" s="61"/>
      <c r="X198" s="61"/>
      <c r="Y198" s="61"/>
      <c r="Z198" s="61"/>
      <c r="AA198" s="61"/>
      <c r="AB198" s="61"/>
    </row>
    <row r="199" spans="1:28" ht="14.25" customHeight="1" x14ac:dyDescent="0.35">
      <c r="A199" s="61"/>
      <c r="B199" s="61"/>
      <c r="C199" s="61"/>
      <c r="D199" s="61"/>
      <c r="E199" s="61"/>
      <c r="F199" s="61"/>
      <c r="G199" s="61"/>
      <c r="H199" s="61"/>
      <c r="I199" s="61"/>
      <c r="J199" s="61"/>
      <c r="K199" s="61"/>
      <c r="L199" s="61"/>
      <c r="M199" s="61"/>
      <c r="N199" s="61"/>
      <c r="O199" s="61"/>
      <c r="P199" s="61"/>
      <c r="Q199" s="61"/>
      <c r="R199" s="61"/>
      <c r="S199" s="61"/>
      <c r="T199" s="61"/>
      <c r="U199" s="61"/>
      <c r="V199" s="61"/>
      <c r="W199" s="61"/>
      <c r="X199" s="61"/>
      <c r="Y199" s="61"/>
      <c r="Z199" s="61"/>
      <c r="AA199" s="61"/>
      <c r="AB199" s="61"/>
    </row>
    <row r="200" spans="1:28" ht="14.25" customHeight="1" x14ac:dyDescent="0.35">
      <c r="A200" s="61"/>
      <c r="B200" s="61"/>
      <c r="C200" s="61"/>
      <c r="D200" s="61"/>
      <c r="E200" s="61"/>
      <c r="F200" s="61"/>
      <c r="G200" s="61"/>
      <c r="H200" s="61"/>
      <c r="I200" s="61"/>
      <c r="J200" s="61"/>
      <c r="K200" s="61"/>
      <c r="L200" s="61"/>
      <c r="M200" s="61"/>
      <c r="N200" s="61"/>
      <c r="O200" s="61"/>
      <c r="P200" s="61"/>
      <c r="Q200" s="61"/>
      <c r="R200" s="61"/>
      <c r="S200" s="61"/>
      <c r="T200" s="61"/>
      <c r="U200" s="61"/>
      <c r="V200" s="61"/>
      <c r="W200" s="61"/>
      <c r="X200" s="61"/>
      <c r="Y200" s="61"/>
      <c r="Z200" s="61"/>
      <c r="AA200" s="61"/>
      <c r="AB200" s="61"/>
    </row>
    <row r="201" spans="1:28" ht="14.25" customHeight="1" x14ac:dyDescent="0.35">
      <c r="A201" s="61"/>
      <c r="B201" s="61"/>
      <c r="C201" s="61"/>
      <c r="D201" s="61"/>
      <c r="E201" s="61"/>
      <c r="F201" s="61"/>
      <c r="G201" s="61"/>
      <c r="H201" s="61"/>
      <c r="I201" s="61"/>
      <c r="J201" s="61"/>
      <c r="K201" s="61"/>
      <c r="L201" s="61"/>
      <c r="M201" s="61"/>
      <c r="N201" s="61"/>
      <c r="O201" s="61"/>
      <c r="P201" s="61"/>
      <c r="Q201" s="61"/>
      <c r="R201" s="61"/>
      <c r="S201" s="61"/>
      <c r="T201" s="61"/>
      <c r="U201" s="61"/>
      <c r="V201" s="61"/>
      <c r="W201" s="61"/>
      <c r="X201" s="61"/>
      <c r="Y201" s="61"/>
      <c r="Z201" s="61"/>
      <c r="AA201" s="61"/>
      <c r="AB201" s="61"/>
    </row>
    <row r="202" spans="1:28" ht="14.25" customHeight="1" x14ac:dyDescent="0.35">
      <c r="A202" s="61"/>
      <c r="B202" s="61"/>
      <c r="C202" s="61"/>
      <c r="D202" s="61"/>
      <c r="E202" s="61"/>
      <c r="F202" s="61"/>
      <c r="G202" s="61"/>
      <c r="H202" s="61"/>
      <c r="I202" s="61"/>
      <c r="J202" s="61"/>
      <c r="K202" s="61"/>
      <c r="L202" s="61"/>
      <c r="M202" s="61"/>
      <c r="N202" s="61"/>
      <c r="O202" s="61"/>
      <c r="P202" s="61"/>
      <c r="Q202" s="61"/>
      <c r="R202" s="61"/>
      <c r="S202" s="61"/>
      <c r="T202" s="61"/>
      <c r="U202" s="61"/>
      <c r="V202" s="61"/>
      <c r="W202" s="61"/>
      <c r="X202" s="61"/>
      <c r="Y202" s="61"/>
      <c r="Z202" s="61"/>
      <c r="AA202" s="61"/>
      <c r="AB202" s="61"/>
    </row>
    <row r="203" spans="1:28" ht="14.25" customHeight="1" x14ac:dyDescent="0.35">
      <c r="A203" s="61"/>
      <c r="B203" s="61"/>
      <c r="C203" s="61"/>
      <c r="D203" s="61"/>
      <c r="E203" s="61"/>
      <c r="F203" s="61"/>
      <c r="G203" s="61"/>
      <c r="H203" s="61"/>
      <c r="I203" s="61"/>
      <c r="J203" s="61"/>
      <c r="K203" s="61"/>
      <c r="L203" s="61"/>
      <c r="M203" s="61"/>
      <c r="N203" s="61"/>
      <c r="O203" s="61"/>
      <c r="P203" s="61"/>
      <c r="Q203" s="61"/>
      <c r="R203" s="61"/>
      <c r="S203" s="61"/>
      <c r="T203" s="61"/>
      <c r="U203" s="61"/>
      <c r="V203" s="61"/>
      <c r="W203" s="61"/>
      <c r="X203" s="61"/>
      <c r="Y203" s="61"/>
      <c r="Z203" s="61"/>
      <c r="AA203" s="61"/>
      <c r="AB203" s="61"/>
    </row>
    <row r="204" spans="1:28" ht="14.25" customHeight="1" x14ac:dyDescent="0.35">
      <c r="A204" s="61"/>
      <c r="B204" s="61"/>
      <c r="C204" s="61"/>
      <c r="D204" s="61"/>
      <c r="E204" s="61"/>
      <c r="F204" s="61"/>
      <c r="G204" s="61"/>
      <c r="H204" s="61"/>
      <c r="I204" s="61"/>
      <c r="J204" s="61"/>
      <c r="K204" s="61"/>
      <c r="L204" s="61"/>
      <c r="M204" s="61"/>
      <c r="N204" s="61"/>
      <c r="O204" s="61"/>
      <c r="P204" s="61"/>
      <c r="Q204" s="61"/>
      <c r="R204" s="61"/>
      <c r="S204" s="61"/>
      <c r="T204" s="61"/>
      <c r="U204" s="61"/>
      <c r="V204" s="61"/>
      <c r="W204" s="61"/>
      <c r="X204" s="61"/>
      <c r="Y204" s="61"/>
      <c r="Z204" s="61"/>
      <c r="AA204" s="61"/>
      <c r="AB204" s="61"/>
    </row>
    <row r="205" spans="1:28" ht="14.25" customHeight="1" x14ac:dyDescent="0.35">
      <c r="A205" s="61"/>
      <c r="B205" s="61"/>
      <c r="C205" s="61"/>
      <c r="D205" s="61"/>
      <c r="E205" s="61"/>
      <c r="F205" s="61"/>
      <c r="G205" s="61"/>
      <c r="H205" s="61"/>
      <c r="I205" s="61"/>
      <c r="J205" s="61"/>
      <c r="K205" s="61"/>
      <c r="L205" s="61"/>
      <c r="M205" s="61"/>
      <c r="N205" s="61"/>
      <c r="O205" s="61"/>
      <c r="P205" s="61"/>
      <c r="Q205" s="61"/>
      <c r="R205" s="61"/>
      <c r="S205" s="61"/>
      <c r="T205" s="61"/>
      <c r="U205" s="61"/>
      <c r="V205" s="61"/>
      <c r="W205" s="61"/>
      <c r="X205" s="61"/>
      <c r="Y205" s="61"/>
      <c r="Z205" s="61"/>
      <c r="AA205" s="61"/>
      <c r="AB205" s="61"/>
    </row>
    <row r="206" spans="1:28" ht="14.25" customHeight="1" x14ac:dyDescent="0.35">
      <c r="A206" s="61"/>
      <c r="B206" s="61"/>
      <c r="C206" s="61"/>
      <c r="D206" s="61"/>
      <c r="E206" s="61"/>
      <c r="F206" s="61"/>
      <c r="G206" s="61"/>
      <c r="H206" s="61"/>
      <c r="I206" s="61"/>
      <c r="J206" s="61"/>
      <c r="K206" s="61"/>
      <c r="L206" s="61"/>
      <c r="M206" s="61"/>
      <c r="N206" s="61"/>
      <c r="O206" s="61"/>
      <c r="P206" s="61"/>
      <c r="Q206" s="61"/>
      <c r="R206" s="61"/>
      <c r="S206" s="61"/>
      <c r="T206" s="61"/>
      <c r="U206" s="61"/>
      <c r="V206" s="61"/>
      <c r="W206" s="61"/>
      <c r="X206" s="61"/>
      <c r="Y206" s="61"/>
      <c r="Z206" s="61"/>
      <c r="AA206" s="61"/>
      <c r="AB206" s="61"/>
    </row>
    <row r="207" spans="1:28" ht="14.25" customHeight="1" x14ac:dyDescent="0.35">
      <c r="A207" s="61"/>
      <c r="B207" s="61"/>
      <c r="C207" s="61"/>
      <c r="D207" s="61"/>
      <c r="E207" s="61"/>
      <c r="F207" s="61"/>
      <c r="G207" s="61"/>
      <c r="H207" s="61"/>
      <c r="I207" s="61"/>
      <c r="J207" s="61"/>
      <c r="K207" s="61"/>
      <c r="L207" s="61"/>
      <c r="M207" s="61"/>
      <c r="N207" s="61"/>
      <c r="O207" s="61"/>
      <c r="P207" s="61"/>
      <c r="Q207" s="61"/>
      <c r="R207" s="61"/>
      <c r="S207" s="61"/>
      <c r="T207" s="61"/>
      <c r="U207" s="61"/>
      <c r="V207" s="61"/>
      <c r="W207" s="61"/>
      <c r="X207" s="61"/>
      <c r="Y207" s="61"/>
      <c r="Z207" s="61"/>
      <c r="AA207" s="61"/>
      <c r="AB207" s="61"/>
    </row>
    <row r="208" spans="1:28" ht="14.25" customHeight="1" x14ac:dyDescent="0.35">
      <c r="A208" s="61"/>
      <c r="B208" s="61"/>
      <c r="C208" s="61"/>
      <c r="D208" s="61"/>
      <c r="E208" s="61"/>
      <c r="F208" s="61"/>
      <c r="G208" s="61"/>
      <c r="H208" s="61"/>
      <c r="I208" s="61"/>
      <c r="J208" s="61"/>
      <c r="K208" s="61"/>
      <c r="L208" s="61"/>
      <c r="M208" s="61"/>
      <c r="N208" s="61"/>
      <c r="O208" s="61"/>
      <c r="P208" s="61"/>
      <c r="Q208" s="61"/>
      <c r="R208" s="61"/>
      <c r="S208" s="61"/>
      <c r="T208" s="61"/>
      <c r="U208" s="61"/>
      <c r="V208" s="61"/>
      <c r="W208" s="61"/>
      <c r="X208" s="61"/>
      <c r="Y208" s="61"/>
      <c r="Z208" s="61"/>
      <c r="AA208" s="61"/>
      <c r="AB208" s="61"/>
    </row>
    <row r="209" spans="1:28" ht="14.25" customHeight="1" x14ac:dyDescent="0.35">
      <c r="A209" s="61"/>
      <c r="B209" s="61"/>
      <c r="C209" s="61"/>
      <c r="D209" s="61"/>
      <c r="E209" s="61"/>
      <c r="F209" s="61"/>
      <c r="G209" s="61"/>
      <c r="H209" s="61"/>
      <c r="I209" s="61"/>
      <c r="J209" s="61"/>
      <c r="K209" s="61"/>
      <c r="L209" s="61"/>
      <c r="M209" s="61"/>
      <c r="N209" s="61"/>
      <c r="O209" s="61"/>
      <c r="P209" s="61"/>
      <c r="Q209" s="61"/>
      <c r="R209" s="61"/>
      <c r="S209" s="61"/>
      <c r="T209" s="61"/>
      <c r="U209" s="61"/>
      <c r="V209" s="61"/>
      <c r="W209" s="61"/>
      <c r="X209" s="61"/>
      <c r="Y209" s="61"/>
      <c r="Z209" s="61"/>
      <c r="AA209" s="61"/>
      <c r="AB209" s="61"/>
    </row>
    <row r="210" spans="1:28" ht="14.25" customHeight="1" x14ac:dyDescent="0.35">
      <c r="A210" s="61"/>
      <c r="B210" s="61"/>
      <c r="C210" s="61"/>
      <c r="D210" s="61"/>
      <c r="E210" s="61"/>
      <c r="F210" s="61"/>
      <c r="G210" s="61"/>
      <c r="H210" s="61"/>
      <c r="I210" s="61"/>
      <c r="J210" s="61"/>
      <c r="K210" s="61"/>
      <c r="L210" s="61"/>
      <c r="M210" s="61"/>
      <c r="N210" s="61"/>
      <c r="O210" s="61"/>
      <c r="P210" s="61"/>
      <c r="Q210" s="61"/>
      <c r="R210" s="61"/>
      <c r="S210" s="61"/>
      <c r="T210" s="61"/>
      <c r="U210" s="61"/>
      <c r="V210" s="61"/>
      <c r="W210" s="61"/>
      <c r="X210" s="61"/>
      <c r="Y210" s="61"/>
      <c r="Z210" s="61"/>
      <c r="AA210" s="61"/>
      <c r="AB210" s="61"/>
    </row>
    <row r="211" spans="1:28" ht="14.25" customHeight="1" x14ac:dyDescent="0.35">
      <c r="A211" s="61"/>
      <c r="B211" s="61"/>
      <c r="C211" s="61"/>
      <c r="D211" s="61"/>
      <c r="E211" s="61"/>
      <c r="F211" s="61"/>
      <c r="G211" s="61"/>
      <c r="H211" s="61"/>
      <c r="I211" s="61"/>
      <c r="J211" s="61"/>
      <c r="K211" s="61"/>
      <c r="L211" s="61"/>
      <c r="M211" s="61"/>
      <c r="N211" s="61"/>
      <c r="O211" s="61"/>
      <c r="P211" s="61"/>
      <c r="Q211" s="61"/>
      <c r="R211" s="61"/>
      <c r="S211" s="61"/>
      <c r="T211" s="61"/>
      <c r="U211" s="61"/>
      <c r="V211" s="61"/>
      <c r="W211" s="61"/>
      <c r="X211" s="61"/>
      <c r="Y211" s="61"/>
      <c r="Z211" s="61"/>
      <c r="AA211" s="61"/>
      <c r="AB211" s="61"/>
    </row>
    <row r="212" spans="1:28" ht="14.25" customHeight="1" x14ac:dyDescent="0.35">
      <c r="A212" s="61"/>
      <c r="B212" s="61"/>
      <c r="C212" s="61"/>
      <c r="D212" s="61"/>
      <c r="E212" s="61"/>
      <c r="F212" s="61"/>
      <c r="G212" s="61"/>
      <c r="H212" s="61"/>
      <c r="I212" s="61"/>
      <c r="J212" s="61"/>
      <c r="K212" s="61"/>
      <c r="L212" s="61"/>
      <c r="M212" s="61"/>
      <c r="N212" s="61"/>
      <c r="O212" s="61"/>
      <c r="P212" s="61"/>
      <c r="Q212" s="61"/>
      <c r="R212" s="61"/>
      <c r="S212" s="61"/>
      <c r="T212" s="61"/>
      <c r="U212" s="61"/>
      <c r="V212" s="61"/>
      <c r="W212" s="61"/>
      <c r="X212" s="61"/>
      <c r="Y212" s="61"/>
      <c r="Z212" s="61"/>
      <c r="AA212" s="61"/>
      <c r="AB212" s="61"/>
    </row>
    <row r="213" spans="1:28" ht="14.25" customHeight="1" x14ac:dyDescent="0.35">
      <c r="A213" s="61"/>
      <c r="B213" s="61"/>
      <c r="C213" s="61"/>
      <c r="D213" s="61"/>
      <c r="E213" s="61"/>
      <c r="F213" s="61"/>
      <c r="G213" s="61"/>
      <c r="H213" s="61"/>
      <c r="I213" s="61"/>
      <c r="J213" s="61"/>
      <c r="K213" s="61"/>
      <c r="L213" s="61"/>
      <c r="M213" s="61"/>
      <c r="N213" s="61"/>
      <c r="O213" s="61"/>
      <c r="P213" s="61"/>
      <c r="Q213" s="61"/>
      <c r="R213" s="61"/>
      <c r="S213" s="61"/>
      <c r="T213" s="61"/>
      <c r="U213" s="61"/>
      <c r="V213" s="61"/>
      <c r="W213" s="61"/>
      <c r="X213" s="61"/>
      <c r="Y213" s="61"/>
      <c r="Z213" s="61"/>
      <c r="AA213" s="61"/>
      <c r="AB213" s="61"/>
    </row>
    <row r="214" spans="1:28" ht="14.25" customHeight="1" x14ac:dyDescent="0.35">
      <c r="A214" s="61"/>
      <c r="B214" s="61"/>
      <c r="C214" s="61"/>
      <c r="D214" s="61"/>
      <c r="E214" s="61"/>
      <c r="F214" s="61"/>
      <c r="G214" s="61"/>
      <c r="H214" s="61"/>
      <c r="I214" s="61"/>
      <c r="J214" s="61"/>
      <c r="K214" s="61"/>
      <c r="L214" s="61"/>
      <c r="M214" s="61"/>
      <c r="N214" s="61"/>
      <c r="O214" s="61"/>
      <c r="P214" s="61"/>
      <c r="Q214" s="61"/>
      <c r="R214" s="61"/>
      <c r="S214" s="61"/>
      <c r="T214" s="61"/>
      <c r="U214" s="61"/>
      <c r="V214" s="61"/>
      <c r="W214" s="61"/>
      <c r="X214" s="61"/>
      <c r="Y214" s="61"/>
      <c r="Z214" s="61"/>
      <c r="AA214" s="61"/>
      <c r="AB214" s="61"/>
    </row>
    <row r="215" spans="1:28" ht="14.25" customHeight="1" x14ac:dyDescent="0.35">
      <c r="A215" s="61"/>
      <c r="B215" s="61"/>
      <c r="C215" s="61"/>
      <c r="D215" s="61"/>
      <c r="E215" s="61"/>
      <c r="F215" s="61"/>
      <c r="G215" s="61"/>
      <c r="H215" s="61"/>
      <c r="I215" s="61"/>
      <c r="J215" s="61"/>
      <c r="K215" s="61"/>
      <c r="L215" s="61"/>
      <c r="M215" s="61"/>
      <c r="N215" s="61"/>
      <c r="O215" s="61"/>
      <c r="P215" s="61"/>
      <c r="Q215" s="61"/>
      <c r="R215" s="61"/>
      <c r="S215" s="61"/>
      <c r="T215" s="61"/>
      <c r="U215" s="61"/>
      <c r="V215" s="61"/>
      <c r="W215" s="61"/>
      <c r="X215" s="61"/>
      <c r="Y215" s="61"/>
      <c r="Z215" s="61"/>
      <c r="AA215" s="61"/>
      <c r="AB215" s="61"/>
    </row>
    <row r="216" spans="1:28" ht="14.25" customHeight="1" x14ac:dyDescent="0.35">
      <c r="A216" s="61"/>
      <c r="B216" s="61"/>
      <c r="C216" s="61"/>
      <c r="D216" s="61"/>
      <c r="E216" s="61"/>
      <c r="F216" s="61"/>
      <c r="G216" s="61"/>
      <c r="H216" s="61"/>
      <c r="I216" s="61"/>
      <c r="J216" s="61"/>
      <c r="K216" s="61"/>
      <c r="L216" s="61"/>
      <c r="M216" s="61"/>
      <c r="N216" s="61"/>
      <c r="O216" s="61"/>
      <c r="P216" s="61"/>
      <c r="Q216" s="61"/>
      <c r="R216" s="61"/>
      <c r="S216" s="61"/>
      <c r="T216" s="61"/>
      <c r="U216" s="61"/>
      <c r="V216" s="61"/>
      <c r="W216" s="61"/>
      <c r="X216" s="61"/>
      <c r="Y216" s="61"/>
      <c r="Z216" s="61"/>
      <c r="AA216" s="61"/>
      <c r="AB216" s="61"/>
    </row>
    <row r="217" spans="1:28" ht="14.25" customHeight="1" x14ac:dyDescent="0.35">
      <c r="A217" s="61"/>
      <c r="B217" s="61"/>
      <c r="C217" s="61"/>
      <c r="D217" s="61"/>
      <c r="E217" s="61"/>
      <c r="F217" s="61"/>
      <c r="G217" s="61"/>
      <c r="H217" s="61"/>
      <c r="I217" s="61"/>
      <c r="J217" s="61"/>
      <c r="K217" s="61"/>
      <c r="L217" s="61"/>
      <c r="M217" s="61"/>
      <c r="N217" s="61"/>
      <c r="O217" s="61"/>
      <c r="P217" s="61"/>
      <c r="Q217" s="61"/>
      <c r="R217" s="61"/>
      <c r="S217" s="61"/>
      <c r="T217" s="61"/>
      <c r="U217" s="61"/>
      <c r="V217" s="61"/>
      <c r="W217" s="61"/>
      <c r="X217" s="61"/>
      <c r="Y217" s="61"/>
      <c r="Z217" s="61"/>
      <c r="AA217" s="61"/>
      <c r="AB217" s="61"/>
    </row>
    <row r="218" spans="1:28" ht="14.25" customHeight="1" x14ac:dyDescent="0.35">
      <c r="A218" s="61"/>
      <c r="B218" s="61"/>
      <c r="C218" s="61"/>
      <c r="D218" s="61"/>
      <c r="E218" s="61"/>
      <c r="F218" s="61"/>
      <c r="G218" s="61"/>
      <c r="H218" s="61"/>
      <c r="I218" s="61"/>
      <c r="J218" s="61"/>
      <c r="K218" s="61"/>
      <c r="L218" s="61"/>
      <c r="M218" s="61"/>
      <c r="N218" s="61"/>
      <c r="O218" s="61"/>
      <c r="P218" s="61"/>
      <c r="Q218" s="61"/>
      <c r="R218" s="61"/>
      <c r="S218" s="61"/>
      <c r="T218" s="61"/>
      <c r="U218" s="61"/>
      <c r="V218" s="61"/>
      <c r="W218" s="61"/>
      <c r="X218" s="61"/>
      <c r="Y218" s="61"/>
      <c r="Z218" s="61"/>
      <c r="AA218" s="61"/>
      <c r="AB218" s="61"/>
    </row>
    <row r="219" spans="1:28" ht="14.25" customHeight="1" x14ac:dyDescent="0.35">
      <c r="A219" s="61"/>
      <c r="B219" s="61"/>
      <c r="C219" s="61"/>
      <c r="D219" s="61"/>
      <c r="E219" s="61"/>
      <c r="F219" s="61"/>
      <c r="G219" s="61"/>
      <c r="H219" s="61"/>
      <c r="I219" s="61"/>
      <c r="J219" s="61"/>
      <c r="K219" s="61"/>
      <c r="L219" s="61"/>
      <c r="M219" s="61"/>
      <c r="N219" s="61"/>
      <c r="O219" s="61"/>
      <c r="P219" s="61"/>
      <c r="Q219" s="61"/>
      <c r="R219" s="61"/>
      <c r="S219" s="61"/>
      <c r="T219" s="61"/>
      <c r="U219" s="61"/>
      <c r="V219" s="61"/>
      <c r="W219" s="61"/>
      <c r="X219" s="61"/>
      <c r="Y219" s="61"/>
      <c r="Z219" s="61"/>
      <c r="AA219" s="61"/>
      <c r="AB219" s="61"/>
    </row>
    <row r="220" spans="1:28" ht="14.25" customHeight="1" x14ac:dyDescent="0.35">
      <c r="A220" s="61"/>
      <c r="B220" s="61"/>
      <c r="C220" s="61"/>
      <c r="D220" s="61"/>
      <c r="E220" s="61"/>
      <c r="F220" s="61"/>
      <c r="G220" s="61"/>
      <c r="H220" s="61"/>
      <c r="I220" s="61"/>
      <c r="J220" s="61"/>
      <c r="K220" s="61"/>
      <c r="L220" s="61"/>
      <c r="M220" s="61"/>
      <c r="N220" s="61"/>
      <c r="O220" s="61"/>
      <c r="P220" s="61"/>
      <c r="Q220" s="61"/>
      <c r="R220" s="61"/>
      <c r="S220" s="61"/>
      <c r="T220" s="61"/>
      <c r="U220" s="61"/>
      <c r="V220" s="61"/>
      <c r="W220" s="61"/>
      <c r="X220" s="61"/>
      <c r="Y220" s="61"/>
      <c r="Z220" s="61"/>
      <c r="AA220" s="61"/>
      <c r="AB220" s="61"/>
    </row>
    <row r="221" spans="1:28" ht="14.25" customHeight="1" x14ac:dyDescent="0.35">
      <c r="A221" s="61"/>
      <c r="B221" s="61"/>
      <c r="C221" s="61"/>
      <c r="D221" s="61"/>
      <c r="E221" s="61"/>
      <c r="F221" s="61"/>
      <c r="G221" s="61"/>
      <c r="H221" s="61"/>
      <c r="I221" s="61"/>
      <c r="J221" s="61"/>
      <c r="K221" s="61"/>
      <c r="L221" s="61"/>
      <c r="M221" s="61"/>
      <c r="N221" s="61"/>
      <c r="O221" s="61"/>
      <c r="P221" s="61"/>
      <c r="Q221" s="61"/>
      <c r="R221" s="61"/>
      <c r="S221" s="61"/>
      <c r="T221" s="61"/>
      <c r="U221" s="61"/>
      <c r="V221" s="61"/>
      <c r="W221" s="61"/>
      <c r="X221" s="61"/>
      <c r="Y221" s="61"/>
      <c r="Z221" s="61"/>
      <c r="AA221" s="61"/>
      <c r="AB221" s="61"/>
    </row>
    <row r="222" spans="1:28" ht="14.25" customHeight="1" x14ac:dyDescent="0.35">
      <c r="A222" s="61"/>
      <c r="B222" s="61"/>
      <c r="C222" s="61"/>
      <c r="D222" s="61"/>
      <c r="E222" s="61"/>
      <c r="F222" s="61"/>
      <c r="G222" s="61"/>
      <c r="H222" s="61"/>
      <c r="I222" s="61"/>
      <c r="J222" s="61"/>
      <c r="K222" s="61"/>
      <c r="L222" s="61"/>
      <c r="M222" s="61"/>
      <c r="N222" s="61"/>
      <c r="O222" s="61"/>
      <c r="P222" s="61"/>
      <c r="Q222" s="61"/>
      <c r="R222" s="61"/>
      <c r="S222" s="61"/>
      <c r="T222" s="61"/>
      <c r="U222" s="61"/>
      <c r="V222" s="61"/>
      <c r="W222" s="61"/>
      <c r="X222" s="61"/>
      <c r="Y222" s="61"/>
      <c r="Z222" s="61"/>
      <c r="AA222" s="61"/>
      <c r="AB222" s="61"/>
    </row>
    <row r="223" spans="1:28" ht="14.25" customHeight="1" x14ac:dyDescent="0.35">
      <c r="A223" s="61"/>
      <c r="B223" s="61"/>
      <c r="C223" s="61"/>
      <c r="D223" s="61"/>
      <c r="E223" s="61"/>
      <c r="F223" s="61"/>
      <c r="G223" s="61"/>
      <c r="H223" s="61"/>
      <c r="I223" s="61"/>
      <c r="J223" s="61"/>
      <c r="K223" s="61"/>
      <c r="L223" s="61"/>
      <c r="M223" s="61"/>
      <c r="N223" s="61"/>
      <c r="O223" s="61"/>
      <c r="P223" s="61"/>
      <c r="Q223" s="61"/>
      <c r="R223" s="61"/>
      <c r="S223" s="61"/>
      <c r="T223" s="61"/>
      <c r="U223" s="61"/>
      <c r="V223" s="61"/>
      <c r="W223" s="61"/>
      <c r="X223" s="61"/>
      <c r="Y223" s="61"/>
      <c r="Z223" s="61"/>
      <c r="AA223" s="61"/>
      <c r="AB223" s="61"/>
    </row>
    <row r="224" spans="1:28" ht="14.25" customHeight="1" x14ac:dyDescent="0.35">
      <c r="A224" s="61"/>
      <c r="B224" s="61"/>
      <c r="C224" s="61"/>
      <c r="D224" s="61"/>
      <c r="E224" s="61"/>
      <c r="F224" s="61"/>
      <c r="G224" s="61"/>
      <c r="H224" s="61"/>
      <c r="I224" s="61"/>
      <c r="J224" s="61"/>
      <c r="K224" s="61"/>
      <c r="L224" s="61"/>
      <c r="M224" s="61"/>
      <c r="N224" s="61"/>
      <c r="O224" s="61"/>
      <c r="P224" s="61"/>
      <c r="Q224" s="61"/>
      <c r="R224" s="61"/>
      <c r="S224" s="61"/>
      <c r="T224" s="61"/>
      <c r="U224" s="61"/>
      <c r="V224" s="61"/>
      <c r="W224" s="61"/>
      <c r="X224" s="61"/>
      <c r="Y224" s="61"/>
      <c r="Z224" s="61"/>
      <c r="AA224" s="61"/>
      <c r="AB224" s="61"/>
    </row>
    <row r="225" spans="1:28" ht="14.25" customHeight="1" x14ac:dyDescent="0.35">
      <c r="A225" s="61"/>
      <c r="B225" s="61"/>
      <c r="C225" s="61"/>
      <c r="D225" s="61"/>
      <c r="E225" s="61"/>
      <c r="F225" s="61"/>
      <c r="G225" s="61"/>
      <c r="H225" s="61"/>
      <c r="I225" s="61"/>
      <c r="J225" s="61"/>
      <c r="K225" s="61"/>
      <c r="L225" s="61"/>
      <c r="M225" s="61"/>
      <c r="N225" s="61"/>
      <c r="O225" s="61"/>
      <c r="P225" s="61"/>
      <c r="Q225" s="61"/>
      <c r="R225" s="61"/>
      <c r="S225" s="61"/>
      <c r="T225" s="61"/>
      <c r="U225" s="61"/>
      <c r="V225" s="61"/>
      <c r="W225" s="61"/>
      <c r="X225" s="61"/>
      <c r="Y225" s="61"/>
      <c r="Z225" s="61"/>
      <c r="AA225" s="61"/>
      <c r="AB225" s="61"/>
    </row>
    <row r="226" spans="1:28" ht="14.25" customHeight="1" x14ac:dyDescent="0.35">
      <c r="A226" s="61"/>
      <c r="B226" s="61"/>
      <c r="C226" s="61"/>
      <c r="D226" s="61"/>
      <c r="E226" s="61"/>
      <c r="F226" s="61"/>
      <c r="G226" s="61"/>
      <c r="H226" s="61"/>
      <c r="I226" s="61"/>
      <c r="J226" s="61"/>
      <c r="K226" s="61"/>
      <c r="L226" s="61"/>
      <c r="M226" s="61"/>
      <c r="N226" s="61"/>
      <c r="O226" s="61"/>
      <c r="P226" s="61"/>
      <c r="Q226" s="61"/>
      <c r="R226" s="61"/>
      <c r="S226" s="61"/>
      <c r="T226" s="61"/>
      <c r="U226" s="61"/>
      <c r="V226" s="61"/>
      <c r="W226" s="61"/>
      <c r="X226" s="61"/>
      <c r="Y226" s="61"/>
      <c r="Z226" s="61"/>
      <c r="AA226" s="61"/>
      <c r="AB226" s="61"/>
    </row>
    <row r="227" spans="1:28" ht="14.25" customHeight="1" x14ac:dyDescent="0.35">
      <c r="A227" s="61"/>
      <c r="B227" s="61"/>
      <c r="C227" s="61"/>
      <c r="D227" s="61"/>
      <c r="E227" s="61"/>
      <c r="F227" s="61"/>
      <c r="G227" s="61"/>
      <c r="H227" s="61"/>
      <c r="I227" s="61"/>
      <c r="J227" s="61"/>
      <c r="K227" s="61"/>
      <c r="L227" s="61"/>
      <c r="M227" s="61"/>
      <c r="N227" s="61"/>
      <c r="O227" s="61"/>
      <c r="P227" s="61"/>
      <c r="Q227" s="61"/>
      <c r="R227" s="61"/>
      <c r="S227" s="61"/>
      <c r="T227" s="61"/>
      <c r="U227" s="61"/>
      <c r="V227" s="61"/>
      <c r="W227" s="61"/>
      <c r="X227" s="61"/>
      <c r="Y227" s="61"/>
      <c r="Z227" s="61"/>
      <c r="AA227" s="61"/>
      <c r="AB227" s="61"/>
    </row>
    <row r="228" spans="1:28" ht="14.25" customHeight="1" x14ac:dyDescent="0.35">
      <c r="A228" s="61"/>
      <c r="B228" s="61"/>
      <c r="C228" s="61"/>
      <c r="D228" s="61"/>
      <c r="E228" s="61"/>
      <c r="F228" s="61"/>
      <c r="G228" s="61"/>
      <c r="H228" s="61"/>
      <c r="I228" s="61"/>
      <c r="J228" s="61"/>
      <c r="K228" s="61"/>
      <c r="L228" s="61"/>
      <c r="M228" s="61"/>
      <c r="N228" s="61"/>
      <c r="O228" s="61"/>
      <c r="P228" s="61"/>
      <c r="Q228" s="61"/>
      <c r="R228" s="61"/>
      <c r="S228" s="61"/>
      <c r="T228" s="61"/>
      <c r="U228" s="61"/>
      <c r="V228" s="61"/>
      <c r="W228" s="61"/>
      <c r="X228" s="61"/>
      <c r="Y228" s="61"/>
      <c r="Z228" s="61"/>
      <c r="AA228" s="61"/>
      <c r="AB228" s="61"/>
    </row>
    <row r="229" spans="1:28" ht="14.25" customHeight="1" x14ac:dyDescent="0.35">
      <c r="A229" s="61"/>
      <c r="B229" s="61"/>
      <c r="C229" s="61"/>
      <c r="D229" s="61"/>
      <c r="E229" s="61"/>
      <c r="F229" s="61"/>
      <c r="G229" s="61"/>
      <c r="H229" s="61"/>
      <c r="I229" s="61"/>
      <c r="J229" s="61"/>
      <c r="K229" s="61"/>
      <c r="L229" s="61"/>
      <c r="M229" s="61"/>
      <c r="N229" s="61"/>
      <c r="O229" s="61"/>
      <c r="P229" s="61"/>
      <c r="Q229" s="61"/>
      <c r="R229" s="61"/>
      <c r="S229" s="61"/>
      <c r="T229" s="61"/>
      <c r="U229" s="61"/>
      <c r="V229" s="61"/>
      <c r="W229" s="61"/>
      <c r="X229" s="61"/>
      <c r="Y229" s="61"/>
      <c r="Z229" s="61"/>
      <c r="AA229" s="61"/>
      <c r="AB229" s="61"/>
    </row>
    <row r="230" spans="1:28" ht="14.25" customHeight="1" x14ac:dyDescent="0.35">
      <c r="A230" s="61"/>
      <c r="B230" s="61"/>
      <c r="C230" s="61"/>
      <c r="D230" s="61"/>
      <c r="E230" s="61"/>
      <c r="F230" s="61"/>
      <c r="G230" s="61"/>
      <c r="H230" s="61"/>
      <c r="I230" s="61"/>
      <c r="J230" s="61"/>
      <c r="K230" s="61"/>
      <c r="L230" s="61"/>
      <c r="M230" s="61"/>
      <c r="N230" s="61"/>
      <c r="O230" s="61"/>
      <c r="P230" s="61"/>
      <c r="Q230" s="61"/>
      <c r="R230" s="61"/>
      <c r="S230" s="61"/>
      <c r="T230" s="61"/>
      <c r="U230" s="61"/>
      <c r="V230" s="61"/>
      <c r="W230" s="61"/>
      <c r="X230" s="61"/>
      <c r="Y230" s="61"/>
      <c r="Z230" s="61"/>
      <c r="AA230" s="61"/>
      <c r="AB230" s="61"/>
    </row>
    <row r="231" spans="1:28" ht="14.25" customHeight="1" x14ac:dyDescent="0.35">
      <c r="A231" s="61"/>
      <c r="B231" s="61"/>
      <c r="C231" s="61"/>
      <c r="D231" s="61"/>
      <c r="E231" s="61"/>
      <c r="F231" s="61"/>
      <c r="G231" s="61"/>
      <c r="H231" s="61"/>
      <c r="I231" s="61"/>
      <c r="J231" s="61"/>
      <c r="K231" s="61"/>
      <c r="L231" s="61"/>
      <c r="M231" s="61"/>
      <c r="N231" s="61"/>
      <c r="O231" s="61"/>
      <c r="P231" s="61"/>
      <c r="Q231" s="61"/>
      <c r="R231" s="61"/>
      <c r="S231" s="61"/>
      <c r="T231" s="61"/>
      <c r="U231" s="61"/>
      <c r="V231" s="61"/>
      <c r="W231" s="61"/>
      <c r="X231" s="61"/>
      <c r="Y231" s="61"/>
      <c r="Z231" s="61"/>
      <c r="AA231" s="61"/>
      <c r="AB231" s="61"/>
    </row>
    <row r="232" spans="1:28" ht="14.25" customHeight="1" x14ac:dyDescent="0.35">
      <c r="A232" s="61"/>
      <c r="B232" s="61"/>
      <c r="C232" s="61"/>
      <c r="D232" s="61"/>
      <c r="E232" s="61"/>
      <c r="F232" s="61"/>
      <c r="G232" s="61"/>
      <c r="H232" s="61"/>
      <c r="I232" s="61"/>
      <c r="J232" s="61"/>
      <c r="K232" s="61"/>
      <c r="L232" s="61"/>
      <c r="M232" s="61"/>
      <c r="N232" s="61"/>
      <c r="O232" s="61"/>
      <c r="P232" s="61"/>
      <c r="Q232" s="61"/>
      <c r="R232" s="61"/>
      <c r="S232" s="61"/>
      <c r="T232" s="61"/>
      <c r="U232" s="61"/>
      <c r="V232" s="61"/>
      <c r="W232" s="61"/>
      <c r="X232" s="61"/>
      <c r="Y232" s="61"/>
      <c r="Z232" s="61"/>
      <c r="AA232" s="61"/>
      <c r="AB232" s="61"/>
    </row>
    <row r="233" spans="1:28" ht="14.25" customHeight="1" x14ac:dyDescent="0.35">
      <c r="A233" s="61"/>
      <c r="B233" s="61"/>
      <c r="C233" s="61"/>
      <c r="D233" s="61"/>
      <c r="E233" s="61"/>
      <c r="F233" s="61"/>
      <c r="G233" s="61"/>
      <c r="H233" s="61"/>
      <c r="I233" s="61"/>
      <c r="J233" s="61"/>
      <c r="K233" s="61"/>
      <c r="L233" s="61"/>
      <c r="M233" s="61"/>
      <c r="N233" s="61"/>
      <c r="O233" s="61"/>
      <c r="P233" s="61"/>
      <c r="Q233" s="61"/>
      <c r="R233" s="61"/>
      <c r="S233" s="61"/>
      <c r="T233" s="61"/>
      <c r="U233" s="61"/>
      <c r="V233" s="61"/>
      <c r="W233" s="61"/>
      <c r="X233" s="61"/>
      <c r="Y233" s="61"/>
      <c r="Z233" s="61"/>
      <c r="AA233" s="61"/>
      <c r="AB233" s="61"/>
    </row>
    <row r="234" spans="1:28" ht="14.25" customHeight="1" x14ac:dyDescent="0.35">
      <c r="A234" s="61"/>
      <c r="B234" s="61"/>
      <c r="C234" s="61"/>
      <c r="D234" s="61"/>
      <c r="E234" s="61"/>
      <c r="F234" s="61"/>
      <c r="G234" s="61"/>
      <c r="H234" s="61"/>
      <c r="I234" s="61"/>
      <c r="J234" s="61"/>
      <c r="K234" s="61"/>
      <c r="L234" s="61"/>
      <c r="M234" s="61"/>
      <c r="N234" s="61"/>
      <c r="O234" s="61"/>
      <c r="P234" s="61"/>
      <c r="Q234" s="61"/>
      <c r="R234" s="61"/>
      <c r="S234" s="61"/>
      <c r="T234" s="61"/>
      <c r="U234" s="61"/>
      <c r="V234" s="61"/>
      <c r="W234" s="61"/>
      <c r="X234" s="61"/>
      <c r="Y234" s="61"/>
      <c r="Z234" s="61"/>
      <c r="AA234" s="61"/>
      <c r="AB234" s="61"/>
    </row>
    <row r="235" spans="1:28" ht="14.25" customHeight="1" x14ac:dyDescent="0.35">
      <c r="A235" s="61"/>
      <c r="B235" s="61"/>
      <c r="C235" s="61"/>
      <c r="D235" s="61"/>
      <c r="E235" s="61"/>
      <c r="F235" s="61"/>
      <c r="G235" s="61"/>
      <c r="H235" s="61"/>
      <c r="I235" s="61"/>
      <c r="J235" s="61"/>
      <c r="K235" s="61"/>
      <c r="L235" s="61"/>
      <c r="M235" s="61"/>
      <c r="N235" s="61"/>
      <c r="O235" s="61"/>
      <c r="P235" s="61"/>
      <c r="Q235" s="61"/>
      <c r="R235" s="61"/>
      <c r="S235" s="61"/>
      <c r="T235" s="61"/>
      <c r="U235" s="61"/>
      <c r="V235" s="61"/>
      <c r="W235" s="61"/>
      <c r="X235" s="61"/>
      <c r="Y235" s="61"/>
      <c r="Z235" s="61"/>
      <c r="AA235" s="61"/>
      <c r="AB235" s="61"/>
    </row>
    <row r="236" spans="1:28" ht="14.25" customHeight="1" x14ac:dyDescent="0.35">
      <c r="A236" s="61"/>
      <c r="B236" s="61"/>
      <c r="C236" s="61"/>
      <c r="D236" s="61"/>
      <c r="E236" s="61"/>
      <c r="F236" s="61"/>
      <c r="G236" s="61"/>
      <c r="H236" s="61"/>
      <c r="I236" s="61"/>
      <c r="J236" s="61"/>
      <c r="K236" s="61"/>
      <c r="L236" s="61"/>
      <c r="M236" s="61"/>
      <c r="N236" s="61"/>
      <c r="O236" s="61"/>
      <c r="P236" s="61"/>
      <c r="Q236" s="61"/>
      <c r="R236" s="61"/>
      <c r="S236" s="61"/>
      <c r="T236" s="61"/>
      <c r="U236" s="61"/>
      <c r="V236" s="61"/>
      <c r="W236" s="61"/>
      <c r="X236" s="61"/>
      <c r="Y236" s="61"/>
      <c r="Z236" s="61"/>
      <c r="AA236" s="61"/>
      <c r="AB236" s="61"/>
    </row>
    <row r="237" spans="1:28" ht="14.25" customHeight="1" x14ac:dyDescent="0.35">
      <c r="A237" s="61"/>
      <c r="B237" s="61"/>
      <c r="C237" s="61"/>
      <c r="D237" s="61"/>
      <c r="E237" s="61"/>
      <c r="F237" s="61"/>
      <c r="G237" s="61"/>
      <c r="H237" s="61"/>
      <c r="I237" s="61"/>
      <c r="J237" s="61"/>
      <c r="K237" s="61"/>
      <c r="L237" s="61"/>
      <c r="M237" s="61"/>
      <c r="N237" s="61"/>
      <c r="O237" s="61"/>
      <c r="P237" s="61"/>
      <c r="Q237" s="61"/>
      <c r="R237" s="61"/>
      <c r="S237" s="61"/>
      <c r="T237" s="61"/>
      <c r="U237" s="61"/>
      <c r="V237" s="61"/>
      <c r="W237" s="61"/>
      <c r="X237" s="61"/>
      <c r="Y237" s="61"/>
      <c r="Z237" s="61"/>
      <c r="AA237" s="61"/>
      <c r="AB237" s="61"/>
    </row>
    <row r="238" spans="1:28" ht="14.25" customHeight="1" x14ac:dyDescent="0.35">
      <c r="A238" s="61"/>
      <c r="B238" s="61"/>
      <c r="C238" s="61"/>
      <c r="D238" s="61"/>
      <c r="E238" s="61"/>
      <c r="F238" s="61"/>
      <c r="G238" s="61"/>
      <c r="H238" s="61"/>
      <c r="I238" s="61"/>
      <c r="J238" s="61"/>
      <c r="K238" s="61"/>
      <c r="L238" s="61"/>
      <c r="M238" s="61"/>
      <c r="N238" s="61"/>
      <c r="O238" s="61"/>
      <c r="P238" s="61"/>
      <c r="Q238" s="61"/>
      <c r="R238" s="61"/>
      <c r="S238" s="61"/>
      <c r="T238" s="61"/>
      <c r="U238" s="61"/>
      <c r="V238" s="61"/>
      <c r="W238" s="61"/>
      <c r="X238" s="61"/>
      <c r="Y238" s="61"/>
      <c r="Z238" s="61"/>
      <c r="AA238" s="61"/>
      <c r="AB238" s="61"/>
    </row>
    <row r="239" spans="1:28" ht="14.25" customHeight="1" x14ac:dyDescent="0.35">
      <c r="A239" s="61"/>
      <c r="B239" s="61"/>
      <c r="C239" s="61"/>
      <c r="D239" s="61"/>
      <c r="E239" s="61"/>
      <c r="F239" s="61"/>
      <c r="G239" s="61"/>
      <c r="H239" s="61"/>
      <c r="I239" s="61"/>
      <c r="J239" s="61"/>
      <c r="K239" s="61"/>
      <c r="L239" s="61"/>
      <c r="M239" s="61"/>
      <c r="N239" s="61"/>
      <c r="O239" s="61"/>
      <c r="P239" s="61"/>
      <c r="Q239" s="61"/>
      <c r="R239" s="61"/>
      <c r="S239" s="61"/>
      <c r="T239" s="61"/>
      <c r="U239" s="61"/>
      <c r="V239" s="61"/>
      <c r="W239" s="61"/>
      <c r="X239" s="61"/>
      <c r="Y239" s="61"/>
      <c r="Z239" s="61"/>
      <c r="AA239" s="61"/>
      <c r="AB239" s="61"/>
    </row>
    <row r="240" spans="1:28" ht="14.25" customHeight="1" x14ac:dyDescent="0.35">
      <c r="A240" s="61"/>
      <c r="B240" s="61"/>
      <c r="C240" s="61"/>
      <c r="D240" s="61"/>
      <c r="E240" s="61"/>
      <c r="F240" s="61"/>
      <c r="G240" s="61"/>
      <c r="H240" s="61"/>
      <c r="I240" s="61"/>
      <c r="J240" s="61"/>
      <c r="K240" s="61"/>
      <c r="L240" s="61"/>
      <c r="M240" s="61"/>
      <c r="N240" s="61"/>
      <c r="O240" s="61"/>
      <c r="P240" s="61"/>
      <c r="Q240" s="61"/>
      <c r="R240" s="61"/>
      <c r="S240" s="61"/>
      <c r="T240" s="61"/>
      <c r="U240" s="61"/>
      <c r="V240" s="61"/>
      <c r="W240" s="61"/>
      <c r="X240" s="61"/>
      <c r="Y240" s="61"/>
      <c r="Z240" s="61"/>
      <c r="AA240" s="61"/>
      <c r="AB240" s="61"/>
    </row>
    <row r="241" spans="1:28" ht="14.25" customHeight="1" x14ac:dyDescent="0.35">
      <c r="A241" s="61"/>
      <c r="B241" s="61"/>
      <c r="C241" s="61"/>
      <c r="D241" s="61"/>
      <c r="E241" s="61"/>
      <c r="F241" s="61"/>
      <c r="G241" s="61"/>
      <c r="H241" s="61"/>
      <c r="I241" s="61"/>
      <c r="J241" s="61"/>
      <c r="K241" s="61"/>
      <c r="L241" s="61"/>
      <c r="M241" s="61"/>
      <c r="N241" s="61"/>
      <c r="O241" s="61"/>
      <c r="P241" s="61"/>
      <c r="Q241" s="61"/>
      <c r="R241" s="61"/>
      <c r="S241" s="61"/>
      <c r="T241" s="61"/>
      <c r="U241" s="61"/>
      <c r="V241" s="61"/>
      <c r="W241" s="61"/>
      <c r="X241" s="61"/>
      <c r="Y241" s="61"/>
      <c r="Z241" s="61"/>
      <c r="AA241" s="61"/>
      <c r="AB241" s="61"/>
    </row>
    <row r="242" spans="1:28" ht="14.25" customHeight="1" x14ac:dyDescent="0.35">
      <c r="A242" s="61"/>
      <c r="B242" s="61"/>
      <c r="C242" s="61"/>
      <c r="D242" s="61"/>
      <c r="E242" s="61"/>
      <c r="F242" s="61"/>
      <c r="G242" s="61"/>
      <c r="H242" s="61"/>
      <c r="I242" s="61"/>
      <c r="J242" s="61"/>
      <c r="K242" s="61"/>
      <c r="L242" s="61"/>
      <c r="M242" s="61"/>
      <c r="N242" s="61"/>
      <c r="O242" s="61"/>
      <c r="P242" s="61"/>
      <c r="Q242" s="61"/>
      <c r="R242" s="61"/>
      <c r="S242" s="61"/>
      <c r="T242" s="61"/>
      <c r="U242" s="61"/>
      <c r="V242" s="61"/>
      <c r="W242" s="61"/>
      <c r="X242" s="61"/>
      <c r="Y242" s="61"/>
      <c r="Z242" s="61"/>
      <c r="AA242" s="61"/>
      <c r="AB242" s="61"/>
    </row>
    <row r="243" spans="1:28" ht="14.25" customHeight="1" x14ac:dyDescent="0.35">
      <c r="A243" s="61"/>
      <c r="B243" s="61"/>
      <c r="C243" s="61"/>
      <c r="D243" s="61"/>
      <c r="E243" s="61"/>
      <c r="F243" s="61"/>
      <c r="G243" s="61"/>
      <c r="H243" s="61"/>
      <c r="I243" s="61"/>
      <c r="J243" s="61"/>
      <c r="K243" s="61"/>
      <c r="L243" s="61"/>
      <c r="M243" s="61"/>
      <c r="N243" s="61"/>
      <c r="O243" s="61"/>
      <c r="P243" s="61"/>
      <c r="Q243" s="61"/>
      <c r="R243" s="61"/>
      <c r="S243" s="61"/>
      <c r="T243" s="61"/>
      <c r="U243" s="61"/>
      <c r="V243" s="61"/>
      <c r="W243" s="61"/>
      <c r="X243" s="61"/>
      <c r="Y243" s="61"/>
      <c r="Z243" s="61"/>
      <c r="AA243" s="61"/>
      <c r="AB243" s="61"/>
    </row>
    <row r="244" spans="1:28" ht="14.25" customHeight="1" x14ac:dyDescent="0.35">
      <c r="A244" s="61"/>
      <c r="B244" s="61"/>
      <c r="C244" s="61"/>
      <c r="D244" s="61"/>
      <c r="E244" s="61"/>
      <c r="F244" s="61"/>
      <c r="G244" s="61"/>
      <c r="H244" s="61"/>
      <c r="I244" s="61"/>
      <c r="J244" s="61"/>
      <c r="K244" s="61"/>
      <c r="L244" s="61"/>
      <c r="M244" s="61"/>
      <c r="N244" s="61"/>
      <c r="O244" s="61"/>
      <c r="P244" s="61"/>
      <c r="Q244" s="61"/>
      <c r="R244" s="61"/>
      <c r="S244" s="61"/>
      <c r="T244" s="61"/>
      <c r="U244" s="61"/>
      <c r="V244" s="61"/>
      <c r="W244" s="61"/>
      <c r="X244" s="61"/>
      <c r="Y244" s="61"/>
      <c r="Z244" s="61"/>
      <c r="AA244" s="61"/>
      <c r="AB244" s="61"/>
    </row>
    <row r="245" spans="1:28" ht="14.25" customHeight="1" x14ac:dyDescent="0.35">
      <c r="A245" s="61"/>
      <c r="B245" s="61"/>
      <c r="C245" s="61"/>
      <c r="D245" s="61"/>
      <c r="E245" s="61"/>
      <c r="F245" s="61"/>
      <c r="G245" s="61"/>
      <c r="H245" s="61"/>
      <c r="I245" s="61"/>
      <c r="J245" s="61"/>
      <c r="K245" s="61"/>
      <c r="L245" s="61"/>
      <c r="M245" s="61"/>
      <c r="N245" s="61"/>
      <c r="O245" s="61"/>
      <c r="P245" s="61"/>
      <c r="Q245" s="61"/>
      <c r="R245" s="61"/>
      <c r="S245" s="61"/>
      <c r="T245" s="61"/>
      <c r="U245" s="61"/>
      <c r="V245" s="61"/>
      <c r="W245" s="61"/>
      <c r="X245" s="61"/>
      <c r="Y245" s="61"/>
      <c r="Z245" s="61"/>
      <c r="AA245" s="61"/>
      <c r="AB245" s="61"/>
    </row>
    <row r="246" spans="1:28" ht="14.25" customHeight="1" x14ac:dyDescent="0.35">
      <c r="A246" s="61"/>
      <c r="B246" s="61"/>
      <c r="C246" s="61"/>
      <c r="D246" s="61"/>
      <c r="E246" s="61"/>
      <c r="F246" s="61"/>
      <c r="G246" s="61"/>
      <c r="H246" s="61"/>
      <c r="I246" s="61"/>
      <c r="J246" s="61"/>
      <c r="K246" s="61"/>
      <c r="L246" s="61"/>
      <c r="M246" s="61"/>
      <c r="N246" s="61"/>
      <c r="O246" s="61"/>
      <c r="P246" s="61"/>
      <c r="Q246" s="61"/>
      <c r="R246" s="61"/>
      <c r="S246" s="61"/>
      <c r="T246" s="61"/>
      <c r="U246" s="61"/>
      <c r="V246" s="61"/>
      <c r="W246" s="61"/>
      <c r="X246" s="61"/>
      <c r="Y246" s="61"/>
      <c r="Z246" s="61"/>
      <c r="AA246" s="61"/>
      <c r="AB246" s="61"/>
    </row>
    <row r="247" spans="1:28" ht="14.25" customHeight="1" x14ac:dyDescent="0.35">
      <c r="A247" s="61"/>
      <c r="B247" s="61"/>
      <c r="C247" s="61"/>
      <c r="D247" s="61"/>
      <c r="E247" s="61"/>
      <c r="F247" s="61"/>
      <c r="G247" s="61"/>
      <c r="H247" s="61"/>
      <c r="I247" s="61"/>
      <c r="J247" s="61"/>
      <c r="K247" s="61"/>
      <c r="L247" s="61"/>
      <c r="M247" s="61"/>
      <c r="N247" s="61"/>
      <c r="O247" s="61"/>
      <c r="P247" s="61"/>
      <c r="Q247" s="61"/>
      <c r="R247" s="61"/>
      <c r="S247" s="61"/>
      <c r="T247" s="61"/>
      <c r="U247" s="61"/>
      <c r="V247" s="61"/>
      <c r="W247" s="61"/>
      <c r="X247" s="61"/>
      <c r="Y247" s="61"/>
      <c r="Z247" s="61"/>
      <c r="AA247" s="61"/>
      <c r="AB247" s="61"/>
    </row>
    <row r="248" spans="1:28" ht="14.25" customHeight="1" x14ac:dyDescent="0.35">
      <c r="A248" s="61"/>
      <c r="B248" s="61"/>
      <c r="C248" s="61"/>
      <c r="D248" s="61"/>
      <c r="E248" s="61"/>
      <c r="F248" s="61"/>
      <c r="G248" s="61"/>
      <c r="H248" s="61"/>
      <c r="I248" s="61"/>
      <c r="J248" s="61"/>
      <c r="K248" s="61"/>
      <c r="L248" s="61"/>
      <c r="M248" s="61"/>
      <c r="N248" s="61"/>
      <c r="O248" s="61"/>
      <c r="P248" s="61"/>
      <c r="Q248" s="61"/>
      <c r="R248" s="61"/>
      <c r="S248" s="61"/>
      <c r="T248" s="61"/>
      <c r="U248" s="61"/>
      <c r="V248" s="61"/>
      <c r="W248" s="61"/>
      <c r="X248" s="61"/>
      <c r="Y248" s="61"/>
      <c r="Z248" s="61"/>
      <c r="AA248" s="61"/>
      <c r="AB248" s="61"/>
    </row>
    <row r="249" spans="1:28" ht="14.25" customHeight="1" x14ac:dyDescent="0.35">
      <c r="A249" s="61"/>
      <c r="B249" s="61"/>
      <c r="C249" s="61"/>
      <c r="D249" s="61"/>
      <c r="E249" s="61"/>
      <c r="F249" s="61"/>
      <c r="G249" s="61"/>
      <c r="H249" s="61"/>
      <c r="I249" s="61"/>
      <c r="J249" s="61"/>
      <c r="K249" s="61"/>
      <c r="L249" s="61"/>
      <c r="M249" s="61"/>
      <c r="N249" s="61"/>
      <c r="O249" s="61"/>
      <c r="P249" s="61"/>
      <c r="Q249" s="61"/>
      <c r="R249" s="61"/>
      <c r="S249" s="61"/>
      <c r="T249" s="61"/>
      <c r="U249" s="61"/>
      <c r="V249" s="61"/>
      <c r="W249" s="61"/>
      <c r="X249" s="61"/>
      <c r="Y249" s="61"/>
      <c r="Z249" s="61"/>
      <c r="AA249" s="61"/>
      <c r="AB249" s="61"/>
    </row>
    <row r="250" spans="1:28" ht="14.25" customHeight="1" x14ac:dyDescent="0.35">
      <c r="A250" s="61"/>
      <c r="B250" s="61"/>
      <c r="C250" s="61"/>
      <c r="D250" s="61"/>
      <c r="E250" s="61"/>
      <c r="F250" s="61"/>
      <c r="G250" s="61"/>
      <c r="H250" s="61"/>
      <c r="I250" s="61"/>
      <c r="J250" s="61"/>
      <c r="K250" s="61"/>
      <c r="L250" s="61"/>
      <c r="M250" s="61"/>
      <c r="N250" s="61"/>
      <c r="O250" s="61"/>
      <c r="P250" s="61"/>
      <c r="Q250" s="61"/>
      <c r="R250" s="61"/>
      <c r="S250" s="61"/>
      <c r="T250" s="61"/>
      <c r="U250" s="61"/>
      <c r="V250" s="61"/>
      <c r="W250" s="61"/>
      <c r="X250" s="61"/>
      <c r="Y250" s="61"/>
      <c r="Z250" s="61"/>
      <c r="AA250" s="61"/>
      <c r="AB250" s="61"/>
    </row>
    <row r="251" spans="1:28" ht="14.25" customHeight="1" x14ac:dyDescent="0.35">
      <c r="A251" s="61"/>
      <c r="B251" s="61"/>
      <c r="C251" s="61"/>
      <c r="D251" s="61"/>
      <c r="E251" s="61"/>
      <c r="F251" s="61"/>
      <c r="G251" s="61"/>
      <c r="H251" s="61"/>
      <c r="I251" s="61"/>
      <c r="J251" s="61"/>
      <c r="K251" s="61"/>
      <c r="L251" s="61"/>
      <c r="M251" s="61"/>
      <c r="N251" s="61"/>
      <c r="O251" s="61"/>
      <c r="P251" s="61"/>
      <c r="Q251" s="61"/>
      <c r="R251" s="61"/>
      <c r="S251" s="61"/>
      <c r="T251" s="61"/>
      <c r="U251" s="61"/>
      <c r="V251" s="61"/>
      <c r="W251" s="61"/>
      <c r="X251" s="61"/>
      <c r="Y251" s="61"/>
      <c r="Z251" s="61"/>
      <c r="AA251" s="61"/>
      <c r="AB251" s="61"/>
    </row>
    <row r="252" spans="1:28" ht="14.25" customHeight="1" x14ac:dyDescent="0.35">
      <c r="A252" s="61"/>
      <c r="B252" s="61"/>
      <c r="C252" s="61"/>
      <c r="D252" s="61"/>
      <c r="E252" s="61"/>
      <c r="F252" s="61"/>
      <c r="G252" s="61"/>
      <c r="H252" s="61"/>
      <c r="I252" s="61"/>
      <c r="J252" s="61"/>
      <c r="K252" s="61"/>
      <c r="L252" s="61"/>
      <c r="M252" s="61"/>
      <c r="N252" s="61"/>
      <c r="O252" s="61"/>
      <c r="P252" s="61"/>
      <c r="Q252" s="61"/>
      <c r="R252" s="61"/>
      <c r="S252" s="61"/>
      <c r="T252" s="61"/>
      <c r="U252" s="61"/>
      <c r="V252" s="61"/>
      <c r="W252" s="61"/>
      <c r="X252" s="61"/>
      <c r="Y252" s="61"/>
      <c r="Z252" s="61"/>
      <c r="AA252" s="61"/>
      <c r="AB252" s="61"/>
    </row>
    <row r="253" spans="1:28" ht="14.25" customHeight="1" x14ac:dyDescent="0.35">
      <c r="A253" s="61"/>
      <c r="B253" s="61"/>
      <c r="C253" s="61"/>
      <c r="D253" s="61"/>
      <c r="E253" s="61"/>
      <c r="F253" s="61"/>
      <c r="G253" s="61"/>
      <c r="H253" s="61"/>
      <c r="I253" s="61"/>
      <c r="J253" s="61"/>
      <c r="K253" s="61"/>
      <c r="L253" s="61"/>
      <c r="M253" s="61"/>
      <c r="N253" s="61"/>
      <c r="O253" s="61"/>
      <c r="P253" s="61"/>
      <c r="Q253" s="61"/>
      <c r="R253" s="61"/>
      <c r="S253" s="61"/>
      <c r="T253" s="61"/>
      <c r="U253" s="61"/>
      <c r="V253" s="61"/>
      <c r="W253" s="61"/>
      <c r="X253" s="61"/>
      <c r="Y253" s="61"/>
      <c r="Z253" s="61"/>
      <c r="AA253" s="61"/>
      <c r="AB253" s="61"/>
    </row>
    <row r="254" spans="1:28" ht="14.25" customHeight="1" x14ac:dyDescent="0.35">
      <c r="A254" s="61"/>
      <c r="B254" s="61"/>
      <c r="C254" s="61"/>
      <c r="D254" s="61"/>
      <c r="E254" s="61"/>
      <c r="F254" s="61"/>
      <c r="G254" s="61"/>
      <c r="H254" s="61"/>
      <c r="I254" s="61"/>
      <c r="J254" s="61"/>
      <c r="K254" s="61"/>
      <c r="L254" s="61"/>
      <c r="M254" s="61"/>
      <c r="N254" s="61"/>
      <c r="O254" s="61"/>
      <c r="P254" s="61"/>
      <c r="Q254" s="61"/>
      <c r="R254" s="61"/>
      <c r="S254" s="61"/>
      <c r="T254" s="61"/>
      <c r="U254" s="61"/>
      <c r="V254" s="61"/>
      <c r="W254" s="61"/>
      <c r="X254" s="61"/>
      <c r="Y254" s="61"/>
      <c r="Z254" s="61"/>
      <c r="AA254" s="61"/>
      <c r="AB254" s="61"/>
    </row>
    <row r="255" spans="1:28" ht="14.25" customHeight="1" x14ac:dyDescent="0.35">
      <c r="A255" s="61"/>
      <c r="B255" s="61"/>
      <c r="C255" s="61"/>
      <c r="D255" s="61"/>
      <c r="E255" s="61"/>
      <c r="F255" s="61"/>
      <c r="G255" s="61"/>
      <c r="H255" s="61"/>
      <c r="I255" s="61"/>
      <c r="J255" s="61"/>
      <c r="K255" s="61"/>
      <c r="L255" s="61"/>
      <c r="M255" s="61"/>
      <c r="N255" s="61"/>
      <c r="O255" s="61"/>
      <c r="P255" s="61"/>
      <c r="Q255" s="61"/>
      <c r="R255" s="61"/>
      <c r="S255" s="61"/>
      <c r="T255" s="61"/>
      <c r="U255" s="61"/>
      <c r="V255" s="61"/>
      <c r="W255" s="61"/>
      <c r="X255" s="61"/>
      <c r="Y255" s="61"/>
      <c r="Z255" s="61"/>
      <c r="AA255" s="61"/>
      <c r="AB255" s="61"/>
    </row>
    <row r="256" spans="1:28" ht="14.25" customHeight="1" x14ac:dyDescent="0.35">
      <c r="A256" s="61"/>
      <c r="B256" s="61"/>
      <c r="C256" s="61"/>
      <c r="D256" s="61"/>
      <c r="E256" s="61"/>
      <c r="F256" s="61"/>
      <c r="G256" s="61"/>
      <c r="H256" s="61"/>
      <c r="I256" s="61"/>
      <c r="J256" s="61"/>
      <c r="K256" s="61"/>
      <c r="L256" s="61"/>
      <c r="M256" s="61"/>
      <c r="N256" s="61"/>
      <c r="O256" s="61"/>
      <c r="P256" s="61"/>
      <c r="Q256" s="61"/>
      <c r="R256" s="61"/>
      <c r="S256" s="61"/>
      <c r="T256" s="61"/>
      <c r="U256" s="61"/>
      <c r="V256" s="61"/>
      <c r="W256" s="61"/>
      <c r="X256" s="61"/>
      <c r="Y256" s="61"/>
      <c r="Z256" s="61"/>
      <c r="AA256" s="61"/>
      <c r="AB256" s="61"/>
    </row>
    <row r="257" spans="1:28" ht="14.25" customHeight="1" x14ac:dyDescent="0.35">
      <c r="A257" s="61"/>
      <c r="B257" s="61"/>
      <c r="C257" s="61"/>
      <c r="D257" s="61"/>
      <c r="E257" s="61"/>
      <c r="F257" s="61"/>
      <c r="G257" s="61"/>
      <c r="H257" s="61"/>
      <c r="I257" s="61"/>
      <c r="J257" s="61"/>
      <c r="K257" s="61"/>
      <c r="L257" s="61"/>
      <c r="M257" s="61"/>
      <c r="N257" s="61"/>
      <c r="O257" s="61"/>
      <c r="P257" s="61"/>
      <c r="Q257" s="61"/>
      <c r="R257" s="61"/>
      <c r="S257" s="61"/>
      <c r="T257" s="61"/>
      <c r="U257" s="61"/>
      <c r="V257" s="61"/>
      <c r="W257" s="61"/>
      <c r="X257" s="61"/>
      <c r="Y257" s="61"/>
      <c r="Z257" s="61"/>
      <c r="AA257" s="61"/>
      <c r="AB257" s="61"/>
    </row>
    <row r="258" spans="1:28" ht="14.25" customHeight="1" x14ac:dyDescent="0.35">
      <c r="A258" s="61"/>
      <c r="B258" s="61"/>
      <c r="C258" s="61"/>
      <c r="D258" s="61"/>
      <c r="E258" s="61"/>
      <c r="F258" s="61"/>
      <c r="G258" s="61"/>
      <c r="H258" s="61"/>
      <c r="I258" s="61"/>
      <c r="J258" s="61"/>
      <c r="K258" s="61"/>
      <c r="L258" s="61"/>
      <c r="M258" s="61"/>
      <c r="N258" s="61"/>
      <c r="O258" s="61"/>
      <c r="P258" s="61"/>
      <c r="Q258" s="61"/>
      <c r="R258" s="61"/>
      <c r="S258" s="61"/>
      <c r="T258" s="61"/>
      <c r="U258" s="61"/>
      <c r="V258" s="61"/>
      <c r="W258" s="61"/>
      <c r="X258" s="61"/>
      <c r="Y258" s="61"/>
      <c r="Z258" s="61"/>
      <c r="AA258" s="61"/>
      <c r="AB258" s="61"/>
    </row>
    <row r="259" spans="1:28" ht="14.25" customHeight="1" x14ac:dyDescent="0.35">
      <c r="A259" s="61"/>
      <c r="B259" s="61"/>
      <c r="C259" s="61"/>
      <c r="D259" s="61"/>
      <c r="E259" s="61"/>
      <c r="F259" s="61"/>
      <c r="G259" s="61"/>
      <c r="H259" s="61"/>
      <c r="I259" s="61"/>
      <c r="J259" s="61"/>
      <c r="K259" s="61"/>
      <c r="L259" s="61"/>
      <c r="M259" s="61"/>
      <c r="N259" s="61"/>
      <c r="O259" s="61"/>
      <c r="P259" s="61"/>
      <c r="Q259" s="61"/>
      <c r="R259" s="61"/>
      <c r="S259" s="61"/>
      <c r="T259" s="61"/>
      <c r="U259" s="61"/>
      <c r="V259" s="61"/>
      <c r="W259" s="61"/>
      <c r="X259" s="61"/>
      <c r="Y259" s="61"/>
      <c r="Z259" s="61"/>
      <c r="AA259" s="61"/>
      <c r="AB259" s="61"/>
    </row>
    <row r="260" spans="1:28" ht="14.25" customHeight="1" x14ac:dyDescent="0.35">
      <c r="A260" s="61"/>
      <c r="B260" s="61"/>
      <c r="C260" s="61"/>
      <c r="D260" s="61"/>
      <c r="E260" s="61"/>
      <c r="F260" s="61"/>
      <c r="G260" s="61"/>
      <c r="H260" s="61"/>
      <c r="I260" s="61"/>
      <c r="J260" s="61"/>
      <c r="K260" s="61"/>
      <c r="L260" s="61"/>
      <c r="M260" s="61"/>
      <c r="N260" s="61"/>
      <c r="O260" s="61"/>
      <c r="P260" s="61"/>
      <c r="Q260" s="61"/>
      <c r="R260" s="61"/>
      <c r="S260" s="61"/>
      <c r="T260" s="61"/>
      <c r="U260" s="61"/>
      <c r="V260" s="61"/>
      <c r="W260" s="61"/>
      <c r="X260" s="61"/>
      <c r="Y260" s="61"/>
      <c r="Z260" s="61"/>
      <c r="AA260" s="61"/>
      <c r="AB260" s="61"/>
    </row>
    <row r="261" spans="1:28" ht="14.25" customHeight="1" x14ac:dyDescent="0.35">
      <c r="A261" s="61"/>
      <c r="B261" s="61"/>
      <c r="C261" s="61"/>
      <c r="D261" s="61"/>
      <c r="E261" s="61"/>
      <c r="F261" s="61"/>
      <c r="G261" s="61"/>
      <c r="H261" s="61"/>
      <c r="I261" s="61"/>
      <c r="J261" s="61"/>
      <c r="K261" s="61"/>
      <c r="L261" s="61"/>
      <c r="M261" s="61"/>
      <c r="N261" s="61"/>
      <c r="O261" s="61"/>
      <c r="P261" s="61"/>
      <c r="Q261" s="61"/>
      <c r="R261" s="61"/>
      <c r="S261" s="61"/>
      <c r="T261" s="61"/>
      <c r="U261" s="61"/>
      <c r="V261" s="61"/>
      <c r="W261" s="61"/>
      <c r="X261" s="61"/>
      <c r="Y261" s="61"/>
      <c r="Z261" s="61"/>
      <c r="AA261" s="61"/>
      <c r="AB261" s="61"/>
    </row>
    <row r="262" spans="1:28" ht="14.25" customHeight="1" x14ac:dyDescent="0.35">
      <c r="A262" s="61"/>
      <c r="B262" s="61"/>
      <c r="C262" s="61"/>
      <c r="D262" s="61"/>
      <c r="E262" s="61"/>
      <c r="F262" s="61"/>
      <c r="G262" s="61"/>
      <c r="H262" s="61"/>
      <c r="I262" s="61"/>
      <c r="J262" s="61"/>
      <c r="K262" s="61"/>
      <c r="L262" s="61"/>
      <c r="M262" s="61"/>
      <c r="N262" s="61"/>
      <c r="O262" s="61"/>
      <c r="P262" s="61"/>
      <c r="Q262" s="61"/>
      <c r="R262" s="61"/>
      <c r="S262" s="61"/>
      <c r="T262" s="61"/>
      <c r="U262" s="61"/>
      <c r="V262" s="61"/>
      <c r="W262" s="61"/>
      <c r="X262" s="61"/>
      <c r="Y262" s="61"/>
      <c r="Z262" s="61"/>
      <c r="AA262" s="61"/>
      <c r="AB262" s="61"/>
    </row>
    <row r="263" spans="1:28" ht="14.25" customHeight="1" x14ac:dyDescent="0.35">
      <c r="A263" s="61"/>
      <c r="B263" s="61"/>
      <c r="C263" s="61"/>
      <c r="D263" s="61"/>
      <c r="E263" s="61"/>
      <c r="F263" s="61"/>
      <c r="G263" s="61"/>
      <c r="H263" s="61"/>
      <c r="I263" s="61"/>
      <c r="J263" s="61"/>
      <c r="K263" s="61"/>
      <c r="L263" s="61"/>
      <c r="M263" s="61"/>
      <c r="N263" s="61"/>
      <c r="O263" s="61"/>
      <c r="P263" s="61"/>
      <c r="Q263" s="61"/>
      <c r="R263" s="61"/>
      <c r="S263" s="61"/>
      <c r="T263" s="61"/>
      <c r="U263" s="61"/>
      <c r="V263" s="61"/>
      <c r="W263" s="61"/>
      <c r="X263" s="61"/>
      <c r="Y263" s="61"/>
      <c r="Z263" s="61"/>
      <c r="AA263" s="61"/>
      <c r="AB263" s="61"/>
    </row>
    <row r="264" spans="1:28" ht="14.25" customHeight="1" x14ac:dyDescent="0.35">
      <c r="A264" s="61"/>
      <c r="B264" s="61"/>
      <c r="C264" s="61"/>
      <c r="D264" s="61"/>
      <c r="E264" s="61"/>
      <c r="F264" s="61"/>
      <c r="G264" s="61"/>
      <c r="H264" s="61"/>
      <c r="I264" s="61"/>
      <c r="J264" s="61"/>
      <c r="K264" s="61"/>
      <c r="L264" s="61"/>
      <c r="M264" s="61"/>
      <c r="N264" s="61"/>
      <c r="O264" s="61"/>
      <c r="P264" s="61"/>
      <c r="Q264" s="61"/>
      <c r="R264" s="61"/>
      <c r="S264" s="61"/>
      <c r="T264" s="61"/>
      <c r="U264" s="61"/>
      <c r="V264" s="61"/>
      <c r="W264" s="61"/>
      <c r="X264" s="61"/>
      <c r="Y264" s="61"/>
      <c r="Z264" s="61"/>
      <c r="AA264" s="61"/>
      <c r="AB264" s="61"/>
    </row>
    <row r="265" spans="1:28" ht="14.25" customHeight="1" x14ac:dyDescent="0.35">
      <c r="A265" s="61"/>
      <c r="B265" s="61"/>
      <c r="C265" s="61"/>
      <c r="D265" s="61"/>
      <c r="E265" s="61"/>
      <c r="F265" s="61"/>
      <c r="G265" s="61"/>
      <c r="H265" s="61"/>
      <c r="I265" s="61"/>
      <c r="J265" s="61"/>
      <c r="K265" s="61"/>
      <c r="L265" s="61"/>
      <c r="M265" s="61"/>
      <c r="N265" s="61"/>
      <c r="O265" s="61"/>
      <c r="P265" s="61"/>
      <c r="Q265" s="61"/>
      <c r="R265" s="61"/>
      <c r="S265" s="61"/>
      <c r="T265" s="61"/>
      <c r="U265" s="61"/>
      <c r="V265" s="61"/>
      <c r="W265" s="61"/>
      <c r="X265" s="61"/>
      <c r="Y265" s="61"/>
      <c r="Z265" s="61"/>
      <c r="AA265" s="61"/>
      <c r="AB265" s="61"/>
    </row>
    <row r="266" spans="1:28" ht="14.25" customHeight="1" x14ac:dyDescent="0.35">
      <c r="A266" s="61"/>
      <c r="B266" s="61"/>
      <c r="C266" s="61"/>
      <c r="D266" s="61"/>
      <c r="E266" s="61"/>
      <c r="F266" s="61"/>
      <c r="G266" s="61"/>
      <c r="H266" s="61"/>
      <c r="I266" s="61"/>
      <c r="J266" s="61"/>
      <c r="K266" s="61"/>
      <c r="L266" s="61"/>
      <c r="M266" s="61"/>
      <c r="N266" s="61"/>
      <c r="O266" s="61"/>
      <c r="P266" s="61"/>
      <c r="Q266" s="61"/>
      <c r="R266" s="61"/>
      <c r="S266" s="61"/>
      <c r="T266" s="61"/>
      <c r="U266" s="61"/>
      <c r="V266" s="61"/>
      <c r="W266" s="61"/>
      <c r="X266" s="61"/>
      <c r="Y266" s="61"/>
      <c r="Z266" s="61"/>
      <c r="AA266" s="61"/>
      <c r="AB266" s="61"/>
    </row>
    <row r="267" spans="1:28" ht="14.25" customHeight="1" x14ac:dyDescent="0.35">
      <c r="A267" s="61"/>
      <c r="B267" s="61"/>
      <c r="C267" s="61"/>
      <c r="D267" s="61"/>
      <c r="E267" s="61"/>
      <c r="F267" s="61"/>
      <c r="G267" s="61"/>
      <c r="H267" s="61"/>
      <c r="I267" s="61"/>
      <c r="J267" s="61"/>
      <c r="K267" s="61"/>
      <c r="L267" s="61"/>
      <c r="M267" s="61"/>
      <c r="N267" s="61"/>
      <c r="O267" s="61"/>
      <c r="P267" s="61"/>
      <c r="Q267" s="61"/>
      <c r="R267" s="61"/>
      <c r="S267" s="61"/>
      <c r="T267" s="61"/>
      <c r="U267" s="61"/>
      <c r="V267" s="61"/>
      <c r="W267" s="61"/>
      <c r="X267" s="61"/>
      <c r="Y267" s="61"/>
      <c r="Z267" s="61"/>
      <c r="AA267" s="61"/>
      <c r="AB267" s="61"/>
    </row>
    <row r="268" spans="1:28" ht="14.25" customHeight="1" x14ac:dyDescent="0.35">
      <c r="A268" s="61"/>
      <c r="B268" s="61"/>
      <c r="C268" s="61"/>
      <c r="D268" s="61"/>
      <c r="E268" s="61"/>
      <c r="F268" s="61"/>
      <c r="G268" s="61"/>
      <c r="H268" s="61"/>
      <c r="I268" s="61"/>
      <c r="J268" s="61"/>
      <c r="K268" s="61"/>
      <c r="L268" s="61"/>
      <c r="M268" s="61"/>
      <c r="N268" s="61"/>
      <c r="O268" s="61"/>
      <c r="P268" s="61"/>
      <c r="Q268" s="61"/>
      <c r="R268" s="61"/>
      <c r="S268" s="61"/>
      <c r="T268" s="61"/>
      <c r="U268" s="61"/>
      <c r="V268" s="61"/>
      <c r="W268" s="61"/>
      <c r="X268" s="61"/>
      <c r="Y268" s="61"/>
      <c r="Z268" s="61"/>
      <c r="AA268" s="61"/>
      <c r="AB268" s="61"/>
    </row>
    <row r="269" spans="1:28" ht="14.25" customHeight="1" x14ac:dyDescent="0.35">
      <c r="A269" s="61"/>
      <c r="B269" s="61"/>
      <c r="C269" s="61"/>
      <c r="D269" s="61"/>
      <c r="E269" s="61"/>
      <c r="F269" s="61"/>
      <c r="G269" s="61"/>
      <c r="H269" s="61"/>
      <c r="I269" s="61"/>
      <c r="J269" s="61"/>
      <c r="K269" s="61"/>
      <c r="L269" s="61"/>
      <c r="M269" s="61"/>
      <c r="N269" s="61"/>
      <c r="O269" s="61"/>
      <c r="P269" s="61"/>
      <c r="Q269" s="61"/>
      <c r="R269" s="61"/>
      <c r="S269" s="61"/>
      <c r="T269" s="61"/>
      <c r="U269" s="61"/>
      <c r="V269" s="61"/>
      <c r="W269" s="61"/>
      <c r="X269" s="61"/>
      <c r="Y269" s="61"/>
      <c r="Z269" s="61"/>
      <c r="AA269" s="61"/>
      <c r="AB269" s="61"/>
    </row>
    <row r="270" spans="1:28" ht="14.25" customHeight="1" x14ac:dyDescent="0.35">
      <c r="A270" s="61"/>
      <c r="B270" s="61"/>
      <c r="C270" s="61"/>
      <c r="D270" s="61"/>
      <c r="E270" s="61"/>
      <c r="F270" s="61"/>
      <c r="G270" s="61"/>
      <c r="H270" s="61"/>
      <c r="I270" s="61"/>
      <c r="J270" s="61"/>
      <c r="K270" s="61"/>
      <c r="L270" s="61"/>
      <c r="M270" s="61"/>
      <c r="N270" s="61"/>
      <c r="O270" s="61"/>
      <c r="P270" s="61"/>
      <c r="Q270" s="61"/>
      <c r="R270" s="61"/>
      <c r="S270" s="61"/>
      <c r="T270" s="61"/>
      <c r="U270" s="61"/>
      <c r="V270" s="61"/>
      <c r="W270" s="61"/>
      <c r="X270" s="61"/>
      <c r="Y270" s="61"/>
      <c r="Z270" s="61"/>
      <c r="AA270" s="61"/>
      <c r="AB270" s="61"/>
    </row>
    <row r="271" spans="1:28" ht="14.25" customHeight="1" x14ac:dyDescent="0.35">
      <c r="A271" s="61"/>
      <c r="B271" s="61"/>
      <c r="C271" s="61"/>
      <c r="D271" s="61"/>
      <c r="E271" s="61"/>
      <c r="F271" s="61"/>
      <c r="G271" s="61"/>
      <c r="H271" s="61"/>
      <c r="I271" s="61"/>
      <c r="J271" s="61"/>
      <c r="K271" s="61"/>
      <c r="L271" s="61"/>
      <c r="M271" s="61"/>
      <c r="N271" s="61"/>
      <c r="O271" s="61"/>
      <c r="P271" s="61"/>
      <c r="Q271" s="61"/>
      <c r="R271" s="61"/>
      <c r="S271" s="61"/>
      <c r="T271" s="61"/>
      <c r="U271" s="61"/>
      <c r="V271" s="61"/>
      <c r="W271" s="61"/>
      <c r="X271" s="61"/>
      <c r="Y271" s="61"/>
      <c r="Z271" s="61"/>
      <c r="AA271" s="61"/>
      <c r="AB271" s="61"/>
    </row>
    <row r="272" spans="1:28" ht="14.25" customHeight="1" x14ac:dyDescent="0.35">
      <c r="A272" s="61"/>
      <c r="B272" s="61"/>
      <c r="C272" s="61"/>
      <c r="D272" s="61"/>
      <c r="E272" s="61"/>
      <c r="F272" s="61"/>
      <c r="G272" s="61"/>
      <c r="H272" s="61"/>
      <c r="I272" s="61"/>
      <c r="J272" s="61"/>
      <c r="K272" s="61"/>
      <c r="L272" s="61"/>
      <c r="M272" s="61"/>
      <c r="N272" s="61"/>
      <c r="O272" s="61"/>
      <c r="P272" s="61"/>
      <c r="Q272" s="61"/>
      <c r="R272" s="61"/>
      <c r="S272" s="61"/>
      <c r="T272" s="61"/>
      <c r="U272" s="61"/>
      <c r="V272" s="61"/>
      <c r="W272" s="61"/>
      <c r="X272" s="61"/>
      <c r="Y272" s="61"/>
      <c r="Z272" s="61"/>
      <c r="AA272" s="61"/>
      <c r="AB272" s="61"/>
    </row>
    <row r="273" spans="1:28" ht="14.25" customHeight="1" x14ac:dyDescent="0.35">
      <c r="A273" s="61"/>
      <c r="B273" s="61"/>
      <c r="C273" s="61"/>
      <c r="D273" s="61"/>
      <c r="E273" s="61"/>
      <c r="F273" s="61"/>
      <c r="G273" s="61"/>
      <c r="H273" s="61"/>
      <c r="I273" s="61"/>
      <c r="J273" s="61"/>
      <c r="K273" s="61"/>
      <c r="L273" s="61"/>
      <c r="M273" s="61"/>
      <c r="N273" s="61"/>
      <c r="O273" s="61"/>
      <c r="P273" s="61"/>
      <c r="Q273" s="61"/>
      <c r="R273" s="61"/>
      <c r="S273" s="61"/>
      <c r="T273" s="61"/>
      <c r="U273" s="61"/>
      <c r="V273" s="61"/>
      <c r="W273" s="61"/>
      <c r="X273" s="61"/>
      <c r="Y273" s="61"/>
      <c r="Z273" s="61"/>
      <c r="AA273" s="61"/>
      <c r="AB273" s="61"/>
    </row>
    <row r="274" spans="1:28" ht="14.25" customHeight="1" x14ac:dyDescent="0.35">
      <c r="A274" s="61"/>
      <c r="B274" s="61"/>
      <c r="C274" s="61"/>
      <c r="D274" s="61"/>
      <c r="E274" s="61"/>
      <c r="F274" s="61"/>
      <c r="G274" s="61"/>
      <c r="H274" s="61"/>
      <c r="I274" s="61"/>
      <c r="J274" s="61"/>
      <c r="K274" s="61"/>
      <c r="L274" s="61"/>
      <c r="M274" s="61"/>
      <c r="N274" s="61"/>
      <c r="O274" s="61"/>
      <c r="P274" s="61"/>
      <c r="Q274" s="61"/>
      <c r="R274" s="61"/>
      <c r="S274" s="61"/>
      <c r="T274" s="61"/>
      <c r="U274" s="61"/>
      <c r="V274" s="61"/>
      <c r="W274" s="61"/>
      <c r="X274" s="61"/>
      <c r="Y274" s="61"/>
      <c r="Z274" s="61"/>
      <c r="AA274" s="61"/>
      <c r="AB274" s="61"/>
    </row>
    <row r="275" spans="1:28" ht="14.25" customHeight="1" x14ac:dyDescent="0.35">
      <c r="A275" s="61"/>
      <c r="B275" s="61"/>
      <c r="C275" s="61"/>
      <c r="D275" s="61"/>
      <c r="E275" s="61"/>
      <c r="F275" s="61"/>
      <c r="G275" s="61"/>
      <c r="H275" s="61"/>
      <c r="I275" s="61"/>
      <c r="J275" s="61"/>
      <c r="K275" s="61"/>
      <c r="L275" s="61"/>
      <c r="M275" s="61"/>
      <c r="N275" s="61"/>
      <c r="O275" s="61"/>
      <c r="P275" s="61"/>
      <c r="Q275" s="61"/>
      <c r="R275" s="61"/>
      <c r="S275" s="61"/>
      <c r="T275" s="61"/>
      <c r="U275" s="61"/>
      <c r="V275" s="61"/>
      <c r="W275" s="61"/>
      <c r="X275" s="61"/>
      <c r="Y275" s="61"/>
      <c r="Z275" s="61"/>
      <c r="AA275" s="61"/>
      <c r="AB275" s="61"/>
    </row>
    <row r="276" spans="1:28" ht="14.25" customHeight="1" x14ac:dyDescent="0.35">
      <c r="A276" s="61"/>
      <c r="B276" s="61"/>
      <c r="C276" s="61"/>
      <c r="D276" s="61"/>
      <c r="E276" s="61"/>
      <c r="F276" s="61"/>
      <c r="G276" s="61"/>
      <c r="H276" s="61"/>
      <c r="I276" s="61"/>
      <c r="J276" s="61"/>
      <c r="K276" s="61"/>
      <c r="L276" s="61"/>
      <c r="M276" s="61"/>
      <c r="N276" s="61"/>
      <c r="O276" s="61"/>
      <c r="P276" s="61"/>
      <c r="Q276" s="61"/>
      <c r="R276" s="61"/>
      <c r="S276" s="61"/>
      <c r="T276" s="61"/>
      <c r="U276" s="61"/>
      <c r="V276" s="61"/>
      <c r="W276" s="61"/>
      <c r="X276" s="61"/>
      <c r="Y276" s="61"/>
      <c r="Z276" s="61"/>
      <c r="AA276" s="61"/>
      <c r="AB276" s="61"/>
    </row>
    <row r="277" spans="1:28" ht="14.25" customHeight="1" x14ac:dyDescent="0.35">
      <c r="A277" s="61"/>
      <c r="B277" s="61"/>
      <c r="C277" s="61"/>
      <c r="D277" s="61"/>
      <c r="E277" s="61"/>
      <c r="F277" s="61"/>
      <c r="G277" s="61"/>
      <c r="H277" s="61"/>
      <c r="I277" s="61"/>
      <c r="J277" s="61"/>
      <c r="K277" s="61"/>
      <c r="L277" s="61"/>
      <c r="M277" s="61"/>
      <c r="N277" s="61"/>
      <c r="O277" s="61"/>
      <c r="P277" s="61"/>
      <c r="Q277" s="61"/>
      <c r="R277" s="61"/>
      <c r="S277" s="61"/>
      <c r="T277" s="61"/>
      <c r="U277" s="61"/>
      <c r="V277" s="61"/>
      <c r="W277" s="61"/>
      <c r="X277" s="61"/>
      <c r="Y277" s="61"/>
      <c r="Z277" s="61"/>
      <c r="AA277" s="61"/>
      <c r="AB277" s="61"/>
    </row>
    <row r="278" spans="1:28" ht="14.25" customHeight="1" x14ac:dyDescent="0.35">
      <c r="A278" s="61"/>
      <c r="B278" s="61"/>
      <c r="C278" s="61"/>
      <c r="D278" s="61"/>
      <c r="E278" s="61"/>
      <c r="F278" s="61"/>
      <c r="G278" s="61"/>
      <c r="H278" s="61"/>
      <c r="I278" s="61"/>
      <c r="J278" s="61"/>
      <c r="K278" s="61"/>
      <c r="L278" s="61"/>
      <c r="M278" s="61"/>
      <c r="N278" s="61"/>
      <c r="O278" s="61"/>
      <c r="P278" s="61"/>
      <c r="Q278" s="61"/>
      <c r="R278" s="61"/>
      <c r="S278" s="61"/>
      <c r="T278" s="61"/>
      <c r="U278" s="61"/>
      <c r="V278" s="61"/>
      <c r="W278" s="61"/>
      <c r="X278" s="61"/>
      <c r="Y278" s="61"/>
      <c r="Z278" s="61"/>
      <c r="AA278" s="61"/>
      <c r="AB278" s="61"/>
    </row>
    <row r="279" spans="1:28" ht="14.25" customHeight="1" x14ac:dyDescent="0.35">
      <c r="A279" s="61"/>
      <c r="B279" s="61"/>
      <c r="C279" s="61"/>
      <c r="D279" s="61"/>
      <c r="E279" s="61"/>
      <c r="F279" s="61"/>
      <c r="G279" s="61"/>
      <c r="H279" s="61"/>
      <c r="I279" s="61"/>
      <c r="J279" s="61"/>
      <c r="K279" s="61"/>
      <c r="L279" s="61"/>
      <c r="M279" s="61"/>
      <c r="N279" s="61"/>
      <c r="O279" s="61"/>
      <c r="P279" s="61"/>
      <c r="Q279" s="61"/>
      <c r="R279" s="61"/>
      <c r="S279" s="61"/>
      <c r="T279" s="61"/>
      <c r="U279" s="61"/>
      <c r="V279" s="61"/>
      <c r="W279" s="61"/>
      <c r="X279" s="61"/>
      <c r="Y279" s="61"/>
      <c r="Z279" s="61"/>
      <c r="AA279" s="61"/>
      <c r="AB279" s="61"/>
    </row>
    <row r="280" spans="1:28" ht="14.25" customHeight="1" x14ac:dyDescent="0.35">
      <c r="A280" s="61"/>
      <c r="B280" s="61"/>
      <c r="C280" s="61"/>
      <c r="D280" s="61"/>
      <c r="E280" s="61"/>
      <c r="F280" s="61"/>
      <c r="G280" s="61"/>
      <c r="H280" s="61"/>
      <c r="I280" s="61"/>
      <c r="J280" s="61"/>
      <c r="K280" s="61"/>
      <c r="L280" s="61"/>
      <c r="M280" s="61"/>
      <c r="N280" s="61"/>
      <c r="O280" s="61"/>
      <c r="P280" s="61"/>
      <c r="Q280" s="61"/>
      <c r="R280" s="61"/>
      <c r="S280" s="61"/>
      <c r="T280" s="61"/>
      <c r="U280" s="61"/>
      <c r="V280" s="61"/>
      <c r="W280" s="61"/>
      <c r="X280" s="61"/>
      <c r="Y280" s="61"/>
      <c r="Z280" s="61"/>
      <c r="AA280" s="61"/>
      <c r="AB280" s="61"/>
    </row>
    <row r="281" spans="1:28" ht="14.25" customHeight="1" x14ac:dyDescent="0.35">
      <c r="A281" s="61"/>
      <c r="B281" s="61"/>
      <c r="C281" s="61"/>
      <c r="D281" s="61"/>
      <c r="E281" s="61"/>
      <c r="F281" s="61"/>
      <c r="G281" s="61"/>
      <c r="H281" s="61"/>
      <c r="I281" s="61"/>
      <c r="J281" s="61"/>
      <c r="K281" s="61"/>
      <c r="L281" s="61"/>
      <c r="M281" s="61"/>
      <c r="N281" s="61"/>
      <c r="O281" s="61"/>
      <c r="P281" s="61"/>
      <c r="Q281" s="61"/>
      <c r="R281" s="61"/>
      <c r="S281" s="61"/>
      <c r="T281" s="61"/>
      <c r="U281" s="61"/>
      <c r="V281" s="61"/>
      <c r="W281" s="61"/>
      <c r="X281" s="61"/>
      <c r="Y281" s="61"/>
      <c r="Z281" s="61"/>
      <c r="AA281" s="61"/>
      <c r="AB281" s="61"/>
    </row>
    <row r="282" spans="1:28" ht="14.25" customHeight="1" x14ac:dyDescent="0.35">
      <c r="A282" s="61"/>
      <c r="B282" s="61"/>
      <c r="C282" s="61"/>
      <c r="D282" s="61"/>
      <c r="E282" s="61"/>
      <c r="F282" s="61"/>
      <c r="G282" s="61"/>
      <c r="H282" s="61"/>
      <c r="I282" s="61"/>
      <c r="J282" s="61"/>
      <c r="K282" s="61"/>
      <c r="L282" s="61"/>
      <c r="M282" s="61"/>
      <c r="N282" s="61"/>
      <c r="O282" s="61"/>
      <c r="P282" s="61"/>
      <c r="Q282" s="61"/>
      <c r="R282" s="61"/>
      <c r="S282" s="61"/>
      <c r="T282" s="61"/>
      <c r="U282" s="61"/>
      <c r="V282" s="61"/>
      <c r="W282" s="61"/>
      <c r="X282" s="61"/>
      <c r="Y282" s="61"/>
      <c r="Z282" s="61"/>
      <c r="AA282" s="61"/>
      <c r="AB282" s="61"/>
    </row>
    <row r="283" spans="1:28" ht="14.25" customHeight="1" x14ac:dyDescent="0.35">
      <c r="A283" s="61"/>
      <c r="B283" s="61"/>
      <c r="C283" s="61"/>
      <c r="D283" s="61"/>
      <c r="E283" s="61"/>
      <c r="F283" s="61"/>
      <c r="G283" s="61"/>
      <c r="H283" s="61"/>
      <c r="I283" s="61"/>
      <c r="J283" s="61"/>
      <c r="K283" s="61"/>
      <c r="L283" s="61"/>
      <c r="M283" s="61"/>
      <c r="N283" s="61"/>
      <c r="O283" s="61"/>
      <c r="P283" s="61"/>
      <c r="Q283" s="61"/>
      <c r="R283" s="61"/>
      <c r="S283" s="61"/>
      <c r="T283" s="61"/>
      <c r="U283" s="61"/>
      <c r="V283" s="61"/>
      <c r="W283" s="61"/>
      <c r="X283" s="61"/>
      <c r="Y283" s="61"/>
      <c r="Z283" s="61"/>
      <c r="AA283" s="61"/>
      <c r="AB283" s="61"/>
    </row>
    <row r="284" spans="1:28" ht="14.25" customHeight="1" x14ac:dyDescent="0.35">
      <c r="A284" s="61"/>
      <c r="B284" s="61"/>
      <c r="C284" s="61"/>
      <c r="D284" s="61"/>
      <c r="E284" s="61"/>
      <c r="F284" s="61"/>
      <c r="G284" s="61"/>
      <c r="H284" s="61"/>
      <c r="I284" s="61"/>
      <c r="J284" s="61"/>
      <c r="K284" s="61"/>
      <c r="L284" s="61"/>
      <c r="M284" s="61"/>
      <c r="N284" s="61"/>
      <c r="O284" s="61"/>
      <c r="P284" s="61"/>
      <c r="Q284" s="61"/>
      <c r="R284" s="61"/>
      <c r="S284" s="61"/>
      <c r="T284" s="61"/>
      <c r="U284" s="61"/>
      <c r="V284" s="61"/>
      <c r="W284" s="61"/>
      <c r="X284" s="61"/>
      <c r="Y284" s="61"/>
      <c r="Z284" s="61"/>
      <c r="AA284" s="61"/>
      <c r="AB284" s="61"/>
    </row>
    <row r="285" spans="1:28" ht="14.25" customHeight="1" x14ac:dyDescent="0.35">
      <c r="A285" s="61"/>
      <c r="B285" s="61"/>
      <c r="C285" s="61"/>
      <c r="D285" s="61"/>
      <c r="E285" s="61"/>
      <c r="F285" s="61"/>
      <c r="G285" s="61"/>
      <c r="H285" s="61"/>
      <c r="I285" s="61"/>
      <c r="J285" s="61"/>
      <c r="K285" s="61"/>
      <c r="L285" s="61"/>
      <c r="M285" s="61"/>
      <c r="N285" s="61"/>
      <c r="O285" s="61"/>
      <c r="P285" s="61"/>
      <c r="Q285" s="61"/>
      <c r="R285" s="61"/>
      <c r="S285" s="61"/>
      <c r="T285" s="61"/>
      <c r="U285" s="61"/>
      <c r="V285" s="61"/>
      <c r="W285" s="61"/>
      <c r="X285" s="61"/>
      <c r="Y285" s="61"/>
      <c r="Z285" s="61"/>
      <c r="AA285" s="61"/>
      <c r="AB285" s="61"/>
    </row>
    <row r="286" spans="1:28" ht="14.25" customHeight="1" x14ac:dyDescent="0.35">
      <c r="A286" s="61"/>
      <c r="B286" s="61"/>
      <c r="C286" s="61"/>
      <c r="D286" s="61"/>
      <c r="E286" s="61"/>
      <c r="F286" s="61"/>
      <c r="G286" s="61"/>
      <c r="H286" s="61"/>
      <c r="I286" s="61"/>
      <c r="J286" s="61"/>
      <c r="K286" s="61"/>
      <c r="L286" s="61"/>
      <c r="M286" s="61"/>
      <c r="N286" s="61"/>
      <c r="O286" s="61"/>
      <c r="P286" s="61"/>
      <c r="Q286" s="61"/>
      <c r="R286" s="61"/>
      <c r="S286" s="61"/>
      <c r="T286" s="61"/>
      <c r="U286" s="61"/>
      <c r="V286" s="61"/>
      <c r="W286" s="61"/>
      <c r="X286" s="61"/>
      <c r="Y286" s="61"/>
      <c r="Z286" s="61"/>
      <c r="AA286" s="61"/>
      <c r="AB286" s="61"/>
    </row>
    <row r="287" spans="1:28" ht="14.25" customHeight="1" x14ac:dyDescent="0.35">
      <c r="A287" s="61"/>
      <c r="B287" s="61"/>
      <c r="C287" s="61"/>
      <c r="D287" s="61"/>
      <c r="E287" s="61"/>
      <c r="F287" s="61"/>
      <c r="G287" s="61"/>
      <c r="H287" s="61"/>
      <c r="I287" s="61"/>
      <c r="J287" s="61"/>
      <c r="K287" s="61"/>
      <c r="L287" s="61"/>
      <c r="M287" s="61"/>
      <c r="N287" s="61"/>
      <c r="O287" s="61"/>
      <c r="P287" s="61"/>
      <c r="Q287" s="61"/>
      <c r="R287" s="61"/>
      <c r="S287" s="61"/>
      <c r="T287" s="61"/>
      <c r="U287" s="61"/>
      <c r="V287" s="61"/>
      <c r="W287" s="61"/>
      <c r="X287" s="61"/>
      <c r="Y287" s="61"/>
      <c r="Z287" s="61"/>
      <c r="AA287" s="61"/>
      <c r="AB287" s="61"/>
    </row>
    <row r="288" spans="1:28" ht="14.25" customHeight="1" x14ac:dyDescent="0.35">
      <c r="A288" s="61"/>
      <c r="B288" s="61"/>
      <c r="C288" s="61"/>
      <c r="D288" s="61"/>
      <c r="E288" s="61"/>
      <c r="F288" s="61"/>
      <c r="G288" s="61"/>
      <c r="H288" s="61"/>
      <c r="I288" s="61"/>
      <c r="J288" s="61"/>
      <c r="K288" s="61"/>
      <c r="L288" s="61"/>
      <c r="M288" s="61"/>
      <c r="N288" s="61"/>
      <c r="O288" s="61"/>
      <c r="P288" s="61"/>
      <c r="Q288" s="61"/>
      <c r="R288" s="61"/>
      <c r="S288" s="61"/>
      <c r="T288" s="61"/>
      <c r="U288" s="61"/>
      <c r="V288" s="61"/>
      <c r="W288" s="61"/>
      <c r="X288" s="61"/>
      <c r="Y288" s="61"/>
      <c r="Z288" s="61"/>
      <c r="AA288" s="61"/>
      <c r="AB288" s="61"/>
    </row>
    <row r="289" spans="1:28" ht="14.25" customHeight="1" x14ac:dyDescent="0.35">
      <c r="A289" s="61"/>
      <c r="B289" s="61"/>
      <c r="C289" s="61"/>
      <c r="D289" s="61"/>
      <c r="E289" s="61"/>
      <c r="F289" s="61"/>
      <c r="G289" s="61"/>
      <c r="H289" s="61"/>
      <c r="I289" s="61"/>
      <c r="J289" s="61"/>
      <c r="K289" s="61"/>
      <c r="L289" s="61"/>
      <c r="M289" s="61"/>
      <c r="N289" s="61"/>
      <c r="O289" s="61"/>
      <c r="P289" s="61"/>
      <c r="Q289" s="61"/>
      <c r="R289" s="61"/>
      <c r="S289" s="61"/>
      <c r="T289" s="61"/>
      <c r="U289" s="61"/>
      <c r="V289" s="61"/>
      <c r="W289" s="61"/>
      <c r="X289" s="61"/>
      <c r="Y289" s="61"/>
      <c r="Z289" s="61"/>
      <c r="AA289" s="61"/>
      <c r="AB289" s="61"/>
    </row>
    <row r="290" spans="1:28" ht="14.25" customHeight="1" x14ac:dyDescent="0.35">
      <c r="A290" s="61"/>
      <c r="B290" s="61"/>
      <c r="C290" s="61"/>
      <c r="D290" s="61"/>
      <c r="E290" s="61"/>
      <c r="F290" s="61"/>
      <c r="G290" s="61"/>
      <c r="H290" s="61"/>
      <c r="I290" s="61"/>
      <c r="J290" s="61"/>
      <c r="K290" s="61"/>
      <c r="L290" s="61"/>
      <c r="M290" s="61"/>
      <c r="N290" s="61"/>
      <c r="O290" s="61"/>
      <c r="P290" s="61"/>
      <c r="Q290" s="61"/>
      <c r="R290" s="61"/>
      <c r="S290" s="61"/>
      <c r="T290" s="61"/>
      <c r="U290" s="61"/>
      <c r="V290" s="61"/>
      <c r="W290" s="61"/>
      <c r="X290" s="61"/>
      <c r="Y290" s="61"/>
      <c r="Z290" s="61"/>
      <c r="AA290" s="61"/>
      <c r="AB290" s="61"/>
    </row>
    <row r="291" spans="1:28" ht="14.25" customHeight="1" x14ac:dyDescent="0.35">
      <c r="A291" s="61"/>
      <c r="B291" s="61"/>
      <c r="C291" s="61"/>
      <c r="D291" s="61"/>
      <c r="E291" s="61"/>
      <c r="F291" s="61"/>
      <c r="G291" s="61"/>
      <c r="H291" s="61"/>
      <c r="I291" s="61"/>
      <c r="J291" s="61"/>
      <c r="K291" s="61"/>
      <c r="L291" s="61"/>
      <c r="M291" s="61"/>
      <c r="N291" s="61"/>
      <c r="O291" s="61"/>
      <c r="P291" s="61"/>
      <c r="Q291" s="61"/>
      <c r="R291" s="61"/>
      <c r="S291" s="61"/>
      <c r="T291" s="61"/>
      <c r="U291" s="61"/>
      <c r="V291" s="61"/>
      <c r="W291" s="61"/>
      <c r="X291" s="61"/>
      <c r="Y291" s="61"/>
      <c r="Z291" s="61"/>
      <c r="AA291" s="61"/>
      <c r="AB291" s="61"/>
    </row>
    <row r="292" spans="1:28" ht="14.25" customHeight="1" x14ac:dyDescent="0.35">
      <c r="A292" s="61"/>
      <c r="B292" s="61"/>
      <c r="C292" s="61"/>
      <c r="D292" s="61"/>
      <c r="E292" s="61"/>
      <c r="F292" s="61"/>
      <c r="G292" s="61"/>
      <c r="H292" s="61"/>
      <c r="I292" s="61"/>
      <c r="J292" s="61"/>
      <c r="K292" s="61"/>
      <c r="L292" s="61"/>
      <c r="M292" s="61"/>
      <c r="N292" s="61"/>
      <c r="O292" s="61"/>
      <c r="P292" s="61"/>
      <c r="Q292" s="61"/>
      <c r="R292" s="61"/>
      <c r="S292" s="61"/>
      <c r="T292" s="61"/>
      <c r="U292" s="61"/>
      <c r="V292" s="61"/>
      <c r="W292" s="61"/>
      <c r="X292" s="61"/>
      <c r="Y292" s="61"/>
      <c r="Z292" s="61"/>
      <c r="AA292" s="61"/>
      <c r="AB292" s="61"/>
    </row>
    <row r="293" spans="1:28" ht="14.25" customHeight="1" x14ac:dyDescent="0.35">
      <c r="A293" s="61"/>
      <c r="B293" s="61"/>
      <c r="C293" s="61"/>
      <c r="D293" s="61"/>
      <c r="E293" s="61"/>
      <c r="F293" s="61"/>
      <c r="G293" s="61"/>
      <c r="H293" s="61"/>
      <c r="I293" s="61"/>
      <c r="J293" s="61"/>
      <c r="K293" s="61"/>
      <c r="L293" s="61"/>
      <c r="M293" s="61"/>
      <c r="N293" s="61"/>
      <c r="O293" s="61"/>
      <c r="P293" s="61"/>
      <c r="Q293" s="61"/>
      <c r="R293" s="61"/>
      <c r="S293" s="61"/>
      <c r="T293" s="61"/>
      <c r="U293" s="61"/>
      <c r="V293" s="61"/>
      <c r="W293" s="61"/>
      <c r="X293" s="61"/>
      <c r="Y293" s="61"/>
      <c r="Z293" s="61"/>
      <c r="AA293" s="61"/>
      <c r="AB293" s="61"/>
    </row>
    <row r="294" spans="1:28" ht="14.25" customHeight="1" x14ac:dyDescent="0.35">
      <c r="A294" s="61"/>
      <c r="B294" s="61"/>
      <c r="C294" s="61"/>
      <c r="D294" s="61"/>
      <c r="E294" s="61"/>
      <c r="F294" s="61"/>
      <c r="G294" s="61"/>
      <c r="H294" s="61"/>
      <c r="I294" s="61"/>
      <c r="J294" s="61"/>
      <c r="K294" s="61"/>
      <c r="L294" s="61"/>
      <c r="M294" s="61"/>
      <c r="N294" s="61"/>
      <c r="O294" s="61"/>
      <c r="P294" s="61"/>
      <c r="Q294" s="61"/>
      <c r="R294" s="61"/>
      <c r="S294" s="61"/>
      <c r="T294" s="61"/>
      <c r="U294" s="61"/>
      <c r="V294" s="61"/>
      <c r="W294" s="61"/>
      <c r="X294" s="61"/>
      <c r="Y294" s="61"/>
      <c r="Z294" s="61"/>
      <c r="AA294" s="61"/>
      <c r="AB294" s="61"/>
    </row>
    <row r="295" spans="1:28" ht="14.25" customHeight="1" x14ac:dyDescent="0.35">
      <c r="A295" s="61"/>
      <c r="B295" s="61"/>
      <c r="C295" s="61"/>
      <c r="D295" s="61"/>
      <c r="E295" s="61"/>
      <c r="F295" s="61"/>
      <c r="G295" s="61"/>
      <c r="H295" s="61"/>
      <c r="I295" s="61"/>
      <c r="J295" s="61"/>
      <c r="K295" s="61"/>
      <c r="L295" s="61"/>
      <c r="M295" s="61"/>
      <c r="N295" s="61"/>
      <c r="O295" s="61"/>
      <c r="P295" s="61"/>
      <c r="Q295" s="61"/>
      <c r="R295" s="61"/>
      <c r="S295" s="61"/>
      <c r="T295" s="61"/>
      <c r="U295" s="61"/>
      <c r="V295" s="61"/>
      <c r="W295" s="61"/>
      <c r="X295" s="61"/>
      <c r="Y295" s="61"/>
      <c r="Z295" s="61"/>
      <c r="AA295" s="61"/>
      <c r="AB295" s="61"/>
    </row>
    <row r="296" spans="1:28" ht="14.25" customHeight="1" x14ac:dyDescent="0.35">
      <c r="A296" s="61"/>
      <c r="B296" s="61"/>
      <c r="C296" s="61"/>
      <c r="D296" s="61"/>
      <c r="E296" s="61"/>
      <c r="F296" s="61"/>
      <c r="G296" s="61"/>
      <c r="H296" s="61"/>
      <c r="I296" s="61"/>
      <c r="J296" s="61"/>
      <c r="K296" s="61"/>
      <c r="L296" s="61"/>
      <c r="M296" s="61"/>
      <c r="N296" s="61"/>
      <c r="O296" s="61"/>
      <c r="P296" s="61"/>
      <c r="Q296" s="61"/>
      <c r="R296" s="61"/>
      <c r="S296" s="61"/>
      <c r="T296" s="61"/>
      <c r="U296" s="61"/>
      <c r="V296" s="61"/>
      <c r="W296" s="61"/>
      <c r="X296" s="61"/>
      <c r="Y296" s="61"/>
      <c r="Z296" s="61"/>
      <c r="AA296" s="61"/>
      <c r="AB296" s="61"/>
    </row>
    <row r="297" spans="1:28" ht="14.25" customHeight="1" x14ac:dyDescent="0.35">
      <c r="A297" s="61"/>
      <c r="B297" s="61"/>
      <c r="C297" s="61"/>
      <c r="D297" s="61"/>
      <c r="E297" s="61"/>
      <c r="F297" s="61"/>
      <c r="G297" s="61"/>
      <c r="H297" s="61"/>
      <c r="I297" s="61"/>
      <c r="J297" s="61"/>
      <c r="K297" s="61"/>
      <c r="L297" s="61"/>
      <c r="M297" s="61"/>
      <c r="N297" s="61"/>
      <c r="O297" s="61"/>
      <c r="P297" s="61"/>
      <c r="Q297" s="61"/>
      <c r="R297" s="61"/>
      <c r="S297" s="61"/>
      <c r="T297" s="61"/>
      <c r="U297" s="61"/>
      <c r="V297" s="61"/>
      <c r="W297" s="61"/>
      <c r="X297" s="61"/>
      <c r="Y297" s="61"/>
      <c r="Z297" s="61"/>
      <c r="AA297" s="61"/>
      <c r="AB297" s="61"/>
    </row>
    <row r="298" spans="1:28" ht="14.25" customHeight="1" x14ac:dyDescent="0.35">
      <c r="A298" s="61"/>
      <c r="B298" s="61"/>
      <c r="C298" s="61"/>
      <c r="D298" s="61"/>
      <c r="E298" s="61"/>
      <c r="F298" s="61"/>
      <c r="G298" s="61"/>
      <c r="H298" s="61"/>
      <c r="I298" s="61"/>
      <c r="J298" s="61"/>
      <c r="K298" s="61"/>
      <c r="L298" s="61"/>
      <c r="M298" s="61"/>
      <c r="N298" s="61"/>
      <c r="O298" s="61"/>
      <c r="P298" s="61"/>
      <c r="Q298" s="61"/>
      <c r="R298" s="61"/>
      <c r="S298" s="61"/>
      <c r="T298" s="61"/>
      <c r="U298" s="61"/>
      <c r="V298" s="61"/>
      <c r="W298" s="61"/>
      <c r="X298" s="61"/>
      <c r="Y298" s="61"/>
      <c r="Z298" s="61"/>
      <c r="AA298" s="61"/>
      <c r="AB298" s="61"/>
    </row>
    <row r="299" spans="1:28" ht="14.25" customHeight="1" x14ac:dyDescent="0.35">
      <c r="A299" s="61"/>
      <c r="B299" s="61"/>
      <c r="C299" s="61"/>
      <c r="D299" s="61"/>
      <c r="E299" s="61"/>
      <c r="F299" s="61"/>
      <c r="G299" s="61"/>
      <c r="H299" s="61"/>
      <c r="I299" s="61"/>
      <c r="J299" s="61"/>
      <c r="K299" s="61"/>
      <c r="L299" s="61"/>
      <c r="M299" s="61"/>
      <c r="N299" s="61"/>
      <c r="O299" s="61"/>
      <c r="P299" s="61"/>
      <c r="Q299" s="61"/>
      <c r="R299" s="61"/>
      <c r="S299" s="61"/>
      <c r="T299" s="61"/>
      <c r="U299" s="61"/>
      <c r="V299" s="61"/>
      <c r="W299" s="61"/>
      <c r="X299" s="61"/>
      <c r="Y299" s="61"/>
      <c r="Z299" s="61"/>
      <c r="AA299" s="61"/>
      <c r="AB299" s="61"/>
    </row>
    <row r="300" spans="1:28" ht="14.25" customHeight="1" x14ac:dyDescent="0.35">
      <c r="A300" s="61"/>
      <c r="B300" s="61"/>
      <c r="C300" s="61"/>
      <c r="D300" s="61"/>
      <c r="E300" s="61"/>
      <c r="F300" s="61"/>
      <c r="G300" s="61"/>
      <c r="H300" s="61"/>
      <c r="I300" s="61"/>
      <c r="J300" s="61"/>
      <c r="K300" s="61"/>
      <c r="L300" s="61"/>
      <c r="M300" s="61"/>
      <c r="N300" s="61"/>
      <c r="O300" s="61"/>
      <c r="P300" s="61"/>
      <c r="Q300" s="61"/>
      <c r="R300" s="61"/>
      <c r="S300" s="61"/>
      <c r="T300" s="61"/>
      <c r="U300" s="61"/>
      <c r="V300" s="61"/>
      <c r="W300" s="61"/>
      <c r="X300" s="61"/>
      <c r="Y300" s="61"/>
      <c r="Z300" s="61"/>
      <c r="AA300" s="61"/>
      <c r="AB300" s="61"/>
    </row>
    <row r="301" spans="1:28" ht="14.25" customHeight="1" x14ac:dyDescent="0.35">
      <c r="A301" s="61"/>
      <c r="B301" s="61"/>
      <c r="C301" s="61"/>
      <c r="D301" s="61"/>
      <c r="E301" s="61"/>
      <c r="F301" s="61"/>
      <c r="G301" s="61"/>
      <c r="H301" s="61"/>
      <c r="I301" s="61"/>
      <c r="J301" s="61"/>
      <c r="K301" s="61"/>
      <c r="L301" s="61"/>
      <c r="M301" s="61"/>
      <c r="N301" s="61"/>
      <c r="O301" s="61"/>
      <c r="P301" s="61"/>
      <c r="Q301" s="61"/>
      <c r="R301" s="61"/>
      <c r="S301" s="61"/>
      <c r="T301" s="61"/>
      <c r="U301" s="61"/>
      <c r="V301" s="61"/>
      <c r="W301" s="61"/>
      <c r="X301" s="61"/>
      <c r="Y301" s="61"/>
      <c r="Z301" s="61"/>
      <c r="AA301" s="61"/>
      <c r="AB301" s="61"/>
    </row>
    <row r="302" spans="1:28" ht="14.25" customHeight="1" x14ac:dyDescent="0.35">
      <c r="A302" s="61"/>
      <c r="B302" s="61"/>
      <c r="C302" s="61"/>
      <c r="D302" s="61"/>
      <c r="E302" s="61"/>
      <c r="F302" s="61"/>
      <c r="G302" s="61"/>
      <c r="H302" s="61"/>
      <c r="I302" s="61"/>
      <c r="J302" s="61"/>
      <c r="K302" s="61"/>
      <c r="L302" s="61"/>
      <c r="M302" s="61"/>
      <c r="N302" s="61"/>
      <c r="O302" s="61"/>
      <c r="P302" s="61"/>
      <c r="Q302" s="61"/>
      <c r="R302" s="61"/>
      <c r="S302" s="61"/>
      <c r="T302" s="61"/>
      <c r="U302" s="61"/>
      <c r="V302" s="61"/>
      <c r="W302" s="61"/>
      <c r="X302" s="61"/>
      <c r="Y302" s="61"/>
      <c r="Z302" s="61"/>
      <c r="AA302" s="61"/>
      <c r="AB302" s="61"/>
    </row>
    <row r="303" spans="1:28" ht="14.25" customHeight="1" x14ac:dyDescent="0.35">
      <c r="A303" s="61"/>
      <c r="B303" s="61"/>
      <c r="C303" s="61"/>
      <c r="D303" s="61"/>
      <c r="E303" s="61"/>
      <c r="F303" s="61"/>
      <c r="G303" s="61"/>
      <c r="H303" s="61"/>
      <c r="I303" s="61"/>
      <c r="J303" s="61"/>
      <c r="K303" s="61"/>
      <c r="L303" s="61"/>
      <c r="M303" s="61"/>
      <c r="N303" s="61"/>
      <c r="O303" s="61"/>
      <c r="P303" s="61"/>
      <c r="Q303" s="61"/>
      <c r="R303" s="61"/>
      <c r="S303" s="61"/>
      <c r="T303" s="61"/>
      <c r="U303" s="61"/>
      <c r="V303" s="61"/>
      <c r="W303" s="61"/>
      <c r="X303" s="61"/>
      <c r="Y303" s="61"/>
      <c r="Z303" s="61"/>
      <c r="AA303" s="61"/>
      <c r="AB303" s="61"/>
    </row>
    <row r="304" spans="1:28" ht="14.25" customHeight="1" x14ac:dyDescent="0.35">
      <c r="A304" s="61"/>
      <c r="B304" s="61"/>
      <c r="C304" s="61"/>
      <c r="D304" s="61"/>
      <c r="E304" s="61"/>
      <c r="F304" s="61"/>
      <c r="G304" s="61"/>
      <c r="H304" s="61"/>
      <c r="I304" s="61"/>
      <c r="J304" s="61"/>
      <c r="K304" s="61"/>
      <c r="L304" s="61"/>
      <c r="M304" s="61"/>
      <c r="N304" s="61"/>
      <c r="O304" s="61"/>
      <c r="P304" s="61"/>
      <c r="Q304" s="61"/>
      <c r="R304" s="61"/>
      <c r="S304" s="61"/>
      <c r="T304" s="61"/>
      <c r="U304" s="61"/>
      <c r="V304" s="61"/>
      <c r="W304" s="61"/>
      <c r="X304" s="61"/>
      <c r="Y304" s="61"/>
      <c r="Z304" s="61"/>
      <c r="AA304" s="61"/>
      <c r="AB304" s="61"/>
    </row>
    <row r="305" spans="1:28" ht="14.25" customHeight="1" x14ac:dyDescent="0.35">
      <c r="A305" s="61"/>
      <c r="B305" s="61"/>
      <c r="C305" s="61"/>
      <c r="D305" s="61"/>
      <c r="E305" s="61"/>
      <c r="F305" s="61"/>
      <c r="G305" s="61"/>
      <c r="H305" s="61"/>
      <c r="I305" s="61"/>
      <c r="J305" s="61"/>
      <c r="K305" s="61"/>
      <c r="L305" s="61"/>
      <c r="M305" s="61"/>
      <c r="N305" s="61"/>
      <c r="O305" s="61"/>
      <c r="P305" s="61"/>
      <c r="Q305" s="61"/>
      <c r="R305" s="61"/>
      <c r="S305" s="61"/>
      <c r="T305" s="61"/>
      <c r="U305" s="61"/>
      <c r="V305" s="61"/>
      <c r="W305" s="61"/>
      <c r="X305" s="61"/>
      <c r="Y305" s="61"/>
      <c r="Z305" s="61"/>
      <c r="AA305" s="61"/>
      <c r="AB305" s="61"/>
    </row>
    <row r="306" spans="1:28" ht="14.25" customHeight="1" x14ac:dyDescent="0.35">
      <c r="A306" s="61"/>
      <c r="B306" s="61"/>
      <c r="C306" s="61"/>
      <c r="D306" s="61"/>
      <c r="E306" s="61"/>
      <c r="F306" s="61"/>
      <c r="G306" s="61"/>
      <c r="H306" s="61"/>
      <c r="I306" s="61"/>
      <c r="J306" s="61"/>
      <c r="K306" s="61"/>
      <c r="L306" s="61"/>
      <c r="M306" s="61"/>
      <c r="N306" s="61"/>
      <c r="O306" s="61"/>
      <c r="P306" s="61"/>
      <c r="Q306" s="61"/>
      <c r="R306" s="61"/>
      <c r="S306" s="61"/>
      <c r="T306" s="61"/>
      <c r="U306" s="61"/>
      <c r="V306" s="61"/>
      <c r="W306" s="61"/>
      <c r="X306" s="61"/>
      <c r="Y306" s="61"/>
      <c r="Z306" s="61"/>
      <c r="AA306" s="61"/>
      <c r="AB306" s="61"/>
    </row>
    <row r="307" spans="1:28" ht="14.25" customHeight="1" x14ac:dyDescent="0.35">
      <c r="A307" s="61"/>
      <c r="B307" s="61"/>
      <c r="C307" s="61"/>
      <c r="D307" s="61"/>
      <c r="E307" s="61"/>
      <c r="F307" s="61"/>
      <c r="G307" s="61"/>
      <c r="H307" s="61"/>
      <c r="I307" s="61"/>
      <c r="J307" s="61"/>
      <c r="K307" s="61"/>
      <c r="L307" s="61"/>
      <c r="M307" s="61"/>
      <c r="N307" s="61"/>
      <c r="O307" s="61"/>
      <c r="P307" s="61"/>
      <c r="Q307" s="61"/>
      <c r="R307" s="61"/>
      <c r="S307" s="61"/>
      <c r="T307" s="61"/>
      <c r="U307" s="61"/>
      <c r="V307" s="61"/>
      <c r="W307" s="61"/>
      <c r="X307" s="61"/>
      <c r="Y307" s="61"/>
      <c r="Z307" s="61"/>
      <c r="AA307" s="61"/>
      <c r="AB307" s="61"/>
    </row>
    <row r="308" spans="1:28" ht="14.25" customHeight="1" x14ac:dyDescent="0.35">
      <c r="A308" s="61"/>
      <c r="B308" s="61"/>
      <c r="C308" s="61"/>
      <c r="D308" s="61"/>
      <c r="E308" s="61"/>
      <c r="F308" s="61"/>
      <c r="G308" s="61"/>
      <c r="H308" s="61"/>
      <c r="I308" s="61"/>
      <c r="J308" s="61"/>
      <c r="K308" s="61"/>
      <c r="L308" s="61"/>
      <c r="M308" s="61"/>
      <c r="N308" s="61"/>
      <c r="O308" s="61"/>
      <c r="P308" s="61"/>
      <c r="Q308" s="61"/>
      <c r="R308" s="61"/>
      <c r="S308" s="61"/>
      <c r="T308" s="61"/>
      <c r="U308" s="61"/>
      <c r="V308" s="61"/>
      <c r="W308" s="61"/>
      <c r="X308" s="61"/>
      <c r="Y308" s="61"/>
      <c r="Z308" s="61"/>
      <c r="AA308" s="61"/>
      <c r="AB308" s="61"/>
    </row>
    <row r="309" spans="1:28" ht="14.25" customHeight="1" x14ac:dyDescent="0.35">
      <c r="A309" s="61"/>
      <c r="B309" s="61"/>
      <c r="C309" s="61"/>
      <c r="D309" s="61"/>
      <c r="E309" s="61"/>
      <c r="F309" s="61"/>
      <c r="G309" s="61"/>
      <c r="H309" s="61"/>
      <c r="I309" s="61"/>
      <c r="J309" s="61"/>
      <c r="K309" s="61"/>
      <c r="L309" s="61"/>
      <c r="M309" s="61"/>
      <c r="N309" s="61"/>
      <c r="O309" s="61"/>
      <c r="P309" s="61"/>
      <c r="Q309" s="61"/>
      <c r="R309" s="61"/>
      <c r="S309" s="61"/>
      <c r="T309" s="61"/>
      <c r="U309" s="61"/>
      <c r="V309" s="61"/>
      <c r="W309" s="61"/>
      <c r="X309" s="61"/>
      <c r="Y309" s="61"/>
      <c r="Z309" s="61"/>
      <c r="AA309" s="61"/>
      <c r="AB309" s="61"/>
    </row>
    <row r="310" spans="1:28" ht="14.25" customHeight="1" x14ac:dyDescent="0.35">
      <c r="A310" s="61"/>
      <c r="B310" s="61"/>
      <c r="C310" s="61"/>
      <c r="D310" s="61"/>
      <c r="E310" s="61"/>
      <c r="F310" s="61"/>
      <c r="G310" s="61"/>
      <c r="H310" s="61"/>
      <c r="I310" s="61"/>
      <c r="J310" s="61"/>
      <c r="K310" s="61"/>
      <c r="L310" s="61"/>
      <c r="M310" s="61"/>
      <c r="N310" s="61"/>
      <c r="O310" s="61"/>
      <c r="P310" s="61"/>
      <c r="Q310" s="61"/>
      <c r="R310" s="61"/>
      <c r="S310" s="61"/>
      <c r="T310" s="61"/>
      <c r="U310" s="61"/>
      <c r="V310" s="61"/>
      <c r="W310" s="61"/>
      <c r="X310" s="61"/>
      <c r="Y310" s="61"/>
      <c r="Z310" s="61"/>
      <c r="AA310" s="61"/>
      <c r="AB310" s="61"/>
    </row>
    <row r="311" spans="1:28" ht="14.25" customHeight="1" x14ac:dyDescent="0.35">
      <c r="A311" s="61"/>
      <c r="B311" s="61"/>
      <c r="C311" s="61"/>
      <c r="D311" s="61"/>
      <c r="E311" s="61"/>
      <c r="F311" s="61"/>
      <c r="G311" s="61"/>
      <c r="H311" s="61"/>
      <c r="I311" s="61"/>
      <c r="J311" s="61"/>
      <c r="K311" s="61"/>
      <c r="L311" s="61"/>
      <c r="M311" s="61"/>
      <c r="N311" s="61"/>
      <c r="O311" s="61"/>
      <c r="P311" s="61"/>
      <c r="Q311" s="61"/>
      <c r="R311" s="61"/>
      <c r="S311" s="61"/>
      <c r="T311" s="61"/>
      <c r="U311" s="61"/>
      <c r="V311" s="61"/>
      <c r="W311" s="61"/>
      <c r="X311" s="61"/>
      <c r="Y311" s="61"/>
      <c r="Z311" s="61"/>
      <c r="AA311" s="61"/>
      <c r="AB311" s="61"/>
    </row>
    <row r="312" spans="1:28" ht="14.25" customHeight="1" x14ac:dyDescent="0.35">
      <c r="A312" s="61"/>
      <c r="B312" s="61"/>
      <c r="C312" s="61"/>
      <c r="D312" s="61"/>
      <c r="E312" s="61"/>
      <c r="F312" s="61"/>
      <c r="G312" s="61"/>
      <c r="H312" s="61"/>
      <c r="I312" s="61"/>
      <c r="J312" s="61"/>
      <c r="K312" s="61"/>
      <c r="L312" s="61"/>
      <c r="M312" s="61"/>
      <c r="N312" s="61"/>
      <c r="O312" s="61"/>
      <c r="P312" s="61"/>
      <c r="Q312" s="61"/>
      <c r="R312" s="61"/>
      <c r="S312" s="61"/>
      <c r="T312" s="61"/>
      <c r="U312" s="61"/>
      <c r="V312" s="61"/>
      <c r="W312" s="61"/>
      <c r="X312" s="61"/>
      <c r="Y312" s="61"/>
      <c r="Z312" s="61"/>
      <c r="AA312" s="61"/>
      <c r="AB312" s="61"/>
    </row>
    <row r="313" spans="1:28" ht="14.25" customHeight="1" x14ac:dyDescent="0.35">
      <c r="A313" s="61"/>
      <c r="B313" s="61"/>
      <c r="C313" s="61"/>
      <c r="D313" s="61"/>
      <c r="E313" s="61"/>
      <c r="F313" s="61"/>
      <c r="G313" s="61"/>
      <c r="H313" s="61"/>
      <c r="I313" s="61"/>
      <c r="J313" s="61"/>
      <c r="K313" s="61"/>
      <c r="L313" s="61"/>
      <c r="M313" s="61"/>
      <c r="N313" s="61"/>
      <c r="O313" s="61"/>
      <c r="P313" s="61"/>
      <c r="Q313" s="61"/>
      <c r="R313" s="61"/>
      <c r="S313" s="61"/>
      <c r="T313" s="61"/>
      <c r="U313" s="61"/>
      <c r="V313" s="61"/>
      <c r="W313" s="61"/>
      <c r="X313" s="61"/>
      <c r="Y313" s="61"/>
      <c r="Z313" s="61"/>
      <c r="AA313" s="61"/>
      <c r="AB313" s="61"/>
    </row>
    <row r="314" spans="1:28" ht="14.25" customHeight="1" x14ac:dyDescent="0.35">
      <c r="A314" s="61"/>
      <c r="B314" s="61"/>
      <c r="C314" s="61"/>
      <c r="D314" s="61"/>
      <c r="E314" s="61"/>
      <c r="F314" s="61"/>
      <c r="G314" s="61"/>
      <c r="H314" s="61"/>
      <c r="I314" s="61"/>
      <c r="J314" s="61"/>
      <c r="K314" s="61"/>
      <c r="L314" s="61"/>
      <c r="M314" s="61"/>
      <c r="N314" s="61"/>
      <c r="O314" s="61"/>
      <c r="P314" s="61"/>
      <c r="Q314" s="61"/>
      <c r="R314" s="61"/>
      <c r="S314" s="61"/>
      <c r="T314" s="61"/>
      <c r="U314" s="61"/>
      <c r="V314" s="61"/>
      <c r="W314" s="61"/>
      <c r="X314" s="61"/>
      <c r="Y314" s="61"/>
      <c r="Z314" s="61"/>
      <c r="AA314" s="61"/>
      <c r="AB314" s="61"/>
    </row>
    <row r="315" spans="1:28" ht="14.25" customHeight="1" x14ac:dyDescent="0.35">
      <c r="A315" s="61"/>
      <c r="B315" s="61"/>
      <c r="C315" s="61"/>
      <c r="D315" s="61"/>
      <c r="E315" s="61"/>
      <c r="F315" s="61"/>
      <c r="G315" s="61"/>
      <c r="H315" s="61"/>
      <c r="I315" s="61"/>
      <c r="J315" s="61"/>
      <c r="K315" s="61"/>
      <c r="L315" s="61"/>
      <c r="M315" s="61"/>
      <c r="N315" s="61"/>
      <c r="O315" s="61"/>
      <c r="P315" s="61"/>
      <c r="Q315" s="61"/>
      <c r="R315" s="61"/>
      <c r="S315" s="61"/>
      <c r="T315" s="61"/>
      <c r="U315" s="61"/>
      <c r="V315" s="61"/>
      <c r="W315" s="61"/>
      <c r="X315" s="61"/>
      <c r="Y315" s="61"/>
      <c r="Z315" s="61"/>
      <c r="AA315" s="61"/>
      <c r="AB315" s="61"/>
    </row>
    <row r="316" spans="1:28" ht="14.25" customHeight="1" x14ac:dyDescent="0.35">
      <c r="A316" s="61"/>
      <c r="B316" s="61"/>
      <c r="C316" s="61"/>
      <c r="D316" s="61"/>
      <c r="E316" s="61"/>
      <c r="F316" s="61"/>
      <c r="G316" s="61"/>
      <c r="H316" s="61"/>
      <c r="I316" s="61"/>
      <c r="J316" s="61"/>
      <c r="K316" s="61"/>
      <c r="L316" s="61"/>
      <c r="M316" s="61"/>
      <c r="N316" s="61"/>
      <c r="O316" s="61"/>
      <c r="P316" s="61"/>
      <c r="Q316" s="61"/>
      <c r="R316" s="61"/>
      <c r="S316" s="61"/>
      <c r="T316" s="61"/>
      <c r="U316" s="61"/>
      <c r="V316" s="61"/>
      <c r="W316" s="61"/>
      <c r="X316" s="61"/>
      <c r="Y316" s="61"/>
      <c r="Z316" s="61"/>
      <c r="AA316" s="61"/>
      <c r="AB316" s="61"/>
    </row>
    <row r="317" spans="1:28" ht="14.25" customHeight="1" x14ac:dyDescent="0.35">
      <c r="A317" s="61"/>
      <c r="B317" s="61"/>
      <c r="C317" s="61"/>
      <c r="D317" s="61"/>
      <c r="E317" s="61"/>
      <c r="F317" s="61"/>
      <c r="G317" s="61"/>
      <c r="H317" s="61"/>
      <c r="I317" s="61"/>
      <c r="J317" s="61"/>
      <c r="K317" s="61"/>
      <c r="L317" s="61"/>
      <c r="M317" s="61"/>
      <c r="N317" s="61"/>
      <c r="O317" s="61"/>
      <c r="P317" s="61"/>
      <c r="Q317" s="61"/>
      <c r="R317" s="61"/>
      <c r="S317" s="61"/>
      <c r="T317" s="61"/>
      <c r="U317" s="61"/>
      <c r="V317" s="61"/>
      <c r="W317" s="61"/>
      <c r="X317" s="61"/>
      <c r="Y317" s="61"/>
      <c r="Z317" s="61"/>
      <c r="AA317" s="61"/>
      <c r="AB317" s="61"/>
    </row>
    <row r="318" spans="1:28" ht="14.25" customHeight="1" x14ac:dyDescent="0.35">
      <c r="A318" s="61"/>
      <c r="B318" s="61"/>
      <c r="C318" s="61"/>
      <c r="D318" s="61"/>
      <c r="E318" s="61"/>
      <c r="F318" s="61"/>
      <c r="G318" s="61"/>
      <c r="H318" s="61"/>
      <c r="I318" s="61"/>
      <c r="J318" s="61"/>
      <c r="K318" s="61"/>
      <c r="L318" s="61"/>
      <c r="M318" s="61"/>
      <c r="N318" s="61"/>
      <c r="O318" s="61"/>
      <c r="P318" s="61"/>
      <c r="Q318" s="61"/>
      <c r="R318" s="61"/>
      <c r="S318" s="61"/>
      <c r="T318" s="61"/>
      <c r="U318" s="61"/>
      <c r="V318" s="61"/>
      <c r="W318" s="61"/>
      <c r="X318" s="61"/>
      <c r="Y318" s="61"/>
      <c r="Z318" s="61"/>
      <c r="AA318" s="61"/>
      <c r="AB318" s="61"/>
    </row>
    <row r="319" spans="1:28" ht="14.25" customHeight="1" x14ac:dyDescent="0.35">
      <c r="A319" s="61"/>
      <c r="B319" s="61"/>
      <c r="C319" s="61"/>
      <c r="D319" s="61"/>
      <c r="E319" s="61"/>
      <c r="F319" s="61"/>
      <c r="G319" s="61"/>
      <c r="H319" s="61"/>
      <c r="I319" s="61"/>
      <c r="J319" s="61"/>
      <c r="K319" s="61"/>
      <c r="L319" s="61"/>
      <c r="M319" s="61"/>
      <c r="N319" s="61"/>
      <c r="O319" s="61"/>
      <c r="P319" s="61"/>
      <c r="Q319" s="61"/>
      <c r="R319" s="61"/>
      <c r="S319" s="61"/>
      <c r="T319" s="61"/>
      <c r="U319" s="61"/>
      <c r="V319" s="61"/>
      <c r="W319" s="61"/>
      <c r="X319" s="61"/>
      <c r="Y319" s="61"/>
      <c r="Z319" s="61"/>
      <c r="AA319" s="61"/>
      <c r="AB319" s="61"/>
    </row>
    <row r="320" spans="1:28" ht="14.25" customHeight="1" x14ac:dyDescent="0.35">
      <c r="A320" s="61"/>
      <c r="B320" s="61"/>
      <c r="C320" s="61"/>
      <c r="D320" s="61"/>
      <c r="E320" s="61"/>
      <c r="F320" s="61"/>
      <c r="G320" s="61"/>
      <c r="H320" s="61"/>
      <c r="I320" s="61"/>
      <c r="J320" s="61"/>
      <c r="K320" s="61"/>
      <c r="L320" s="61"/>
      <c r="M320" s="61"/>
      <c r="N320" s="61"/>
      <c r="O320" s="61"/>
      <c r="P320" s="61"/>
      <c r="Q320" s="61"/>
      <c r="R320" s="61"/>
      <c r="S320" s="61"/>
      <c r="T320" s="61"/>
      <c r="U320" s="61"/>
      <c r="V320" s="61"/>
      <c r="W320" s="61"/>
      <c r="X320" s="61"/>
      <c r="Y320" s="61"/>
      <c r="Z320" s="61"/>
      <c r="AA320" s="61"/>
      <c r="AB320" s="61"/>
    </row>
    <row r="321" spans="1:28" ht="14.25" customHeight="1" x14ac:dyDescent="0.35">
      <c r="A321" s="61"/>
      <c r="B321" s="61"/>
      <c r="C321" s="61"/>
      <c r="D321" s="61"/>
      <c r="E321" s="61"/>
      <c r="F321" s="61"/>
      <c r="G321" s="61"/>
      <c r="H321" s="61"/>
      <c r="I321" s="61"/>
      <c r="J321" s="61"/>
      <c r="K321" s="61"/>
      <c r="L321" s="61"/>
      <c r="M321" s="61"/>
      <c r="N321" s="61"/>
      <c r="O321" s="61"/>
      <c r="P321" s="61"/>
      <c r="Q321" s="61"/>
      <c r="R321" s="61"/>
      <c r="S321" s="61"/>
      <c r="T321" s="61"/>
      <c r="U321" s="61"/>
      <c r="V321" s="61"/>
      <c r="W321" s="61"/>
      <c r="X321" s="61"/>
      <c r="Y321" s="61"/>
      <c r="Z321" s="61"/>
      <c r="AA321" s="61"/>
      <c r="AB321" s="61"/>
    </row>
    <row r="322" spans="1:28" ht="14.25" customHeight="1" x14ac:dyDescent="0.35">
      <c r="A322" s="61"/>
      <c r="B322" s="61"/>
      <c r="C322" s="61"/>
      <c r="D322" s="61"/>
      <c r="E322" s="61"/>
      <c r="F322" s="61"/>
      <c r="G322" s="61"/>
      <c r="H322" s="61"/>
      <c r="I322" s="61"/>
      <c r="J322" s="61"/>
      <c r="K322" s="61"/>
      <c r="L322" s="61"/>
      <c r="M322" s="61"/>
      <c r="N322" s="61"/>
      <c r="O322" s="61"/>
      <c r="P322" s="61"/>
      <c r="Q322" s="61"/>
      <c r="R322" s="61"/>
      <c r="S322" s="61"/>
      <c r="T322" s="61"/>
      <c r="U322" s="61"/>
      <c r="V322" s="61"/>
      <c r="W322" s="61"/>
      <c r="X322" s="61"/>
      <c r="Y322" s="61"/>
      <c r="Z322" s="61"/>
      <c r="AA322" s="61"/>
      <c r="AB322" s="61"/>
    </row>
    <row r="323" spans="1:28" ht="14.25" customHeight="1" x14ac:dyDescent="0.35">
      <c r="A323" s="61"/>
      <c r="B323" s="61"/>
      <c r="C323" s="61"/>
      <c r="D323" s="61"/>
      <c r="E323" s="61"/>
      <c r="F323" s="61"/>
      <c r="G323" s="61"/>
      <c r="H323" s="61"/>
      <c r="I323" s="61"/>
      <c r="J323" s="61"/>
      <c r="K323" s="61"/>
      <c r="L323" s="61"/>
      <c r="M323" s="61"/>
      <c r="N323" s="61"/>
      <c r="O323" s="61"/>
      <c r="P323" s="61"/>
      <c r="Q323" s="61"/>
      <c r="R323" s="61"/>
      <c r="S323" s="61"/>
      <c r="T323" s="61"/>
      <c r="U323" s="61"/>
      <c r="V323" s="61"/>
      <c r="W323" s="61"/>
      <c r="X323" s="61"/>
      <c r="Y323" s="61"/>
      <c r="Z323" s="61"/>
      <c r="AA323" s="61"/>
      <c r="AB323" s="61"/>
    </row>
    <row r="324" spans="1:28" ht="14.25" customHeight="1" x14ac:dyDescent="0.35">
      <c r="A324" s="61"/>
      <c r="B324" s="61"/>
      <c r="C324" s="61"/>
      <c r="D324" s="61"/>
      <c r="E324" s="61"/>
      <c r="F324" s="61"/>
      <c r="G324" s="61"/>
      <c r="H324" s="61"/>
      <c r="I324" s="61"/>
      <c r="J324" s="61"/>
      <c r="K324" s="61"/>
      <c r="L324" s="61"/>
      <c r="M324" s="61"/>
      <c r="N324" s="61"/>
      <c r="O324" s="61"/>
      <c r="P324" s="61"/>
      <c r="Q324" s="61"/>
      <c r="R324" s="61"/>
      <c r="S324" s="61"/>
      <c r="T324" s="61"/>
      <c r="U324" s="61"/>
      <c r="V324" s="61"/>
      <c r="W324" s="61"/>
      <c r="X324" s="61"/>
      <c r="Y324" s="61"/>
      <c r="Z324" s="61"/>
      <c r="AA324" s="61"/>
      <c r="AB324" s="61"/>
    </row>
    <row r="325" spans="1:28" ht="14.25" customHeight="1" x14ac:dyDescent="0.35">
      <c r="A325" s="61"/>
      <c r="B325" s="61"/>
      <c r="C325" s="61"/>
      <c r="D325" s="61"/>
      <c r="E325" s="61"/>
      <c r="F325" s="61"/>
      <c r="G325" s="61"/>
      <c r="H325" s="61"/>
      <c r="I325" s="61"/>
      <c r="J325" s="61"/>
      <c r="K325" s="61"/>
      <c r="L325" s="61"/>
      <c r="M325" s="61"/>
      <c r="N325" s="61"/>
      <c r="O325" s="61"/>
      <c r="P325" s="61"/>
      <c r="Q325" s="61"/>
      <c r="R325" s="61"/>
      <c r="S325" s="61"/>
      <c r="T325" s="61"/>
      <c r="U325" s="61"/>
      <c r="V325" s="61"/>
      <c r="W325" s="61"/>
      <c r="X325" s="61"/>
      <c r="Y325" s="61"/>
      <c r="Z325" s="61"/>
      <c r="AA325" s="61"/>
      <c r="AB325" s="61"/>
    </row>
    <row r="326" spans="1:28" ht="14.25" customHeight="1" x14ac:dyDescent="0.35">
      <c r="A326" s="61"/>
      <c r="B326" s="61"/>
      <c r="C326" s="61"/>
      <c r="D326" s="61"/>
      <c r="E326" s="61"/>
      <c r="F326" s="61"/>
      <c r="G326" s="61"/>
      <c r="H326" s="61"/>
      <c r="I326" s="61"/>
      <c r="J326" s="61"/>
      <c r="K326" s="61"/>
      <c r="L326" s="61"/>
      <c r="M326" s="61"/>
      <c r="N326" s="61"/>
      <c r="O326" s="61"/>
      <c r="P326" s="61"/>
      <c r="Q326" s="61"/>
      <c r="R326" s="61"/>
      <c r="S326" s="61"/>
      <c r="T326" s="61"/>
      <c r="U326" s="61"/>
      <c r="V326" s="61"/>
      <c r="W326" s="61"/>
      <c r="X326" s="61"/>
      <c r="Y326" s="61"/>
      <c r="Z326" s="61"/>
      <c r="AA326" s="61"/>
      <c r="AB326" s="61"/>
    </row>
    <row r="327" spans="1:28" ht="14.25" customHeight="1" x14ac:dyDescent="0.35">
      <c r="A327" s="61"/>
      <c r="B327" s="61"/>
      <c r="C327" s="61"/>
      <c r="D327" s="61"/>
      <c r="E327" s="61"/>
      <c r="F327" s="61"/>
      <c r="G327" s="61"/>
      <c r="H327" s="61"/>
      <c r="I327" s="61"/>
      <c r="J327" s="61"/>
      <c r="K327" s="61"/>
      <c r="L327" s="61"/>
      <c r="M327" s="61"/>
      <c r="N327" s="61"/>
      <c r="O327" s="61"/>
      <c r="P327" s="61"/>
      <c r="Q327" s="61"/>
      <c r="R327" s="61"/>
      <c r="S327" s="61"/>
      <c r="T327" s="61"/>
      <c r="U327" s="61"/>
      <c r="V327" s="61"/>
      <c r="W327" s="61"/>
      <c r="X327" s="61"/>
      <c r="Y327" s="61"/>
      <c r="Z327" s="61"/>
      <c r="AA327" s="61"/>
      <c r="AB327" s="61"/>
    </row>
    <row r="328" spans="1:28" ht="14.25" customHeight="1" x14ac:dyDescent="0.35">
      <c r="A328" s="61"/>
      <c r="B328" s="61"/>
      <c r="C328" s="61"/>
      <c r="D328" s="61"/>
      <c r="E328" s="61"/>
      <c r="F328" s="61"/>
      <c r="G328" s="61"/>
      <c r="H328" s="61"/>
      <c r="I328" s="61"/>
      <c r="J328" s="61"/>
      <c r="K328" s="61"/>
      <c r="L328" s="61"/>
      <c r="M328" s="61"/>
      <c r="N328" s="61"/>
      <c r="O328" s="61"/>
      <c r="P328" s="61"/>
      <c r="Q328" s="61"/>
      <c r="R328" s="61"/>
      <c r="S328" s="61"/>
      <c r="T328" s="61"/>
      <c r="U328" s="61"/>
      <c r="V328" s="61"/>
      <c r="W328" s="61"/>
      <c r="X328" s="61"/>
      <c r="Y328" s="61"/>
      <c r="Z328" s="61"/>
      <c r="AA328" s="61"/>
      <c r="AB328" s="61"/>
    </row>
    <row r="329" spans="1:28" ht="14.25" customHeight="1" x14ac:dyDescent="0.35">
      <c r="A329" s="61"/>
      <c r="B329" s="61"/>
      <c r="C329" s="61"/>
      <c r="D329" s="61"/>
      <c r="E329" s="61"/>
      <c r="F329" s="61"/>
      <c r="G329" s="61"/>
      <c r="H329" s="61"/>
      <c r="I329" s="61"/>
      <c r="J329" s="61"/>
      <c r="K329" s="61"/>
      <c r="L329" s="61"/>
      <c r="M329" s="61"/>
      <c r="N329" s="61"/>
      <c r="O329" s="61"/>
      <c r="P329" s="61"/>
      <c r="Q329" s="61"/>
      <c r="R329" s="61"/>
      <c r="S329" s="61"/>
      <c r="T329" s="61"/>
      <c r="U329" s="61"/>
      <c r="V329" s="61"/>
      <c r="W329" s="61"/>
      <c r="X329" s="61"/>
      <c r="Y329" s="61"/>
      <c r="Z329" s="61"/>
      <c r="AA329" s="61"/>
      <c r="AB329" s="61"/>
    </row>
    <row r="330" spans="1:28" ht="14.25" customHeight="1" x14ac:dyDescent="0.35">
      <c r="A330" s="61"/>
      <c r="B330" s="61"/>
      <c r="C330" s="61"/>
      <c r="D330" s="61"/>
      <c r="E330" s="61"/>
      <c r="F330" s="61"/>
      <c r="G330" s="61"/>
      <c r="H330" s="61"/>
      <c r="I330" s="61"/>
      <c r="J330" s="61"/>
      <c r="K330" s="61"/>
      <c r="L330" s="61"/>
      <c r="M330" s="61"/>
      <c r="N330" s="61"/>
      <c r="O330" s="61"/>
      <c r="P330" s="61"/>
      <c r="Q330" s="61"/>
      <c r="R330" s="61"/>
      <c r="S330" s="61"/>
      <c r="T330" s="61"/>
      <c r="U330" s="61"/>
      <c r="V330" s="61"/>
      <c r="W330" s="61"/>
      <c r="X330" s="61"/>
      <c r="Y330" s="61"/>
      <c r="Z330" s="61"/>
      <c r="AA330" s="61"/>
      <c r="AB330" s="61"/>
    </row>
    <row r="331" spans="1:28" ht="14.25" customHeight="1" x14ac:dyDescent="0.35">
      <c r="A331" s="61"/>
      <c r="B331" s="61"/>
      <c r="C331" s="61"/>
      <c r="D331" s="61"/>
      <c r="E331" s="61"/>
      <c r="F331" s="61"/>
      <c r="G331" s="61"/>
      <c r="H331" s="61"/>
      <c r="I331" s="61"/>
      <c r="J331" s="61"/>
      <c r="K331" s="61"/>
      <c r="L331" s="61"/>
      <c r="M331" s="61"/>
      <c r="N331" s="61"/>
      <c r="O331" s="61"/>
      <c r="P331" s="61"/>
      <c r="Q331" s="61"/>
      <c r="R331" s="61"/>
      <c r="S331" s="61"/>
      <c r="T331" s="61"/>
      <c r="U331" s="61"/>
      <c r="V331" s="61"/>
      <c r="W331" s="61"/>
      <c r="X331" s="61"/>
      <c r="Y331" s="61"/>
      <c r="Z331" s="61"/>
      <c r="AA331" s="61"/>
      <c r="AB331" s="61"/>
    </row>
    <row r="332" spans="1:28" ht="14.25" customHeight="1" x14ac:dyDescent="0.35">
      <c r="A332" s="61"/>
      <c r="B332" s="61"/>
      <c r="C332" s="61"/>
      <c r="D332" s="61"/>
      <c r="E332" s="61"/>
      <c r="F332" s="61"/>
      <c r="G332" s="61"/>
      <c r="H332" s="61"/>
      <c r="I332" s="61"/>
      <c r="J332" s="61"/>
      <c r="K332" s="61"/>
      <c r="L332" s="61"/>
      <c r="M332" s="61"/>
      <c r="N332" s="61"/>
      <c r="O332" s="61"/>
      <c r="P332" s="61"/>
      <c r="Q332" s="61"/>
      <c r="R332" s="61"/>
      <c r="S332" s="61"/>
      <c r="T332" s="61"/>
      <c r="U332" s="61"/>
      <c r="V332" s="61"/>
      <c r="W332" s="61"/>
      <c r="X332" s="61"/>
      <c r="Y332" s="61"/>
      <c r="Z332" s="61"/>
      <c r="AA332" s="61"/>
      <c r="AB332" s="61"/>
    </row>
    <row r="333" spans="1:28" ht="14.25" customHeight="1" x14ac:dyDescent="0.35">
      <c r="A333" s="61"/>
      <c r="B333" s="61"/>
      <c r="C333" s="61"/>
      <c r="D333" s="61"/>
      <c r="E333" s="61"/>
      <c r="F333" s="61"/>
      <c r="G333" s="61"/>
      <c r="H333" s="61"/>
      <c r="I333" s="61"/>
      <c r="J333" s="61"/>
      <c r="K333" s="61"/>
      <c r="L333" s="61"/>
      <c r="M333" s="61"/>
      <c r="N333" s="61"/>
      <c r="O333" s="61"/>
      <c r="P333" s="61"/>
      <c r="Q333" s="61"/>
      <c r="R333" s="61"/>
      <c r="S333" s="61"/>
      <c r="T333" s="61"/>
      <c r="U333" s="61"/>
      <c r="V333" s="61"/>
      <c r="W333" s="61"/>
      <c r="X333" s="61"/>
      <c r="Y333" s="61"/>
      <c r="Z333" s="61"/>
      <c r="AA333" s="61"/>
      <c r="AB333" s="61"/>
    </row>
    <row r="334" spans="1:28" ht="14.25" customHeight="1" x14ac:dyDescent="0.35">
      <c r="A334" s="61"/>
      <c r="B334" s="61"/>
      <c r="C334" s="61"/>
      <c r="D334" s="61"/>
      <c r="E334" s="61"/>
      <c r="F334" s="61"/>
      <c r="G334" s="61"/>
      <c r="H334" s="61"/>
      <c r="I334" s="61"/>
      <c r="J334" s="61"/>
      <c r="K334" s="61"/>
      <c r="L334" s="61"/>
      <c r="M334" s="61"/>
      <c r="N334" s="61"/>
      <c r="O334" s="61"/>
      <c r="P334" s="61"/>
      <c r="Q334" s="61"/>
      <c r="R334" s="61"/>
      <c r="S334" s="61"/>
      <c r="T334" s="61"/>
      <c r="U334" s="61"/>
      <c r="V334" s="61"/>
      <c r="W334" s="61"/>
      <c r="X334" s="61"/>
      <c r="Y334" s="61"/>
      <c r="Z334" s="61"/>
      <c r="AA334" s="61"/>
      <c r="AB334" s="61"/>
    </row>
    <row r="335" spans="1:28" ht="14.25" customHeight="1" x14ac:dyDescent="0.35">
      <c r="A335" s="61"/>
      <c r="B335" s="61"/>
      <c r="C335" s="61"/>
      <c r="D335" s="61"/>
      <c r="E335" s="61"/>
      <c r="F335" s="61"/>
      <c r="G335" s="61"/>
      <c r="H335" s="61"/>
      <c r="I335" s="61"/>
      <c r="J335" s="61"/>
      <c r="K335" s="61"/>
      <c r="L335" s="61"/>
      <c r="M335" s="61"/>
      <c r="N335" s="61"/>
      <c r="O335" s="61"/>
      <c r="P335" s="61"/>
      <c r="Q335" s="61"/>
      <c r="R335" s="61"/>
      <c r="S335" s="61"/>
      <c r="T335" s="61"/>
      <c r="U335" s="61"/>
      <c r="V335" s="61"/>
      <c r="W335" s="61"/>
      <c r="X335" s="61"/>
      <c r="Y335" s="61"/>
      <c r="Z335" s="61"/>
      <c r="AA335" s="61"/>
      <c r="AB335" s="61"/>
    </row>
    <row r="336" spans="1:28" ht="14.25" customHeight="1" x14ac:dyDescent="0.35">
      <c r="A336" s="61"/>
      <c r="B336" s="61"/>
      <c r="C336" s="61"/>
      <c r="D336" s="61"/>
      <c r="E336" s="61"/>
      <c r="F336" s="61"/>
      <c r="G336" s="61"/>
      <c r="H336" s="61"/>
      <c r="I336" s="61"/>
      <c r="J336" s="61"/>
      <c r="K336" s="61"/>
      <c r="L336" s="61"/>
      <c r="M336" s="61"/>
      <c r="N336" s="61"/>
      <c r="O336" s="61"/>
      <c r="P336" s="61"/>
      <c r="Q336" s="61"/>
      <c r="R336" s="61"/>
      <c r="S336" s="61"/>
      <c r="T336" s="61"/>
      <c r="U336" s="61"/>
      <c r="V336" s="61"/>
      <c r="W336" s="61"/>
      <c r="X336" s="61"/>
      <c r="Y336" s="61"/>
      <c r="Z336" s="61"/>
      <c r="AA336" s="61"/>
      <c r="AB336" s="61"/>
    </row>
    <row r="337" spans="1:28" ht="14.25" customHeight="1" x14ac:dyDescent="0.35">
      <c r="A337" s="61"/>
      <c r="B337" s="61"/>
      <c r="C337" s="61"/>
      <c r="D337" s="61"/>
      <c r="E337" s="61"/>
      <c r="F337" s="61"/>
      <c r="G337" s="61"/>
      <c r="H337" s="61"/>
      <c r="I337" s="61"/>
      <c r="J337" s="61"/>
      <c r="K337" s="61"/>
      <c r="L337" s="61"/>
      <c r="M337" s="61"/>
      <c r="N337" s="61"/>
      <c r="O337" s="61"/>
      <c r="P337" s="61"/>
      <c r="Q337" s="61"/>
      <c r="R337" s="61"/>
      <c r="S337" s="61"/>
      <c r="T337" s="61"/>
      <c r="U337" s="61"/>
      <c r="V337" s="61"/>
      <c r="W337" s="61"/>
      <c r="X337" s="61"/>
      <c r="Y337" s="61"/>
      <c r="Z337" s="61"/>
      <c r="AA337" s="61"/>
      <c r="AB337" s="61"/>
    </row>
    <row r="338" spans="1:28" ht="14.25" customHeight="1" x14ac:dyDescent="0.35">
      <c r="A338" s="61"/>
      <c r="B338" s="61"/>
      <c r="C338" s="61"/>
      <c r="D338" s="61"/>
      <c r="E338" s="61"/>
      <c r="F338" s="61"/>
      <c r="G338" s="61"/>
      <c r="H338" s="61"/>
      <c r="I338" s="61"/>
      <c r="J338" s="61"/>
      <c r="K338" s="61"/>
      <c r="L338" s="61"/>
      <c r="M338" s="61"/>
      <c r="N338" s="61"/>
      <c r="O338" s="61"/>
      <c r="P338" s="61"/>
      <c r="Q338" s="61"/>
      <c r="R338" s="61"/>
      <c r="S338" s="61"/>
      <c r="T338" s="61"/>
      <c r="U338" s="61"/>
      <c r="V338" s="61"/>
      <c r="W338" s="61"/>
      <c r="X338" s="61"/>
      <c r="Y338" s="61"/>
      <c r="Z338" s="61"/>
      <c r="AA338" s="61"/>
      <c r="AB338" s="61"/>
    </row>
    <row r="339" spans="1:28" ht="14.25" customHeight="1" x14ac:dyDescent="0.35">
      <c r="A339" s="61"/>
      <c r="B339" s="61"/>
      <c r="C339" s="61"/>
      <c r="D339" s="61"/>
      <c r="E339" s="61"/>
      <c r="F339" s="61"/>
      <c r="G339" s="61"/>
      <c r="H339" s="61"/>
      <c r="I339" s="61"/>
      <c r="J339" s="61"/>
      <c r="K339" s="61"/>
      <c r="L339" s="61"/>
      <c r="M339" s="61"/>
      <c r="N339" s="61"/>
      <c r="O339" s="61"/>
      <c r="P339" s="61"/>
      <c r="Q339" s="61"/>
      <c r="R339" s="61"/>
      <c r="S339" s="61"/>
      <c r="T339" s="61"/>
      <c r="U339" s="61"/>
      <c r="V339" s="61"/>
      <c r="W339" s="61"/>
      <c r="X339" s="61"/>
      <c r="Y339" s="61"/>
      <c r="Z339" s="61"/>
      <c r="AA339" s="61"/>
      <c r="AB339" s="61"/>
    </row>
    <row r="340" spans="1:28" ht="14.25" customHeight="1" x14ac:dyDescent="0.35">
      <c r="A340" s="61"/>
      <c r="B340" s="61"/>
      <c r="C340" s="61"/>
      <c r="D340" s="61"/>
      <c r="E340" s="61"/>
      <c r="F340" s="61"/>
      <c r="G340" s="61"/>
      <c r="H340" s="61"/>
      <c r="I340" s="61"/>
      <c r="J340" s="61"/>
      <c r="K340" s="61"/>
      <c r="L340" s="61"/>
      <c r="M340" s="61"/>
      <c r="N340" s="61"/>
      <c r="O340" s="61"/>
      <c r="P340" s="61"/>
      <c r="Q340" s="61"/>
      <c r="R340" s="61"/>
      <c r="S340" s="61"/>
      <c r="T340" s="61"/>
      <c r="U340" s="61"/>
      <c r="V340" s="61"/>
      <c r="W340" s="61"/>
      <c r="X340" s="61"/>
      <c r="Y340" s="61"/>
      <c r="Z340" s="61"/>
      <c r="AA340" s="61"/>
      <c r="AB340" s="61"/>
    </row>
    <row r="341" spans="1:28" ht="14.25" customHeight="1" x14ac:dyDescent="0.35">
      <c r="A341" s="61"/>
      <c r="B341" s="61"/>
      <c r="C341" s="61"/>
      <c r="D341" s="61"/>
      <c r="E341" s="61"/>
      <c r="F341" s="61"/>
      <c r="G341" s="61"/>
      <c r="H341" s="61"/>
      <c r="I341" s="61"/>
      <c r="J341" s="61"/>
      <c r="K341" s="61"/>
      <c r="L341" s="61"/>
      <c r="M341" s="61"/>
      <c r="N341" s="61"/>
      <c r="O341" s="61"/>
      <c r="P341" s="61"/>
      <c r="Q341" s="61"/>
      <c r="R341" s="61"/>
      <c r="S341" s="61"/>
      <c r="T341" s="61"/>
      <c r="U341" s="61"/>
      <c r="V341" s="61"/>
      <c r="W341" s="61"/>
      <c r="X341" s="61"/>
      <c r="Y341" s="61"/>
      <c r="Z341" s="61"/>
      <c r="AA341" s="61"/>
      <c r="AB341" s="61"/>
    </row>
    <row r="342" spans="1:28" ht="14.25" customHeight="1" x14ac:dyDescent="0.35">
      <c r="A342" s="61"/>
      <c r="B342" s="61"/>
      <c r="C342" s="61"/>
      <c r="D342" s="61"/>
      <c r="E342" s="61"/>
      <c r="F342" s="61"/>
      <c r="G342" s="61"/>
      <c r="H342" s="61"/>
      <c r="I342" s="61"/>
      <c r="J342" s="61"/>
      <c r="K342" s="61"/>
      <c r="L342" s="61"/>
      <c r="M342" s="61"/>
      <c r="N342" s="61"/>
      <c r="O342" s="61"/>
      <c r="P342" s="61"/>
      <c r="Q342" s="61"/>
      <c r="R342" s="61"/>
      <c r="S342" s="61"/>
      <c r="T342" s="61"/>
      <c r="U342" s="61"/>
      <c r="V342" s="61"/>
      <c r="W342" s="61"/>
      <c r="X342" s="61"/>
      <c r="Y342" s="61"/>
      <c r="Z342" s="61"/>
      <c r="AA342" s="61"/>
      <c r="AB342" s="61"/>
    </row>
    <row r="343" spans="1:28" ht="14.25" customHeight="1" x14ac:dyDescent="0.35">
      <c r="A343" s="61"/>
      <c r="B343" s="61"/>
      <c r="C343" s="61"/>
      <c r="D343" s="61"/>
      <c r="E343" s="61"/>
      <c r="F343" s="61"/>
      <c r="G343" s="61"/>
      <c r="H343" s="61"/>
      <c r="I343" s="61"/>
      <c r="J343" s="61"/>
      <c r="K343" s="61"/>
      <c r="L343" s="61"/>
      <c r="M343" s="61"/>
      <c r="N343" s="61"/>
      <c r="O343" s="61"/>
      <c r="P343" s="61"/>
      <c r="Q343" s="61"/>
      <c r="R343" s="61"/>
      <c r="S343" s="61"/>
      <c r="T343" s="61"/>
      <c r="U343" s="61"/>
      <c r="V343" s="61"/>
      <c r="W343" s="61"/>
      <c r="X343" s="61"/>
      <c r="Y343" s="61"/>
      <c r="Z343" s="61"/>
      <c r="AA343" s="61"/>
      <c r="AB343" s="61"/>
    </row>
    <row r="344" spans="1:28" ht="14.25" customHeight="1" x14ac:dyDescent="0.35">
      <c r="A344" s="61"/>
      <c r="B344" s="61"/>
      <c r="C344" s="61"/>
      <c r="D344" s="61"/>
      <c r="E344" s="61"/>
      <c r="F344" s="61"/>
      <c r="G344" s="61"/>
      <c r="H344" s="61"/>
      <c r="I344" s="61"/>
      <c r="J344" s="61"/>
      <c r="K344" s="61"/>
      <c r="L344" s="61"/>
      <c r="M344" s="61"/>
      <c r="N344" s="61"/>
      <c r="O344" s="61"/>
      <c r="P344" s="61"/>
      <c r="Q344" s="61"/>
      <c r="R344" s="61"/>
      <c r="S344" s="61"/>
      <c r="T344" s="61"/>
      <c r="U344" s="61"/>
      <c r="V344" s="61"/>
      <c r="W344" s="61"/>
      <c r="X344" s="61"/>
      <c r="Y344" s="61"/>
      <c r="Z344" s="61"/>
      <c r="AA344" s="61"/>
      <c r="AB344" s="61"/>
    </row>
    <row r="345" spans="1:28" ht="14.25" customHeight="1" x14ac:dyDescent="0.35">
      <c r="A345" s="61"/>
      <c r="B345" s="61"/>
      <c r="C345" s="61"/>
      <c r="D345" s="61"/>
      <c r="E345" s="61"/>
      <c r="F345" s="61"/>
      <c r="G345" s="61"/>
      <c r="H345" s="61"/>
      <c r="I345" s="61"/>
      <c r="J345" s="61"/>
      <c r="K345" s="61"/>
      <c r="L345" s="61"/>
      <c r="M345" s="61"/>
      <c r="N345" s="61"/>
      <c r="O345" s="61"/>
      <c r="P345" s="61"/>
      <c r="Q345" s="61"/>
      <c r="R345" s="61"/>
      <c r="S345" s="61"/>
      <c r="T345" s="61"/>
      <c r="U345" s="61"/>
      <c r="V345" s="61"/>
      <c r="W345" s="61"/>
      <c r="X345" s="61"/>
      <c r="Y345" s="61"/>
      <c r="Z345" s="61"/>
      <c r="AA345" s="61"/>
      <c r="AB345" s="61"/>
    </row>
    <row r="346" spans="1:28" ht="14.25" customHeight="1" x14ac:dyDescent="0.35">
      <c r="A346" s="61"/>
      <c r="B346" s="61"/>
      <c r="C346" s="61"/>
      <c r="D346" s="61"/>
      <c r="E346" s="61"/>
      <c r="F346" s="61"/>
      <c r="G346" s="61"/>
      <c r="H346" s="61"/>
      <c r="I346" s="61"/>
      <c r="J346" s="61"/>
      <c r="K346" s="61"/>
      <c r="L346" s="61"/>
      <c r="M346" s="61"/>
      <c r="N346" s="61"/>
      <c r="O346" s="61"/>
      <c r="P346" s="61"/>
      <c r="Q346" s="61"/>
      <c r="R346" s="61"/>
      <c r="S346" s="61"/>
      <c r="T346" s="61"/>
      <c r="U346" s="61"/>
      <c r="V346" s="61"/>
      <c r="W346" s="61"/>
      <c r="X346" s="61"/>
      <c r="Y346" s="61"/>
      <c r="Z346" s="61"/>
      <c r="AA346" s="61"/>
      <c r="AB346" s="61"/>
    </row>
    <row r="347" spans="1:28" ht="14.25" customHeight="1" x14ac:dyDescent="0.35">
      <c r="A347" s="61"/>
      <c r="B347" s="61"/>
      <c r="C347" s="61"/>
      <c r="D347" s="61"/>
      <c r="E347" s="61"/>
      <c r="F347" s="61"/>
      <c r="G347" s="61"/>
      <c r="H347" s="61"/>
      <c r="I347" s="61"/>
      <c r="J347" s="61"/>
      <c r="K347" s="61"/>
      <c r="L347" s="61"/>
      <c r="M347" s="61"/>
      <c r="N347" s="61"/>
      <c r="O347" s="61"/>
      <c r="P347" s="61"/>
      <c r="Q347" s="61"/>
      <c r="R347" s="61"/>
      <c r="S347" s="61"/>
      <c r="T347" s="61"/>
      <c r="U347" s="61"/>
      <c r="V347" s="61"/>
      <c r="W347" s="61"/>
      <c r="X347" s="61"/>
      <c r="Y347" s="61"/>
      <c r="Z347" s="61"/>
      <c r="AA347" s="61"/>
      <c r="AB347" s="61"/>
    </row>
    <row r="348" spans="1:28" ht="14.25" customHeight="1" x14ac:dyDescent="0.35">
      <c r="A348" s="61"/>
      <c r="B348" s="61"/>
      <c r="C348" s="61"/>
      <c r="D348" s="61"/>
      <c r="E348" s="61"/>
      <c r="F348" s="61"/>
      <c r="G348" s="61"/>
      <c r="H348" s="61"/>
      <c r="I348" s="61"/>
      <c r="J348" s="61"/>
      <c r="K348" s="61"/>
      <c r="L348" s="61"/>
      <c r="M348" s="61"/>
      <c r="N348" s="61"/>
      <c r="O348" s="61"/>
      <c r="P348" s="61"/>
      <c r="Q348" s="61"/>
      <c r="R348" s="61"/>
      <c r="S348" s="61"/>
      <c r="T348" s="61"/>
      <c r="U348" s="61"/>
      <c r="V348" s="61"/>
      <c r="W348" s="61"/>
      <c r="X348" s="61"/>
      <c r="Y348" s="61"/>
      <c r="Z348" s="61"/>
      <c r="AA348" s="61"/>
      <c r="AB348" s="61"/>
    </row>
    <row r="349" spans="1:28" ht="14.25" customHeight="1" x14ac:dyDescent="0.35">
      <c r="A349" s="61"/>
      <c r="B349" s="61"/>
      <c r="C349" s="61"/>
      <c r="D349" s="61"/>
      <c r="E349" s="61"/>
      <c r="F349" s="61"/>
      <c r="G349" s="61"/>
      <c r="H349" s="61"/>
      <c r="I349" s="61"/>
      <c r="J349" s="61"/>
      <c r="K349" s="61"/>
      <c r="L349" s="61"/>
      <c r="M349" s="61"/>
      <c r="N349" s="61"/>
      <c r="O349" s="61"/>
      <c r="P349" s="61"/>
      <c r="Q349" s="61"/>
      <c r="R349" s="61"/>
      <c r="S349" s="61"/>
      <c r="T349" s="61"/>
      <c r="U349" s="61"/>
      <c r="V349" s="61"/>
      <c r="W349" s="61"/>
      <c r="X349" s="61"/>
      <c r="Y349" s="61"/>
      <c r="Z349" s="61"/>
      <c r="AA349" s="61"/>
      <c r="AB349" s="61"/>
    </row>
    <row r="350" spans="1:28" ht="14.25" customHeight="1" x14ac:dyDescent="0.35">
      <c r="A350" s="61"/>
      <c r="B350" s="61"/>
      <c r="C350" s="61"/>
      <c r="D350" s="61"/>
      <c r="E350" s="61"/>
      <c r="F350" s="61"/>
      <c r="G350" s="61"/>
      <c r="H350" s="61"/>
      <c r="I350" s="61"/>
      <c r="J350" s="61"/>
      <c r="K350" s="61"/>
      <c r="L350" s="61"/>
      <c r="M350" s="61"/>
      <c r="N350" s="61"/>
      <c r="O350" s="61"/>
      <c r="P350" s="61"/>
      <c r="Q350" s="61"/>
      <c r="R350" s="61"/>
      <c r="S350" s="61"/>
      <c r="T350" s="61"/>
      <c r="U350" s="61"/>
      <c r="V350" s="61"/>
      <c r="W350" s="61"/>
      <c r="X350" s="61"/>
      <c r="Y350" s="61"/>
      <c r="Z350" s="61"/>
      <c r="AA350" s="61"/>
      <c r="AB350" s="61"/>
    </row>
    <row r="351" spans="1:28" ht="14.25" customHeight="1" x14ac:dyDescent="0.35">
      <c r="A351" s="61"/>
      <c r="B351" s="61"/>
      <c r="C351" s="61"/>
      <c r="D351" s="61"/>
      <c r="E351" s="61"/>
      <c r="F351" s="61"/>
      <c r="G351" s="61"/>
      <c r="H351" s="61"/>
      <c r="I351" s="61"/>
      <c r="J351" s="61"/>
      <c r="K351" s="61"/>
      <c r="L351" s="61"/>
      <c r="M351" s="61"/>
      <c r="N351" s="61"/>
      <c r="O351" s="61"/>
      <c r="P351" s="61"/>
      <c r="Q351" s="61"/>
      <c r="R351" s="61"/>
      <c r="S351" s="61"/>
      <c r="T351" s="61"/>
      <c r="U351" s="61"/>
      <c r="V351" s="61"/>
      <c r="W351" s="61"/>
      <c r="X351" s="61"/>
      <c r="Y351" s="61"/>
      <c r="Z351" s="61"/>
      <c r="AA351" s="61"/>
      <c r="AB351" s="61"/>
    </row>
    <row r="352" spans="1:28" ht="14.25" customHeight="1" x14ac:dyDescent="0.35">
      <c r="A352" s="61"/>
      <c r="B352" s="61"/>
      <c r="C352" s="61"/>
      <c r="D352" s="61"/>
      <c r="E352" s="61"/>
      <c r="F352" s="61"/>
      <c r="G352" s="61"/>
      <c r="H352" s="61"/>
      <c r="I352" s="61"/>
      <c r="J352" s="61"/>
      <c r="K352" s="61"/>
      <c r="L352" s="61"/>
      <c r="M352" s="61"/>
      <c r="N352" s="61"/>
      <c r="O352" s="61"/>
      <c r="P352" s="61"/>
      <c r="Q352" s="61"/>
      <c r="R352" s="61"/>
      <c r="S352" s="61"/>
      <c r="T352" s="61"/>
      <c r="U352" s="61"/>
      <c r="V352" s="61"/>
      <c r="W352" s="61"/>
      <c r="X352" s="61"/>
      <c r="Y352" s="61"/>
      <c r="Z352" s="61"/>
      <c r="AA352" s="61"/>
      <c r="AB352" s="61"/>
    </row>
    <row r="353" spans="1:28" ht="14.25" customHeight="1" x14ac:dyDescent="0.35">
      <c r="A353" s="61"/>
      <c r="B353" s="61"/>
      <c r="C353" s="61"/>
      <c r="D353" s="61"/>
      <c r="E353" s="61"/>
      <c r="F353" s="61"/>
      <c r="G353" s="61"/>
      <c r="H353" s="61"/>
      <c r="I353" s="61"/>
      <c r="J353" s="61"/>
      <c r="K353" s="61"/>
      <c r="L353" s="61"/>
      <c r="M353" s="61"/>
      <c r="N353" s="61"/>
      <c r="O353" s="61"/>
      <c r="P353" s="61"/>
      <c r="Q353" s="61"/>
      <c r="R353" s="61"/>
      <c r="S353" s="61"/>
      <c r="T353" s="61"/>
      <c r="U353" s="61"/>
      <c r="V353" s="61"/>
      <c r="W353" s="61"/>
      <c r="X353" s="61"/>
      <c r="Y353" s="61"/>
      <c r="Z353" s="61"/>
      <c r="AA353" s="61"/>
      <c r="AB353" s="61"/>
    </row>
    <row r="354" spans="1:28" ht="14.25" customHeight="1" x14ac:dyDescent="0.35">
      <c r="A354" s="61"/>
      <c r="B354" s="61"/>
      <c r="C354" s="61"/>
      <c r="D354" s="61"/>
      <c r="E354" s="61"/>
      <c r="F354" s="61"/>
      <c r="G354" s="61"/>
      <c r="H354" s="61"/>
      <c r="I354" s="61"/>
      <c r="J354" s="61"/>
      <c r="K354" s="61"/>
      <c r="L354" s="61"/>
      <c r="M354" s="61"/>
      <c r="N354" s="61"/>
      <c r="O354" s="61"/>
      <c r="P354" s="61"/>
      <c r="Q354" s="61"/>
      <c r="R354" s="61"/>
      <c r="S354" s="61"/>
      <c r="T354" s="61"/>
      <c r="U354" s="61"/>
      <c r="V354" s="61"/>
      <c r="W354" s="61"/>
      <c r="X354" s="61"/>
      <c r="Y354" s="61"/>
      <c r="Z354" s="61"/>
      <c r="AA354" s="61"/>
      <c r="AB354" s="61"/>
    </row>
    <row r="355" spans="1:28" ht="14.25" customHeight="1" x14ac:dyDescent="0.35">
      <c r="A355" s="61"/>
      <c r="B355" s="61"/>
      <c r="C355" s="61"/>
      <c r="D355" s="61"/>
      <c r="E355" s="61"/>
      <c r="F355" s="61"/>
      <c r="G355" s="61"/>
      <c r="H355" s="61"/>
      <c r="I355" s="61"/>
      <c r="J355" s="61"/>
      <c r="K355" s="61"/>
      <c r="L355" s="61"/>
      <c r="M355" s="61"/>
      <c r="N355" s="61"/>
      <c r="O355" s="61"/>
      <c r="P355" s="61"/>
      <c r="Q355" s="61"/>
      <c r="R355" s="61"/>
      <c r="S355" s="61"/>
      <c r="T355" s="61"/>
      <c r="U355" s="61"/>
      <c r="V355" s="61"/>
      <c r="W355" s="61"/>
      <c r="X355" s="61"/>
      <c r="Y355" s="61"/>
      <c r="Z355" s="61"/>
      <c r="AA355" s="61"/>
      <c r="AB355" s="61"/>
    </row>
    <row r="356" spans="1:28" ht="14.25" customHeight="1" x14ac:dyDescent="0.35">
      <c r="A356" s="61"/>
      <c r="B356" s="61"/>
      <c r="C356" s="61"/>
      <c r="D356" s="61"/>
      <c r="E356" s="61"/>
      <c r="F356" s="61"/>
      <c r="G356" s="61"/>
      <c r="H356" s="61"/>
      <c r="I356" s="61"/>
      <c r="J356" s="61"/>
      <c r="K356" s="61"/>
      <c r="L356" s="61"/>
      <c r="M356" s="61"/>
      <c r="N356" s="61"/>
      <c r="O356" s="61"/>
      <c r="P356" s="61"/>
      <c r="Q356" s="61"/>
      <c r="R356" s="61"/>
      <c r="S356" s="61"/>
      <c r="T356" s="61"/>
      <c r="U356" s="61"/>
      <c r="V356" s="61"/>
      <c r="W356" s="61"/>
      <c r="X356" s="61"/>
      <c r="Y356" s="61"/>
      <c r="Z356" s="61"/>
      <c r="AA356" s="61"/>
      <c r="AB356" s="61"/>
    </row>
    <row r="357" spans="1:28" ht="14.25" customHeight="1" x14ac:dyDescent="0.35">
      <c r="A357" s="61"/>
      <c r="B357" s="61"/>
      <c r="C357" s="61"/>
      <c r="D357" s="61"/>
      <c r="E357" s="61"/>
      <c r="F357" s="61"/>
      <c r="G357" s="61"/>
      <c r="H357" s="61"/>
      <c r="I357" s="61"/>
      <c r="J357" s="61"/>
      <c r="K357" s="61"/>
      <c r="L357" s="61"/>
      <c r="M357" s="61"/>
      <c r="N357" s="61"/>
      <c r="O357" s="61"/>
      <c r="P357" s="61"/>
      <c r="Q357" s="61"/>
      <c r="R357" s="61"/>
      <c r="S357" s="61"/>
      <c r="T357" s="61"/>
      <c r="U357" s="61"/>
      <c r="V357" s="61"/>
      <c r="W357" s="61"/>
      <c r="X357" s="61"/>
      <c r="Y357" s="61"/>
      <c r="Z357" s="61"/>
      <c r="AA357" s="61"/>
      <c r="AB357" s="61"/>
    </row>
    <row r="358" spans="1:28" ht="14.25" customHeight="1" x14ac:dyDescent="0.35">
      <c r="A358" s="61"/>
      <c r="B358" s="61"/>
      <c r="C358" s="61"/>
      <c r="D358" s="61"/>
      <c r="E358" s="61"/>
      <c r="F358" s="61"/>
      <c r="G358" s="61"/>
      <c r="H358" s="61"/>
      <c r="I358" s="61"/>
      <c r="J358" s="61"/>
      <c r="K358" s="61"/>
      <c r="L358" s="61"/>
      <c r="M358" s="61"/>
      <c r="N358" s="61"/>
      <c r="O358" s="61"/>
      <c r="P358" s="61"/>
      <c r="Q358" s="61"/>
      <c r="R358" s="61"/>
      <c r="S358" s="61"/>
      <c r="T358" s="61"/>
      <c r="U358" s="61"/>
      <c r="V358" s="61"/>
      <c r="W358" s="61"/>
      <c r="X358" s="61"/>
      <c r="Y358" s="61"/>
      <c r="Z358" s="61"/>
      <c r="AA358" s="61"/>
      <c r="AB358" s="61"/>
    </row>
    <row r="359" spans="1:28" ht="14.25" customHeight="1" x14ac:dyDescent="0.35">
      <c r="A359" s="61"/>
      <c r="B359" s="61"/>
      <c r="C359" s="61"/>
      <c r="D359" s="61"/>
      <c r="E359" s="61"/>
      <c r="F359" s="61"/>
      <c r="G359" s="61"/>
      <c r="H359" s="61"/>
      <c r="I359" s="61"/>
      <c r="J359" s="61"/>
      <c r="K359" s="61"/>
      <c r="L359" s="61"/>
      <c r="M359" s="61"/>
      <c r="N359" s="61"/>
      <c r="O359" s="61"/>
      <c r="P359" s="61"/>
      <c r="Q359" s="61"/>
      <c r="R359" s="61"/>
      <c r="S359" s="61"/>
      <c r="T359" s="61"/>
      <c r="U359" s="61"/>
      <c r="V359" s="61"/>
      <c r="W359" s="61"/>
      <c r="X359" s="61"/>
      <c r="Y359" s="61"/>
      <c r="Z359" s="61"/>
      <c r="AA359" s="61"/>
      <c r="AB359" s="61"/>
    </row>
    <row r="360" spans="1:28" ht="14.25" customHeight="1" x14ac:dyDescent="0.35">
      <c r="A360" s="61"/>
      <c r="B360" s="61"/>
      <c r="C360" s="61"/>
      <c r="D360" s="61"/>
      <c r="E360" s="61"/>
      <c r="F360" s="61"/>
      <c r="G360" s="61"/>
      <c r="H360" s="61"/>
      <c r="I360" s="61"/>
      <c r="J360" s="61"/>
      <c r="K360" s="61"/>
      <c r="L360" s="61"/>
      <c r="M360" s="61"/>
      <c r="N360" s="61"/>
      <c r="O360" s="61"/>
      <c r="P360" s="61"/>
      <c r="Q360" s="61"/>
      <c r="R360" s="61"/>
      <c r="S360" s="61"/>
      <c r="T360" s="61"/>
      <c r="U360" s="61"/>
      <c r="V360" s="61"/>
      <c r="W360" s="61"/>
      <c r="X360" s="61"/>
      <c r="Y360" s="61"/>
      <c r="Z360" s="61"/>
      <c r="AA360" s="61"/>
      <c r="AB360" s="61"/>
    </row>
    <row r="361" spans="1:28" ht="14.25" customHeight="1" x14ac:dyDescent="0.35">
      <c r="A361" s="61"/>
      <c r="B361" s="61"/>
      <c r="C361" s="61"/>
      <c r="D361" s="61"/>
      <c r="E361" s="61"/>
      <c r="F361" s="61"/>
      <c r="G361" s="61"/>
      <c r="H361" s="61"/>
      <c r="I361" s="61"/>
      <c r="J361" s="61"/>
      <c r="K361" s="61"/>
      <c r="L361" s="61"/>
      <c r="M361" s="61"/>
      <c r="N361" s="61"/>
      <c r="O361" s="61"/>
      <c r="P361" s="61"/>
      <c r="Q361" s="61"/>
      <c r="R361" s="61"/>
      <c r="S361" s="61"/>
      <c r="T361" s="61"/>
      <c r="U361" s="61"/>
      <c r="V361" s="61"/>
      <c r="W361" s="61"/>
      <c r="X361" s="61"/>
      <c r="Y361" s="61"/>
      <c r="Z361" s="61"/>
      <c r="AA361" s="61"/>
      <c r="AB361" s="61"/>
    </row>
    <row r="362" spans="1:28" ht="14.25" customHeight="1" x14ac:dyDescent="0.35">
      <c r="A362" s="61"/>
      <c r="B362" s="61"/>
      <c r="C362" s="61"/>
      <c r="D362" s="61"/>
      <c r="E362" s="61"/>
      <c r="F362" s="61"/>
      <c r="G362" s="61"/>
      <c r="H362" s="61"/>
      <c r="I362" s="61"/>
      <c r="J362" s="61"/>
      <c r="K362" s="61"/>
      <c r="L362" s="61"/>
      <c r="M362" s="61"/>
      <c r="N362" s="61"/>
      <c r="O362" s="61"/>
      <c r="P362" s="61"/>
      <c r="Q362" s="61"/>
      <c r="R362" s="61"/>
      <c r="S362" s="61"/>
      <c r="T362" s="61"/>
      <c r="U362" s="61"/>
      <c r="V362" s="61"/>
      <c r="W362" s="61"/>
      <c r="X362" s="61"/>
      <c r="Y362" s="61"/>
      <c r="Z362" s="61"/>
      <c r="AA362" s="61"/>
      <c r="AB362" s="61"/>
    </row>
    <row r="363" spans="1:28" ht="14.25" customHeight="1" x14ac:dyDescent="0.35">
      <c r="A363" s="61"/>
      <c r="B363" s="61"/>
      <c r="C363" s="61"/>
      <c r="D363" s="61"/>
      <c r="E363" s="61"/>
      <c r="F363" s="61"/>
      <c r="G363" s="61"/>
      <c r="H363" s="61"/>
      <c r="I363" s="61"/>
      <c r="J363" s="61"/>
      <c r="K363" s="61"/>
      <c r="L363" s="61"/>
      <c r="M363" s="61"/>
      <c r="N363" s="61"/>
      <c r="O363" s="61"/>
      <c r="P363" s="61"/>
      <c r="Q363" s="61"/>
      <c r="R363" s="61"/>
      <c r="S363" s="61"/>
      <c r="T363" s="61"/>
      <c r="U363" s="61"/>
      <c r="V363" s="61"/>
      <c r="W363" s="61"/>
      <c r="X363" s="61"/>
      <c r="Y363" s="61"/>
      <c r="Z363" s="61"/>
      <c r="AA363" s="61"/>
      <c r="AB363" s="61"/>
    </row>
    <row r="364" spans="1:28" ht="14.25" customHeight="1" x14ac:dyDescent="0.35">
      <c r="A364" s="61"/>
      <c r="B364" s="61"/>
      <c r="C364" s="61"/>
      <c r="D364" s="61"/>
      <c r="E364" s="61"/>
      <c r="F364" s="61"/>
      <c r="G364" s="61"/>
      <c r="H364" s="61"/>
      <c r="I364" s="61"/>
      <c r="J364" s="61"/>
      <c r="K364" s="61"/>
      <c r="L364" s="61"/>
      <c r="M364" s="61"/>
      <c r="N364" s="61"/>
      <c r="O364" s="61"/>
      <c r="P364" s="61"/>
      <c r="Q364" s="61"/>
      <c r="R364" s="61"/>
      <c r="S364" s="61"/>
      <c r="T364" s="61"/>
      <c r="U364" s="61"/>
      <c r="V364" s="61"/>
      <c r="W364" s="61"/>
      <c r="X364" s="61"/>
      <c r="Y364" s="61"/>
      <c r="Z364" s="61"/>
      <c r="AA364" s="61"/>
      <c r="AB364" s="61"/>
    </row>
    <row r="365" spans="1:28" ht="14.25" customHeight="1" x14ac:dyDescent="0.35">
      <c r="A365" s="61"/>
      <c r="B365" s="61"/>
      <c r="C365" s="61"/>
      <c r="D365" s="61"/>
      <c r="E365" s="61"/>
      <c r="F365" s="61"/>
      <c r="G365" s="61"/>
      <c r="H365" s="61"/>
      <c r="I365" s="61"/>
      <c r="J365" s="61"/>
      <c r="K365" s="61"/>
      <c r="L365" s="61"/>
      <c r="M365" s="61"/>
      <c r="N365" s="61"/>
      <c r="O365" s="61"/>
      <c r="P365" s="61"/>
      <c r="Q365" s="61"/>
      <c r="R365" s="61"/>
      <c r="S365" s="61"/>
      <c r="T365" s="61"/>
      <c r="U365" s="61"/>
      <c r="V365" s="61"/>
      <c r="W365" s="61"/>
      <c r="X365" s="61"/>
      <c r="Y365" s="61"/>
      <c r="Z365" s="61"/>
      <c r="AA365" s="61"/>
      <c r="AB365" s="61"/>
    </row>
    <row r="366" spans="1:28" ht="14.25" customHeight="1" x14ac:dyDescent="0.35">
      <c r="A366" s="61"/>
      <c r="B366" s="61"/>
      <c r="C366" s="61"/>
      <c r="D366" s="61"/>
      <c r="E366" s="61"/>
      <c r="F366" s="61"/>
      <c r="G366" s="61"/>
      <c r="H366" s="61"/>
      <c r="I366" s="61"/>
      <c r="J366" s="61"/>
      <c r="K366" s="61"/>
      <c r="L366" s="61"/>
      <c r="M366" s="61"/>
      <c r="N366" s="61"/>
      <c r="O366" s="61"/>
      <c r="P366" s="61"/>
      <c r="Q366" s="61"/>
      <c r="R366" s="61"/>
      <c r="S366" s="61"/>
      <c r="T366" s="61"/>
      <c r="U366" s="61"/>
      <c r="V366" s="61"/>
      <c r="W366" s="61"/>
      <c r="X366" s="61"/>
      <c r="Y366" s="61"/>
      <c r="Z366" s="61"/>
      <c r="AA366" s="61"/>
      <c r="AB366" s="61"/>
    </row>
    <row r="367" spans="1:28" ht="14.25" customHeight="1" x14ac:dyDescent="0.35">
      <c r="A367" s="61"/>
      <c r="B367" s="61"/>
      <c r="C367" s="61"/>
      <c r="D367" s="61"/>
      <c r="E367" s="61"/>
      <c r="F367" s="61"/>
      <c r="G367" s="61"/>
      <c r="H367" s="61"/>
      <c r="I367" s="61"/>
      <c r="J367" s="61"/>
      <c r="K367" s="61"/>
      <c r="L367" s="61"/>
      <c r="M367" s="61"/>
      <c r="N367" s="61"/>
      <c r="O367" s="61"/>
      <c r="P367" s="61"/>
      <c r="Q367" s="61"/>
      <c r="R367" s="61"/>
      <c r="S367" s="61"/>
      <c r="T367" s="61"/>
      <c r="U367" s="61"/>
      <c r="V367" s="61"/>
      <c r="W367" s="61"/>
      <c r="X367" s="61"/>
      <c r="Y367" s="61"/>
      <c r="Z367" s="61"/>
      <c r="AA367" s="61"/>
      <c r="AB367" s="61"/>
    </row>
    <row r="368" spans="1:28" ht="14.25" customHeight="1" x14ac:dyDescent="0.35">
      <c r="A368" s="61"/>
      <c r="B368" s="61"/>
      <c r="C368" s="61"/>
      <c r="D368" s="61"/>
      <c r="E368" s="61"/>
      <c r="F368" s="61"/>
      <c r="G368" s="61"/>
      <c r="H368" s="61"/>
      <c r="I368" s="61"/>
      <c r="J368" s="61"/>
      <c r="K368" s="61"/>
      <c r="L368" s="61"/>
      <c r="M368" s="61"/>
      <c r="N368" s="61"/>
      <c r="O368" s="61"/>
      <c r="P368" s="61"/>
      <c r="Q368" s="61"/>
      <c r="R368" s="61"/>
      <c r="S368" s="61"/>
      <c r="T368" s="61"/>
      <c r="U368" s="61"/>
      <c r="V368" s="61"/>
      <c r="W368" s="61"/>
      <c r="X368" s="61"/>
      <c r="Y368" s="61"/>
      <c r="Z368" s="61"/>
      <c r="AA368" s="61"/>
      <c r="AB368" s="61"/>
    </row>
    <row r="369" spans="1:28" ht="14.25" customHeight="1" x14ac:dyDescent="0.35">
      <c r="A369" s="61"/>
      <c r="B369" s="61"/>
      <c r="C369" s="61"/>
      <c r="D369" s="61"/>
      <c r="E369" s="61"/>
      <c r="F369" s="61"/>
      <c r="G369" s="61"/>
      <c r="H369" s="61"/>
      <c r="I369" s="61"/>
      <c r="J369" s="61"/>
      <c r="K369" s="61"/>
      <c r="L369" s="61"/>
      <c r="M369" s="61"/>
      <c r="N369" s="61"/>
      <c r="O369" s="61"/>
      <c r="P369" s="61"/>
      <c r="Q369" s="61"/>
      <c r="R369" s="61"/>
      <c r="S369" s="61"/>
      <c r="T369" s="61"/>
      <c r="U369" s="61"/>
      <c r="V369" s="61"/>
      <c r="W369" s="61"/>
      <c r="X369" s="61"/>
      <c r="Y369" s="61"/>
      <c r="Z369" s="61"/>
      <c r="AA369" s="61"/>
      <c r="AB369" s="61"/>
    </row>
    <row r="370" spans="1:28" ht="14.25" customHeight="1" x14ac:dyDescent="0.35">
      <c r="A370" s="61"/>
      <c r="B370" s="61"/>
      <c r="C370" s="61"/>
      <c r="D370" s="61"/>
      <c r="E370" s="61"/>
      <c r="F370" s="61"/>
      <c r="G370" s="61"/>
      <c r="H370" s="61"/>
      <c r="I370" s="61"/>
      <c r="J370" s="61"/>
      <c r="K370" s="61"/>
      <c r="L370" s="61"/>
      <c r="M370" s="61"/>
      <c r="N370" s="61"/>
      <c r="O370" s="61"/>
      <c r="P370" s="61"/>
      <c r="Q370" s="61"/>
      <c r="R370" s="61"/>
      <c r="S370" s="61"/>
      <c r="T370" s="61"/>
      <c r="U370" s="61"/>
      <c r="V370" s="61"/>
      <c r="W370" s="61"/>
      <c r="X370" s="61"/>
      <c r="Y370" s="61"/>
      <c r="Z370" s="61"/>
      <c r="AA370" s="61"/>
      <c r="AB370" s="61"/>
    </row>
    <row r="371" spans="1:28" ht="14.25" customHeight="1" x14ac:dyDescent="0.35">
      <c r="A371" s="61"/>
      <c r="B371" s="61"/>
      <c r="C371" s="61"/>
      <c r="D371" s="61"/>
      <c r="E371" s="61"/>
      <c r="F371" s="61"/>
      <c r="G371" s="61"/>
      <c r="H371" s="61"/>
      <c r="I371" s="61"/>
      <c r="J371" s="61"/>
      <c r="K371" s="61"/>
      <c r="L371" s="61"/>
      <c r="M371" s="61"/>
      <c r="N371" s="61"/>
      <c r="O371" s="61"/>
      <c r="P371" s="61"/>
      <c r="Q371" s="61"/>
      <c r="R371" s="61"/>
      <c r="S371" s="61"/>
      <c r="T371" s="61"/>
      <c r="U371" s="61"/>
      <c r="V371" s="61"/>
      <c r="W371" s="61"/>
      <c r="X371" s="61"/>
      <c r="Y371" s="61"/>
      <c r="Z371" s="61"/>
      <c r="AA371" s="61"/>
      <c r="AB371" s="61"/>
    </row>
    <row r="372" spans="1:28" ht="14.25" customHeight="1" x14ac:dyDescent="0.35">
      <c r="A372" s="61"/>
      <c r="B372" s="61"/>
      <c r="C372" s="61"/>
      <c r="D372" s="61"/>
      <c r="E372" s="61"/>
      <c r="F372" s="61"/>
      <c r="G372" s="61"/>
      <c r="H372" s="61"/>
      <c r="I372" s="61"/>
      <c r="J372" s="61"/>
      <c r="K372" s="61"/>
      <c r="L372" s="61"/>
      <c r="M372" s="61"/>
      <c r="N372" s="61"/>
      <c r="O372" s="61"/>
      <c r="P372" s="61"/>
      <c r="Q372" s="61"/>
      <c r="R372" s="61"/>
      <c r="S372" s="61"/>
      <c r="T372" s="61"/>
      <c r="U372" s="61"/>
      <c r="V372" s="61"/>
      <c r="W372" s="61"/>
      <c r="X372" s="61"/>
      <c r="Y372" s="61"/>
      <c r="Z372" s="61"/>
      <c r="AA372" s="61"/>
      <c r="AB372" s="61"/>
    </row>
    <row r="373" spans="1:28" ht="14.25" customHeight="1" x14ac:dyDescent="0.35">
      <c r="A373" s="61"/>
      <c r="B373" s="61"/>
      <c r="C373" s="61"/>
      <c r="D373" s="61"/>
      <c r="E373" s="61"/>
      <c r="F373" s="61"/>
      <c r="G373" s="61"/>
      <c r="H373" s="61"/>
      <c r="I373" s="61"/>
      <c r="J373" s="61"/>
      <c r="K373" s="61"/>
      <c r="L373" s="61"/>
      <c r="M373" s="61"/>
      <c r="N373" s="61"/>
      <c r="O373" s="61"/>
      <c r="P373" s="61"/>
      <c r="Q373" s="61"/>
      <c r="R373" s="61"/>
      <c r="S373" s="61"/>
      <c r="T373" s="61"/>
      <c r="U373" s="61"/>
      <c r="V373" s="61"/>
      <c r="W373" s="61"/>
      <c r="X373" s="61"/>
      <c r="Y373" s="61"/>
      <c r="Z373" s="61"/>
      <c r="AA373" s="61"/>
      <c r="AB373" s="61"/>
    </row>
    <row r="374" spans="1:28" ht="14.25" customHeight="1" x14ac:dyDescent="0.35">
      <c r="A374" s="61"/>
      <c r="B374" s="61"/>
      <c r="C374" s="61"/>
      <c r="D374" s="61"/>
      <c r="E374" s="61"/>
      <c r="F374" s="61"/>
      <c r="G374" s="61"/>
      <c r="H374" s="61"/>
      <c r="I374" s="61"/>
      <c r="J374" s="61"/>
      <c r="K374" s="61"/>
      <c r="L374" s="61"/>
      <c r="M374" s="61"/>
      <c r="N374" s="61"/>
      <c r="O374" s="61"/>
      <c r="P374" s="61"/>
      <c r="Q374" s="61"/>
      <c r="R374" s="61"/>
      <c r="S374" s="61"/>
      <c r="T374" s="61"/>
      <c r="U374" s="61"/>
      <c r="V374" s="61"/>
      <c r="W374" s="61"/>
      <c r="X374" s="61"/>
      <c r="Y374" s="61"/>
      <c r="Z374" s="61"/>
      <c r="AA374" s="61"/>
      <c r="AB374" s="61"/>
    </row>
    <row r="375" spans="1:28" ht="14.25" customHeight="1" x14ac:dyDescent="0.35">
      <c r="A375" s="61"/>
      <c r="B375" s="61"/>
      <c r="C375" s="61"/>
      <c r="D375" s="61"/>
      <c r="E375" s="61"/>
      <c r="F375" s="61"/>
      <c r="G375" s="61"/>
      <c r="H375" s="61"/>
      <c r="I375" s="61"/>
      <c r="J375" s="61"/>
      <c r="K375" s="61"/>
      <c r="L375" s="61"/>
      <c r="M375" s="61"/>
      <c r="N375" s="61"/>
      <c r="O375" s="61"/>
      <c r="P375" s="61"/>
      <c r="Q375" s="61"/>
      <c r="R375" s="61"/>
      <c r="S375" s="61"/>
      <c r="T375" s="61"/>
      <c r="U375" s="61"/>
      <c r="V375" s="61"/>
      <c r="W375" s="61"/>
      <c r="X375" s="61"/>
      <c r="Y375" s="61"/>
      <c r="Z375" s="61"/>
      <c r="AA375" s="61"/>
      <c r="AB375" s="61"/>
    </row>
    <row r="376" spans="1:28" ht="14.25" customHeight="1" x14ac:dyDescent="0.35">
      <c r="A376" s="61"/>
      <c r="B376" s="61"/>
      <c r="C376" s="61"/>
      <c r="D376" s="61"/>
      <c r="E376" s="61"/>
      <c r="F376" s="61"/>
      <c r="G376" s="61"/>
      <c r="H376" s="61"/>
      <c r="I376" s="61"/>
      <c r="J376" s="61"/>
      <c r="K376" s="61"/>
      <c r="L376" s="61"/>
      <c r="M376" s="61"/>
      <c r="N376" s="61"/>
      <c r="O376" s="61"/>
      <c r="P376" s="61"/>
      <c r="Q376" s="61"/>
      <c r="R376" s="61"/>
      <c r="S376" s="61"/>
      <c r="T376" s="61"/>
      <c r="U376" s="61"/>
      <c r="V376" s="61"/>
      <c r="W376" s="61"/>
      <c r="X376" s="61"/>
      <c r="Y376" s="61"/>
      <c r="Z376" s="61"/>
      <c r="AA376" s="61"/>
      <c r="AB376" s="61"/>
    </row>
    <row r="377" spans="1:28" ht="14.25" customHeight="1" x14ac:dyDescent="0.35">
      <c r="A377" s="61"/>
      <c r="B377" s="61"/>
      <c r="C377" s="61"/>
      <c r="D377" s="61"/>
      <c r="E377" s="61"/>
      <c r="F377" s="61"/>
      <c r="G377" s="61"/>
      <c r="H377" s="61"/>
      <c r="I377" s="61"/>
      <c r="J377" s="61"/>
      <c r="K377" s="61"/>
      <c r="L377" s="61"/>
      <c r="M377" s="61"/>
      <c r="N377" s="61"/>
      <c r="O377" s="61"/>
      <c r="P377" s="61"/>
      <c r="Q377" s="61"/>
      <c r="R377" s="61"/>
      <c r="S377" s="61"/>
      <c r="T377" s="61"/>
      <c r="U377" s="61"/>
      <c r="V377" s="61"/>
      <c r="W377" s="61"/>
      <c r="X377" s="61"/>
      <c r="Y377" s="61"/>
      <c r="Z377" s="61"/>
      <c r="AA377" s="61"/>
      <c r="AB377" s="61"/>
    </row>
    <row r="378" spans="1:28" ht="14.25" customHeight="1" x14ac:dyDescent="0.35">
      <c r="A378" s="61"/>
      <c r="B378" s="61"/>
      <c r="C378" s="61"/>
      <c r="D378" s="61"/>
      <c r="E378" s="61"/>
      <c r="F378" s="61"/>
      <c r="G378" s="61"/>
      <c r="H378" s="61"/>
      <c r="I378" s="61"/>
      <c r="J378" s="61"/>
      <c r="K378" s="61"/>
      <c r="L378" s="61"/>
      <c r="M378" s="61"/>
      <c r="N378" s="61"/>
      <c r="O378" s="61"/>
      <c r="P378" s="61"/>
      <c r="Q378" s="61"/>
      <c r="R378" s="61"/>
      <c r="S378" s="61"/>
      <c r="T378" s="61"/>
      <c r="U378" s="61"/>
      <c r="V378" s="61"/>
      <c r="W378" s="61"/>
      <c r="X378" s="61"/>
      <c r="Y378" s="61"/>
      <c r="Z378" s="61"/>
      <c r="AA378" s="61"/>
      <c r="AB378" s="61"/>
    </row>
    <row r="379" spans="1:28" ht="14.25" customHeight="1" x14ac:dyDescent="0.35">
      <c r="A379" s="61"/>
      <c r="B379" s="61"/>
      <c r="C379" s="61"/>
      <c r="D379" s="61"/>
      <c r="E379" s="61"/>
      <c r="F379" s="61"/>
      <c r="G379" s="61"/>
      <c r="H379" s="61"/>
      <c r="I379" s="61"/>
      <c r="J379" s="61"/>
      <c r="K379" s="61"/>
      <c r="L379" s="61"/>
      <c r="M379" s="61"/>
      <c r="N379" s="61"/>
      <c r="O379" s="61"/>
      <c r="P379" s="61"/>
      <c r="Q379" s="61"/>
      <c r="R379" s="61"/>
      <c r="S379" s="61"/>
      <c r="T379" s="61"/>
      <c r="U379" s="61"/>
      <c r="V379" s="61"/>
      <c r="W379" s="61"/>
      <c r="X379" s="61"/>
      <c r="Y379" s="61"/>
      <c r="Z379" s="61"/>
      <c r="AA379" s="61"/>
      <c r="AB379" s="61"/>
    </row>
    <row r="380" spans="1:28" ht="14.25" customHeight="1" x14ac:dyDescent="0.35">
      <c r="A380" s="61"/>
      <c r="B380" s="61"/>
      <c r="C380" s="61"/>
      <c r="D380" s="61"/>
      <c r="E380" s="61"/>
      <c r="F380" s="61"/>
      <c r="G380" s="61"/>
      <c r="H380" s="61"/>
      <c r="I380" s="61"/>
      <c r="J380" s="61"/>
      <c r="K380" s="61"/>
      <c r="L380" s="61"/>
      <c r="M380" s="61"/>
      <c r="N380" s="61"/>
      <c r="O380" s="61"/>
      <c r="P380" s="61"/>
      <c r="Q380" s="61"/>
      <c r="R380" s="61"/>
      <c r="S380" s="61"/>
      <c r="T380" s="61"/>
      <c r="U380" s="61"/>
      <c r="V380" s="61"/>
      <c r="W380" s="61"/>
      <c r="X380" s="61"/>
      <c r="Y380" s="61"/>
      <c r="Z380" s="61"/>
      <c r="AA380" s="61"/>
      <c r="AB380" s="61"/>
    </row>
    <row r="381" spans="1:28" ht="14.25" customHeight="1" x14ac:dyDescent="0.35">
      <c r="A381" s="61"/>
      <c r="B381" s="61"/>
      <c r="C381" s="61"/>
      <c r="D381" s="61"/>
      <c r="E381" s="61"/>
      <c r="F381" s="61"/>
      <c r="G381" s="61"/>
      <c r="H381" s="61"/>
      <c r="I381" s="61"/>
      <c r="J381" s="61"/>
      <c r="K381" s="61"/>
      <c r="L381" s="61"/>
      <c r="M381" s="61"/>
      <c r="N381" s="61"/>
      <c r="O381" s="61"/>
      <c r="P381" s="61"/>
      <c r="Q381" s="61"/>
      <c r="R381" s="61"/>
      <c r="S381" s="61"/>
      <c r="T381" s="61"/>
      <c r="U381" s="61"/>
      <c r="V381" s="61"/>
      <c r="W381" s="61"/>
      <c r="X381" s="61"/>
      <c r="Y381" s="61"/>
      <c r="Z381" s="61"/>
      <c r="AA381" s="61"/>
      <c r="AB381" s="61"/>
    </row>
    <row r="382" spans="1:28" ht="14.25" customHeight="1" x14ac:dyDescent="0.35">
      <c r="A382" s="61"/>
      <c r="B382" s="61"/>
      <c r="C382" s="61"/>
      <c r="D382" s="61"/>
      <c r="E382" s="61"/>
      <c r="F382" s="61"/>
      <c r="G382" s="61"/>
      <c r="H382" s="61"/>
      <c r="I382" s="61"/>
      <c r="J382" s="61"/>
      <c r="K382" s="61"/>
      <c r="L382" s="61"/>
      <c r="M382" s="61"/>
      <c r="N382" s="61"/>
      <c r="O382" s="61"/>
      <c r="P382" s="61"/>
      <c r="Q382" s="61"/>
      <c r="R382" s="61"/>
      <c r="S382" s="61"/>
      <c r="T382" s="61"/>
      <c r="U382" s="61"/>
      <c r="V382" s="61"/>
      <c r="W382" s="61"/>
      <c r="X382" s="61"/>
      <c r="Y382" s="61"/>
      <c r="Z382" s="61"/>
      <c r="AA382" s="61"/>
      <c r="AB382" s="61"/>
    </row>
    <row r="383" spans="1:28" ht="14.25" customHeight="1" x14ac:dyDescent="0.35">
      <c r="A383" s="61"/>
      <c r="B383" s="61"/>
      <c r="C383" s="61"/>
      <c r="D383" s="61"/>
      <c r="E383" s="61"/>
      <c r="F383" s="61"/>
      <c r="G383" s="61"/>
      <c r="H383" s="61"/>
      <c r="I383" s="61"/>
      <c r="J383" s="61"/>
      <c r="K383" s="61"/>
      <c r="L383" s="61"/>
      <c r="M383" s="61"/>
      <c r="N383" s="61"/>
      <c r="O383" s="61"/>
      <c r="P383" s="61"/>
      <c r="Q383" s="61"/>
      <c r="R383" s="61"/>
      <c r="S383" s="61"/>
      <c r="T383" s="61"/>
      <c r="U383" s="61"/>
      <c r="V383" s="61"/>
      <c r="W383" s="61"/>
      <c r="X383" s="61"/>
      <c r="Y383" s="61"/>
      <c r="Z383" s="61"/>
      <c r="AA383" s="61"/>
      <c r="AB383" s="61"/>
    </row>
    <row r="384" spans="1:28" ht="14.25" customHeight="1" x14ac:dyDescent="0.35">
      <c r="A384" s="61"/>
      <c r="B384" s="61"/>
      <c r="C384" s="61"/>
      <c r="D384" s="61"/>
      <c r="E384" s="61"/>
      <c r="F384" s="61"/>
      <c r="G384" s="61"/>
      <c r="H384" s="61"/>
      <c r="I384" s="61"/>
      <c r="J384" s="61"/>
      <c r="K384" s="61"/>
      <c r="L384" s="61"/>
      <c r="M384" s="61"/>
      <c r="N384" s="61"/>
      <c r="O384" s="61"/>
      <c r="P384" s="61"/>
      <c r="Q384" s="61"/>
      <c r="R384" s="61"/>
      <c r="S384" s="61"/>
      <c r="T384" s="61"/>
      <c r="U384" s="61"/>
      <c r="V384" s="61"/>
      <c r="W384" s="61"/>
      <c r="X384" s="61"/>
      <c r="Y384" s="61"/>
      <c r="Z384" s="61"/>
      <c r="AA384" s="61"/>
      <c r="AB384" s="61"/>
    </row>
    <row r="385" spans="1:28" ht="14.25" customHeight="1" x14ac:dyDescent="0.35">
      <c r="A385" s="61"/>
      <c r="B385" s="61"/>
      <c r="C385" s="61"/>
      <c r="D385" s="61"/>
      <c r="E385" s="61"/>
      <c r="F385" s="61"/>
      <c r="G385" s="61"/>
      <c r="H385" s="61"/>
      <c r="I385" s="61"/>
      <c r="J385" s="61"/>
      <c r="K385" s="61"/>
      <c r="L385" s="61"/>
      <c r="M385" s="61"/>
      <c r="N385" s="61"/>
      <c r="O385" s="61"/>
      <c r="P385" s="61"/>
      <c r="Q385" s="61"/>
      <c r="R385" s="61"/>
      <c r="S385" s="61"/>
      <c r="T385" s="61"/>
      <c r="U385" s="61"/>
      <c r="V385" s="61"/>
      <c r="W385" s="61"/>
      <c r="X385" s="61"/>
      <c r="Y385" s="61"/>
      <c r="Z385" s="61"/>
      <c r="AA385" s="61"/>
      <c r="AB385" s="61"/>
    </row>
    <row r="386" spans="1:28" ht="14.25" customHeight="1" x14ac:dyDescent="0.35">
      <c r="A386" s="61"/>
      <c r="B386" s="61"/>
      <c r="C386" s="61"/>
      <c r="D386" s="61"/>
      <c r="E386" s="61"/>
      <c r="F386" s="61"/>
      <c r="G386" s="61"/>
      <c r="H386" s="61"/>
      <c r="I386" s="61"/>
      <c r="J386" s="61"/>
      <c r="K386" s="61"/>
      <c r="L386" s="61"/>
      <c r="M386" s="61"/>
      <c r="N386" s="61"/>
      <c r="O386" s="61"/>
      <c r="P386" s="61"/>
      <c r="Q386" s="61"/>
      <c r="R386" s="61"/>
      <c r="S386" s="61"/>
      <c r="T386" s="61"/>
      <c r="U386" s="61"/>
      <c r="V386" s="61"/>
      <c r="W386" s="61"/>
      <c r="X386" s="61"/>
      <c r="Y386" s="61"/>
      <c r="Z386" s="61"/>
      <c r="AA386" s="61"/>
      <c r="AB386" s="61"/>
    </row>
    <row r="387" spans="1:28" ht="14.25" customHeight="1" x14ac:dyDescent="0.35">
      <c r="A387" s="61"/>
      <c r="B387" s="61"/>
      <c r="C387" s="61"/>
      <c r="D387" s="61"/>
      <c r="E387" s="61"/>
      <c r="F387" s="61"/>
      <c r="G387" s="61"/>
      <c r="H387" s="61"/>
      <c r="I387" s="61"/>
      <c r="J387" s="61"/>
      <c r="K387" s="61"/>
      <c r="L387" s="61"/>
      <c r="M387" s="61"/>
      <c r="N387" s="61"/>
      <c r="O387" s="61"/>
      <c r="P387" s="61"/>
      <c r="Q387" s="61"/>
      <c r="R387" s="61"/>
      <c r="S387" s="61"/>
      <c r="T387" s="61"/>
      <c r="U387" s="61"/>
      <c r="V387" s="61"/>
      <c r="W387" s="61"/>
      <c r="X387" s="61"/>
      <c r="Y387" s="61"/>
      <c r="Z387" s="61"/>
      <c r="AA387" s="61"/>
      <c r="AB387" s="61"/>
    </row>
    <row r="388" spans="1:28" ht="14.25" customHeight="1" x14ac:dyDescent="0.35">
      <c r="A388" s="61"/>
      <c r="B388" s="61"/>
      <c r="C388" s="61"/>
      <c r="D388" s="61"/>
      <c r="E388" s="61"/>
      <c r="F388" s="61"/>
      <c r="G388" s="61"/>
      <c r="H388" s="61"/>
      <c r="I388" s="61"/>
      <c r="J388" s="61"/>
      <c r="K388" s="61"/>
      <c r="L388" s="61"/>
      <c r="M388" s="61"/>
      <c r="N388" s="61"/>
      <c r="O388" s="61"/>
      <c r="P388" s="61"/>
      <c r="Q388" s="61"/>
      <c r="R388" s="61"/>
      <c r="S388" s="61"/>
      <c r="T388" s="61"/>
      <c r="U388" s="61"/>
      <c r="V388" s="61"/>
      <c r="W388" s="61"/>
      <c r="X388" s="61"/>
      <c r="Y388" s="61"/>
      <c r="Z388" s="61"/>
      <c r="AA388" s="61"/>
      <c r="AB388" s="61"/>
    </row>
    <row r="389" spans="1:28" ht="14.25" customHeight="1" x14ac:dyDescent="0.35">
      <c r="A389" s="61"/>
      <c r="B389" s="61"/>
      <c r="C389" s="61"/>
      <c r="D389" s="61"/>
      <c r="E389" s="61"/>
      <c r="F389" s="61"/>
      <c r="G389" s="61"/>
      <c r="H389" s="61"/>
      <c r="I389" s="61"/>
      <c r="J389" s="61"/>
      <c r="K389" s="61"/>
      <c r="L389" s="61"/>
      <c r="M389" s="61"/>
      <c r="N389" s="61"/>
      <c r="O389" s="61"/>
      <c r="P389" s="61"/>
      <c r="Q389" s="61"/>
      <c r="R389" s="61"/>
      <c r="S389" s="61"/>
      <c r="T389" s="61"/>
      <c r="U389" s="61"/>
      <c r="V389" s="61"/>
      <c r="W389" s="61"/>
      <c r="X389" s="61"/>
      <c r="Y389" s="61"/>
      <c r="Z389" s="61"/>
      <c r="AA389" s="61"/>
      <c r="AB389" s="61"/>
    </row>
    <row r="390" spans="1:28" ht="14.25" customHeight="1" x14ac:dyDescent="0.35">
      <c r="A390" s="61"/>
      <c r="B390" s="61"/>
      <c r="C390" s="61"/>
      <c r="D390" s="61"/>
      <c r="E390" s="61"/>
      <c r="F390" s="61"/>
      <c r="G390" s="61"/>
      <c r="H390" s="61"/>
      <c r="I390" s="61"/>
      <c r="J390" s="61"/>
      <c r="K390" s="61"/>
      <c r="L390" s="61"/>
      <c r="M390" s="61"/>
      <c r="N390" s="61"/>
      <c r="O390" s="61"/>
      <c r="P390" s="61"/>
      <c r="Q390" s="61"/>
      <c r="R390" s="61"/>
      <c r="S390" s="61"/>
      <c r="T390" s="61"/>
      <c r="U390" s="61"/>
      <c r="V390" s="61"/>
      <c r="W390" s="61"/>
      <c r="X390" s="61"/>
      <c r="Y390" s="61"/>
      <c r="Z390" s="61"/>
      <c r="AA390" s="61"/>
      <c r="AB390" s="61"/>
    </row>
    <row r="391" spans="1:28" ht="14.25" customHeight="1" x14ac:dyDescent="0.35">
      <c r="A391" s="61"/>
      <c r="B391" s="61"/>
      <c r="C391" s="61"/>
      <c r="D391" s="61"/>
      <c r="E391" s="61"/>
      <c r="F391" s="61"/>
      <c r="G391" s="61"/>
      <c r="H391" s="61"/>
      <c r="I391" s="61"/>
      <c r="J391" s="61"/>
      <c r="K391" s="61"/>
      <c r="L391" s="61"/>
      <c r="M391" s="61"/>
      <c r="N391" s="61"/>
      <c r="O391" s="61"/>
      <c r="P391" s="61"/>
      <c r="Q391" s="61"/>
      <c r="R391" s="61"/>
      <c r="S391" s="61"/>
      <c r="T391" s="61"/>
      <c r="U391" s="61"/>
      <c r="V391" s="61"/>
      <c r="W391" s="61"/>
      <c r="X391" s="61"/>
      <c r="Y391" s="61"/>
      <c r="Z391" s="61"/>
      <c r="AA391" s="61"/>
      <c r="AB391" s="61"/>
    </row>
    <row r="392" spans="1:28" ht="14.25" customHeight="1" x14ac:dyDescent="0.35">
      <c r="A392" s="61"/>
      <c r="B392" s="61"/>
      <c r="C392" s="61"/>
      <c r="D392" s="61"/>
      <c r="E392" s="61"/>
      <c r="F392" s="61"/>
      <c r="G392" s="61"/>
      <c r="H392" s="61"/>
      <c r="I392" s="61"/>
      <c r="J392" s="61"/>
      <c r="K392" s="61"/>
      <c r="L392" s="61"/>
      <c r="M392" s="61"/>
      <c r="N392" s="61"/>
      <c r="O392" s="61"/>
      <c r="P392" s="61"/>
      <c r="Q392" s="61"/>
      <c r="R392" s="61"/>
      <c r="S392" s="61"/>
      <c r="T392" s="61"/>
      <c r="U392" s="61"/>
      <c r="V392" s="61"/>
      <c r="W392" s="61"/>
      <c r="X392" s="61"/>
      <c r="Y392" s="61"/>
      <c r="Z392" s="61"/>
      <c r="AA392" s="61"/>
      <c r="AB392" s="61"/>
    </row>
    <row r="393" spans="1:28" ht="14.25" customHeight="1" x14ac:dyDescent="0.35">
      <c r="A393" s="61"/>
      <c r="B393" s="61"/>
      <c r="C393" s="61"/>
      <c r="D393" s="61"/>
      <c r="E393" s="61"/>
      <c r="F393" s="61"/>
      <c r="G393" s="61"/>
      <c r="H393" s="61"/>
      <c r="I393" s="61"/>
      <c r="J393" s="61"/>
      <c r="K393" s="61"/>
      <c r="L393" s="61"/>
      <c r="M393" s="61"/>
      <c r="N393" s="61"/>
      <c r="O393" s="61"/>
      <c r="P393" s="61"/>
      <c r="Q393" s="61"/>
      <c r="R393" s="61"/>
      <c r="S393" s="61"/>
      <c r="T393" s="61"/>
      <c r="U393" s="61"/>
      <c r="V393" s="61"/>
      <c r="W393" s="61"/>
      <c r="X393" s="61"/>
      <c r="Y393" s="61"/>
      <c r="Z393" s="61"/>
      <c r="AA393" s="61"/>
      <c r="AB393" s="61"/>
    </row>
    <row r="394" spans="1:28" ht="14.25" customHeight="1" x14ac:dyDescent="0.35">
      <c r="A394" s="61"/>
      <c r="B394" s="61"/>
      <c r="C394" s="61"/>
      <c r="D394" s="61"/>
      <c r="E394" s="61"/>
      <c r="F394" s="61"/>
      <c r="G394" s="61"/>
      <c r="H394" s="61"/>
      <c r="I394" s="61"/>
      <c r="J394" s="61"/>
      <c r="K394" s="61"/>
      <c r="L394" s="61"/>
      <c r="M394" s="61"/>
      <c r="N394" s="61"/>
      <c r="O394" s="61"/>
      <c r="P394" s="61"/>
      <c r="Q394" s="61"/>
      <c r="R394" s="61"/>
      <c r="S394" s="61"/>
      <c r="T394" s="61"/>
      <c r="U394" s="61"/>
      <c r="V394" s="61"/>
      <c r="W394" s="61"/>
      <c r="X394" s="61"/>
      <c r="Y394" s="61"/>
      <c r="Z394" s="61"/>
      <c r="AA394" s="61"/>
      <c r="AB394" s="61"/>
    </row>
    <row r="395" spans="1:28" ht="14.25" customHeight="1" x14ac:dyDescent="0.35">
      <c r="A395" s="61"/>
      <c r="B395" s="61"/>
      <c r="C395" s="61"/>
      <c r="D395" s="61"/>
      <c r="E395" s="61"/>
      <c r="F395" s="61"/>
      <c r="G395" s="61"/>
      <c r="H395" s="61"/>
      <c r="I395" s="61"/>
      <c r="J395" s="61"/>
      <c r="K395" s="61"/>
      <c r="L395" s="61"/>
      <c r="M395" s="61"/>
      <c r="N395" s="61"/>
      <c r="O395" s="61"/>
      <c r="P395" s="61"/>
      <c r="Q395" s="61"/>
      <c r="R395" s="61"/>
      <c r="S395" s="61"/>
      <c r="T395" s="61"/>
      <c r="U395" s="61"/>
      <c r="V395" s="61"/>
      <c r="W395" s="61"/>
      <c r="X395" s="61"/>
      <c r="Y395" s="61"/>
      <c r="Z395" s="61"/>
      <c r="AA395" s="61"/>
      <c r="AB395" s="61"/>
    </row>
    <row r="396" spans="1:28" ht="14.25" customHeight="1" x14ac:dyDescent="0.35">
      <c r="A396" s="61"/>
      <c r="B396" s="61"/>
      <c r="C396" s="61"/>
      <c r="D396" s="61"/>
      <c r="E396" s="61"/>
      <c r="F396" s="61"/>
      <c r="G396" s="61"/>
      <c r="H396" s="61"/>
      <c r="I396" s="61"/>
      <c r="J396" s="61"/>
      <c r="K396" s="61"/>
      <c r="L396" s="61"/>
      <c r="M396" s="61"/>
      <c r="N396" s="61"/>
      <c r="O396" s="61"/>
      <c r="P396" s="61"/>
      <c r="Q396" s="61"/>
      <c r="R396" s="61"/>
      <c r="S396" s="61"/>
      <c r="T396" s="61"/>
      <c r="U396" s="61"/>
      <c r="V396" s="61"/>
      <c r="W396" s="61"/>
      <c r="X396" s="61"/>
      <c r="Y396" s="61"/>
      <c r="Z396" s="61"/>
      <c r="AA396" s="61"/>
      <c r="AB396" s="61"/>
    </row>
    <row r="397" spans="1:28" ht="14.25" customHeight="1" x14ac:dyDescent="0.35">
      <c r="A397" s="61"/>
      <c r="B397" s="61"/>
      <c r="C397" s="61"/>
      <c r="D397" s="61"/>
      <c r="E397" s="61"/>
      <c r="F397" s="61"/>
      <c r="G397" s="61"/>
      <c r="H397" s="61"/>
      <c r="I397" s="61"/>
      <c r="J397" s="61"/>
      <c r="K397" s="61"/>
      <c r="L397" s="61"/>
      <c r="M397" s="61"/>
      <c r="N397" s="61"/>
      <c r="O397" s="61"/>
      <c r="P397" s="61"/>
      <c r="Q397" s="61"/>
      <c r="R397" s="61"/>
      <c r="S397" s="61"/>
      <c r="T397" s="61"/>
      <c r="U397" s="61"/>
      <c r="V397" s="61"/>
      <c r="W397" s="61"/>
      <c r="X397" s="61"/>
      <c r="Y397" s="61"/>
      <c r="Z397" s="61"/>
      <c r="AA397" s="61"/>
      <c r="AB397" s="61"/>
    </row>
    <row r="398" spans="1:28" ht="14.25" customHeight="1" x14ac:dyDescent="0.35">
      <c r="A398" s="61"/>
      <c r="B398" s="61"/>
      <c r="C398" s="61"/>
      <c r="D398" s="61"/>
      <c r="E398" s="61"/>
      <c r="F398" s="61"/>
      <c r="G398" s="61"/>
      <c r="H398" s="61"/>
      <c r="I398" s="61"/>
      <c r="J398" s="61"/>
      <c r="K398" s="61"/>
      <c r="L398" s="61"/>
      <c r="M398" s="61"/>
      <c r="N398" s="61"/>
      <c r="O398" s="61"/>
      <c r="P398" s="61"/>
      <c r="Q398" s="61"/>
      <c r="R398" s="61"/>
      <c r="S398" s="61"/>
      <c r="T398" s="61"/>
      <c r="U398" s="61"/>
      <c r="V398" s="61"/>
      <c r="W398" s="61"/>
      <c r="X398" s="61"/>
      <c r="Y398" s="61"/>
      <c r="Z398" s="61"/>
      <c r="AA398" s="61"/>
      <c r="AB398" s="61"/>
    </row>
    <row r="399" spans="1:28" ht="14.25" customHeight="1" x14ac:dyDescent="0.35">
      <c r="A399" s="61"/>
      <c r="B399" s="61"/>
      <c r="C399" s="61"/>
      <c r="D399" s="61"/>
      <c r="E399" s="61"/>
      <c r="F399" s="61"/>
      <c r="G399" s="61"/>
      <c r="H399" s="61"/>
      <c r="I399" s="61"/>
      <c r="J399" s="61"/>
      <c r="K399" s="61"/>
      <c r="L399" s="61"/>
      <c r="M399" s="61"/>
      <c r="N399" s="61"/>
      <c r="O399" s="61"/>
      <c r="P399" s="61"/>
      <c r="Q399" s="61"/>
      <c r="R399" s="61"/>
      <c r="S399" s="61"/>
      <c r="T399" s="61"/>
      <c r="U399" s="61"/>
      <c r="V399" s="61"/>
      <c r="W399" s="61"/>
      <c r="X399" s="61"/>
      <c r="Y399" s="61"/>
      <c r="Z399" s="61"/>
      <c r="AA399" s="61"/>
      <c r="AB399" s="61"/>
    </row>
    <row r="400" spans="1:28" ht="14.25" customHeight="1" x14ac:dyDescent="0.35">
      <c r="A400" s="61"/>
      <c r="B400" s="61"/>
      <c r="C400" s="61"/>
      <c r="D400" s="61"/>
      <c r="E400" s="61"/>
      <c r="F400" s="61"/>
      <c r="G400" s="61"/>
      <c r="H400" s="61"/>
      <c r="I400" s="61"/>
      <c r="J400" s="61"/>
      <c r="K400" s="61"/>
      <c r="L400" s="61"/>
      <c r="M400" s="61"/>
      <c r="N400" s="61"/>
      <c r="O400" s="61"/>
      <c r="P400" s="61"/>
      <c r="Q400" s="61"/>
      <c r="R400" s="61"/>
      <c r="S400" s="61"/>
      <c r="T400" s="61"/>
      <c r="U400" s="61"/>
      <c r="V400" s="61"/>
      <c r="W400" s="61"/>
      <c r="X400" s="61"/>
      <c r="Y400" s="61"/>
      <c r="Z400" s="61"/>
      <c r="AA400" s="61"/>
      <c r="AB400" s="61"/>
    </row>
    <row r="401" spans="1:28" ht="14.25" customHeight="1" x14ac:dyDescent="0.35">
      <c r="A401" s="61"/>
      <c r="B401" s="61"/>
      <c r="C401" s="61"/>
      <c r="D401" s="61"/>
      <c r="E401" s="61"/>
      <c r="F401" s="61"/>
      <c r="G401" s="61"/>
      <c r="H401" s="61"/>
      <c r="I401" s="61"/>
      <c r="J401" s="61"/>
      <c r="K401" s="61"/>
      <c r="L401" s="61"/>
      <c r="M401" s="61"/>
      <c r="N401" s="61"/>
      <c r="O401" s="61"/>
      <c r="P401" s="61"/>
      <c r="Q401" s="61"/>
      <c r="R401" s="61"/>
      <c r="S401" s="61"/>
      <c r="T401" s="61"/>
      <c r="U401" s="61"/>
      <c r="V401" s="61"/>
      <c r="W401" s="61"/>
      <c r="X401" s="61"/>
      <c r="Y401" s="61"/>
      <c r="Z401" s="61"/>
      <c r="AA401" s="61"/>
      <c r="AB401" s="61"/>
    </row>
    <row r="402" spans="1:28" ht="14.25" customHeight="1" x14ac:dyDescent="0.35">
      <c r="A402" s="61"/>
      <c r="B402" s="61"/>
      <c r="C402" s="61"/>
      <c r="D402" s="61"/>
      <c r="E402" s="61"/>
      <c r="F402" s="61"/>
      <c r="G402" s="61"/>
      <c r="H402" s="61"/>
      <c r="I402" s="61"/>
      <c r="J402" s="61"/>
      <c r="K402" s="61"/>
      <c r="L402" s="61"/>
      <c r="M402" s="61"/>
      <c r="N402" s="61"/>
      <c r="O402" s="61"/>
      <c r="P402" s="61"/>
      <c r="Q402" s="61"/>
      <c r="R402" s="61"/>
      <c r="S402" s="61"/>
      <c r="T402" s="61"/>
      <c r="U402" s="61"/>
      <c r="V402" s="61"/>
      <c r="W402" s="61"/>
      <c r="X402" s="61"/>
      <c r="Y402" s="61"/>
      <c r="Z402" s="61"/>
      <c r="AA402" s="61"/>
      <c r="AB402" s="61"/>
    </row>
    <row r="403" spans="1:28" ht="14.25" customHeight="1" x14ac:dyDescent="0.35">
      <c r="A403" s="61"/>
      <c r="B403" s="61"/>
      <c r="C403" s="61"/>
      <c r="D403" s="61"/>
      <c r="E403" s="61"/>
      <c r="F403" s="61"/>
      <c r="G403" s="61"/>
      <c r="H403" s="61"/>
      <c r="I403" s="61"/>
      <c r="J403" s="61"/>
      <c r="K403" s="61"/>
      <c r="L403" s="61"/>
      <c r="M403" s="61"/>
      <c r="N403" s="61"/>
      <c r="O403" s="61"/>
      <c r="P403" s="61"/>
      <c r="Q403" s="61"/>
      <c r="R403" s="61"/>
      <c r="S403" s="61"/>
      <c r="T403" s="61"/>
      <c r="U403" s="61"/>
      <c r="V403" s="61"/>
      <c r="W403" s="61"/>
      <c r="X403" s="61"/>
      <c r="Y403" s="61"/>
      <c r="Z403" s="61"/>
      <c r="AA403" s="61"/>
      <c r="AB403" s="61"/>
    </row>
    <row r="404" spans="1:28" ht="14.25" customHeight="1" x14ac:dyDescent="0.35">
      <c r="A404" s="61"/>
      <c r="B404" s="61"/>
      <c r="C404" s="61"/>
      <c r="D404" s="61"/>
      <c r="E404" s="61"/>
      <c r="F404" s="61"/>
      <c r="G404" s="61"/>
      <c r="H404" s="61"/>
      <c r="I404" s="61"/>
      <c r="J404" s="61"/>
      <c r="K404" s="61"/>
      <c r="L404" s="61"/>
      <c r="M404" s="61"/>
      <c r="N404" s="61"/>
      <c r="O404" s="61"/>
      <c r="P404" s="61"/>
      <c r="Q404" s="61"/>
      <c r="R404" s="61"/>
      <c r="S404" s="61"/>
      <c r="T404" s="61"/>
      <c r="U404" s="61"/>
      <c r="V404" s="61"/>
      <c r="W404" s="61"/>
      <c r="X404" s="61"/>
      <c r="Y404" s="61"/>
      <c r="Z404" s="61"/>
      <c r="AA404" s="61"/>
      <c r="AB404" s="61"/>
    </row>
    <row r="405" spans="1:28" ht="14.25" customHeight="1" x14ac:dyDescent="0.35">
      <c r="A405" s="61"/>
      <c r="B405" s="61"/>
      <c r="C405" s="61"/>
      <c r="D405" s="61"/>
      <c r="E405" s="61"/>
      <c r="F405" s="61"/>
      <c r="G405" s="61"/>
      <c r="H405" s="61"/>
      <c r="I405" s="61"/>
      <c r="J405" s="61"/>
      <c r="K405" s="61"/>
      <c r="L405" s="61"/>
      <c r="M405" s="61"/>
      <c r="N405" s="61"/>
      <c r="O405" s="61"/>
      <c r="P405" s="61"/>
      <c r="Q405" s="61"/>
      <c r="R405" s="61"/>
      <c r="S405" s="61"/>
      <c r="T405" s="61"/>
      <c r="U405" s="61"/>
      <c r="V405" s="61"/>
      <c r="W405" s="61"/>
      <c r="X405" s="61"/>
      <c r="Y405" s="61"/>
      <c r="Z405" s="61"/>
      <c r="AA405" s="61"/>
      <c r="AB405" s="61"/>
    </row>
    <row r="406" spans="1:28" ht="14.25" customHeight="1" x14ac:dyDescent="0.35">
      <c r="A406" s="61"/>
      <c r="B406" s="61"/>
      <c r="C406" s="61"/>
      <c r="D406" s="61"/>
      <c r="E406" s="61"/>
      <c r="F406" s="61"/>
      <c r="G406" s="61"/>
      <c r="H406" s="61"/>
      <c r="I406" s="61"/>
      <c r="J406" s="61"/>
      <c r="K406" s="61"/>
      <c r="L406" s="61"/>
      <c r="M406" s="61"/>
      <c r="N406" s="61"/>
      <c r="O406" s="61"/>
      <c r="P406" s="61"/>
      <c r="Q406" s="61"/>
      <c r="R406" s="61"/>
      <c r="S406" s="61"/>
      <c r="T406" s="61"/>
      <c r="U406" s="61"/>
      <c r="V406" s="61"/>
      <c r="W406" s="61"/>
      <c r="X406" s="61"/>
      <c r="Y406" s="61"/>
      <c r="Z406" s="61"/>
      <c r="AA406" s="61"/>
      <c r="AB406" s="61"/>
    </row>
    <row r="407" spans="1:28" ht="14.25" customHeight="1" x14ac:dyDescent="0.35">
      <c r="A407" s="61"/>
      <c r="B407" s="61"/>
      <c r="C407" s="61"/>
      <c r="D407" s="61"/>
      <c r="E407" s="61"/>
      <c r="F407" s="61"/>
      <c r="G407" s="61"/>
      <c r="H407" s="61"/>
      <c r="I407" s="61"/>
      <c r="J407" s="61"/>
      <c r="K407" s="61"/>
      <c r="L407" s="61"/>
      <c r="M407" s="61"/>
      <c r="N407" s="61"/>
      <c r="O407" s="61"/>
      <c r="P407" s="61"/>
      <c r="Q407" s="61"/>
      <c r="R407" s="61"/>
      <c r="S407" s="61"/>
      <c r="T407" s="61"/>
      <c r="U407" s="61"/>
      <c r="V407" s="61"/>
      <c r="W407" s="61"/>
      <c r="X407" s="61"/>
      <c r="Y407" s="61"/>
      <c r="Z407" s="61"/>
      <c r="AA407" s="61"/>
      <c r="AB407" s="61"/>
    </row>
    <row r="408" spans="1:28" ht="14.25" customHeight="1" x14ac:dyDescent="0.35">
      <c r="A408" s="61"/>
      <c r="B408" s="61"/>
      <c r="C408" s="61"/>
      <c r="D408" s="61"/>
      <c r="E408" s="61"/>
      <c r="F408" s="61"/>
      <c r="G408" s="61"/>
      <c r="H408" s="61"/>
      <c r="I408" s="61"/>
      <c r="J408" s="61"/>
      <c r="K408" s="61"/>
      <c r="L408" s="61"/>
      <c r="M408" s="61"/>
      <c r="N408" s="61"/>
      <c r="O408" s="61"/>
      <c r="P408" s="61"/>
      <c r="Q408" s="61"/>
      <c r="R408" s="61"/>
      <c r="S408" s="61"/>
      <c r="T408" s="61"/>
      <c r="U408" s="61"/>
      <c r="V408" s="61"/>
      <c r="W408" s="61"/>
      <c r="X408" s="61"/>
      <c r="Y408" s="61"/>
      <c r="Z408" s="61"/>
      <c r="AA408" s="61"/>
      <c r="AB408" s="61"/>
    </row>
    <row r="409" spans="1:28" ht="14.25" customHeight="1" x14ac:dyDescent="0.35">
      <c r="A409" s="61"/>
      <c r="B409" s="61"/>
      <c r="C409" s="61"/>
      <c r="D409" s="61"/>
      <c r="E409" s="61"/>
      <c r="F409" s="61"/>
      <c r="G409" s="61"/>
      <c r="H409" s="61"/>
      <c r="I409" s="61"/>
      <c r="J409" s="61"/>
      <c r="K409" s="61"/>
      <c r="L409" s="61"/>
      <c r="M409" s="61"/>
      <c r="N409" s="61"/>
      <c r="O409" s="61"/>
      <c r="P409" s="61"/>
      <c r="Q409" s="61"/>
      <c r="R409" s="61"/>
      <c r="S409" s="61"/>
      <c r="T409" s="61"/>
      <c r="U409" s="61"/>
      <c r="V409" s="61"/>
      <c r="W409" s="61"/>
      <c r="X409" s="61"/>
      <c r="Y409" s="61"/>
      <c r="Z409" s="61"/>
      <c r="AA409" s="61"/>
      <c r="AB409" s="61"/>
    </row>
    <row r="410" spans="1:28" ht="14.25" customHeight="1" x14ac:dyDescent="0.35">
      <c r="A410" s="61"/>
      <c r="B410" s="61"/>
      <c r="C410" s="61"/>
      <c r="D410" s="61"/>
      <c r="E410" s="61"/>
      <c r="F410" s="61"/>
      <c r="G410" s="61"/>
      <c r="H410" s="61"/>
      <c r="I410" s="61"/>
      <c r="J410" s="61"/>
      <c r="K410" s="61"/>
      <c r="L410" s="61"/>
      <c r="M410" s="61"/>
      <c r="N410" s="61"/>
      <c r="O410" s="61"/>
      <c r="P410" s="61"/>
      <c r="Q410" s="61"/>
      <c r="R410" s="61"/>
      <c r="S410" s="61"/>
      <c r="T410" s="61"/>
      <c r="U410" s="61"/>
      <c r="V410" s="61"/>
      <c r="W410" s="61"/>
      <c r="X410" s="61"/>
      <c r="Y410" s="61"/>
      <c r="Z410" s="61"/>
      <c r="AA410" s="61"/>
      <c r="AB410" s="61"/>
    </row>
    <row r="411" spans="1:28" ht="14.25" customHeight="1" x14ac:dyDescent="0.35">
      <c r="A411" s="61"/>
      <c r="B411" s="61"/>
      <c r="C411" s="61"/>
      <c r="D411" s="61"/>
      <c r="E411" s="61"/>
      <c r="F411" s="61"/>
      <c r="G411" s="61"/>
      <c r="H411" s="61"/>
      <c r="I411" s="61"/>
      <c r="J411" s="61"/>
      <c r="K411" s="61"/>
      <c r="L411" s="61"/>
      <c r="M411" s="61"/>
      <c r="N411" s="61"/>
      <c r="O411" s="61"/>
      <c r="P411" s="61"/>
      <c r="Q411" s="61"/>
      <c r="R411" s="61"/>
      <c r="S411" s="61"/>
      <c r="T411" s="61"/>
      <c r="U411" s="61"/>
      <c r="V411" s="61"/>
      <c r="W411" s="61"/>
      <c r="X411" s="61"/>
      <c r="Y411" s="61"/>
      <c r="Z411" s="61"/>
      <c r="AA411" s="61"/>
      <c r="AB411" s="61"/>
    </row>
    <row r="412" spans="1:28" ht="14.25" customHeight="1" x14ac:dyDescent="0.35">
      <c r="A412" s="61"/>
      <c r="B412" s="61"/>
      <c r="C412" s="61"/>
      <c r="D412" s="61"/>
      <c r="E412" s="61"/>
      <c r="F412" s="61"/>
      <c r="G412" s="61"/>
      <c r="H412" s="61"/>
      <c r="I412" s="61"/>
      <c r="J412" s="61"/>
      <c r="K412" s="61"/>
      <c r="L412" s="61"/>
      <c r="M412" s="61"/>
      <c r="N412" s="61"/>
      <c r="O412" s="61"/>
      <c r="P412" s="61"/>
      <c r="Q412" s="61"/>
      <c r="R412" s="61"/>
      <c r="S412" s="61"/>
      <c r="T412" s="61"/>
      <c r="U412" s="61"/>
      <c r="V412" s="61"/>
      <c r="W412" s="61"/>
      <c r="X412" s="61"/>
      <c r="Y412" s="61"/>
      <c r="Z412" s="61"/>
      <c r="AA412" s="61"/>
      <c r="AB412" s="61"/>
    </row>
    <row r="413" spans="1:28" ht="14.25" customHeight="1" x14ac:dyDescent="0.35">
      <c r="A413" s="61"/>
      <c r="B413" s="61"/>
      <c r="C413" s="61"/>
      <c r="D413" s="61"/>
      <c r="E413" s="61"/>
      <c r="F413" s="61"/>
      <c r="G413" s="61"/>
      <c r="H413" s="61"/>
      <c r="I413" s="61"/>
      <c r="J413" s="61"/>
      <c r="K413" s="61"/>
      <c r="L413" s="61"/>
      <c r="M413" s="61"/>
      <c r="N413" s="61"/>
      <c r="O413" s="61"/>
      <c r="P413" s="61"/>
      <c r="Q413" s="61"/>
      <c r="R413" s="61"/>
      <c r="S413" s="61"/>
      <c r="T413" s="61"/>
      <c r="U413" s="61"/>
      <c r="V413" s="61"/>
      <c r="W413" s="61"/>
      <c r="X413" s="61"/>
      <c r="Y413" s="61"/>
      <c r="Z413" s="61"/>
      <c r="AA413" s="61"/>
      <c r="AB413" s="61"/>
    </row>
    <row r="414" spans="1:28" ht="14.25" customHeight="1" x14ac:dyDescent="0.35">
      <c r="A414" s="61"/>
      <c r="B414" s="61"/>
      <c r="C414" s="61"/>
      <c r="D414" s="61"/>
      <c r="E414" s="61"/>
      <c r="F414" s="61"/>
      <c r="G414" s="61"/>
      <c r="H414" s="61"/>
      <c r="I414" s="61"/>
      <c r="J414" s="61"/>
      <c r="K414" s="61"/>
      <c r="L414" s="61"/>
      <c r="M414" s="61"/>
      <c r="N414" s="61"/>
      <c r="O414" s="61"/>
      <c r="P414" s="61"/>
      <c r="Q414" s="61"/>
      <c r="R414" s="61"/>
      <c r="S414" s="61"/>
      <c r="T414" s="61"/>
      <c r="U414" s="61"/>
      <c r="V414" s="61"/>
      <c r="W414" s="61"/>
      <c r="X414" s="61"/>
      <c r="Y414" s="61"/>
      <c r="Z414" s="61"/>
      <c r="AA414" s="61"/>
      <c r="AB414" s="61"/>
    </row>
    <row r="415" spans="1:28" ht="14.25" customHeight="1" x14ac:dyDescent="0.35">
      <c r="A415" s="61"/>
      <c r="B415" s="61"/>
      <c r="C415" s="61"/>
      <c r="D415" s="61"/>
      <c r="E415" s="61"/>
      <c r="F415" s="61"/>
      <c r="G415" s="61"/>
      <c r="H415" s="61"/>
      <c r="I415" s="61"/>
      <c r="J415" s="61"/>
      <c r="K415" s="61"/>
      <c r="L415" s="61"/>
      <c r="M415" s="61"/>
      <c r="N415" s="61"/>
      <c r="O415" s="61"/>
      <c r="P415" s="61"/>
      <c r="Q415" s="61"/>
      <c r="R415" s="61"/>
      <c r="S415" s="61"/>
      <c r="T415" s="61"/>
      <c r="U415" s="61"/>
      <c r="V415" s="61"/>
      <c r="W415" s="61"/>
      <c r="X415" s="61"/>
      <c r="Y415" s="61"/>
      <c r="Z415" s="61"/>
      <c r="AA415" s="61"/>
      <c r="AB415" s="61"/>
    </row>
    <row r="416" spans="1:28" ht="14.25" customHeight="1" x14ac:dyDescent="0.35">
      <c r="A416" s="61"/>
      <c r="B416" s="61"/>
      <c r="C416" s="61"/>
      <c r="D416" s="61"/>
      <c r="E416" s="61"/>
      <c r="F416" s="61"/>
      <c r="G416" s="61"/>
      <c r="H416" s="61"/>
      <c r="I416" s="61"/>
      <c r="J416" s="61"/>
      <c r="K416" s="61"/>
      <c r="L416" s="61"/>
      <c r="M416" s="61"/>
      <c r="N416" s="61"/>
      <c r="O416" s="61"/>
      <c r="P416" s="61"/>
      <c r="Q416" s="61"/>
      <c r="R416" s="61"/>
      <c r="S416" s="61"/>
      <c r="T416" s="61"/>
      <c r="U416" s="61"/>
      <c r="V416" s="61"/>
      <c r="W416" s="61"/>
      <c r="X416" s="61"/>
      <c r="Y416" s="61"/>
      <c r="Z416" s="61"/>
      <c r="AA416" s="61"/>
      <c r="AB416" s="61"/>
    </row>
    <row r="417" spans="1:28" ht="14.25" customHeight="1" x14ac:dyDescent="0.35">
      <c r="A417" s="61"/>
      <c r="B417" s="61"/>
      <c r="C417" s="61"/>
      <c r="D417" s="61"/>
      <c r="E417" s="61"/>
      <c r="F417" s="61"/>
      <c r="G417" s="61"/>
      <c r="H417" s="61"/>
      <c r="I417" s="61"/>
      <c r="J417" s="61"/>
      <c r="K417" s="61"/>
      <c r="L417" s="61"/>
      <c r="M417" s="61"/>
      <c r="N417" s="61"/>
      <c r="O417" s="61"/>
      <c r="P417" s="61"/>
      <c r="Q417" s="61"/>
      <c r="R417" s="61"/>
      <c r="S417" s="61"/>
      <c r="T417" s="61"/>
      <c r="U417" s="61"/>
      <c r="V417" s="61"/>
      <c r="W417" s="61"/>
      <c r="X417" s="61"/>
      <c r="Y417" s="61"/>
      <c r="Z417" s="61"/>
      <c r="AA417" s="61"/>
      <c r="AB417" s="61"/>
    </row>
    <row r="418" spans="1:28" ht="14.25" customHeight="1" x14ac:dyDescent="0.35">
      <c r="A418" s="61"/>
      <c r="B418" s="61"/>
      <c r="C418" s="61"/>
      <c r="D418" s="61"/>
      <c r="E418" s="61"/>
      <c r="F418" s="61"/>
      <c r="G418" s="61"/>
      <c r="H418" s="61"/>
      <c r="I418" s="61"/>
      <c r="J418" s="61"/>
      <c r="K418" s="61"/>
      <c r="L418" s="61"/>
      <c r="M418" s="61"/>
      <c r="N418" s="61"/>
      <c r="O418" s="61"/>
      <c r="P418" s="61"/>
      <c r="Q418" s="61"/>
      <c r="R418" s="61"/>
      <c r="S418" s="61"/>
      <c r="T418" s="61"/>
      <c r="U418" s="61"/>
      <c r="V418" s="61"/>
      <c r="W418" s="61"/>
      <c r="X418" s="61"/>
      <c r="Y418" s="61"/>
      <c r="Z418" s="61"/>
      <c r="AA418" s="61"/>
      <c r="AB418" s="61"/>
    </row>
    <row r="419" spans="1:28" ht="14.25" customHeight="1" x14ac:dyDescent="0.35">
      <c r="A419" s="61"/>
      <c r="B419" s="61"/>
      <c r="C419" s="61"/>
      <c r="D419" s="61"/>
      <c r="E419" s="61"/>
      <c r="F419" s="61"/>
      <c r="G419" s="61"/>
      <c r="H419" s="61"/>
      <c r="I419" s="61"/>
      <c r="J419" s="61"/>
      <c r="K419" s="61"/>
      <c r="L419" s="61"/>
      <c r="M419" s="61"/>
      <c r="N419" s="61"/>
      <c r="O419" s="61"/>
      <c r="P419" s="61"/>
      <c r="Q419" s="61"/>
      <c r="R419" s="61"/>
      <c r="S419" s="61"/>
      <c r="T419" s="61"/>
      <c r="U419" s="61"/>
      <c r="V419" s="61"/>
      <c r="W419" s="61"/>
      <c r="X419" s="61"/>
      <c r="Y419" s="61"/>
      <c r="Z419" s="61"/>
      <c r="AA419" s="61"/>
      <c r="AB419" s="61"/>
    </row>
    <row r="420" spans="1:28" ht="14.25" customHeight="1" x14ac:dyDescent="0.35">
      <c r="A420" s="61"/>
      <c r="B420" s="61"/>
      <c r="C420" s="61"/>
      <c r="D420" s="61"/>
      <c r="E420" s="61"/>
      <c r="F420" s="61"/>
      <c r="G420" s="61"/>
      <c r="H420" s="61"/>
      <c r="I420" s="61"/>
      <c r="J420" s="61"/>
      <c r="K420" s="61"/>
      <c r="L420" s="61"/>
      <c r="M420" s="61"/>
      <c r="N420" s="61"/>
      <c r="O420" s="61"/>
      <c r="P420" s="61"/>
      <c r="Q420" s="61"/>
      <c r="R420" s="61"/>
      <c r="S420" s="61"/>
      <c r="T420" s="61"/>
      <c r="U420" s="61"/>
      <c r="V420" s="61"/>
      <c r="W420" s="61"/>
      <c r="X420" s="61"/>
      <c r="Y420" s="61"/>
      <c r="Z420" s="61"/>
      <c r="AA420" s="61"/>
      <c r="AB420" s="61"/>
    </row>
    <row r="421" spans="1:28" ht="14.25" customHeight="1" x14ac:dyDescent="0.35">
      <c r="A421" s="61"/>
      <c r="B421" s="61"/>
      <c r="C421" s="61"/>
      <c r="D421" s="61"/>
      <c r="E421" s="61"/>
      <c r="F421" s="61"/>
      <c r="G421" s="61"/>
      <c r="H421" s="61"/>
      <c r="I421" s="61"/>
      <c r="J421" s="61"/>
      <c r="K421" s="61"/>
      <c r="L421" s="61"/>
      <c r="M421" s="61"/>
      <c r="N421" s="61"/>
      <c r="O421" s="61"/>
      <c r="P421" s="61"/>
      <c r="Q421" s="61"/>
      <c r="R421" s="61"/>
      <c r="S421" s="61"/>
      <c r="T421" s="61"/>
      <c r="U421" s="61"/>
      <c r="V421" s="61"/>
      <c r="W421" s="61"/>
      <c r="X421" s="61"/>
      <c r="Y421" s="61"/>
      <c r="Z421" s="61"/>
      <c r="AA421" s="61"/>
      <c r="AB421" s="61"/>
    </row>
    <row r="422" spans="1:28" ht="14.25" customHeight="1" x14ac:dyDescent="0.35">
      <c r="A422" s="61"/>
      <c r="B422" s="61"/>
      <c r="C422" s="61"/>
      <c r="D422" s="61"/>
      <c r="E422" s="61"/>
      <c r="F422" s="61"/>
      <c r="G422" s="61"/>
      <c r="H422" s="61"/>
      <c r="I422" s="61"/>
      <c r="J422" s="61"/>
      <c r="K422" s="61"/>
      <c r="L422" s="61"/>
      <c r="M422" s="61"/>
      <c r="N422" s="61"/>
      <c r="O422" s="61"/>
      <c r="P422" s="61"/>
      <c r="Q422" s="61"/>
      <c r="R422" s="61"/>
      <c r="S422" s="61"/>
      <c r="T422" s="61"/>
      <c r="U422" s="61"/>
      <c r="V422" s="61"/>
      <c r="W422" s="61"/>
      <c r="X422" s="61"/>
      <c r="Y422" s="61"/>
      <c r="Z422" s="61"/>
      <c r="AA422" s="61"/>
      <c r="AB422" s="61"/>
    </row>
    <row r="423" spans="1:28" ht="14.25" customHeight="1" x14ac:dyDescent="0.35">
      <c r="A423" s="61"/>
      <c r="B423" s="61"/>
      <c r="C423" s="61"/>
      <c r="D423" s="61"/>
      <c r="E423" s="61"/>
      <c r="F423" s="61"/>
      <c r="G423" s="61"/>
      <c r="H423" s="61"/>
      <c r="I423" s="61"/>
      <c r="J423" s="61"/>
      <c r="K423" s="61"/>
      <c r="L423" s="61"/>
      <c r="M423" s="61"/>
      <c r="N423" s="61"/>
      <c r="O423" s="61"/>
      <c r="P423" s="61"/>
      <c r="Q423" s="61"/>
      <c r="R423" s="61"/>
      <c r="S423" s="61"/>
      <c r="T423" s="61"/>
      <c r="U423" s="61"/>
      <c r="V423" s="61"/>
      <c r="W423" s="61"/>
      <c r="X423" s="61"/>
      <c r="Y423" s="61"/>
      <c r="Z423" s="61"/>
      <c r="AA423" s="61"/>
      <c r="AB423" s="61"/>
    </row>
    <row r="424" spans="1:28" ht="14.25" customHeight="1" x14ac:dyDescent="0.35">
      <c r="A424" s="61"/>
      <c r="B424" s="61"/>
      <c r="C424" s="61"/>
      <c r="D424" s="61"/>
      <c r="E424" s="61"/>
      <c r="F424" s="61"/>
      <c r="G424" s="61"/>
      <c r="H424" s="61"/>
      <c r="I424" s="61"/>
      <c r="J424" s="61"/>
      <c r="K424" s="61"/>
      <c r="L424" s="61"/>
      <c r="M424" s="61"/>
      <c r="N424" s="61"/>
      <c r="O424" s="61"/>
      <c r="P424" s="61"/>
      <c r="Q424" s="61"/>
      <c r="R424" s="61"/>
      <c r="S424" s="61"/>
      <c r="T424" s="61"/>
      <c r="U424" s="61"/>
      <c r="V424" s="61"/>
      <c r="W424" s="61"/>
      <c r="X424" s="61"/>
      <c r="Y424" s="61"/>
      <c r="Z424" s="61"/>
      <c r="AA424" s="61"/>
      <c r="AB424" s="61"/>
    </row>
    <row r="425" spans="1:28" ht="14.25" customHeight="1" x14ac:dyDescent="0.35">
      <c r="A425" s="61"/>
      <c r="B425" s="61"/>
      <c r="C425" s="61"/>
      <c r="D425" s="61"/>
      <c r="E425" s="61"/>
      <c r="F425" s="61"/>
      <c r="G425" s="61"/>
      <c r="H425" s="61"/>
      <c r="I425" s="61"/>
      <c r="J425" s="61"/>
      <c r="K425" s="61"/>
      <c r="L425" s="61"/>
      <c r="M425" s="61"/>
      <c r="N425" s="61"/>
      <c r="O425" s="61"/>
      <c r="P425" s="61"/>
      <c r="Q425" s="61"/>
      <c r="R425" s="61"/>
      <c r="S425" s="61"/>
      <c r="T425" s="61"/>
      <c r="U425" s="61"/>
      <c r="V425" s="61"/>
      <c r="W425" s="61"/>
      <c r="X425" s="61"/>
      <c r="Y425" s="61"/>
      <c r="Z425" s="61"/>
      <c r="AA425" s="61"/>
      <c r="AB425" s="61"/>
    </row>
    <row r="426" spans="1:28" ht="14.25" customHeight="1" x14ac:dyDescent="0.35">
      <c r="A426" s="61"/>
      <c r="B426" s="61"/>
      <c r="C426" s="61"/>
      <c r="D426" s="61"/>
      <c r="E426" s="61"/>
      <c r="F426" s="61"/>
      <c r="G426" s="61"/>
      <c r="H426" s="61"/>
      <c r="I426" s="61"/>
      <c r="J426" s="61"/>
      <c r="K426" s="61"/>
      <c r="L426" s="61"/>
      <c r="M426" s="61"/>
      <c r="N426" s="61"/>
      <c r="O426" s="61"/>
      <c r="P426" s="61"/>
      <c r="Q426" s="61"/>
      <c r="R426" s="61"/>
      <c r="S426" s="61"/>
      <c r="T426" s="61"/>
      <c r="U426" s="61"/>
      <c r="V426" s="61"/>
      <c r="W426" s="61"/>
      <c r="X426" s="61"/>
      <c r="Y426" s="61"/>
      <c r="Z426" s="61"/>
      <c r="AA426" s="61"/>
      <c r="AB426" s="61"/>
    </row>
    <row r="427" spans="1:28" ht="14.25" customHeight="1" x14ac:dyDescent="0.35">
      <c r="A427" s="61"/>
      <c r="B427" s="61"/>
      <c r="C427" s="61"/>
      <c r="D427" s="61"/>
      <c r="E427" s="61"/>
      <c r="F427" s="61"/>
      <c r="G427" s="61"/>
      <c r="H427" s="61"/>
      <c r="I427" s="61"/>
      <c r="J427" s="61"/>
      <c r="K427" s="61"/>
      <c r="L427" s="61"/>
      <c r="M427" s="61"/>
      <c r="N427" s="61"/>
      <c r="O427" s="61"/>
      <c r="P427" s="61"/>
      <c r="Q427" s="61"/>
      <c r="R427" s="61"/>
      <c r="S427" s="61"/>
      <c r="T427" s="61"/>
      <c r="U427" s="61"/>
      <c r="V427" s="61"/>
      <c r="W427" s="61"/>
      <c r="X427" s="61"/>
      <c r="Y427" s="61"/>
      <c r="Z427" s="61"/>
      <c r="AA427" s="61"/>
      <c r="AB427" s="61"/>
    </row>
    <row r="428" spans="1:28" ht="14.25" customHeight="1" x14ac:dyDescent="0.35">
      <c r="A428" s="61"/>
      <c r="B428" s="61"/>
      <c r="C428" s="61"/>
      <c r="D428" s="61"/>
      <c r="E428" s="61"/>
      <c r="F428" s="61"/>
      <c r="G428" s="61"/>
      <c r="H428" s="61"/>
      <c r="I428" s="61"/>
      <c r="J428" s="61"/>
      <c r="K428" s="61"/>
      <c r="L428" s="61"/>
      <c r="M428" s="61"/>
      <c r="N428" s="61"/>
      <c r="O428" s="61"/>
      <c r="P428" s="61"/>
      <c r="Q428" s="61"/>
      <c r="R428" s="61"/>
      <c r="S428" s="61"/>
      <c r="T428" s="61"/>
      <c r="U428" s="61"/>
      <c r="V428" s="61"/>
      <c r="W428" s="61"/>
      <c r="X428" s="61"/>
      <c r="Y428" s="61"/>
      <c r="Z428" s="61"/>
      <c r="AA428" s="61"/>
      <c r="AB428" s="61"/>
    </row>
    <row r="429" spans="1:28" ht="14.25" customHeight="1" x14ac:dyDescent="0.35">
      <c r="A429" s="61"/>
      <c r="B429" s="61"/>
      <c r="C429" s="61"/>
      <c r="D429" s="61"/>
      <c r="E429" s="61"/>
      <c r="F429" s="61"/>
      <c r="G429" s="61"/>
      <c r="H429" s="61"/>
      <c r="I429" s="61"/>
      <c r="J429" s="61"/>
      <c r="K429" s="61"/>
      <c r="L429" s="61"/>
      <c r="M429" s="61"/>
      <c r="N429" s="61"/>
      <c r="O429" s="61"/>
      <c r="P429" s="61"/>
      <c r="Q429" s="61"/>
      <c r="R429" s="61"/>
      <c r="S429" s="61"/>
      <c r="T429" s="61"/>
      <c r="U429" s="61"/>
      <c r="V429" s="61"/>
      <c r="W429" s="61"/>
      <c r="X429" s="61"/>
      <c r="Y429" s="61"/>
      <c r="Z429" s="61"/>
      <c r="AA429" s="61"/>
      <c r="AB429" s="61"/>
    </row>
    <row r="430" spans="1:28" ht="14.25" customHeight="1" x14ac:dyDescent="0.35">
      <c r="A430" s="61"/>
      <c r="B430" s="61"/>
      <c r="C430" s="61"/>
      <c r="D430" s="61"/>
      <c r="E430" s="61"/>
      <c r="F430" s="61"/>
      <c r="G430" s="61"/>
      <c r="H430" s="61"/>
      <c r="I430" s="61"/>
      <c r="J430" s="61"/>
      <c r="K430" s="61"/>
      <c r="L430" s="61"/>
      <c r="M430" s="61"/>
      <c r="N430" s="61"/>
      <c r="O430" s="61"/>
      <c r="P430" s="61"/>
      <c r="Q430" s="61"/>
      <c r="R430" s="61"/>
      <c r="S430" s="61"/>
      <c r="T430" s="61"/>
      <c r="U430" s="61"/>
      <c r="V430" s="61"/>
      <c r="W430" s="61"/>
      <c r="X430" s="61"/>
      <c r="Y430" s="61"/>
      <c r="Z430" s="61"/>
      <c r="AA430" s="61"/>
      <c r="AB430" s="61"/>
    </row>
    <row r="431" spans="1:28" ht="14.25" customHeight="1" x14ac:dyDescent="0.35">
      <c r="A431" s="61"/>
      <c r="B431" s="61"/>
      <c r="C431" s="61"/>
      <c r="D431" s="61"/>
      <c r="E431" s="61"/>
      <c r="F431" s="61"/>
      <c r="G431" s="61"/>
      <c r="H431" s="61"/>
      <c r="I431" s="61"/>
      <c r="J431" s="61"/>
      <c r="K431" s="61"/>
      <c r="L431" s="61"/>
      <c r="M431" s="61"/>
      <c r="N431" s="61"/>
      <c r="O431" s="61"/>
      <c r="P431" s="61"/>
      <c r="Q431" s="61"/>
      <c r="R431" s="61"/>
      <c r="S431" s="61"/>
      <c r="T431" s="61"/>
      <c r="U431" s="61"/>
      <c r="V431" s="61"/>
      <c r="W431" s="61"/>
      <c r="X431" s="61"/>
      <c r="Y431" s="61"/>
      <c r="Z431" s="61"/>
      <c r="AA431" s="61"/>
      <c r="AB431" s="61"/>
    </row>
    <row r="432" spans="1:28" ht="14.25" customHeight="1" x14ac:dyDescent="0.35">
      <c r="A432" s="61"/>
      <c r="B432" s="61"/>
      <c r="C432" s="61"/>
      <c r="D432" s="61"/>
      <c r="E432" s="61"/>
      <c r="F432" s="61"/>
      <c r="G432" s="61"/>
      <c r="H432" s="61"/>
      <c r="I432" s="61"/>
      <c r="J432" s="61"/>
      <c r="K432" s="61"/>
      <c r="L432" s="61"/>
      <c r="M432" s="61"/>
      <c r="N432" s="61"/>
      <c r="O432" s="61"/>
      <c r="P432" s="61"/>
      <c r="Q432" s="61"/>
      <c r="R432" s="61"/>
      <c r="S432" s="61"/>
      <c r="T432" s="61"/>
      <c r="U432" s="61"/>
      <c r="V432" s="61"/>
      <c r="W432" s="61"/>
      <c r="X432" s="61"/>
      <c r="Y432" s="61"/>
      <c r="Z432" s="61"/>
      <c r="AA432" s="61"/>
      <c r="AB432" s="61"/>
    </row>
    <row r="433" spans="1:28" ht="14.25" customHeight="1" x14ac:dyDescent="0.35">
      <c r="A433" s="61"/>
      <c r="B433" s="61"/>
      <c r="C433" s="61"/>
      <c r="D433" s="61"/>
      <c r="E433" s="61"/>
      <c r="F433" s="61"/>
      <c r="G433" s="61"/>
      <c r="H433" s="61"/>
      <c r="I433" s="61"/>
      <c r="J433" s="61"/>
      <c r="K433" s="61"/>
      <c r="L433" s="61"/>
      <c r="M433" s="61"/>
      <c r="N433" s="61"/>
      <c r="O433" s="61"/>
      <c r="P433" s="61"/>
      <c r="Q433" s="61"/>
      <c r="R433" s="61"/>
      <c r="S433" s="61"/>
      <c r="T433" s="61"/>
      <c r="U433" s="61"/>
      <c r="V433" s="61"/>
      <c r="W433" s="61"/>
      <c r="X433" s="61"/>
      <c r="Y433" s="61"/>
      <c r="Z433" s="61"/>
      <c r="AA433" s="61"/>
      <c r="AB433" s="61"/>
    </row>
    <row r="434" spans="1:28" ht="14.25" customHeight="1" x14ac:dyDescent="0.35">
      <c r="A434" s="61"/>
      <c r="B434" s="61"/>
      <c r="C434" s="61"/>
      <c r="D434" s="61"/>
      <c r="E434" s="61"/>
      <c r="F434" s="61"/>
      <c r="G434" s="61"/>
      <c r="H434" s="61"/>
      <c r="I434" s="61"/>
      <c r="J434" s="61"/>
      <c r="K434" s="61"/>
      <c r="L434" s="61"/>
      <c r="M434" s="61"/>
      <c r="N434" s="61"/>
      <c r="O434" s="61"/>
      <c r="P434" s="61"/>
      <c r="Q434" s="61"/>
      <c r="R434" s="61"/>
      <c r="S434" s="61"/>
      <c r="T434" s="61"/>
      <c r="U434" s="61"/>
      <c r="V434" s="61"/>
      <c r="W434" s="61"/>
      <c r="X434" s="61"/>
      <c r="Y434" s="61"/>
      <c r="Z434" s="61"/>
      <c r="AA434" s="61"/>
      <c r="AB434" s="61"/>
    </row>
    <row r="435" spans="1:28" ht="14.25" customHeight="1" x14ac:dyDescent="0.35">
      <c r="A435" s="61"/>
      <c r="B435" s="61"/>
      <c r="C435" s="61"/>
      <c r="D435" s="61"/>
      <c r="E435" s="61"/>
      <c r="F435" s="61"/>
      <c r="G435" s="61"/>
      <c r="H435" s="61"/>
      <c r="I435" s="61"/>
      <c r="J435" s="61"/>
      <c r="K435" s="61"/>
      <c r="L435" s="61"/>
      <c r="M435" s="61"/>
      <c r="N435" s="61"/>
      <c r="O435" s="61"/>
      <c r="P435" s="61"/>
      <c r="Q435" s="61"/>
      <c r="R435" s="61"/>
      <c r="S435" s="61"/>
      <c r="T435" s="61"/>
      <c r="U435" s="61"/>
      <c r="V435" s="61"/>
      <c r="W435" s="61"/>
      <c r="X435" s="61"/>
      <c r="Y435" s="61"/>
      <c r="Z435" s="61"/>
      <c r="AA435" s="61"/>
      <c r="AB435" s="61"/>
    </row>
    <row r="436" spans="1:28" ht="14.25" customHeight="1" x14ac:dyDescent="0.35">
      <c r="A436" s="61"/>
      <c r="B436" s="61"/>
      <c r="C436" s="61"/>
      <c r="D436" s="61"/>
      <c r="E436" s="61"/>
      <c r="F436" s="61"/>
      <c r="G436" s="61"/>
      <c r="H436" s="61"/>
      <c r="I436" s="61"/>
      <c r="J436" s="61"/>
      <c r="K436" s="61"/>
      <c r="L436" s="61"/>
      <c r="M436" s="61"/>
      <c r="N436" s="61"/>
      <c r="O436" s="61"/>
      <c r="P436" s="61"/>
      <c r="Q436" s="61"/>
      <c r="R436" s="61"/>
      <c r="S436" s="61"/>
      <c r="T436" s="61"/>
      <c r="U436" s="61"/>
      <c r="V436" s="61"/>
      <c r="W436" s="61"/>
      <c r="X436" s="61"/>
      <c r="Y436" s="61"/>
      <c r="Z436" s="61"/>
      <c r="AA436" s="61"/>
      <c r="AB436" s="61"/>
    </row>
    <row r="437" spans="1:28" ht="14.25" customHeight="1" x14ac:dyDescent="0.35">
      <c r="A437" s="61"/>
      <c r="B437" s="61"/>
      <c r="C437" s="61"/>
      <c r="D437" s="61"/>
      <c r="E437" s="61"/>
      <c r="F437" s="61"/>
      <c r="G437" s="61"/>
      <c r="H437" s="61"/>
      <c r="I437" s="61"/>
      <c r="J437" s="61"/>
      <c r="K437" s="61"/>
      <c r="L437" s="61"/>
      <c r="M437" s="61"/>
      <c r="N437" s="61"/>
      <c r="O437" s="61"/>
      <c r="P437" s="61"/>
      <c r="Q437" s="61"/>
      <c r="R437" s="61"/>
      <c r="S437" s="61"/>
      <c r="T437" s="61"/>
      <c r="U437" s="61"/>
      <c r="V437" s="61"/>
      <c r="W437" s="61"/>
      <c r="X437" s="61"/>
      <c r="Y437" s="61"/>
      <c r="Z437" s="61"/>
      <c r="AA437" s="61"/>
      <c r="AB437" s="61"/>
    </row>
    <row r="438" spans="1:28" ht="14.25" customHeight="1" x14ac:dyDescent="0.35">
      <c r="A438" s="61"/>
      <c r="B438" s="61"/>
      <c r="C438" s="61"/>
      <c r="D438" s="61"/>
      <c r="E438" s="61"/>
      <c r="F438" s="61"/>
      <c r="G438" s="61"/>
      <c r="H438" s="61"/>
      <c r="I438" s="61"/>
      <c r="J438" s="61"/>
      <c r="K438" s="61"/>
      <c r="L438" s="61"/>
      <c r="M438" s="61"/>
      <c r="N438" s="61"/>
      <c r="O438" s="61"/>
      <c r="P438" s="61"/>
      <c r="Q438" s="61"/>
      <c r="R438" s="61"/>
      <c r="S438" s="61"/>
      <c r="T438" s="61"/>
      <c r="U438" s="61"/>
      <c r="V438" s="61"/>
      <c r="W438" s="61"/>
      <c r="X438" s="61"/>
      <c r="Y438" s="61"/>
      <c r="Z438" s="61"/>
      <c r="AA438" s="61"/>
      <c r="AB438" s="61"/>
    </row>
    <row r="439" spans="1:28" ht="14.25" customHeight="1" x14ac:dyDescent="0.35">
      <c r="A439" s="61"/>
      <c r="B439" s="61"/>
      <c r="C439" s="61"/>
      <c r="D439" s="61"/>
      <c r="E439" s="61"/>
      <c r="F439" s="61"/>
      <c r="G439" s="61"/>
      <c r="H439" s="61"/>
      <c r="I439" s="61"/>
      <c r="J439" s="61"/>
      <c r="K439" s="61"/>
      <c r="L439" s="61"/>
      <c r="M439" s="61"/>
      <c r="N439" s="61"/>
      <c r="O439" s="61"/>
      <c r="P439" s="61"/>
      <c r="Q439" s="61"/>
      <c r="R439" s="61"/>
      <c r="S439" s="61"/>
      <c r="T439" s="61"/>
      <c r="U439" s="61"/>
      <c r="V439" s="61"/>
      <c r="W439" s="61"/>
      <c r="X439" s="61"/>
      <c r="Y439" s="61"/>
      <c r="Z439" s="61"/>
      <c r="AA439" s="61"/>
      <c r="AB439" s="61"/>
    </row>
    <row r="440" spans="1:28" ht="14.25" customHeight="1" x14ac:dyDescent="0.35">
      <c r="A440" s="61"/>
      <c r="B440" s="61"/>
      <c r="C440" s="61"/>
      <c r="D440" s="61"/>
      <c r="E440" s="61"/>
      <c r="F440" s="61"/>
      <c r="G440" s="61"/>
      <c r="H440" s="61"/>
      <c r="I440" s="61"/>
      <c r="J440" s="61"/>
      <c r="K440" s="61"/>
      <c r="L440" s="61"/>
      <c r="M440" s="61"/>
      <c r="N440" s="61"/>
      <c r="O440" s="61"/>
      <c r="P440" s="61"/>
      <c r="Q440" s="61"/>
      <c r="R440" s="61"/>
      <c r="S440" s="61"/>
      <c r="T440" s="61"/>
      <c r="U440" s="61"/>
      <c r="V440" s="61"/>
      <c r="W440" s="61"/>
      <c r="X440" s="61"/>
      <c r="Y440" s="61"/>
      <c r="Z440" s="61"/>
      <c r="AA440" s="61"/>
      <c r="AB440" s="61"/>
    </row>
    <row r="441" spans="1:28" ht="14.25" customHeight="1" x14ac:dyDescent="0.35">
      <c r="A441" s="61"/>
      <c r="B441" s="61"/>
      <c r="C441" s="61"/>
      <c r="D441" s="61"/>
      <c r="E441" s="61"/>
      <c r="F441" s="61"/>
      <c r="G441" s="61"/>
      <c r="H441" s="61"/>
      <c r="I441" s="61"/>
      <c r="J441" s="61"/>
      <c r="K441" s="61"/>
      <c r="L441" s="61"/>
      <c r="M441" s="61"/>
      <c r="N441" s="61"/>
      <c r="O441" s="61"/>
      <c r="P441" s="61"/>
      <c r="Q441" s="61"/>
      <c r="R441" s="61"/>
      <c r="S441" s="61"/>
      <c r="T441" s="61"/>
      <c r="U441" s="61"/>
      <c r="V441" s="61"/>
      <c r="W441" s="61"/>
      <c r="X441" s="61"/>
      <c r="Y441" s="61"/>
      <c r="Z441" s="61"/>
      <c r="AA441" s="61"/>
      <c r="AB441" s="61"/>
    </row>
    <row r="442" spans="1:28" ht="14.25" customHeight="1" x14ac:dyDescent="0.35">
      <c r="A442" s="61"/>
      <c r="B442" s="61"/>
      <c r="C442" s="61"/>
      <c r="D442" s="61"/>
      <c r="E442" s="61"/>
      <c r="F442" s="61"/>
      <c r="G442" s="61"/>
      <c r="H442" s="61"/>
      <c r="I442" s="61"/>
      <c r="J442" s="61"/>
      <c r="K442" s="61"/>
      <c r="L442" s="61"/>
      <c r="M442" s="61"/>
      <c r="N442" s="61"/>
      <c r="O442" s="61"/>
      <c r="P442" s="61"/>
      <c r="Q442" s="61"/>
      <c r="R442" s="61"/>
      <c r="S442" s="61"/>
      <c r="T442" s="61"/>
      <c r="U442" s="61"/>
      <c r="V442" s="61"/>
      <c r="W442" s="61"/>
      <c r="X442" s="61"/>
      <c r="Y442" s="61"/>
      <c r="Z442" s="61"/>
      <c r="AA442" s="61"/>
      <c r="AB442" s="61"/>
    </row>
    <row r="443" spans="1:28" ht="14.25" customHeight="1" x14ac:dyDescent="0.35">
      <c r="A443" s="61"/>
      <c r="B443" s="61"/>
      <c r="C443" s="61"/>
      <c r="D443" s="61"/>
      <c r="E443" s="61"/>
      <c r="F443" s="61"/>
      <c r="G443" s="61"/>
      <c r="H443" s="61"/>
      <c r="I443" s="61"/>
      <c r="J443" s="61"/>
      <c r="K443" s="61"/>
      <c r="L443" s="61"/>
      <c r="M443" s="61"/>
      <c r="N443" s="61"/>
      <c r="O443" s="61"/>
      <c r="P443" s="61"/>
      <c r="Q443" s="61"/>
      <c r="R443" s="61"/>
      <c r="S443" s="61"/>
      <c r="T443" s="61"/>
      <c r="U443" s="61"/>
      <c r="V443" s="61"/>
      <c r="W443" s="61"/>
      <c r="X443" s="61"/>
      <c r="Y443" s="61"/>
      <c r="Z443" s="61"/>
      <c r="AA443" s="61"/>
      <c r="AB443" s="61"/>
    </row>
    <row r="444" spans="1:28" ht="14.25" customHeight="1" x14ac:dyDescent="0.35">
      <c r="A444" s="61"/>
      <c r="B444" s="61"/>
      <c r="C444" s="61"/>
      <c r="D444" s="61"/>
      <c r="E444" s="61"/>
      <c r="F444" s="61"/>
      <c r="G444" s="61"/>
      <c r="H444" s="61"/>
      <c r="I444" s="61"/>
      <c r="J444" s="61"/>
      <c r="K444" s="61"/>
      <c r="L444" s="61"/>
      <c r="M444" s="61"/>
      <c r="N444" s="61"/>
      <c r="O444" s="61"/>
      <c r="P444" s="61"/>
      <c r="Q444" s="61"/>
      <c r="R444" s="61"/>
      <c r="S444" s="61"/>
      <c r="T444" s="61"/>
      <c r="U444" s="61"/>
      <c r="V444" s="61"/>
      <c r="W444" s="61"/>
      <c r="X444" s="61"/>
      <c r="Y444" s="61"/>
      <c r="Z444" s="61"/>
      <c r="AA444" s="61"/>
      <c r="AB444" s="61"/>
    </row>
    <row r="445" spans="1:28" ht="14.25" customHeight="1" x14ac:dyDescent="0.35">
      <c r="A445" s="61"/>
      <c r="B445" s="61"/>
      <c r="C445" s="61"/>
      <c r="D445" s="61"/>
      <c r="E445" s="61"/>
      <c r="F445" s="61"/>
      <c r="G445" s="61"/>
      <c r="H445" s="61"/>
      <c r="I445" s="61"/>
      <c r="J445" s="61"/>
      <c r="K445" s="61"/>
      <c r="L445" s="61"/>
      <c r="M445" s="61"/>
      <c r="N445" s="61"/>
      <c r="O445" s="61"/>
      <c r="P445" s="61"/>
      <c r="Q445" s="61"/>
      <c r="R445" s="61"/>
      <c r="S445" s="61"/>
      <c r="T445" s="61"/>
      <c r="U445" s="61"/>
      <c r="V445" s="61"/>
      <c r="W445" s="61"/>
      <c r="X445" s="61"/>
      <c r="Y445" s="61"/>
      <c r="Z445" s="61"/>
      <c r="AA445" s="61"/>
      <c r="AB445" s="61"/>
    </row>
    <row r="446" spans="1:28" ht="14.25" customHeight="1" x14ac:dyDescent="0.35">
      <c r="A446" s="61"/>
      <c r="B446" s="61"/>
      <c r="C446" s="61"/>
      <c r="D446" s="61"/>
      <c r="E446" s="61"/>
      <c r="F446" s="61"/>
      <c r="G446" s="61"/>
      <c r="H446" s="61"/>
      <c r="I446" s="61"/>
      <c r="J446" s="61"/>
      <c r="K446" s="61"/>
      <c r="L446" s="61"/>
      <c r="M446" s="61"/>
      <c r="N446" s="61"/>
      <c r="O446" s="61"/>
      <c r="P446" s="61"/>
      <c r="Q446" s="61"/>
      <c r="R446" s="61"/>
      <c r="S446" s="61"/>
      <c r="T446" s="61"/>
      <c r="U446" s="61"/>
      <c r="V446" s="61"/>
      <c r="W446" s="61"/>
      <c r="X446" s="61"/>
      <c r="Y446" s="61"/>
      <c r="Z446" s="61"/>
      <c r="AA446" s="61"/>
      <c r="AB446" s="61"/>
    </row>
    <row r="447" spans="1:28" ht="14.25" customHeight="1" x14ac:dyDescent="0.35">
      <c r="A447" s="61"/>
      <c r="B447" s="61"/>
      <c r="C447" s="61"/>
      <c r="D447" s="61"/>
      <c r="E447" s="61"/>
      <c r="F447" s="61"/>
      <c r="G447" s="61"/>
      <c r="H447" s="61"/>
      <c r="I447" s="61"/>
      <c r="J447" s="61"/>
      <c r="K447" s="61"/>
      <c r="L447" s="61"/>
      <c r="M447" s="61"/>
      <c r="N447" s="61"/>
      <c r="O447" s="61"/>
      <c r="P447" s="61"/>
      <c r="Q447" s="61"/>
      <c r="R447" s="61"/>
      <c r="S447" s="61"/>
      <c r="T447" s="61"/>
      <c r="U447" s="61"/>
      <c r="V447" s="61"/>
      <c r="W447" s="61"/>
      <c r="X447" s="61"/>
      <c r="Y447" s="61"/>
      <c r="Z447" s="61"/>
      <c r="AA447" s="61"/>
      <c r="AB447" s="61"/>
    </row>
    <row r="448" spans="1:28" ht="14.25" customHeight="1" x14ac:dyDescent="0.35">
      <c r="A448" s="61"/>
      <c r="B448" s="61"/>
      <c r="C448" s="61"/>
      <c r="D448" s="61"/>
      <c r="E448" s="61"/>
      <c r="F448" s="61"/>
      <c r="G448" s="61"/>
      <c r="H448" s="61"/>
      <c r="I448" s="61"/>
      <c r="J448" s="61"/>
      <c r="K448" s="61"/>
      <c r="L448" s="61"/>
      <c r="M448" s="61"/>
      <c r="N448" s="61"/>
      <c r="O448" s="61"/>
      <c r="P448" s="61"/>
      <c r="Q448" s="61"/>
      <c r="R448" s="61"/>
      <c r="S448" s="61"/>
      <c r="T448" s="61"/>
      <c r="U448" s="61"/>
      <c r="V448" s="61"/>
      <c r="W448" s="61"/>
      <c r="X448" s="61"/>
      <c r="Y448" s="61"/>
      <c r="Z448" s="61"/>
      <c r="AA448" s="61"/>
      <c r="AB448" s="61"/>
    </row>
    <row r="449" spans="1:28" ht="14.25" customHeight="1" x14ac:dyDescent="0.35">
      <c r="A449" s="61"/>
      <c r="B449" s="61"/>
      <c r="C449" s="61"/>
      <c r="D449" s="61"/>
      <c r="E449" s="61"/>
      <c r="F449" s="61"/>
      <c r="G449" s="61"/>
      <c r="H449" s="61"/>
      <c r="I449" s="61"/>
      <c r="J449" s="61"/>
      <c r="K449" s="61"/>
      <c r="L449" s="61"/>
      <c r="M449" s="61"/>
      <c r="N449" s="61"/>
      <c r="O449" s="61"/>
      <c r="P449" s="61"/>
      <c r="Q449" s="61"/>
      <c r="R449" s="61"/>
      <c r="S449" s="61"/>
      <c r="T449" s="61"/>
      <c r="U449" s="61"/>
      <c r="V449" s="61"/>
      <c r="W449" s="61"/>
      <c r="X449" s="61"/>
      <c r="Y449" s="61"/>
      <c r="Z449" s="61"/>
      <c r="AA449" s="61"/>
      <c r="AB449" s="61"/>
    </row>
    <row r="450" spans="1:28" ht="14.25" customHeight="1" x14ac:dyDescent="0.35">
      <c r="A450" s="61"/>
      <c r="B450" s="61"/>
      <c r="C450" s="61"/>
      <c r="D450" s="61"/>
      <c r="E450" s="61"/>
      <c r="F450" s="61"/>
      <c r="G450" s="61"/>
      <c r="H450" s="61"/>
      <c r="I450" s="61"/>
      <c r="J450" s="61"/>
      <c r="K450" s="61"/>
      <c r="L450" s="61"/>
      <c r="M450" s="61"/>
      <c r="N450" s="61"/>
      <c r="O450" s="61"/>
      <c r="P450" s="61"/>
      <c r="Q450" s="61"/>
      <c r="R450" s="61"/>
      <c r="S450" s="61"/>
      <c r="T450" s="61"/>
      <c r="U450" s="61"/>
      <c r="V450" s="61"/>
      <c r="W450" s="61"/>
      <c r="X450" s="61"/>
      <c r="Y450" s="61"/>
      <c r="Z450" s="61"/>
      <c r="AA450" s="61"/>
      <c r="AB450" s="61"/>
    </row>
    <row r="451" spans="1:28" ht="14.25" customHeight="1" x14ac:dyDescent="0.35">
      <c r="A451" s="61"/>
      <c r="B451" s="61"/>
      <c r="C451" s="61"/>
      <c r="D451" s="61"/>
      <c r="E451" s="61"/>
      <c r="F451" s="61"/>
      <c r="G451" s="61"/>
      <c r="H451" s="61"/>
      <c r="I451" s="61"/>
      <c r="J451" s="61"/>
      <c r="K451" s="61"/>
      <c r="L451" s="61"/>
      <c r="M451" s="61"/>
      <c r="N451" s="61"/>
      <c r="O451" s="61"/>
      <c r="P451" s="61"/>
      <c r="Q451" s="61"/>
      <c r="R451" s="61"/>
      <c r="S451" s="61"/>
      <c r="T451" s="61"/>
      <c r="U451" s="61"/>
      <c r="V451" s="61"/>
      <c r="W451" s="61"/>
      <c r="X451" s="61"/>
      <c r="Y451" s="61"/>
      <c r="Z451" s="61"/>
      <c r="AA451" s="61"/>
      <c r="AB451" s="61"/>
    </row>
    <row r="452" spans="1:28" ht="14.25" customHeight="1" x14ac:dyDescent="0.35">
      <c r="A452" s="61"/>
      <c r="B452" s="61"/>
      <c r="C452" s="61"/>
      <c r="D452" s="61"/>
      <c r="E452" s="61"/>
      <c r="F452" s="61"/>
      <c r="G452" s="61"/>
      <c r="H452" s="61"/>
      <c r="I452" s="61"/>
      <c r="J452" s="61"/>
      <c r="K452" s="61"/>
      <c r="L452" s="61"/>
      <c r="M452" s="61"/>
      <c r="N452" s="61"/>
      <c r="O452" s="61"/>
      <c r="P452" s="61"/>
      <c r="Q452" s="61"/>
      <c r="R452" s="61"/>
      <c r="S452" s="61"/>
      <c r="T452" s="61"/>
      <c r="U452" s="61"/>
      <c r="V452" s="61"/>
      <c r="W452" s="61"/>
      <c r="X452" s="61"/>
      <c r="Y452" s="61"/>
      <c r="Z452" s="61"/>
      <c r="AA452" s="61"/>
      <c r="AB452" s="61"/>
    </row>
    <row r="453" spans="1:28" ht="14.25" customHeight="1" x14ac:dyDescent="0.35">
      <c r="A453" s="61"/>
      <c r="B453" s="61"/>
      <c r="C453" s="61"/>
      <c r="D453" s="61"/>
      <c r="E453" s="61"/>
      <c r="F453" s="61"/>
      <c r="G453" s="61"/>
      <c r="H453" s="61"/>
      <c r="I453" s="61"/>
      <c r="J453" s="61"/>
      <c r="K453" s="61"/>
      <c r="L453" s="61"/>
      <c r="M453" s="61"/>
      <c r="N453" s="61"/>
      <c r="O453" s="61"/>
      <c r="P453" s="61"/>
      <c r="Q453" s="61"/>
      <c r="R453" s="61"/>
      <c r="S453" s="61"/>
      <c r="T453" s="61"/>
      <c r="U453" s="61"/>
      <c r="V453" s="61"/>
      <c r="W453" s="61"/>
      <c r="X453" s="61"/>
      <c r="Y453" s="61"/>
      <c r="Z453" s="61"/>
      <c r="AA453" s="61"/>
      <c r="AB453" s="61"/>
    </row>
    <row r="454" spans="1:28" ht="14.25" customHeight="1" x14ac:dyDescent="0.35">
      <c r="A454" s="61"/>
      <c r="B454" s="61"/>
      <c r="C454" s="61"/>
      <c r="D454" s="61"/>
      <c r="E454" s="61"/>
      <c r="F454" s="61"/>
      <c r="G454" s="61"/>
      <c r="H454" s="61"/>
      <c r="I454" s="61"/>
      <c r="J454" s="61"/>
      <c r="K454" s="61"/>
      <c r="L454" s="61"/>
      <c r="M454" s="61"/>
      <c r="N454" s="61"/>
      <c r="O454" s="61"/>
      <c r="P454" s="61"/>
      <c r="Q454" s="61"/>
      <c r="R454" s="61"/>
      <c r="S454" s="61"/>
      <c r="T454" s="61"/>
      <c r="U454" s="61"/>
      <c r="V454" s="61"/>
      <c r="W454" s="61"/>
      <c r="X454" s="61"/>
      <c r="Y454" s="61"/>
      <c r="Z454" s="61"/>
      <c r="AA454" s="61"/>
      <c r="AB454" s="61"/>
    </row>
    <row r="455" spans="1:28" ht="14.25" customHeight="1" x14ac:dyDescent="0.35">
      <c r="A455" s="61"/>
      <c r="B455" s="61"/>
      <c r="C455" s="61"/>
      <c r="D455" s="61"/>
      <c r="E455" s="61"/>
      <c r="F455" s="61"/>
      <c r="G455" s="61"/>
      <c r="H455" s="61"/>
      <c r="I455" s="61"/>
      <c r="J455" s="61"/>
      <c r="K455" s="61"/>
      <c r="L455" s="61"/>
      <c r="M455" s="61"/>
      <c r="N455" s="61"/>
      <c r="O455" s="61"/>
      <c r="P455" s="61"/>
      <c r="Q455" s="61"/>
      <c r="R455" s="61"/>
      <c r="S455" s="61"/>
      <c r="T455" s="61"/>
      <c r="U455" s="61"/>
      <c r="V455" s="61"/>
      <c r="W455" s="61"/>
      <c r="X455" s="61"/>
      <c r="Y455" s="61"/>
      <c r="Z455" s="61"/>
      <c r="AA455" s="61"/>
      <c r="AB455" s="61"/>
    </row>
    <row r="456" spans="1:28" ht="14.25" customHeight="1" x14ac:dyDescent="0.35">
      <c r="A456" s="61"/>
      <c r="B456" s="61"/>
      <c r="C456" s="61"/>
      <c r="D456" s="61"/>
      <c r="E456" s="61"/>
      <c r="F456" s="61"/>
      <c r="G456" s="61"/>
      <c r="H456" s="61"/>
      <c r="I456" s="61"/>
      <c r="J456" s="61"/>
      <c r="K456" s="61"/>
      <c r="L456" s="61"/>
      <c r="M456" s="61"/>
      <c r="N456" s="61"/>
      <c r="O456" s="61"/>
      <c r="P456" s="61"/>
      <c r="Q456" s="61"/>
      <c r="R456" s="61"/>
      <c r="S456" s="61"/>
      <c r="T456" s="61"/>
      <c r="U456" s="61"/>
      <c r="V456" s="61"/>
      <c r="W456" s="61"/>
      <c r="X456" s="61"/>
      <c r="Y456" s="61"/>
      <c r="Z456" s="61"/>
      <c r="AA456" s="61"/>
      <c r="AB456" s="61"/>
    </row>
    <row r="457" spans="1:28" ht="14.25" customHeight="1" x14ac:dyDescent="0.35">
      <c r="A457" s="61"/>
      <c r="B457" s="61"/>
      <c r="C457" s="61"/>
      <c r="D457" s="61"/>
      <c r="E457" s="61"/>
      <c r="F457" s="61"/>
      <c r="G457" s="61"/>
      <c r="H457" s="61"/>
      <c r="I457" s="61"/>
      <c r="J457" s="61"/>
      <c r="K457" s="61"/>
      <c r="L457" s="61"/>
      <c r="M457" s="61"/>
      <c r="N457" s="61"/>
      <c r="O457" s="61"/>
      <c r="P457" s="61"/>
      <c r="Q457" s="61"/>
      <c r="R457" s="61"/>
      <c r="S457" s="61"/>
      <c r="T457" s="61"/>
      <c r="U457" s="61"/>
      <c r="V457" s="61"/>
      <c r="W457" s="61"/>
      <c r="X457" s="61"/>
      <c r="Y457" s="61"/>
      <c r="Z457" s="61"/>
      <c r="AA457" s="61"/>
      <c r="AB457" s="61"/>
    </row>
    <row r="458" spans="1:28" ht="14.25" customHeight="1" x14ac:dyDescent="0.35">
      <c r="A458" s="61"/>
      <c r="B458" s="61"/>
      <c r="C458" s="61"/>
      <c r="D458" s="61"/>
      <c r="E458" s="61"/>
      <c r="F458" s="61"/>
      <c r="G458" s="61"/>
      <c r="H458" s="61"/>
      <c r="I458" s="61"/>
      <c r="J458" s="61"/>
      <c r="K458" s="61"/>
      <c r="L458" s="61"/>
      <c r="M458" s="61"/>
      <c r="N458" s="61"/>
      <c r="O458" s="61"/>
      <c r="P458" s="61"/>
      <c r="Q458" s="61"/>
      <c r="R458" s="61"/>
      <c r="S458" s="61"/>
      <c r="T458" s="61"/>
      <c r="U458" s="61"/>
      <c r="V458" s="61"/>
      <c r="W458" s="61"/>
      <c r="X458" s="61"/>
      <c r="Y458" s="61"/>
      <c r="Z458" s="61"/>
      <c r="AA458" s="61"/>
      <c r="AB458" s="61"/>
    </row>
    <row r="459" spans="1:28" ht="14.25" customHeight="1" x14ac:dyDescent="0.35">
      <c r="A459" s="61"/>
      <c r="B459" s="61"/>
      <c r="C459" s="61"/>
      <c r="D459" s="61"/>
      <c r="E459" s="61"/>
      <c r="F459" s="61"/>
      <c r="G459" s="61"/>
      <c r="H459" s="61"/>
      <c r="I459" s="61"/>
      <c r="J459" s="61"/>
      <c r="K459" s="61"/>
      <c r="L459" s="61"/>
      <c r="M459" s="61"/>
      <c r="N459" s="61"/>
      <c r="O459" s="61"/>
      <c r="P459" s="61"/>
      <c r="Q459" s="61"/>
      <c r="R459" s="61"/>
      <c r="S459" s="61"/>
      <c r="T459" s="61"/>
      <c r="U459" s="61"/>
      <c r="V459" s="61"/>
      <c r="W459" s="61"/>
      <c r="X459" s="61"/>
      <c r="Y459" s="61"/>
      <c r="Z459" s="61"/>
      <c r="AA459" s="61"/>
      <c r="AB459" s="61"/>
    </row>
    <row r="460" spans="1:28" ht="14.25" customHeight="1" x14ac:dyDescent="0.35">
      <c r="A460" s="61"/>
      <c r="B460" s="61"/>
      <c r="C460" s="61"/>
      <c r="D460" s="61"/>
      <c r="E460" s="61"/>
      <c r="F460" s="61"/>
      <c r="G460" s="61"/>
      <c r="H460" s="61"/>
      <c r="I460" s="61"/>
      <c r="J460" s="61"/>
      <c r="K460" s="61"/>
      <c r="L460" s="61"/>
      <c r="M460" s="61"/>
      <c r="N460" s="61"/>
      <c r="O460" s="61"/>
      <c r="P460" s="61"/>
      <c r="Q460" s="61"/>
      <c r="R460" s="61"/>
      <c r="S460" s="61"/>
      <c r="T460" s="61"/>
      <c r="U460" s="61"/>
      <c r="V460" s="61"/>
      <c r="W460" s="61"/>
      <c r="X460" s="61"/>
      <c r="Y460" s="61"/>
      <c r="Z460" s="61"/>
      <c r="AA460" s="61"/>
      <c r="AB460" s="61"/>
    </row>
    <row r="461" spans="1:28" ht="14.25" customHeight="1" x14ac:dyDescent="0.35">
      <c r="A461" s="61"/>
      <c r="B461" s="61"/>
      <c r="C461" s="61"/>
      <c r="D461" s="61"/>
      <c r="E461" s="61"/>
      <c r="F461" s="61"/>
      <c r="G461" s="61"/>
      <c r="H461" s="61"/>
      <c r="I461" s="61"/>
      <c r="J461" s="61"/>
      <c r="K461" s="61"/>
      <c r="L461" s="61"/>
      <c r="M461" s="61"/>
      <c r="N461" s="61"/>
      <c r="O461" s="61"/>
      <c r="P461" s="61"/>
      <c r="Q461" s="61"/>
      <c r="R461" s="61"/>
      <c r="S461" s="61"/>
      <c r="T461" s="61"/>
      <c r="U461" s="61"/>
      <c r="V461" s="61"/>
      <c r="W461" s="61"/>
      <c r="X461" s="61"/>
      <c r="Y461" s="61"/>
      <c r="Z461" s="61"/>
      <c r="AA461" s="61"/>
      <c r="AB461" s="61"/>
    </row>
    <row r="462" spans="1:28" ht="14.25" customHeight="1" x14ac:dyDescent="0.35">
      <c r="A462" s="61"/>
      <c r="B462" s="61"/>
      <c r="C462" s="61"/>
      <c r="D462" s="61"/>
      <c r="E462" s="61"/>
      <c r="F462" s="61"/>
      <c r="G462" s="61"/>
      <c r="H462" s="61"/>
      <c r="I462" s="61"/>
      <c r="J462" s="61"/>
      <c r="K462" s="61"/>
      <c r="L462" s="61"/>
      <c r="M462" s="61"/>
      <c r="N462" s="61"/>
      <c r="O462" s="61"/>
      <c r="P462" s="61"/>
      <c r="Q462" s="61"/>
      <c r="R462" s="61"/>
      <c r="S462" s="61"/>
      <c r="T462" s="61"/>
      <c r="U462" s="61"/>
      <c r="V462" s="61"/>
      <c r="W462" s="61"/>
      <c r="X462" s="61"/>
      <c r="Y462" s="61"/>
      <c r="Z462" s="61"/>
      <c r="AA462" s="61"/>
      <c r="AB462" s="61"/>
    </row>
    <row r="463" spans="1:28" ht="14.25" customHeight="1" x14ac:dyDescent="0.35">
      <c r="A463" s="61"/>
      <c r="B463" s="61"/>
      <c r="C463" s="61"/>
      <c r="D463" s="61"/>
      <c r="E463" s="61"/>
      <c r="F463" s="61"/>
      <c r="G463" s="61"/>
      <c r="H463" s="61"/>
      <c r="I463" s="61"/>
      <c r="J463" s="61"/>
      <c r="K463" s="61"/>
      <c r="L463" s="61"/>
      <c r="M463" s="61"/>
      <c r="N463" s="61"/>
      <c r="O463" s="61"/>
      <c r="P463" s="61"/>
      <c r="Q463" s="61"/>
      <c r="R463" s="61"/>
      <c r="S463" s="61"/>
      <c r="T463" s="61"/>
      <c r="U463" s="61"/>
      <c r="V463" s="61"/>
      <c r="W463" s="61"/>
      <c r="X463" s="61"/>
      <c r="Y463" s="61"/>
      <c r="Z463" s="61"/>
      <c r="AA463" s="61"/>
      <c r="AB463" s="61"/>
    </row>
    <row r="464" spans="1:28" ht="14.25" customHeight="1" x14ac:dyDescent="0.35">
      <c r="A464" s="61"/>
      <c r="B464" s="61"/>
      <c r="C464" s="61"/>
      <c r="D464" s="61"/>
      <c r="E464" s="61"/>
      <c r="F464" s="61"/>
      <c r="G464" s="61"/>
      <c r="H464" s="61"/>
      <c r="I464" s="61"/>
      <c r="J464" s="61"/>
      <c r="K464" s="61"/>
      <c r="L464" s="61"/>
      <c r="M464" s="61"/>
      <c r="N464" s="61"/>
      <c r="O464" s="61"/>
      <c r="P464" s="61"/>
      <c r="Q464" s="61"/>
      <c r="R464" s="61"/>
      <c r="S464" s="61"/>
      <c r="T464" s="61"/>
      <c r="U464" s="61"/>
      <c r="V464" s="61"/>
      <c r="W464" s="61"/>
      <c r="X464" s="61"/>
      <c r="Y464" s="61"/>
      <c r="Z464" s="61"/>
      <c r="AA464" s="61"/>
      <c r="AB464" s="61"/>
    </row>
    <row r="465" spans="1:28" ht="14.25" customHeight="1" x14ac:dyDescent="0.35">
      <c r="A465" s="61"/>
      <c r="B465" s="61"/>
      <c r="C465" s="61"/>
      <c r="D465" s="61"/>
      <c r="E465" s="61"/>
      <c r="F465" s="61"/>
      <c r="G465" s="61"/>
      <c r="H465" s="61"/>
      <c r="I465" s="61"/>
      <c r="J465" s="61"/>
      <c r="K465" s="61"/>
      <c r="L465" s="61"/>
      <c r="M465" s="61"/>
      <c r="N465" s="61"/>
      <c r="O465" s="61"/>
      <c r="P465" s="61"/>
      <c r="Q465" s="61"/>
      <c r="R465" s="61"/>
      <c r="S465" s="61"/>
      <c r="T465" s="61"/>
      <c r="U465" s="61"/>
      <c r="V465" s="61"/>
      <c r="W465" s="61"/>
      <c r="X465" s="61"/>
      <c r="Y465" s="61"/>
      <c r="Z465" s="61"/>
      <c r="AA465" s="61"/>
      <c r="AB465" s="61"/>
    </row>
    <row r="466" spans="1:28" ht="14.25" customHeight="1" x14ac:dyDescent="0.35">
      <c r="A466" s="61"/>
      <c r="B466" s="61"/>
      <c r="C466" s="61"/>
      <c r="D466" s="61"/>
      <c r="E466" s="61"/>
      <c r="F466" s="61"/>
      <c r="G466" s="61"/>
      <c r="H466" s="61"/>
      <c r="I466" s="61"/>
      <c r="J466" s="61"/>
      <c r="K466" s="61"/>
      <c r="L466" s="61"/>
      <c r="M466" s="61"/>
      <c r="N466" s="61"/>
      <c r="O466" s="61"/>
      <c r="P466" s="61"/>
      <c r="Q466" s="61"/>
      <c r="R466" s="61"/>
      <c r="S466" s="61"/>
      <c r="T466" s="61"/>
      <c r="U466" s="61"/>
      <c r="V466" s="61"/>
      <c r="W466" s="61"/>
      <c r="X466" s="61"/>
      <c r="Y466" s="61"/>
      <c r="Z466" s="61"/>
      <c r="AA466" s="61"/>
      <c r="AB466" s="61"/>
    </row>
    <row r="467" spans="1:28" ht="14.25" customHeight="1" x14ac:dyDescent="0.35">
      <c r="A467" s="61"/>
      <c r="B467" s="61"/>
      <c r="C467" s="61"/>
      <c r="D467" s="61"/>
      <c r="E467" s="61"/>
      <c r="F467" s="61"/>
      <c r="G467" s="61"/>
      <c r="H467" s="61"/>
      <c r="I467" s="61"/>
      <c r="J467" s="61"/>
      <c r="K467" s="61"/>
      <c r="L467" s="61"/>
      <c r="M467" s="61"/>
      <c r="N467" s="61"/>
      <c r="O467" s="61"/>
      <c r="P467" s="61"/>
      <c r="Q467" s="61"/>
      <c r="R467" s="61"/>
      <c r="S467" s="61"/>
      <c r="T467" s="61"/>
      <c r="U467" s="61"/>
      <c r="V467" s="61"/>
      <c r="W467" s="61"/>
      <c r="X467" s="61"/>
      <c r="Y467" s="61"/>
      <c r="Z467" s="61"/>
      <c r="AA467" s="61"/>
      <c r="AB467" s="61"/>
    </row>
    <row r="468" spans="1:28" ht="14.25" customHeight="1" x14ac:dyDescent="0.35">
      <c r="A468" s="61"/>
      <c r="B468" s="61"/>
      <c r="C468" s="61"/>
      <c r="D468" s="61"/>
      <c r="E468" s="61"/>
      <c r="F468" s="61"/>
      <c r="G468" s="61"/>
      <c r="H468" s="61"/>
      <c r="I468" s="61"/>
      <c r="J468" s="61"/>
      <c r="K468" s="61"/>
      <c r="L468" s="61"/>
      <c r="M468" s="61"/>
      <c r="N468" s="61"/>
      <c r="O468" s="61"/>
      <c r="P468" s="61"/>
      <c r="Q468" s="61"/>
      <c r="R468" s="61"/>
      <c r="S468" s="61"/>
      <c r="T468" s="61"/>
      <c r="U468" s="61"/>
      <c r="V468" s="61"/>
      <c r="W468" s="61"/>
      <c r="X468" s="61"/>
      <c r="Y468" s="61"/>
      <c r="Z468" s="61"/>
      <c r="AA468" s="61"/>
      <c r="AB468" s="61"/>
    </row>
    <row r="469" spans="1:28" ht="14.25" customHeight="1" x14ac:dyDescent="0.35">
      <c r="A469" s="61"/>
      <c r="B469" s="61"/>
      <c r="C469" s="61"/>
      <c r="D469" s="61"/>
      <c r="E469" s="61"/>
      <c r="F469" s="61"/>
      <c r="G469" s="61"/>
      <c r="H469" s="61"/>
      <c r="I469" s="61"/>
      <c r="J469" s="61"/>
      <c r="K469" s="61"/>
      <c r="L469" s="61"/>
      <c r="M469" s="61"/>
      <c r="N469" s="61"/>
      <c r="O469" s="61"/>
      <c r="P469" s="61"/>
      <c r="Q469" s="61"/>
      <c r="R469" s="61"/>
      <c r="S469" s="61"/>
      <c r="T469" s="61"/>
      <c r="U469" s="61"/>
      <c r="V469" s="61"/>
      <c r="W469" s="61"/>
      <c r="X469" s="61"/>
      <c r="Y469" s="61"/>
      <c r="Z469" s="61"/>
      <c r="AA469" s="61"/>
      <c r="AB469" s="61"/>
    </row>
    <row r="470" spans="1:28" ht="14.25" customHeight="1" x14ac:dyDescent="0.35">
      <c r="A470" s="61"/>
      <c r="B470" s="61"/>
      <c r="C470" s="61"/>
      <c r="D470" s="61"/>
      <c r="E470" s="61"/>
      <c r="F470" s="61"/>
      <c r="G470" s="61"/>
      <c r="H470" s="61"/>
      <c r="I470" s="61"/>
      <c r="J470" s="61"/>
      <c r="K470" s="61"/>
      <c r="L470" s="61"/>
      <c r="M470" s="61"/>
      <c r="N470" s="61"/>
      <c r="O470" s="61"/>
      <c r="P470" s="61"/>
      <c r="Q470" s="61"/>
      <c r="R470" s="61"/>
      <c r="S470" s="61"/>
      <c r="T470" s="61"/>
      <c r="U470" s="61"/>
      <c r="V470" s="61"/>
      <c r="W470" s="61"/>
      <c r="X470" s="61"/>
      <c r="Y470" s="61"/>
      <c r="Z470" s="61"/>
      <c r="AA470" s="61"/>
      <c r="AB470" s="61"/>
    </row>
    <row r="471" spans="1:28" ht="14.25" customHeight="1" x14ac:dyDescent="0.35">
      <c r="A471" s="61"/>
      <c r="B471" s="61"/>
      <c r="C471" s="61"/>
      <c r="D471" s="61"/>
      <c r="E471" s="61"/>
      <c r="F471" s="61"/>
      <c r="G471" s="61"/>
      <c r="H471" s="61"/>
      <c r="I471" s="61"/>
      <c r="J471" s="61"/>
      <c r="K471" s="61"/>
      <c r="L471" s="61"/>
      <c r="M471" s="61"/>
      <c r="N471" s="61"/>
      <c r="O471" s="61"/>
      <c r="P471" s="61"/>
      <c r="Q471" s="61"/>
      <c r="R471" s="61"/>
      <c r="S471" s="61"/>
      <c r="T471" s="61"/>
      <c r="U471" s="61"/>
      <c r="V471" s="61"/>
      <c r="W471" s="61"/>
      <c r="X471" s="61"/>
      <c r="Y471" s="61"/>
      <c r="Z471" s="61"/>
      <c r="AA471" s="61"/>
      <c r="AB471" s="61"/>
    </row>
    <row r="472" spans="1:28" ht="14.25" customHeight="1" x14ac:dyDescent="0.35">
      <c r="A472" s="61"/>
      <c r="B472" s="61"/>
      <c r="C472" s="61"/>
      <c r="D472" s="61"/>
      <c r="E472" s="61"/>
      <c r="F472" s="61"/>
      <c r="G472" s="61"/>
      <c r="H472" s="61"/>
      <c r="I472" s="61"/>
      <c r="J472" s="61"/>
      <c r="K472" s="61"/>
      <c r="L472" s="61"/>
      <c r="M472" s="61"/>
      <c r="N472" s="61"/>
      <c r="O472" s="61"/>
      <c r="P472" s="61"/>
      <c r="Q472" s="61"/>
      <c r="R472" s="61"/>
      <c r="S472" s="61"/>
      <c r="T472" s="61"/>
      <c r="U472" s="61"/>
      <c r="V472" s="61"/>
      <c r="W472" s="61"/>
      <c r="X472" s="61"/>
      <c r="Y472" s="61"/>
      <c r="Z472" s="61"/>
      <c r="AA472" s="61"/>
      <c r="AB472" s="61"/>
    </row>
    <row r="473" spans="1:28" ht="14.25" customHeight="1" x14ac:dyDescent="0.35">
      <c r="A473" s="61"/>
      <c r="B473" s="61"/>
      <c r="C473" s="61"/>
      <c r="D473" s="61"/>
      <c r="E473" s="61"/>
      <c r="F473" s="61"/>
      <c r="G473" s="61"/>
      <c r="H473" s="61"/>
      <c r="I473" s="61"/>
      <c r="J473" s="61"/>
      <c r="K473" s="61"/>
      <c r="L473" s="61"/>
      <c r="M473" s="61"/>
      <c r="N473" s="61"/>
      <c r="O473" s="61"/>
      <c r="P473" s="61"/>
      <c r="Q473" s="61"/>
      <c r="R473" s="61"/>
      <c r="S473" s="61"/>
      <c r="T473" s="61"/>
      <c r="U473" s="61"/>
      <c r="V473" s="61"/>
      <c r="W473" s="61"/>
      <c r="X473" s="61"/>
      <c r="Y473" s="61"/>
      <c r="Z473" s="61"/>
      <c r="AA473" s="61"/>
      <c r="AB473" s="61"/>
    </row>
    <row r="474" spans="1:28" ht="14.25" customHeight="1" x14ac:dyDescent="0.35">
      <c r="A474" s="61"/>
      <c r="B474" s="61"/>
      <c r="C474" s="61"/>
      <c r="D474" s="61"/>
      <c r="E474" s="61"/>
      <c r="F474" s="61"/>
      <c r="G474" s="61"/>
      <c r="H474" s="61"/>
      <c r="I474" s="61"/>
      <c r="J474" s="61"/>
      <c r="K474" s="61"/>
      <c r="L474" s="61"/>
      <c r="M474" s="61"/>
      <c r="N474" s="61"/>
      <c r="O474" s="61"/>
      <c r="P474" s="61"/>
      <c r="Q474" s="61"/>
      <c r="R474" s="61"/>
      <c r="S474" s="61"/>
      <c r="T474" s="61"/>
      <c r="U474" s="61"/>
      <c r="V474" s="61"/>
      <c r="W474" s="61"/>
      <c r="X474" s="61"/>
      <c r="Y474" s="61"/>
      <c r="Z474" s="61"/>
      <c r="AA474" s="61"/>
      <c r="AB474" s="61"/>
    </row>
    <row r="475" spans="1:28" ht="14.25" customHeight="1" x14ac:dyDescent="0.35">
      <c r="A475" s="61"/>
      <c r="B475" s="61"/>
      <c r="C475" s="61"/>
      <c r="D475" s="61"/>
      <c r="E475" s="61"/>
      <c r="F475" s="61"/>
      <c r="G475" s="61"/>
      <c r="H475" s="61"/>
      <c r="I475" s="61"/>
      <c r="J475" s="61"/>
      <c r="K475" s="61"/>
      <c r="L475" s="61"/>
      <c r="M475" s="61"/>
      <c r="N475" s="61"/>
      <c r="O475" s="61"/>
      <c r="P475" s="61"/>
      <c r="Q475" s="61"/>
      <c r="R475" s="61"/>
      <c r="S475" s="61"/>
      <c r="T475" s="61"/>
      <c r="U475" s="61"/>
      <c r="V475" s="61"/>
      <c r="W475" s="61"/>
      <c r="X475" s="61"/>
      <c r="Y475" s="61"/>
      <c r="Z475" s="61"/>
      <c r="AA475" s="61"/>
      <c r="AB475" s="61"/>
    </row>
    <row r="476" spans="1:28" ht="14.25" customHeight="1" x14ac:dyDescent="0.35">
      <c r="A476" s="61"/>
      <c r="B476" s="61"/>
      <c r="C476" s="61"/>
      <c r="D476" s="61"/>
      <c r="E476" s="61"/>
      <c r="F476" s="61"/>
      <c r="G476" s="61"/>
      <c r="H476" s="61"/>
      <c r="I476" s="61"/>
      <c r="J476" s="61"/>
      <c r="K476" s="61"/>
      <c r="L476" s="61"/>
      <c r="M476" s="61"/>
      <c r="N476" s="61"/>
      <c r="O476" s="61"/>
      <c r="P476" s="61"/>
      <c r="Q476" s="61"/>
      <c r="R476" s="61"/>
      <c r="S476" s="61"/>
      <c r="T476" s="61"/>
      <c r="U476" s="61"/>
      <c r="V476" s="61"/>
      <c r="W476" s="61"/>
      <c r="X476" s="61"/>
      <c r="Y476" s="61"/>
      <c r="Z476" s="61"/>
      <c r="AA476" s="61"/>
      <c r="AB476" s="61"/>
    </row>
    <row r="477" spans="1:28" ht="14.25" customHeight="1" x14ac:dyDescent="0.35">
      <c r="A477" s="61"/>
      <c r="B477" s="61"/>
      <c r="C477" s="61"/>
      <c r="D477" s="61"/>
      <c r="E477" s="61"/>
      <c r="F477" s="61"/>
      <c r="G477" s="61"/>
      <c r="H477" s="61"/>
      <c r="I477" s="61"/>
      <c r="J477" s="61"/>
      <c r="K477" s="61"/>
      <c r="L477" s="61"/>
      <c r="M477" s="61"/>
      <c r="N477" s="61"/>
      <c r="O477" s="61"/>
      <c r="P477" s="61"/>
      <c r="Q477" s="61"/>
      <c r="R477" s="61"/>
      <c r="S477" s="61"/>
      <c r="T477" s="61"/>
      <c r="U477" s="61"/>
      <c r="V477" s="61"/>
      <c r="W477" s="61"/>
      <c r="X477" s="61"/>
      <c r="Y477" s="61"/>
      <c r="Z477" s="61"/>
      <c r="AA477" s="61"/>
      <c r="AB477" s="61"/>
    </row>
    <row r="478" spans="1:28" ht="14.25" customHeight="1" x14ac:dyDescent="0.35">
      <c r="A478" s="61"/>
      <c r="B478" s="61"/>
      <c r="C478" s="61"/>
      <c r="D478" s="61"/>
      <c r="E478" s="61"/>
      <c r="F478" s="61"/>
      <c r="G478" s="61"/>
      <c r="H478" s="61"/>
      <c r="I478" s="61"/>
      <c r="J478" s="61"/>
      <c r="K478" s="61"/>
      <c r="L478" s="61"/>
      <c r="M478" s="61"/>
      <c r="N478" s="61"/>
      <c r="O478" s="61"/>
      <c r="P478" s="61"/>
      <c r="Q478" s="61"/>
      <c r="R478" s="61"/>
      <c r="S478" s="61"/>
      <c r="T478" s="61"/>
      <c r="U478" s="61"/>
      <c r="V478" s="61"/>
      <c r="W478" s="61"/>
      <c r="X478" s="61"/>
      <c r="Y478" s="61"/>
      <c r="Z478" s="61"/>
      <c r="AA478" s="61"/>
      <c r="AB478" s="61"/>
    </row>
    <row r="479" spans="1:28" ht="14.25" customHeight="1" x14ac:dyDescent="0.35">
      <c r="A479" s="61"/>
      <c r="B479" s="61"/>
      <c r="C479" s="61"/>
      <c r="D479" s="61"/>
      <c r="E479" s="61"/>
      <c r="F479" s="61"/>
      <c r="G479" s="61"/>
      <c r="H479" s="61"/>
      <c r="I479" s="61"/>
      <c r="J479" s="61"/>
      <c r="K479" s="61"/>
      <c r="L479" s="61"/>
      <c r="M479" s="61"/>
      <c r="N479" s="61"/>
      <c r="O479" s="61"/>
      <c r="P479" s="61"/>
      <c r="Q479" s="61"/>
      <c r="R479" s="61"/>
      <c r="S479" s="61"/>
      <c r="T479" s="61"/>
      <c r="U479" s="61"/>
      <c r="V479" s="61"/>
      <c r="W479" s="61"/>
      <c r="X479" s="61"/>
      <c r="Y479" s="61"/>
      <c r="Z479" s="61"/>
      <c r="AA479" s="61"/>
      <c r="AB479" s="61"/>
    </row>
    <row r="480" spans="1:28" ht="14.25" customHeight="1" x14ac:dyDescent="0.35">
      <c r="A480" s="61"/>
      <c r="B480" s="61"/>
      <c r="C480" s="61"/>
      <c r="D480" s="61"/>
      <c r="E480" s="61"/>
      <c r="F480" s="61"/>
      <c r="G480" s="61"/>
      <c r="H480" s="61"/>
      <c r="I480" s="61"/>
      <c r="J480" s="61"/>
      <c r="K480" s="61"/>
      <c r="L480" s="61"/>
      <c r="M480" s="61"/>
      <c r="N480" s="61"/>
      <c r="O480" s="61"/>
      <c r="P480" s="61"/>
      <c r="Q480" s="61"/>
      <c r="R480" s="61"/>
      <c r="S480" s="61"/>
      <c r="T480" s="61"/>
      <c r="U480" s="61"/>
      <c r="V480" s="61"/>
      <c r="W480" s="61"/>
      <c r="X480" s="61"/>
      <c r="Y480" s="61"/>
      <c r="Z480" s="61"/>
      <c r="AA480" s="61"/>
      <c r="AB480" s="61"/>
    </row>
    <row r="481" spans="1:28" ht="14.25" customHeight="1" x14ac:dyDescent="0.35">
      <c r="A481" s="61"/>
      <c r="B481" s="61"/>
      <c r="C481" s="61"/>
      <c r="D481" s="61"/>
      <c r="E481" s="61"/>
      <c r="F481" s="61"/>
      <c r="G481" s="61"/>
      <c r="H481" s="61"/>
      <c r="I481" s="61"/>
      <c r="J481" s="61"/>
      <c r="K481" s="61"/>
      <c r="L481" s="61"/>
      <c r="M481" s="61"/>
      <c r="N481" s="61"/>
      <c r="O481" s="61"/>
      <c r="P481" s="61"/>
      <c r="Q481" s="61"/>
      <c r="R481" s="61"/>
      <c r="S481" s="61"/>
      <c r="T481" s="61"/>
      <c r="U481" s="61"/>
      <c r="V481" s="61"/>
      <c r="W481" s="61"/>
      <c r="X481" s="61"/>
      <c r="Y481" s="61"/>
      <c r="Z481" s="61"/>
      <c r="AA481" s="61"/>
      <c r="AB481" s="61"/>
    </row>
    <row r="482" spans="1:28" ht="14.25" customHeight="1" x14ac:dyDescent="0.35">
      <c r="A482" s="61"/>
      <c r="B482" s="61"/>
      <c r="C482" s="61"/>
      <c r="D482" s="61"/>
      <c r="E482" s="61"/>
      <c r="F482" s="61"/>
      <c r="G482" s="61"/>
      <c r="H482" s="61"/>
      <c r="I482" s="61"/>
      <c r="J482" s="61"/>
      <c r="K482" s="61"/>
      <c r="L482" s="61"/>
      <c r="M482" s="61"/>
      <c r="N482" s="61"/>
      <c r="O482" s="61"/>
      <c r="P482" s="61"/>
      <c r="Q482" s="61"/>
      <c r="R482" s="61"/>
      <c r="S482" s="61"/>
      <c r="T482" s="61"/>
      <c r="U482" s="61"/>
      <c r="V482" s="61"/>
      <c r="W482" s="61"/>
      <c r="X482" s="61"/>
      <c r="Y482" s="61"/>
      <c r="Z482" s="61"/>
      <c r="AA482" s="61"/>
      <c r="AB482" s="61"/>
    </row>
    <row r="483" spans="1:28" ht="14.25" customHeight="1" x14ac:dyDescent="0.35">
      <c r="A483" s="61"/>
      <c r="B483" s="61"/>
      <c r="C483" s="61"/>
      <c r="D483" s="61"/>
      <c r="E483" s="61"/>
      <c r="F483" s="61"/>
      <c r="G483" s="61"/>
      <c r="H483" s="61"/>
      <c r="I483" s="61"/>
      <c r="J483" s="61"/>
      <c r="K483" s="61"/>
      <c r="L483" s="61"/>
      <c r="M483" s="61"/>
      <c r="N483" s="61"/>
      <c r="O483" s="61"/>
      <c r="P483" s="61"/>
      <c r="Q483" s="61"/>
      <c r="R483" s="61"/>
      <c r="S483" s="61"/>
      <c r="T483" s="61"/>
      <c r="U483" s="61"/>
      <c r="V483" s="61"/>
      <c r="W483" s="61"/>
      <c r="X483" s="61"/>
      <c r="Y483" s="61"/>
      <c r="Z483" s="61"/>
      <c r="AA483" s="61"/>
      <c r="AB483" s="61"/>
    </row>
    <row r="484" spans="1:28" ht="14.25" customHeight="1" x14ac:dyDescent="0.35">
      <c r="A484" s="61"/>
      <c r="B484" s="61"/>
      <c r="C484" s="61"/>
      <c r="D484" s="61"/>
      <c r="E484" s="61"/>
      <c r="F484" s="61"/>
      <c r="G484" s="61"/>
      <c r="H484" s="61"/>
      <c r="I484" s="61"/>
      <c r="J484" s="61"/>
      <c r="K484" s="61"/>
      <c r="L484" s="61"/>
      <c r="M484" s="61"/>
      <c r="N484" s="61"/>
      <c r="O484" s="61"/>
      <c r="P484" s="61"/>
      <c r="Q484" s="61"/>
      <c r="R484" s="61"/>
      <c r="S484" s="61"/>
      <c r="T484" s="61"/>
      <c r="U484" s="61"/>
      <c r="V484" s="61"/>
      <c r="W484" s="61"/>
      <c r="X484" s="61"/>
      <c r="Y484" s="61"/>
      <c r="Z484" s="61"/>
      <c r="AA484" s="61"/>
      <c r="AB484" s="61"/>
    </row>
    <row r="485" spans="1:28" ht="14.25" customHeight="1" x14ac:dyDescent="0.35">
      <c r="A485" s="61"/>
      <c r="B485" s="61"/>
      <c r="C485" s="61"/>
      <c r="D485" s="61"/>
      <c r="E485" s="61"/>
      <c r="F485" s="61"/>
      <c r="G485" s="61"/>
      <c r="H485" s="61"/>
      <c r="I485" s="61"/>
      <c r="J485" s="61"/>
      <c r="K485" s="61"/>
      <c r="L485" s="61"/>
      <c r="M485" s="61"/>
      <c r="N485" s="61"/>
      <c r="O485" s="61"/>
      <c r="P485" s="61"/>
      <c r="Q485" s="61"/>
      <c r="R485" s="61"/>
      <c r="S485" s="61"/>
      <c r="T485" s="61"/>
      <c r="U485" s="61"/>
      <c r="V485" s="61"/>
      <c r="W485" s="61"/>
      <c r="X485" s="61"/>
      <c r="Y485" s="61"/>
      <c r="Z485" s="61"/>
      <c r="AA485" s="61"/>
      <c r="AB485" s="61"/>
    </row>
    <row r="486" spans="1:28" ht="14.25" customHeight="1" x14ac:dyDescent="0.35">
      <c r="A486" s="61"/>
      <c r="B486" s="61"/>
      <c r="C486" s="61"/>
      <c r="D486" s="61"/>
      <c r="E486" s="61"/>
      <c r="F486" s="61"/>
      <c r="G486" s="61"/>
      <c r="H486" s="61"/>
      <c r="I486" s="61"/>
      <c r="J486" s="61"/>
      <c r="K486" s="61"/>
      <c r="L486" s="61"/>
      <c r="M486" s="61"/>
      <c r="N486" s="61"/>
      <c r="O486" s="61"/>
      <c r="P486" s="61"/>
      <c r="Q486" s="61"/>
      <c r="R486" s="61"/>
      <c r="S486" s="61"/>
      <c r="T486" s="61"/>
      <c r="U486" s="61"/>
      <c r="V486" s="61"/>
      <c r="W486" s="61"/>
      <c r="X486" s="61"/>
      <c r="Y486" s="61"/>
      <c r="Z486" s="61"/>
      <c r="AA486" s="61"/>
      <c r="AB486" s="61"/>
    </row>
    <row r="487" spans="1:28" ht="14.25" customHeight="1" x14ac:dyDescent="0.35">
      <c r="A487" s="61"/>
      <c r="B487" s="61"/>
      <c r="C487" s="61"/>
      <c r="D487" s="61"/>
      <c r="E487" s="61"/>
      <c r="F487" s="61"/>
      <c r="G487" s="61"/>
      <c r="H487" s="61"/>
      <c r="I487" s="61"/>
      <c r="J487" s="61"/>
      <c r="K487" s="61"/>
      <c r="L487" s="61"/>
      <c r="M487" s="61"/>
      <c r="N487" s="61"/>
      <c r="O487" s="61"/>
      <c r="P487" s="61"/>
      <c r="Q487" s="61"/>
      <c r="R487" s="61"/>
      <c r="S487" s="61"/>
      <c r="T487" s="61"/>
      <c r="U487" s="61"/>
      <c r="V487" s="61"/>
      <c r="W487" s="61"/>
      <c r="X487" s="61"/>
      <c r="Y487" s="61"/>
      <c r="Z487" s="61"/>
      <c r="AA487" s="61"/>
      <c r="AB487" s="61"/>
    </row>
    <row r="488" spans="1:28" ht="14.25" customHeight="1" x14ac:dyDescent="0.35">
      <c r="A488" s="61"/>
      <c r="B488" s="61"/>
      <c r="C488" s="61"/>
      <c r="D488" s="61"/>
      <c r="E488" s="61"/>
      <c r="F488" s="61"/>
      <c r="G488" s="61"/>
      <c r="H488" s="61"/>
      <c r="I488" s="61"/>
      <c r="J488" s="61"/>
      <c r="K488" s="61"/>
      <c r="L488" s="61"/>
      <c r="M488" s="61"/>
      <c r="N488" s="61"/>
      <c r="O488" s="61"/>
      <c r="P488" s="61"/>
      <c r="Q488" s="61"/>
      <c r="R488" s="61"/>
      <c r="S488" s="61"/>
      <c r="T488" s="61"/>
      <c r="U488" s="61"/>
      <c r="V488" s="61"/>
      <c r="W488" s="61"/>
      <c r="X488" s="61"/>
      <c r="Y488" s="61"/>
      <c r="Z488" s="61"/>
      <c r="AA488" s="61"/>
      <c r="AB488" s="61"/>
    </row>
    <row r="489" spans="1:28" ht="14.25" customHeight="1" x14ac:dyDescent="0.35">
      <c r="A489" s="61"/>
      <c r="B489" s="61"/>
      <c r="C489" s="61"/>
      <c r="D489" s="61"/>
      <c r="E489" s="61"/>
      <c r="F489" s="61"/>
      <c r="G489" s="61"/>
      <c r="H489" s="61"/>
      <c r="I489" s="61"/>
      <c r="J489" s="61"/>
      <c r="K489" s="61"/>
      <c r="L489" s="61"/>
      <c r="M489" s="61"/>
      <c r="N489" s="61"/>
      <c r="O489" s="61"/>
      <c r="P489" s="61"/>
      <c r="Q489" s="61"/>
      <c r="R489" s="61"/>
      <c r="S489" s="61"/>
      <c r="T489" s="61"/>
      <c r="U489" s="61"/>
      <c r="V489" s="61"/>
      <c r="W489" s="61"/>
      <c r="X489" s="61"/>
      <c r="Y489" s="61"/>
      <c r="Z489" s="61"/>
      <c r="AA489" s="61"/>
      <c r="AB489" s="61"/>
    </row>
    <row r="490" spans="1:28" ht="14.25" customHeight="1" x14ac:dyDescent="0.35">
      <c r="A490" s="61"/>
      <c r="B490" s="61"/>
      <c r="C490" s="61"/>
      <c r="D490" s="61"/>
      <c r="E490" s="61"/>
      <c r="F490" s="61"/>
      <c r="G490" s="61"/>
      <c r="H490" s="61"/>
      <c r="I490" s="61"/>
      <c r="J490" s="61"/>
      <c r="K490" s="61"/>
      <c r="L490" s="61"/>
      <c r="M490" s="61"/>
      <c r="N490" s="61"/>
      <c r="O490" s="61"/>
      <c r="P490" s="61"/>
      <c r="Q490" s="61"/>
      <c r="R490" s="61"/>
      <c r="S490" s="61"/>
      <c r="T490" s="61"/>
      <c r="U490" s="61"/>
      <c r="V490" s="61"/>
      <c r="W490" s="61"/>
      <c r="X490" s="61"/>
      <c r="Y490" s="61"/>
      <c r="Z490" s="61"/>
      <c r="AA490" s="61"/>
      <c r="AB490" s="61"/>
    </row>
    <row r="491" spans="1:28" ht="14.25" customHeight="1" x14ac:dyDescent="0.35">
      <c r="A491" s="61"/>
      <c r="B491" s="61"/>
      <c r="C491" s="61"/>
      <c r="D491" s="61"/>
      <c r="E491" s="61"/>
      <c r="F491" s="61"/>
      <c r="G491" s="61"/>
      <c r="H491" s="61"/>
      <c r="I491" s="61"/>
      <c r="J491" s="61"/>
      <c r="K491" s="61"/>
      <c r="L491" s="61"/>
      <c r="M491" s="61"/>
      <c r="N491" s="61"/>
      <c r="O491" s="61"/>
      <c r="P491" s="61"/>
      <c r="Q491" s="61"/>
      <c r="R491" s="61"/>
      <c r="S491" s="61"/>
      <c r="T491" s="61"/>
      <c r="U491" s="61"/>
      <c r="V491" s="61"/>
      <c r="W491" s="61"/>
      <c r="X491" s="61"/>
      <c r="Y491" s="61"/>
      <c r="Z491" s="61"/>
      <c r="AA491" s="61"/>
      <c r="AB491" s="61"/>
    </row>
    <row r="492" spans="1:28" ht="14.25" customHeight="1" x14ac:dyDescent="0.35">
      <c r="A492" s="61"/>
      <c r="B492" s="61"/>
      <c r="C492" s="61"/>
      <c r="D492" s="61"/>
      <c r="E492" s="61"/>
      <c r="F492" s="61"/>
      <c r="G492" s="61"/>
      <c r="H492" s="61"/>
      <c r="I492" s="61"/>
      <c r="J492" s="61"/>
      <c r="K492" s="61"/>
      <c r="L492" s="61"/>
      <c r="M492" s="61"/>
      <c r="N492" s="61"/>
      <c r="O492" s="61"/>
      <c r="P492" s="61"/>
      <c r="Q492" s="61"/>
      <c r="R492" s="61"/>
      <c r="S492" s="61"/>
      <c r="T492" s="61"/>
      <c r="U492" s="61"/>
      <c r="V492" s="61"/>
      <c r="W492" s="61"/>
      <c r="X492" s="61"/>
      <c r="Y492" s="61"/>
      <c r="Z492" s="61"/>
      <c r="AA492" s="61"/>
      <c r="AB492" s="61"/>
    </row>
    <row r="493" spans="1:28" ht="14.25" customHeight="1" x14ac:dyDescent="0.35">
      <c r="A493" s="61"/>
      <c r="B493" s="61"/>
      <c r="C493" s="61"/>
      <c r="D493" s="61"/>
      <c r="E493" s="61"/>
      <c r="F493" s="61"/>
      <c r="G493" s="61"/>
      <c r="H493" s="61"/>
      <c r="I493" s="61"/>
      <c r="J493" s="61"/>
      <c r="K493" s="61"/>
      <c r="L493" s="61"/>
      <c r="M493" s="61"/>
      <c r="N493" s="61"/>
      <c r="O493" s="61"/>
      <c r="P493" s="61"/>
      <c r="Q493" s="61"/>
      <c r="R493" s="61"/>
      <c r="S493" s="61"/>
      <c r="T493" s="61"/>
      <c r="U493" s="61"/>
      <c r="V493" s="61"/>
      <c r="W493" s="61"/>
      <c r="X493" s="61"/>
      <c r="Y493" s="61"/>
      <c r="Z493" s="61"/>
      <c r="AA493" s="61"/>
      <c r="AB493" s="61"/>
    </row>
    <row r="494" spans="1:28" ht="14.25" customHeight="1" x14ac:dyDescent="0.35">
      <c r="A494" s="61"/>
      <c r="B494" s="61"/>
      <c r="C494" s="61"/>
      <c r="D494" s="61"/>
      <c r="E494" s="61"/>
      <c r="F494" s="61"/>
      <c r="G494" s="61"/>
      <c r="H494" s="61"/>
      <c r="I494" s="61"/>
      <c r="J494" s="61"/>
      <c r="K494" s="61"/>
      <c r="L494" s="61"/>
      <c r="M494" s="61"/>
      <c r="N494" s="61"/>
      <c r="O494" s="61"/>
      <c r="P494" s="61"/>
      <c r="Q494" s="61"/>
      <c r="R494" s="61"/>
      <c r="S494" s="61"/>
      <c r="T494" s="61"/>
      <c r="U494" s="61"/>
      <c r="V494" s="61"/>
      <c r="W494" s="61"/>
      <c r="X494" s="61"/>
      <c r="Y494" s="61"/>
      <c r="Z494" s="61"/>
      <c r="AA494" s="61"/>
      <c r="AB494" s="61"/>
    </row>
    <row r="495" spans="1:28" ht="14.25" customHeight="1" x14ac:dyDescent="0.35">
      <c r="A495" s="61"/>
      <c r="B495" s="61"/>
      <c r="C495" s="61"/>
      <c r="D495" s="61"/>
      <c r="E495" s="61"/>
      <c r="F495" s="61"/>
      <c r="G495" s="61"/>
      <c r="H495" s="61"/>
      <c r="I495" s="61"/>
      <c r="J495" s="61"/>
      <c r="K495" s="61"/>
      <c r="L495" s="61"/>
      <c r="M495" s="61"/>
      <c r="N495" s="61"/>
      <c r="O495" s="61"/>
      <c r="P495" s="61"/>
      <c r="Q495" s="61"/>
      <c r="R495" s="61"/>
      <c r="S495" s="61"/>
      <c r="T495" s="61"/>
      <c r="U495" s="61"/>
      <c r="V495" s="61"/>
      <c r="W495" s="61"/>
      <c r="X495" s="61"/>
      <c r="Y495" s="61"/>
      <c r="Z495" s="61"/>
      <c r="AA495" s="61"/>
      <c r="AB495" s="61"/>
    </row>
    <row r="496" spans="1:28" ht="14.25" customHeight="1" x14ac:dyDescent="0.35">
      <c r="A496" s="61"/>
      <c r="B496" s="61"/>
      <c r="C496" s="61"/>
      <c r="D496" s="61"/>
      <c r="E496" s="61"/>
      <c r="F496" s="61"/>
      <c r="G496" s="61"/>
      <c r="H496" s="61"/>
      <c r="I496" s="61"/>
      <c r="J496" s="61"/>
      <c r="K496" s="61"/>
      <c r="L496" s="61"/>
      <c r="M496" s="61"/>
      <c r="N496" s="61"/>
      <c r="O496" s="61"/>
      <c r="P496" s="61"/>
      <c r="Q496" s="61"/>
      <c r="R496" s="61"/>
      <c r="S496" s="61"/>
      <c r="T496" s="61"/>
      <c r="U496" s="61"/>
      <c r="V496" s="61"/>
      <c r="W496" s="61"/>
      <c r="X496" s="61"/>
      <c r="Y496" s="61"/>
      <c r="Z496" s="61"/>
      <c r="AA496" s="61"/>
      <c r="AB496" s="61"/>
    </row>
    <row r="497" spans="1:28" ht="14.25" customHeight="1" x14ac:dyDescent="0.35">
      <c r="A497" s="61"/>
      <c r="B497" s="61"/>
      <c r="C497" s="61"/>
      <c r="D497" s="61"/>
      <c r="E497" s="61"/>
      <c r="F497" s="61"/>
      <c r="G497" s="61"/>
      <c r="H497" s="61"/>
      <c r="I497" s="61"/>
      <c r="J497" s="61"/>
      <c r="K497" s="61"/>
      <c r="L497" s="61"/>
      <c r="M497" s="61"/>
      <c r="N497" s="61"/>
      <c r="O497" s="61"/>
      <c r="P497" s="61"/>
      <c r="Q497" s="61"/>
      <c r="R497" s="61"/>
      <c r="S497" s="61"/>
      <c r="T497" s="61"/>
      <c r="U497" s="61"/>
      <c r="V497" s="61"/>
      <c r="W497" s="61"/>
      <c r="X497" s="61"/>
      <c r="Y497" s="61"/>
      <c r="Z497" s="61"/>
      <c r="AA497" s="61"/>
      <c r="AB497" s="61"/>
    </row>
    <row r="498" spans="1:28" ht="14.25" customHeight="1" x14ac:dyDescent="0.35">
      <c r="A498" s="61"/>
      <c r="B498" s="61"/>
      <c r="C498" s="61"/>
      <c r="D498" s="61"/>
      <c r="E498" s="61"/>
      <c r="F498" s="61"/>
      <c r="G498" s="61"/>
      <c r="H498" s="61"/>
      <c r="I498" s="61"/>
      <c r="J498" s="61"/>
      <c r="K498" s="61"/>
      <c r="L498" s="61"/>
      <c r="M498" s="61"/>
      <c r="N498" s="61"/>
      <c r="O498" s="61"/>
      <c r="P498" s="61"/>
      <c r="Q498" s="61"/>
      <c r="R498" s="61"/>
      <c r="S498" s="61"/>
      <c r="T498" s="61"/>
      <c r="U498" s="61"/>
      <c r="V498" s="61"/>
      <c r="W498" s="61"/>
      <c r="X498" s="61"/>
      <c r="Y498" s="61"/>
      <c r="Z498" s="61"/>
      <c r="AA498" s="61"/>
      <c r="AB498" s="61"/>
    </row>
    <row r="499" spans="1:28" ht="14.25" customHeight="1" x14ac:dyDescent="0.35">
      <c r="A499" s="61"/>
      <c r="B499" s="61"/>
      <c r="C499" s="61"/>
      <c r="D499" s="61"/>
      <c r="E499" s="61"/>
      <c r="F499" s="61"/>
      <c r="G499" s="61"/>
      <c r="H499" s="61"/>
      <c r="I499" s="61"/>
      <c r="J499" s="61"/>
      <c r="K499" s="61"/>
      <c r="L499" s="61"/>
      <c r="M499" s="61"/>
      <c r="N499" s="61"/>
      <c r="O499" s="61"/>
      <c r="P499" s="61"/>
      <c r="Q499" s="61"/>
      <c r="R499" s="61"/>
      <c r="S499" s="61"/>
      <c r="T499" s="61"/>
      <c r="U499" s="61"/>
      <c r="V499" s="61"/>
      <c r="W499" s="61"/>
      <c r="X499" s="61"/>
      <c r="Y499" s="61"/>
      <c r="Z499" s="61"/>
      <c r="AA499" s="61"/>
      <c r="AB499" s="61"/>
    </row>
    <row r="500" spans="1:28" ht="14.25" customHeight="1" x14ac:dyDescent="0.35">
      <c r="A500" s="61"/>
      <c r="B500" s="61"/>
      <c r="C500" s="61"/>
      <c r="D500" s="61"/>
      <c r="E500" s="61"/>
      <c r="F500" s="61"/>
      <c r="G500" s="61"/>
      <c r="H500" s="61"/>
      <c r="I500" s="61"/>
      <c r="J500" s="61"/>
      <c r="K500" s="61"/>
      <c r="L500" s="61"/>
      <c r="M500" s="61"/>
      <c r="N500" s="61"/>
      <c r="O500" s="61"/>
      <c r="P500" s="61"/>
      <c r="Q500" s="61"/>
      <c r="R500" s="61"/>
      <c r="S500" s="61"/>
      <c r="T500" s="61"/>
      <c r="U500" s="61"/>
      <c r="V500" s="61"/>
      <c r="W500" s="61"/>
      <c r="X500" s="61"/>
      <c r="Y500" s="61"/>
      <c r="Z500" s="61"/>
      <c r="AA500" s="61"/>
      <c r="AB500" s="61"/>
    </row>
    <row r="501" spans="1:28" ht="14.25" customHeight="1" x14ac:dyDescent="0.35">
      <c r="A501" s="61"/>
      <c r="B501" s="61"/>
      <c r="C501" s="61"/>
      <c r="D501" s="61"/>
      <c r="E501" s="61"/>
      <c r="F501" s="61"/>
      <c r="G501" s="61"/>
      <c r="H501" s="61"/>
      <c r="I501" s="61"/>
      <c r="J501" s="61"/>
      <c r="K501" s="61"/>
      <c r="L501" s="61"/>
      <c r="M501" s="61"/>
      <c r="N501" s="61"/>
      <c r="O501" s="61"/>
      <c r="P501" s="61"/>
      <c r="Q501" s="61"/>
      <c r="R501" s="61"/>
      <c r="S501" s="61"/>
      <c r="T501" s="61"/>
      <c r="U501" s="61"/>
      <c r="V501" s="61"/>
      <c r="W501" s="61"/>
      <c r="X501" s="61"/>
      <c r="Y501" s="61"/>
      <c r="Z501" s="61"/>
      <c r="AA501" s="61"/>
      <c r="AB501" s="61"/>
    </row>
    <row r="502" spans="1:28" ht="14.25" customHeight="1" x14ac:dyDescent="0.35">
      <c r="A502" s="61"/>
      <c r="B502" s="61"/>
      <c r="C502" s="61"/>
      <c r="D502" s="61"/>
      <c r="E502" s="61"/>
      <c r="F502" s="61"/>
      <c r="G502" s="61"/>
      <c r="H502" s="61"/>
      <c r="I502" s="61"/>
      <c r="J502" s="61"/>
      <c r="K502" s="61"/>
      <c r="L502" s="61"/>
      <c r="M502" s="61"/>
      <c r="N502" s="61"/>
      <c r="O502" s="61"/>
      <c r="P502" s="61"/>
      <c r="Q502" s="61"/>
      <c r="R502" s="61"/>
      <c r="S502" s="61"/>
      <c r="T502" s="61"/>
      <c r="U502" s="61"/>
      <c r="V502" s="61"/>
      <c r="W502" s="61"/>
      <c r="X502" s="61"/>
      <c r="Y502" s="61"/>
      <c r="Z502" s="61"/>
      <c r="AA502" s="61"/>
      <c r="AB502" s="61"/>
    </row>
    <row r="503" spans="1:28" ht="14.25" customHeight="1" x14ac:dyDescent="0.35">
      <c r="A503" s="61"/>
      <c r="B503" s="61"/>
      <c r="C503" s="61"/>
      <c r="D503" s="61"/>
      <c r="E503" s="61"/>
      <c r="F503" s="61"/>
      <c r="G503" s="61"/>
      <c r="H503" s="61"/>
      <c r="I503" s="61"/>
      <c r="J503" s="61"/>
      <c r="K503" s="61"/>
      <c r="L503" s="61"/>
      <c r="M503" s="61"/>
      <c r="N503" s="61"/>
      <c r="O503" s="61"/>
      <c r="P503" s="61"/>
      <c r="Q503" s="61"/>
      <c r="R503" s="61"/>
      <c r="S503" s="61"/>
      <c r="T503" s="61"/>
      <c r="U503" s="61"/>
      <c r="V503" s="61"/>
      <c r="W503" s="61"/>
      <c r="X503" s="61"/>
      <c r="Y503" s="61"/>
      <c r="Z503" s="61"/>
      <c r="AA503" s="61"/>
      <c r="AB503" s="61"/>
    </row>
    <row r="504" spans="1:28" ht="14.25" customHeight="1" x14ac:dyDescent="0.35">
      <c r="A504" s="61"/>
      <c r="B504" s="61"/>
      <c r="C504" s="61"/>
      <c r="D504" s="61"/>
      <c r="E504" s="61"/>
      <c r="F504" s="61"/>
      <c r="G504" s="61"/>
      <c r="H504" s="61"/>
      <c r="I504" s="61"/>
      <c r="J504" s="61"/>
      <c r="K504" s="61"/>
      <c r="L504" s="61"/>
      <c r="M504" s="61"/>
      <c r="N504" s="61"/>
      <c r="O504" s="61"/>
      <c r="P504" s="61"/>
      <c r="Q504" s="61"/>
      <c r="R504" s="61"/>
      <c r="S504" s="61"/>
      <c r="T504" s="61"/>
      <c r="U504" s="61"/>
      <c r="V504" s="61"/>
      <c r="W504" s="61"/>
      <c r="X504" s="61"/>
      <c r="Y504" s="61"/>
      <c r="Z504" s="61"/>
      <c r="AA504" s="61"/>
      <c r="AB504" s="61"/>
    </row>
    <row r="505" spans="1:28" ht="14.25" customHeight="1" x14ac:dyDescent="0.35">
      <c r="A505" s="61"/>
      <c r="B505" s="61"/>
      <c r="C505" s="61"/>
      <c r="D505" s="61"/>
      <c r="E505" s="61"/>
      <c r="F505" s="61"/>
      <c r="G505" s="61"/>
      <c r="H505" s="61"/>
      <c r="I505" s="61"/>
      <c r="J505" s="61"/>
      <c r="K505" s="61"/>
      <c r="L505" s="61"/>
      <c r="M505" s="61"/>
      <c r="N505" s="61"/>
      <c r="O505" s="61"/>
      <c r="P505" s="61"/>
      <c r="Q505" s="61"/>
      <c r="R505" s="61"/>
      <c r="S505" s="61"/>
      <c r="T505" s="61"/>
      <c r="U505" s="61"/>
      <c r="V505" s="61"/>
      <c r="W505" s="61"/>
      <c r="X505" s="61"/>
      <c r="Y505" s="61"/>
      <c r="Z505" s="61"/>
      <c r="AA505" s="61"/>
      <c r="AB505" s="61"/>
    </row>
    <row r="506" spans="1:28" ht="14.25" customHeight="1" x14ac:dyDescent="0.35">
      <c r="A506" s="61"/>
      <c r="B506" s="61"/>
      <c r="C506" s="61"/>
      <c r="D506" s="61"/>
      <c r="E506" s="61"/>
      <c r="F506" s="61"/>
      <c r="G506" s="61"/>
      <c r="H506" s="61"/>
      <c r="I506" s="61"/>
      <c r="J506" s="61"/>
      <c r="K506" s="61"/>
      <c r="L506" s="61"/>
      <c r="M506" s="61"/>
      <c r="N506" s="61"/>
      <c r="O506" s="61"/>
      <c r="P506" s="61"/>
      <c r="Q506" s="61"/>
      <c r="R506" s="61"/>
      <c r="S506" s="61"/>
      <c r="T506" s="61"/>
      <c r="U506" s="61"/>
      <c r="V506" s="61"/>
      <c r="W506" s="61"/>
      <c r="X506" s="61"/>
      <c r="Y506" s="61"/>
      <c r="Z506" s="61"/>
      <c r="AA506" s="61"/>
      <c r="AB506" s="61"/>
    </row>
    <row r="507" spans="1:28" ht="14.25" customHeight="1" x14ac:dyDescent="0.35">
      <c r="A507" s="61"/>
      <c r="B507" s="61"/>
      <c r="C507" s="61"/>
      <c r="D507" s="61"/>
      <c r="E507" s="61"/>
      <c r="F507" s="61"/>
      <c r="G507" s="61"/>
      <c r="H507" s="61"/>
      <c r="I507" s="61"/>
      <c r="J507" s="61"/>
      <c r="K507" s="61"/>
      <c r="L507" s="61"/>
      <c r="M507" s="61"/>
      <c r="N507" s="61"/>
      <c r="O507" s="61"/>
      <c r="P507" s="61"/>
      <c r="Q507" s="61"/>
      <c r="R507" s="61"/>
      <c r="S507" s="61"/>
      <c r="T507" s="61"/>
      <c r="U507" s="61"/>
      <c r="V507" s="61"/>
      <c r="W507" s="61"/>
      <c r="X507" s="61"/>
      <c r="Y507" s="61"/>
      <c r="Z507" s="61"/>
      <c r="AA507" s="61"/>
      <c r="AB507" s="61"/>
    </row>
    <row r="508" spans="1:28" ht="14.25" customHeight="1" x14ac:dyDescent="0.35">
      <c r="A508" s="61"/>
      <c r="B508" s="61"/>
      <c r="C508" s="61"/>
      <c r="D508" s="61"/>
      <c r="E508" s="61"/>
      <c r="F508" s="61"/>
      <c r="G508" s="61"/>
      <c r="H508" s="61"/>
      <c r="I508" s="61"/>
      <c r="J508" s="61"/>
      <c r="K508" s="61"/>
      <c r="L508" s="61"/>
      <c r="M508" s="61"/>
      <c r="N508" s="61"/>
      <c r="O508" s="61"/>
      <c r="P508" s="61"/>
      <c r="Q508" s="61"/>
      <c r="R508" s="61"/>
      <c r="S508" s="61"/>
      <c r="T508" s="61"/>
      <c r="U508" s="61"/>
      <c r="V508" s="61"/>
      <c r="W508" s="61"/>
      <c r="X508" s="61"/>
      <c r="Y508" s="61"/>
      <c r="Z508" s="61"/>
      <c r="AA508" s="61"/>
      <c r="AB508" s="61"/>
    </row>
    <row r="509" spans="1:28" ht="14.25" customHeight="1" x14ac:dyDescent="0.35">
      <c r="A509" s="61"/>
      <c r="B509" s="61"/>
      <c r="C509" s="61"/>
      <c r="D509" s="61"/>
      <c r="E509" s="61"/>
      <c r="F509" s="61"/>
      <c r="G509" s="61"/>
      <c r="H509" s="61"/>
      <c r="I509" s="61"/>
      <c r="J509" s="61"/>
      <c r="K509" s="61"/>
      <c r="L509" s="61"/>
      <c r="M509" s="61"/>
      <c r="N509" s="61"/>
      <c r="O509" s="61"/>
      <c r="P509" s="61"/>
      <c r="Q509" s="61"/>
      <c r="R509" s="61"/>
      <c r="S509" s="61"/>
      <c r="T509" s="61"/>
      <c r="U509" s="61"/>
      <c r="V509" s="61"/>
      <c r="W509" s="61"/>
      <c r="X509" s="61"/>
      <c r="Y509" s="61"/>
      <c r="Z509" s="61"/>
      <c r="AA509" s="61"/>
      <c r="AB509" s="61"/>
    </row>
    <row r="510" spans="1:28" ht="14.25" customHeight="1" x14ac:dyDescent="0.35">
      <c r="A510" s="61"/>
      <c r="B510" s="61"/>
      <c r="C510" s="61"/>
      <c r="D510" s="61"/>
      <c r="E510" s="61"/>
      <c r="F510" s="61"/>
      <c r="G510" s="61"/>
      <c r="H510" s="61"/>
      <c r="I510" s="61"/>
      <c r="J510" s="61"/>
      <c r="K510" s="61"/>
      <c r="L510" s="61"/>
      <c r="M510" s="61"/>
      <c r="N510" s="61"/>
      <c r="O510" s="61"/>
      <c r="P510" s="61"/>
      <c r="Q510" s="61"/>
      <c r="R510" s="61"/>
      <c r="S510" s="61"/>
      <c r="T510" s="61"/>
      <c r="U510" s="61"/>
      <c r="V510" s="61"/>
      <c r="W510" s="61"/>
      <c r="X510" s="61"/>
      <c r="Y510" s="61"/>
      <c r="Z510" s="61"/>
      <c r="AA510" s="61"/>
      <c r="AB510" s="61"/>
    </row>
    <row r="511" spans="1:28" ht="14.25" customHeight="1" x14ac:dyDescent="0.35">
      <c r="A511" s="61"/>
      <c r="B511" s="61"/>
      <c r="C511" s="61"/>
      <c r="D511" s="61"/>
      <c r="E511" s="61"/>
      <c r="F511" s="61"/>
      <c r="G511" s="61"/>
      <c r="H511" s="61"/>
      <c r="I511" s="61"/>
      <c r="J511" s="61"/>
      <c r="K511" s="61"/>
      <c r="L511" s="61"/>
      <c r="M511" s="61"/>
      <c r="N511" s="61"/>
      <c r="O511" s="61"/>
      <c r="P511" s="61"/>
      <c r="Q511" s="61"/>
      <c r="R511" s="61"/>
      <c r="S511" s="61"/>
      <c r="T511" s="61"/>
      <c r="U511" s="61"/>
      <c r="V511" s="61"/>
      <c r="W511" s="61"/>
      <c r="X511" s="61"/>
      <c r="Y511" s="61"/>
      <c r="Z511" s="61"/>
      <c r="AA511" s="61"/>
      <c r="AB511" s="61"/>
    </row>
    <row r="512" spans="1:28" ht="14.25" customHeight="1" x14ac:dyDescent="0.35">
      <c r="A512" s="61"/>
      <c r="B512" s="61"/>
      <c r="C512" s="61"/>
      <c r="D512" s="61"/>
      <c r="E512" s="61"/>
      <c r="F512" s="61"/>
      <c r="G512" s="61"/>
      <c r="H512" s="61"/>
      <c r="I512" s="61"/>
      <c r="J512" s="61"/>
      <c r="K512" s="61"/>
      <c r="L512" s="61"/>
      <c r="M512" s="61"/>
      <c r="N512" s="61"/>
      <c r="O512" s="61"/>
      <c r="P512" s="61"/>
      <c r="Q512" s="61"/>
      <c r="R512" s="61"/>
      <c r="S512" s="61"/>
      <c r="T512" s="61"/>
      <c r="U512" s="61"/>
      <c r="V512" s="61"/>
      <c r="W512" s="61"/>
      <c r="X512" s="61"/>
      <c r="Y512" s="61"/>
      <c r="Z512" s="61"/>
      <c r="AA512" s="61"/>
      <c r="AB512" s="61"/>
    </row>
    <row r="513" spans="1:28" ht="14.25" customHeight="1" x14ac:dyDescent="0.35">
      <c r="A513" s="61"/>
      <c r="B513" s="61"/>
      <c r="C513" s="61"/>
      <c r="D513" s="61"/>
      <c r="E513" s="61"/>
      <c r="F513" s="61"/>
      <c r="G513" s="61"/>
      <c r="H513" s="61"/>
      <c r="I513" s="61"/>
      <c r="J513" s="61"/>
      <c r="K513" s="61"/>
      <c r="L513" s="61"/>
      <c r="M513" s="61"/>
      <c r="N513" s="61"/>
      <c r="O513" s="61"/>
      <c r="P513" s="61"/>
      <c r="Q513" s="61"/>
      <c r="R513" s="61"/>
      <c r="S513" s="61"/>
      <c r="T513" s="61"/>
      <c r="U513" s="61"/>
      <c r="V513" s="61"/>
      <c r="W513" s="61"/>
      <c r="X513" s="61"/>
      <c r="Y513" s="61"/>
      <c r="Z513" s="61"/>
      <c r="AA513" s="61"/>
      <c r="AB513" s="61"/>
    </row>
    <row r="514" spans="1:28" ht="14.25" customHeight="1" x14ac:dyDescent="0.35">
      <c r="A514" s="61"/>
      <c r="B514" s="61"/>
      <c r="C514" s="61"/>
      <c r="D514" s="61"/>
      <c r="E514" s="61"/>
      <c r="F514" s="61"/>
      <c r="G514" s="61"/>
      <c r="H514" s="61"/>
      <c r="I514" s="61"/>
      <c r="J514" s="61"/>
      <c r="K514" s="61"/>
      <c r="L514" s="61"/>
      <c r="M514" s="61"/>
      <c r="N514" s="61"/>
      <c r="O514" s="61"/>
      <c r="P514" s="61"/>
      <c r="Q514" s="61"/>
      <c r="R514" s="61"/>
      <c r="S514" s="61"/>
      <c r="T514" s="61"/>
      <c r="U514" s="61"/>
      <c r="V514" s="61"/>
      <c r="W514" s="61"/>
      <c r="X514" s="61"/>
      <c r="Y514" s="61"/>
      <c r="Z514" s="61"/>
      <c r="AA514" s="61"/>
      <c r="AB514" s="61"/>
    </row>
    <row r="515" spans="1:28" ht="14.25" customHeight="1" x14ac:dyDescent="0.35">
      <c r="A515" s="61"/>
      <c r="B515" s="61"/>
      <c r="C515" s="61"/>
      <c r="D515" s="61"/>
      <c r="E515" s="61"/>
      <c r="F515" s="61"/>
      <c r="G515" s="61"/>
      <c r="H515" s="61"/>
      <c r="I515" s="61"/>
      <c r="J515" s="61"/>
      <c r="K515" s="61"/>
      <c r="L515" s="61"/>
      <c r="M515" s="61"/>
      <c r="N515" s="61"/>
      <c r="O515" s="61"/>
      <c r="P515" s="61"/>
      <c r="Q515" s="61"/>
      <c r="R515" s="61"/>
      <c r="S515" s="61"/>
      <c r="T515" s="61"/>
      <c r="U515" s="61"/>
      <c r="V515" s="61"/>
      <c r="W515" s="61"/>
      <c r="X515" s="61"/>
      <c r="Y515" s="61"/>
      <c r="Z515" s="61"/>
      <c r="AA515" s="61"/>
      <c r="AB515" s="61"/>
    </row>
    <row r="516" spans="1:28" ht="14.25" customHeight="1" x14ac:dyDescent="0.35">
      <c r="A516" s="61"/>
      <c r="B516" s="61"/>
      <c r="C516" s="61"/>
      <c r="D516" s="61"/>
      <c r="E516" s="61"/>
      <c r="F516" s="61"/>
      <c r="G516" s="61"/>
      <c r="H516" s="61"/>
      <c r="I516" s="61"/>
      <c r="J516" s="61"/>
      <c r="K516" s="61"/>
      <c r="L516" s="61"/>
      <c r="M516" s="61"/>
      <c r="N516" s="61"/>
      <c r="O516" s="61"/>
      <c r="P516" s="61"/>
      <c r="Q516" s="61"/>
      <c r="R516" s="61"/>
      <c r="S516" s="61"/>
      <c r="T516" s="61"/>
      <c r="U516" s="61"/>
      <c r="V516" s="61"/>
      <c r="W516" s="61"/>
      <c r="X516" s="61"/>
      <c r="Y516" s="61"/>
      <c r="Z516" s="61"/>
      <c r="AA516" s="61"/>
      <c r="AB516" s="61"/>
    </row>
    <row r="517" spans="1:28" ht="14.25" customHeight="1" x14ac:dyDescent="0.35">
      <c r="A517" s="61"/>
      <c r="B517" s="61"/>
      <c r="C517" s="61"/>
      <c r="D517" s="61"/>
      <c r="E517" s="61"/>
      <c r="F517" s="61"/>
      <c r="G517" s="61"/>
      <c r="H517" s="61"/>
      <c r="I517" s="61"/>
      <c r="J517" s="61"/>
      <c r="K517" s="61"/>
      <c r="L517" s="61"/>
      <c r="M517" s="61"/>
      <c r="N517" s="61"/>
      <c r="O517" s="61"/>
      <c r="P517" s="61"/>
      <c r="Q517" s="61"/>
      <c r="R517" s="61"/>
      <c r="S517" s="61"/>
      <c r="T517" s="61"/>
      <c r="U517" s="61"/>
      <c r="V517" s="61"/>
      <c r="W517" s="61"/>
      <c r="X517" s="61"/>
      <c r="Y517" s="61"/>
      <c r="Z517" s="61"/>
      <c r="AA517" s="61"/>
      <c r="AB517" s="61"/>
    </row>
    <row r="518" spans="1:28" ht="14.25" customHeight="1" x14ac:dyDescent="0.35">
      <c r="A518" s="61"/>
      <c r="B518" s="61"/>
      <c r="C518" s="61"/>
      <c r="D518" s="61"/>
      <c r="E518" s="61"/>
      <c r="F518" s="61"/>
      <c r="G518" s="61"/>
      <c r="H518" s="61"/>
      <c r="I518" s="61"/>
      <c r="J518" s="61"/>
      <c r="K518" s="61"/>
      <c r="L518" s="61"/>
      <c r="M518" s="61"/>
      <c r="N518" s="61"/>
      <c r="O518" s="61"/>
      <c r="P518" s="61"/>
      <c r="Q518" s="61"/>
      <c r="R518" s="61"/>
      <c r="S518" s="61"/>
      <c r="T518" s="61"/>
      <c r="U518" s="61"/>
      <c r="V518" s="61"/>
      <c r="W518" s="61"/>
      <c r="X518" s="61"/>
      <c r="Y518" s="61"/>
      <c r="Z518" s="61"/>
      <c r="AA518" s="61"/>
      <c r="AB518" s="61"/>
    </row>
    <row r="519" spans="1:28" ht="14.25" customHeight="1" x14ac:dyDescent="0.35">
      <c r="A519" s="61"/>
      <c r="B519" s="61"/>
      <c r="C519" s="61"/>
      <c r="D519" s="61"/>
      <c r="E519" s="61"/>
      <c r="F519" s="61"/>
      <c r="G519" s="61"/>
      <c r="H519" s="61"/>
      <c r="I519" s="61"/>
      <c r="J519" s="61"/>
      <c r="K519" s="61"/>
      <c r="L519" s="61"/>
      <c r="M519" s="61"/>
      <c r="N519" s="61"/>
      <c r="O519" s="61"/>
      <c r="P519" s="61"/>
      <c r="Q519" s="61"/>
      <c r="R519" s="61"/>
      <c r="S519" s="61"/>
      <c r="T519" s="61"/>
      <c r="U519" s="61"/>
      <c r="V519" s="61"/>
      <c r="W519" s="61"/>
      <c r="X519" s="61"/>
      <c r="Y519" s="61"/>
      <c r="Z519" s="61"/>
      <c r="AA519" s="61"/>
      <c r="AB519" s="61"/>
    </row>
    <row r="520" spans="1:28" ht="14.25" customHeight="1" x14ac:dyDescent="0.35">
      <c r="A520" s="61"/>
      <c r="B520" s="61"/>
      <c r="C520" s="61"/>
      <c r="D520" s="61"/>
      <c r="E520" s="61"/>
      <c r="F520" s="61"/>
      <c r="G520" s="61"/>
      <c r="H520" s="61"/>
      <c r="I520" s="61"/>
      <c r="J520" s="61"/>
      <c r="K520" s="61"/>
      <c r="L520" s="61"/>
      <c r="M520" s="61"/>
      <c r="N520" s="61"/>
      <c r="O520" s="61"/>
      <c r="P520" s="61"/>
      <c r="Q520" s="61"/>
      <c r="R520" s="61"/>
      <c r="S520" s="61"/>
      <c r="T520" s="61"/>
      <c r="U520" s="61"/>
      <c r="V520" s="61"/>
      <c r="W520" s="61"/>
      <c r="X520" s="61"/>
      <c r="Y520" s="61"/>
      <c r="Z520" s="61"/>
      <c r="AA520" s="61"/>
      <c r="AB520" s="61"/>
    </row>
    <row r="521" spans="1:28" ht="14.25" customHeight="1" x14ac:dyDescent="0.35">
      <c r="A521" s="61"/>
      <c r="B521" s="61"/>
      <c r="C521" s="61"/>
      <c r="D521" s="61"/>
      <c r="E521" s="61"/>
      <c r="F521" s="61"/>
      <c r="G521" s="61"/>
      <c r="H521" s="61"/>
      <c r="I521" s="61"/>
      <c r="J521" s="61"/>
      <c r="K521" s="61"/>
      <c r="L521" s="61"/>
      <c r="M521" s="61"/>
      <c r="N521" s="61"/>
      <c r="O521" s="61"/>
      <c r="P521" s="61"/>
      <c r="Q521" s="61"/>
      <c r="R521" s="61"/>
      <c r="S521" s="61"/>
      <c r="T521" s="61"/>
      <c r="U521" s="61"/>
      <c r="V521" s="61"/>
      <c r="W521" s="61"/>
      <c r="X521" s="61"/>
      <c r="Y521" s="61"/>
      <c r="Z521" s="61"/>
      <c r="AA521" s="61"/>
      <c r="AB521" s="61"/>
    </row>
    <row r="522" spans="1:28" ht="14.25" customHeight="1" x14ac:dyDescent="0.35">
      <c r="A522" s="61"/>
      <c r="B522" s="61"/>
      <c r="C522" s="61"/>
      <c r="D522" s="61"/>
      <c r="E522" s="61"/>
      <c r="F522" s="61"/>
      <c r="G522" s="61"/>
      <c r="H522" s="61"/>
      <c r="I522" s="61"/>
      <c r="J522" s="61"/>
      <c r="K522" s="61"/>
      <c r="L522" s="61"/>
      <c r="M522" s="61"/>
      <c r="N522" s="61"/>
      <c r="O522" s="61"/>
      <c r="P522" s="61"/>
      <c r="Q522" s="61"/>
      <c r="R522" s="61"/>
      <c r="S522" s="61"/>
      <c r="T522" s="61"/>
      <c r="U522" s="61"/>
      <c r="V522" s="61"/>
      <c r="W522" s="61"/>
      <c r="X522" s="61"/>
      <c r="Y522" s="61"/>
      <c r="Z522" s="61"/>
      <c r="AA522" s="61"/>
      <c r="AB522" s="61"/>
    </row>
    <row r="523" spans="1:28" ht="14.25" customHeight="1" x14ac:dyDescent="0.35">
      <c r="A523" s="61"/>
      <c r="B523" s="61"/>
      <c r="C523" s="61"/>
      <c r="D523" s="61"/>
      <c r="E523" s="61"/>
      <c r="F523" s="61"/>
      <c r="G523" s="61"/>
      <c r="H523" s="61"/>
      <c r="I523" s="61"/>
      <c r="J523" s="61"/>
      <c r="K523" s="61"/>
      <c r="L523" s="61"/>
      <c r="M523" s="61"/>
      <c r="N523" s="61"/>
      <c r="O523" s="61"/>
      <c r="P523" s="61"/>
      <c r="Q523" s="61"/>
      <c r="R523" s="61"/>
      <c r="S523" s="61"/>
      <c r="T523" s="61"/>
      <c r="U523" s="61"/>
      <c r="V523" s="61"/>
      <c r="W523" s="61"/>
      <c r="X523" s="61"/>
      <c r="Y523" s="61"/>
      <c r="Z523" s="61"/>
      <c r="AA523" s="61"/>
      <c r="AB523" s="61"/>
    </row>
    <row r="524" spans="1:28" ht="14.25" customHeight="1" x14ac:dyDescent="0.35">
      <c r="A524" s="61"/>
      <c r="B524" s="61"/>
      <c r="C524" s="61"/>
      <c r="D524" s="61"/>
      <c r="E524" s="61"/>
      <c r="F524" s="61"/>
      <c r="G524" s="61"/>
      <c r="H524" s="61"/>
      <c r="I524" s="61"/>
      <c r="J524" s="61"/>
      <c r="K524" s="61"/>
      <c r="L524" s="61"/>
      <c r="M524" s="61"/>
      <c r="N524" s="61"/>
      <c r="O524" s="61"/>
      <c r="P524" s="61"/>
      <c r="Q524" s="61"/>
      <c r="R524" s="61"/>
      <c r="S524" s="61"/>
      <c r="T524" s="61"/>
      <c r="U524" s="61"/>
      <c r="V524" s="61"/>
      <c r="W524" s="61"/>
      <c r="X524" s="61"/>
      <c r="Y524" s="61"/>
      <c r="Z524" s="61"/>
      <c r="AA524" s="61"/>
      <c r="AB524" s="61"/>
    </row>
    <row r="525" spans="1:28" ht="14.25" customHeight="1" x14ac:dyDescent="0.35">
      <c r="A525" s="61"/>
      <c r="B525" s="61"/>
      <c r="C525" s="61"/>
      <c r="D525" s="61"/>
      <c r="E525" s="61"/>
      <c r="F525" s="61"/>
      <c r="G525" s="61"/>
      <c r="H525" s="61"/>
      <c r="I525" s="61"/>
      <c r="J525" s="61"/>
      <c r="K525" s="61"/>
      <c r="L525" s="61"/>
      <c r="M525" s="61"/>
      <c r="N525" s="61"/>
      <c r="O525" s="61"/>
      <c r="P525" s="61"/>
      <c r="Q525" s="61"/>
      <c r="R525" s="61"/>
      <c r="S525" s="61"/>
      <c r="T525" s="61"/>
      <c r="U525" s="61"/>
      <c r="V525" s="61"/>
      <c r="W525" s="61"/>
      <c r="X525" s="61"/>
      <c r="Y525" s="61"/>
      <c r="Z525" s="61"/>
      <c r="AA525" s="61"/>
      <c r="AB525" s="61"/>
    </row>
    <row r="526" spans="1:28" ht="14.25" customHeight="1" x14ac:dyDescent="0.35">
      <c r="A526" s="61"/>
      <c r="B526" s="61"/>
      <c r="C526" s="61"/>
      <c r="D526" s="61"/>
      <c r="E526" s="61"/>
      <c r="F526" s="61"/>
      <c r="G526" s="61"/>
      <c r="H526" s="61"/>
      <c r="I526" s="61"/>
      <c r="J526" s="61"/>
      <c r="K526" s="61"/>
      <c r="L526" s="61"/>
      <c r="M526" s="61"/>
      <c r="N526" s="61"/>
      <c r="O526" s="61"/>
      <c r="P526" s="61"/>
      <c r="Q526" s="61"/>
      <c r="R526" s="61"/>
      <c r="S526" s="61"/>
      <c r="T526" s="61"/>
      <c r="U526" s="61"/>
      <c r="V526" s="61"/>
      <c r="W526" s="61"/>
      <c r="X526" s="61"/>
      <c r="Y526" s="61"/>
      <c r="Z526" s="61"/>
      <c r="AA526" s="61"/>
      <c r="AB526" s="61"/>
    </row>
    <row r="527" spans="1:28" ht="14.25" customHeight="1" x14ac:dyDescent="0.35">
      <c r="A527" s="61"/>
      <c r="B527" s="61"/>
      <c r="C527" s="61"/>
      <c r="D527" s="61"/>
      <c r="E527" s="61"/>
      <c r="F527" s="61"/>
      <c r="G527" s="61"/>
      <c r="H527" s="61"/>
      <c r="I527" s="61"/>
      <c r="J527" s="61"/>
      <c r="K527" s="61"/>
      <c r="L527" s="61"/>
      <c r="M527" s="61"/>
      <c r="N527" s="61"/>
      <c r="O527" s="61"/>
      <c r="P527" s="61"/>
      <c r="Q527" s="61"/>
      <c r="R527" s="61"/>
      <c r="S527" s="61"/>
      <c r="T527" s="61"/>
      <c r="U527" s="61"/>
      <c r="V527" s="61"/>
      <c r="W527" s="61"/>
      <c r="X527" s="61"/>
      <c r="Y527" s="61"/>
      <c r="Z527" s="61"/>
      <c r="AA527" s="61"/>
      <c r="AB527" s="61"/>
    </row>
    <row r="528" spans="1:28" ht="14.25" customHeight="1" x14ac:dyDescent="0.35">
      <c r="A528" s="61"/>
      <c r="B528" s="61"/>
      <c r="C528" s="61"/>
      <c r="D528" s="61"/>
      <c r="E528" s="61"/>
      <c r="F528" s="61"/>
      <c r="G528" s="61"/>
      <c r="H528" s="61"/>
      <c r="I528" s="61"/>
      <c r="J528" s="61"/>
      <c r="K528" s="61"/>
      <c r="L528" s="61"/>
      <c r="M528" s="61"/>
      <c r="N528" s="61"/>
      <c r="O528" s="61"/>
      <c r="P528" s="61"/>
      <c r="Q528" s="61"/>
      <c r="R528" s="61"/>
      <c r="S528" s="61"/>
      <c r="T528" s="61"/>
      <c r="U528" s="61"/>
      <c r="V528" s="61"/>
      <c r="W528" s="61"/>
      <c r="X528" s="61"/>
      <c r="Y528" s="61"/>
      <c r="Z528" s="61"/>
      <c r="AA528" s="61"/>
      <c r="AB528" s="61"/>
    </row>
    <row r="529" spans="1:28" ht="14.25" customHeight="1" x14ac:dyDescent="0.35">
      <c r="A529" s="61"/>
      <c r="B529" s="61"/>
      <c r="C529" s="61"/>
      <c r="D529" s="61"/>
      <c r="E529" s="61"/>
      <c r="F529" s="61"/>
      <c r="G529" s="61"/>
      <c r="H529" s="61"/>
      <c r="I529" s="61"/>
      <c r="J529" s="61"/>
      <c r="K529" s="61"/>
      <c r="L529" s="61"/>
      <c r="M529" s="61"/>
      <c r="N529" s="61"/>
      <c r="O529" s="61"/>
      <c r="P529" s="61"/>
      <c r="Q529" s="61"/>
      <c r="R529" s="61"/>
      <c r="S529" s="61"/>
      <c r="T529" s="61"/>
      <c r="U529" s="61"/>
      <c r="V529" s="61"/>
      <c r="W529" s="61"/>
      <c r="X529" s="61"/>
      <c r="Y529" s="61"/>
      <c r="Z529" s="61"/>
      <c r="AA529" s="61"/>
      <c r="AB529" s="61"/>
    </row>
    <row r="530" spans="1:28" ht="14.25" customHeight="1" x14ac:dyDescent="0.35">
      <c r="A530" s="61"/>
      <c r="B530" s="61"/>
      <c r="C530" s="61"/>
      <c r="D530" s="61"/>
      <c r="E530" s="61"/>
      <c r="F530" s="61"/>
      <c r="G530" s="61"/>
      <c r="H530" s="61"/>
      <c r="I530" s="61"/>
      <c r="J530" s="61"/>
      <c r="K530" s="61"/>
      <c r="L530" s="61"/>
      <c r="M530" s="61"/>
      <c r="N530" s="61"/>
      <c r="O530" s="61"/>
      <c r="P530" s="61"/>
      <c r="Q530" s="61"/>
      <c r="R530" s="61"/>
      <c r="S530" s="61"/>
      <c r="T530" s="61"/>
      <c r="U530" s="61"/>
      <c r="V530" s="61"/>
      <c r="W530" s="61"/>
      <c r="X530" s="61"/>
      <c r="Y530" s="61"/>
      <c r="Z530" s="61"/>
      <c r="AA530" s="61"/>
      <c r="AB530" s="61"/>
    </row>
    <row r="531" spans="1:28" ht="14.25" customHeight="1" x14ac:dyDescent="0.35">
      <c r="A531" s="61"/>
      <c r="B531" s="61"/>
      <c r="C531" s="61"/>
      <c r="D531" s="61"/>
      <c r="E531" s="61"/>
      <c r="F531" s="61"/>
      <c r="G531" s="61"/>
      <c r="H531" s="61"/>
      <c r="I531" s="61"/>
      <c r="J531" s="61"/>
      <c r="K531" s="61"/>
      <c r="L531" s="61"/>
      <c r="M531" s="61"/>
      <c r="N531" s="61"/>
      <c r="O531" s="61"/>
      <c r="P531" s="61"/>
      <c r="Q531" s="61"/>
      <c r="R531" s="61"/>
      <c r="S531" s="61"/>
      <c r="T531" s="61"/>
      <c r="U531" s="61"/>
      <c r="V531" s="61"/>
      <c r="W531" s="61"/>
      <c r="X531" s="61"/>
      <c r="Y531" s="61"/>
      <c r="Z531" s="61"/>
      <c r="AA531" s="61"/>
      <c r="AB531" s="61"/>
    </row>
    <row r="532" spans="1:28" ht="14.25" customHeight="1" x14ac:dyDescent="0.35">
      <c r="A532" s="61"/>
      <c r="B532" s="61"/>
      <c r="C532" s="61"/>
      <c r="D532" s="61"/>
      <c r="E532" s="61"/>
      <c r="F532" s="61"/>
      <c r="G532" s="61"/>
      <c r="H532" s="61"/>
      <c r="I532" s="61"/>
      <c r="J532" s="61"/>
      <c r="K532" s="61"/>
      <c r="L532" s="61"/>
      <c r="M532" s="61"/>
      <c r="N532" s="61"/>
      <c r="O532" s="61"/>
      <c r="P532" s="61"/>
      <c r="Q532" s="61"/>
      <c r="R532" s="61"/>
      <c r="S532" s="61"/>
      <c r="T532" s="61"/>
      <c r="U532" s="61"/>
      <c r="V532" s="61"/>
      <c r="W532" s="61"/>
      <c r="X532" s="61"/>
      <c r="Y532" s="61"/>
      <c r="Z532" s="61"/>
      <c r="AA532" s="61"/>
      <c r="AB532" s="61"/>
    </row>
    <row r="533" spans="1:28" ht="14.25" customHeight="1" x14ac:dyDescent="0.35">
      <c r="A533" s="61"/>
      <c r="B533" s="61"/>
      <c r="C533" s="61"/>
      <c r="D533" s="61"/>
      <c r="E533" s="61"/>
      <c r="F533" s="61"/>
      <c r="G533" s="61"/>
      <c r="H533" s="61"/>
      <c r="I533" s="61"/>
      <c r="J533" s="61"/>
      <c r="K533" s="61"/>
      <c r="L533" s="61"/>
      <c r="M533" s="61"/>
      <c r="N533" s="61"/>
      <c r="O533" s="61"/>
      <c r="P533" s="61"/>
      <c r="Q533" s="61"/>
      <c r="R533" s="61"/>
      <c r="S533" s="61"/>
      <c r="T533" s="61"/>
      <c r="U533" s="61"/>
      <c r="V533" s="61"/>
      <c r="W533" s="61"/>
      <c r="X533" s="61"/>
      <c r="Y533" s="61"/>
      <c r="Z533" s="61"/>
      <c r="AA533" s="61"/>
      <c r="AB533" s="61"/>
    </row>
    <row r="534" spans="1:28" ht="14.25" customHeight="1" x14ac:dyDescent="0.35">
      <c r="A534" s="61"/>
      <c r="B534" s="61"/>
      <c r="C534" s="61"/>
      <c r="D534" s="61"/>
      <c r="E534" s="61"/>
      <c r="F534" s="61"/>
      <c r="G534" s="61"/>
      <c r="H534" s="61"/>
      <c r="I534" s="61"/>
      <c r="J534" s="61"/>
      <c r="K534" s="61"/>
      <c r="L534" s="61"/>
      <c r="M534" s="61"/>
      <c r="N534" s="61"/>
      <c r="O534" s="61"/>
      <c r="P534" s="61"/>
      <c r="Q534" s="61"/>
      <c r="R534" s="61"/>
      <c r="S534" s="61"/>
      <c r="T534" s="61"/>
      <c r="U534" s="61"/>
      <c r="V534" s="61"/>
      <c r="W534" s="61"/>
      <c r="X534" s="61"/>
      <c r="Y534" s="61"/>
      <c r="Z534" s="61"/>
      <c r="AA534" s="61"/>
      <c r="AB534" s="61"/>
    </row>
    <row r="535" spans="1:28" ht="14.25" customHeight="1" x14ac:dyDescent="0.35">
      <c r="A535" s="61"/>
      <c r="B535" s="61"/>
      <c r="C535" s="61"/>
      <c r="D535" s="61"/>
      <c r="E535" s="61"/>
      <c r="F535" s="61"/>
      <c r="G535" s="61"/>
      <c r="H535" s="61"/>
      <c r="I535" s="61"/>
      <c r="J535" s="61"/>
      <c r="K535" s="61"/>
      <c r="L535" s="61"/>
      <c r="M535" s="61"/>
      <c r="N535" s="61"/>
      <c r="O535" s="61"/>
      <c r="P535" s="61"/>
      <c r="Q535" s="61"/>
      <c r="R535" s="61"/>
      <c r="S535" s="61"/>
      <c r="T535" s="61"/>
      <c r="U535" s="61"/>
      <c r="V535" s="61"/>
      <c r="W535" s="61"/>
      <c r="X535" s="61"/>
      <c r="Y535" s="61"/>
      <c r="Z535" s="61"/>
      <c r="AA535" s="61"/>
      <c r="AB535" s="61"/>
    </row>
    <row r="536" spans="1:28" ht="14.25" customHeight="1" x14ac:dyDescent="0.35">
      <c r="A536" s="61"/>
      <c r="B536" s="61"/>
      <c r="C536" s="61"/>
      <c r="D536" s="61"/>
      <c r="E536" s="61"/>
      <c r="F536" s="61"/>
      <c r="G536" s="61"/>
      <c r="H536" s="61"/>
      <c r="I536" s="61"/>
      <c r="J536" s="61"/>
      <c r="K536" s="61"/>
      <c r="L536" s="61"/>
      <c r="M536" s="61"/>
      <c r="N536" s="61"/>
      <c r="O536" s="61"/>
      <c r="P536" s="61"/>
      <c r="Q536" s="61"/>
      <c r="R536" s="61"/>
      <c r="S536" s="61"/>
      <c r="T536" s="61"/>
      <c r="U536" s="61"/>
      <c r="V536" s="61"/>
      <c r="W536" s="61"/>
      <c r="X536" s="61"/>
      <c r="Y536" s="61"/>
      <c r="Z536" s="61"/>
      <c r="AA536" s="61"/>
      <c r="AB536" s="61"/>
    </row>
    <row r="537" spans="1:28" ht="14.25" customHeight="1" x14ac:dyDescent="0.35">
      <c r="A537" s="61"/>
      <c r="B537" s="61"/>
      <c r="C537" s="61"/>
      <c r="D537" s="61"/>
      <c r="E537" s="61"/>
      <c r="F537" s="61"/>
      <c r="G537" s="61"/>
      <c r="H537" s="61"/>
      <c r="I537" s="61"/>
      <c r="J537" s="61"/>
      <c r="K537" s="61"/>
      <c r="L537" s="61"/>
      <c r="M537" s="61"/>
      <c r="N537" s="61"/>
      <c r="O537" s="61"/>
      <c r="P537" s="61"/>
      <c r="Q537" s="61"/>
      <c r="R537" s="61"/>
      <c r="S537" s="61"/>
      <c r="T537" s="61"/>
      <c r="U537" s="61"/>
      <c r="V537" s="61"/>
      <c r="W537" s="61"/>
      <c r="X537" s="61"/>
      <c r="Y537" s="61"/>
      <c r="Z537" s="61"/>
      <c r="AA537" s="61"/>
      <c r="AB537" s="61"/>
    </row>
    <row r="538" spans="1:28" ht="14.25" customHeight="1" x14ac:dyDescent="0.35">
      <c r="A538" s="61"/>
      <c r="B538" s="61"/>
      <c r="C538" s="61"/>
      <c r="D538" s="61"/>
      <c r="E538" s="61"/>
      <c r="F538" s="61"/>
      <c r="G538" s="61"/>
      <c r="H538" s="61"/>
      <c r="I538" s="61"/>
      <c r="J538" s="61"/>
      <c r="K538" s="61"/>
      <c r="L538" s="61"/>
      <c r="M538" s="61"/>
      <c r="N538" s="61"/>
      <c r="O538" s="61"/>
      <c r="P538" s="61"/>
      <c r="Q538" s="61"/>
      <c r="R538" s="61"/>
      <c r="S538" s="61"/>
      <c r="T538" s="61"/>
      <c r="U538" s="61"/>
      <c r="V538" s="61"/>
      <c r="W538" s="61"/>
      <c r="X538" s="61"/>
      <c r="Y538" s="61"/>
      <c r="Z538" s="61"/>
      <c r="AA538" s="61"/>
      <c r="AB538" s="61"/>
    </row>
    <row r="539" spans="1:28" ht="14.25" customHeight="1" x14ac:dyDescent="0.35">
      <c r="A539" s="61"/>
      <c r="B539" s="61"/>
      <c r="C539" s="61"/>
      <c r="D539" s="61"/>
      <c r="E539" s="61"/>
      <c r="F539" s="61"/>
      <c r="G539" s="61"/>
      <c r="H539" s="61"/>
      <c r="I539" s="61"/>
      <c r="J539" s="61"/>
      <c r="K539" s="61"/>
      <c r="L539" s="61"/>
      <c r="M539" s="61"/>
      <c r="N539" s="61"/>
      <c r="O539" s="61"/>
      <c r="P539" s="61"/>
      <c r="Q539" s="61"/>
      <c r="R539" s="61"/>
      <c r="S539" s="61"/>
      <c r="T539" s="61"/>
      <c r="U539" s="61"/>
      <c r="V539" s="61"/>
      <c r="W539" s="61"/>
      <c r="X539" s="61"/>
      <c r="Y539" s="61"/>
      <c r="Z539" s="61"/>
      <c r="AA539" s="61"/>
      <c r="AB539" s="61"/>
    </row>
    <row r="540" spans="1:28" ht="14.25" customHeight="1" x14ac:dyDescent="0.35">
      <c r="A540" s="61"/>
      <c r="B540" s="61"/>
      <c r="C540" s="61"/>
      <c r="D540" s="61"/>
      <c r="E540" s="61"/>
      <c r="F540" s="61"/>
      <c r="G540" s="61"/>
      <c r="H540" s="61"/>
      <c r="I540" s="61"/>
      <c r="J540" s="61"/>
      <c r="K540" s="61"/>
      <c r="L540" s="61"/>
      <c r="M540" s="61"/>
      <c r="N540" s="61"/>
      <c r="O540" s="61"/>
      <c r="P540" s="61"/>
      <c r="Q540" s="61"/>
      <c r="R540" s="61"/>
      <c r="S540" s="61"/>
      <c r="T540" s="61"/>
      <c r="U540" s="61"/>
      <c r="V540" s="61"/>
      <c r="W540" s="61"/>
      <c r="X540" s="61"/>
      <c r="Y540" s="61"/>
      <c r="Z540" s="61"/>
      <c r="AA540" s="61"/>
      <c r="AB540" s="61"/>
    </row>
    <row r="541" spans="1:28" ht="14.25" customHeight="1" x14ac:dyDescent="0.35">
      <c r="A541" s="61"/>
      <c r="B541" s="61"/>
      <c r="C541" s="61"/>
      <c r="D541" s="61"/>
      <c r="E541" s="61"/>
      <c r="F541" s="61"/>
      <c r="G541" s="61"/>
      <c r="H541" s="61"/>
      <c r="I541" s="61"/>
      <c r="J541" s="61"/>
      <c r="K541" s="61"/>
      <c r="L541" s="61"/>
      <c r="M541" s="61"/>
      <c r="N541" s="61"/>
      <c r="O541" s="61"/>
      <c r="P541" s="61"/>
      <c r="Q541" s="61"/>
      <c r="R541" s="61"/>
      <c r="S541" s="61"/>
      <c r="T541" s="61"/>
      <c r="U541" s="61"/>
      <c r="V541" s="61"/>
      <c r="W541" s="61"/>
      <c r="X541" s="61"/>
      <c r="Y541" s="61"/>
      <c r="Z541" s="61"/>
      <c r="AA541" s="61"/>
      <c r="AB541" s="61"/>
    </row>
    <row r="542" spans="1:28" ht="14.25" customHeight="1" x14ac:dyDescent="0.35">
      <c r="A542" s="61"/>
      <c r="B542" s="61"/>
      <c r="C542" s="61"/>
      <c r="D542" s="61"/>
      <c r="E542" s="61"/>
      <c r="F542" s="61"/>
      <c r="G542" s="61"/>
      <c r="H542" s="61"/>
      <c r="I542" s="61"/>
      <c r="J542" s="61"/>
      <c r="K542" s="61"/>
      <c r="L542" s="61"/>
      <c r="M542" s="61"/>
      <c r="N542" s="61"/>
      <c r="O542" s="61"/>
      <c r="P542" s="61"/>
      <c r="Q542" s="61"/>
      <c r="R542" s="61"/>
      <c r="S542" s="61"/>
      <c r="T542" s="61"/>
      <c r="U542" s="61"/>
      <c r="V542" s="61"/>
      <c r="W542" s="61"/>
      <c r="X542" s="61"/>
      <c r="Y542" s="61"/>
      <c r="Z542" s="61"/>
      <c r="AA542" s="61"/>
      <c r="AB542" s="61"/>
    </row>
    <row r="543" spans="1:28" ht="14.25" customHeight="1" x14ac:dyDescent="0.35">
      <c r="A543" s="61"/>
      <c r="B543" s="61"/>
      <c r="C543" s="61"/>
      <c r="D543" s="61"/>
      <c r="E543" s="61"/>
      <c r="F543" s="61"/>
      <c r="G543" s="61"/>
      <c r="H543" s="61"/>
      <c r="I543" s="61"/>
      <c r="J543" s="61"/>
      <c r="K543" s="61"/>
      <c r="L543" s="61"/>
      <c r="M543" s="61"/>
      <c r="N543" s="61"/>
      <c r="O543" s="61"/>
      <c r="P543" s="61"/>
      <c r="Q543" s="61"/>
      <c r="R543" s="61"/>
      <c r="S543" s="61"/>
      <c r="T543" s="61"/>
      <c r="U543" s="61"/>
      <c r="V543" s="61"/>
      <c r="W543" s="61"/>
      <c r="X543" s="61"/>
      <c r="Y543" s="61"/>
      <c r="Z543" s="61"/>
      <c r="AA543" s="61"/>
      <c r="AB543" s="61"/>
    </row>
    <row r="544" spans="1:28" ht="14.25" customHeight="1" x14ac:dyDescent="0.35">
      <c r="A544" s="61"/>
      <c r="B544" s="61"/>
      <c r="C544" s="61"/>
      <c r="D544" s="61"/>
      <c r="E544" s="61"/>
      <c r="F544" s="61"/>
      <c r="G544" s="61"/>
      <c r="H544" s="61"/>
      <c r="I544" s="61"/>
      <c r="J544" s="61"/>
      <c r="K544" s="61"/>
      <c r="L544" s="61"/>
      <c r="M544" s="61"/>
      <c r="N544" s="61"/>
      <c r="O544" s="61"/>
      <c r="P544" s="61"/>
      <c r="Q544" s="61"/>
      <c r="R544" s="61"/>
      <c r="S544" s="61"/>
      <c r="T544" s="61"/>
      <c r="U544" s="61"/>
      <c r="V544" s="61"/>
      <c r="W544" s="61"/>
      <c r="X544" s="61"/>
      <c r="Y544" s="61"/>
      <c r="Z544" s="61"/>
      <c r="AA544" s="61"/>
      <c r="AB544" s="61"/>
    </row>
    <row r="545" spans="1:28" ht="14.25" customHeight="1" x14ac:dyDescent="0.35">
      <c r="A545" s="61"/>
      <c r="B545" s="61"/>
      <c r="C545" s="61"/>
      <c r="D545" s="61"/>
      <c r="E545" s="61"/>
      <c r="F545" s="61"/>
      <c r="G545" s="61"/>
      <c r="H545" s="61"/>
      <c r="I545" s="61"/>
      <c r="J545" s="61"/>
      <c r="K545" s="61"/>
      <c r="L545" s="61"/>
      <c r="M545" s="61"/>
      <c r="N545" s="61"/>
      <c r="O545" s="61"/>
      <c r="P545" s="61"/>
      <c r="Q545" s="61"/>
      <c r="R545" s="61"/>
      <c r="S545" s="61"/>
      <c r="T545" s="61"/>
      <c r="U545" s="61"/>
      <c r="V545" s="61"/>
      <c r="W545" s="61"/>
      <c r="X545" s="61"/>
      <c r="Y545" s="61"/>
      <c r="Z545" s="61"/>
      <c r="AA545" s="61"/>
      <c r="AB545" s="61"/>
    </row>
    <row r="546" spans="1:28" ht="14.25" customHeight="1" x14ac:dyDescent="0.35">
      <c r="A546" s="61"/>
      <c r="B546" s="61"/>
      <c r="C546" s="61"/>
      <c r="D546" s="61"/>
      <c r="E546" s="61"/>
      <c r="F546" s="61"/>
      <c r="G546" s="61"/>
      <c r="H546" s="61"/>
      <c r="I546" s="61"/>
      <c r="J546" s="61"/>
      <c r="K546" s="61"/>
      <c r="L546" s="61"/>
      <c r="M546" s="61"/>
      <c r="N546" s="61"/>
      <c r="O546" s="61"/>
      <c r="P546" s="61"/>
      <c r="Q546" s="61"/>
      <c r="R546" s="61"/>
      <c r="S546" s="61"/>
      <c r="T546" s="61"/>
      <c r="U546" s="61"/>
      <c r="V546" s="61"/>
      <c r="W546" s="61"/>
      <c r="X546" s="61"/>
      <c r="Y546" s="61"/>
      <c r="Z546" s="61"/>
      <c r="AA546" s="61"/>
      <c r="AB546" s="61"/>
    </row>
    <row r="547" spans="1:28" ht="14.25" customHeight="1" x14ac:dyDescent="0.35">
      <c r="A547" s="61"/>
      <c r="B547" s="61"/>
      <c r="C547" s="61"/>
      <c r="D547" s="61"/>
      <c r="E547" s="61"/>
      <c r="F547" s="61"/>
      <c r="G547" s="61"/>
      <c r="H547" s="61"/>
      <c r="I547" s="61"/>
      <c r="J547" s="61"/>
      <c r="K547" s="61"/>
      <c r="L547" s="61"/>
      <c r="M547" s="61"/>
      <c r="N547" s="61"/>
      <c r="O547" s="61"/>
      <c r="P547" s="61"/>
      <c r="Q547" s="61"/>
      <c r="R547" s="61"/>
      <c r="S547" s="61"/>
      <c r="T547" s="61"/>
      <c r="U547" s="61"/>
      <c r="V547" s="61"/>
      <c r="W547" s="61"/>
      <c r="X547" s="61"/>
      <c r="Y547" s="61"/>
      <c r="Z547" s="61"/>
      <c r="AA547" s="61"/>
      <c r="AB547" s="61"/>
    </row>
    <row r="548" spans="1:28" ht="14.25" customHeight="1" x14ac:dyDescent="0.35">
      <c r="A548" s="61"/>
      <c r="B548" s="61"/>
      <c r="C548" s="61"/>
      <c r="D548" s="61"/>
      <c r="E548" s="61"/>
      <c r="F548" s="61"/>
      <c r="G548" s="61"/>
      <c r="H548" s="61"/>
      <c r="I548" s="61"/>
      <c r="J548" s="61"/>
      <c r="K548" s="61"/>
      <c r="L548" s="61"/>
      <c r="M548" s="61"/>
      <c r="N548" s="61"/>
      <c r="O548" s="61"/>
      <c r="P548" s="61"/>
      <c r="Q548" s="61"/>
      <c r="R548" s="61"/>
      <c r="S548" s="61"/>
      <c r="T548" s="61"/>
      <c r="U548" s="61"/>
      <c r="V548" s="61"/>
      <c r="W548" s="61"/>
      <c r="X548" s="61"/>
      <c r="Y548" s="61"/>
      <c r="Z548" s="61"/>
      <c r="AA548" s="61"/>
      <c r="AB548" s="61"/>
    </row>
    <row r="549" spans="1:28" ht="14.25" customHeight="1" x14ac:dyDescent="0.35">
      <c r="A549" s="61"/>
      <c r="B549" s="61"/>
      <c r="C549" s="61"/>
      <c r="D549" s="61"/>
      <c r="E549" s="61"/>
      <c r="F549" s="61"/>
      <c r="G549" s="61"/>
      <c r="H549" s="61"/>
      <c r="I549" s="61"/>
      <c r="J549" s="61"/>
      <c r="K549" s="61"/>
      <c r="L549" s="61"/>
      <c r="M549" s="61"/>
      <c r="N549" s="61"/>
      <c r="O549" s="61"/>
      <c r="P549" s="61"/>
      <c r="Q549" s="61"/>
      <c r="R549" s="61"/>
      <c r="S549" s="61"/>
      <c r="T549" s="61"/>
      <c r="U549" s="61"/>
      <c r="V549" s="61"/>
      <c r="W549" s="61"/>
      <c r="X549" s="61"/>
      <c r="Y549" s="61"/>
      <c r="Z549" s="61"/>
      <c r="AA549" s="61"/>
      <c r="AB549" s="61"/>
    </row>
    <row r="550" spans="1:28" ht="14.25" customHeight="1" x14ac:dyDescent="0.35">
      <c r="A550" s="61"/>
      <c r="B550" s="61"/>
      <c r="C550" s="61"/>
      <c r="D550" s="61"/>
      <c r="E550" s="61"/>
      <c r="F550" s="61"/>
      <c r="G550" s="61"/>
      <c r="H550" s="61"/>
      <c r="I550" s="61"/>
      <c r="J550" s="61"/>
      <c r="K550" s="61"/>
      <c r="L550" s="61"/>
      <c r="M550" s="61"/>
      <c r="N550" s="61"/>
      <c r="O550" s="61"/>
      <c r="P550" s="61"/>
      <c r="Q550" s="61"/>
      <c r="R550" s="61"/>
      <c r="S550" s="61"/>
      <c r="T550" s="61"/>
      <c r="U550" s="61"/>
      <c r="V550" s="61"/>
      <c r="W550" s="61"/>
      <c r="X550" s="61"/>
      <c r="Y550" s="61"/>
      <c r="Z550" s="61"/>
      <c r="AA550" s="61"/>
      <c r="AB550" s="61"/>
    </row>
    <row r="551" spans="1:28" ht="14.25" customHeight="1" x14ac:dyDescent="0.35">
      <c r="A551" s="61"/>
      <c r="B551" s="61"/>
      <c r="C551" s="61"/>
      <c r="D551" s="61"/>
      <c r="E551" s="61"/>
      <c r="F551" s="61"/>
      <c r="G551" s="61"/>
      <c r="H551" s="61"/>
      <c r="I551" s="61"/>
      <c r="J551" s="61"/>
      <c r="K551" s="61"/>
      <c r="L551" s="61"/>
      <c r="M551" s="61"/>
      <c r="N551" s="61"/>
      <c r="O551" s="61"/>
      <c r="P551" s="61"/>
      <c r="Q551" s="61"/>
      <c r="R551" s="61"/>
      <c r="S551" s="61"/>
      <c r="T551" s="61"/>
      <c r="U551" s="61"/>
      <c r="V551" s="61"/>
      <c r="W551" s="61"/>
      <c r="X551" s="61"/>
      <c r="Y551" s="61"/>
      <c r="Z551" s="61"/>
      <c r="AA551" s="61"/>
      <c r="AB551" s="61"/>
    </row>
    <row r="552" spans="1:28" ht="14.25" customHeight="1" x14ac:dyDescent="0.35">
      <c r="A552" s="61"/>
      <c r="B552" s="61"/>
      <c r="C552" s="61"/>
      <c r="D552" s="61"/>
      <c r="E552" s="61"/>
      <c r="F552" s="61"/>
      <c r="G552" s="61"/>
      <c r="H552" s="61"/>
      <c r="I552" s="61"/>
      <c r="J552" s="61"/>
      <c r="K552" s="61"/>
      <c r="L552" s="61"/>
      <c r="M552" s="61"/>
      <c r="N552" s="61"/>
      <c r="O552" s="61"/>
      <c r="P552" s="61"/>
      <c r="Q552" s="61"/>
      <c r="R552" s="61"/>
      <c r="S552" s="61"/>
      <c r="T552" s="61"/>
      <c r="U552" s="61"/>
      <c r="V552" s="61"/>
      <c r="W552" s="61"/>
      <c r="X552" s="61"/>
      <c r="Y552" s="61"/>
      <c r="Z552" s="61"/>
      <c r="AA552" s="61"/>
      <c r="AB552" s="61"/>
    </row>
    <row r="553" spans="1:28" ht="14.25" customHeight="1" x14ac:dyDescent="0.35">
      <c r="A553" s="61"/>
      <c r="B553" s="61"/>
      <c r="C553" s="61"/>
      <c r="D553" s="61"/>
      <c r="E553" s="61"/>
      <c r="F553" s="61"/>
      <c r="G553" s="61"/>
      <c r="H553" s="61"/>
      <c r="I553" s="61"/>
      <c r="J553" s="61"/>
      <c r="K553" s="61"/>
      <c r="L553" s="61"/>
      <c r="M553" s="61"/>
      <c r="N553" s="61"/>
      <c r="O553" s="61"/>
      <c r="P553" s="61"/>
      <c r="Q553" s="61"/>
      <c r="R553" s="61"/>
      <c r="S553" s="61"/>
      <c r="T553" s="61"/>
      <c r="U553" s="61"/>
      <c r="V553" s="61"/>
      <c r="W553" s="61"/>
      <c r="X553" s="61"/>
      <c r="Y553" s="61"/>
      <c r="Z553" s="61"/>
      <c r="AA553" s="61"/>
      <c r="AB553" s="61"/>
    </row>
    <row r="554" spans="1:28" ht="14.25" customHeight="1" x14ac:dyDescent="0.35">
      <c r="A554" s="61"/>
      <c r="B554" s="61"/>
      <c r="C554" s="61"/>
      <c r="D554" s="61"/>
      <c r="E554" s="61"/>
      <c r="F554" s="61"/>
      <c r="G554" s="61"/>
      <c r="H554" s="61"/>
      <c r="I554" s="61"/>
      <c r="J554" s="61"/>
      <c r="K554" s="61"/>
      <c r="L554" s="61"/>
      <c r="M554" s="61"/>
      <c r="N554" s="61"/>
      <c r="O554" s="61"/>
      <c r="P554" s="61"/>
      <c r="Q554" s="61"/>
      <c r="R554" s="61"/>
      <c r="S554" s="61"/>
      <c r="T554" s="61"/>
      <c r="U554" s="61"/>
      <c r="V554" s="61"/>
      <c r="W554" s="61"/>
      <c r="X554" s="61"/>
      <c r="Y554" s="61"/>
      <c r="Z554" s="61"/>
      <c r="AA554" s="61"/>
      <c r="AB554" s="61"/>
    </row>
    <row r="555" spans="1:28" ht="14.25" customHeight="1" x14ac:dyDescent="0.35">
      <c r="A555" s="61"/>
      <c r="B555" s="61"/>
      <c r="C555" s="61"/>
      <c r="D555" s="61"/>
      <c r="E555" s="61"/>
      <c r="F555" s="61"/>
      <c r="G555" s="61"/>
      <c r="H555" s="61"/>
      <c r="I555" s="61"/>
      <c r="J555" s="61"/>
      <c r="K555" s="61"/>
      <c r="L555" s="61"/>
      <c r="M555" s="61"/>
      <c r="N555" s="61"/>
      <c r="O555" s="61"/>
      <c r="P555" s="61"/>
      <c r="Q555" s="61"/>
      <c r="R555" s="61"/>
      <c r="S555" s="61"/>
      <c r="T555" s="61"/>
      <c r="U555" s="61"/>
      <c r="V555" s="61"/>
      <c r="W555" s="61"/>
      <c r="X555" s="61"/>
      <c r="Y555" s="61"/>
      <c r="Z555" s="61"/>
      <c r="AA555" s="61"/>
      <c r="AB555" s="61"/>
    </row>
    <row r="556" spans="1:28" ht="14.25" customHeight="1" x14ac:dyDescent="0.35">
      <c r="A556" s="61"/>
      <c r="B556" s="61"/>
      <c r="C556" s="61"/>
      <c r="D556" s="61"/>
      <c r="E556" s="61"/>
      <c r="F556" s="61"/>
      <c r="G556" s="61"/>
      <c r="H556" s="61"/>
      <c r="I556" s="61"/>
      <c r="J556" s="61"/>
      <c r="K556" s="61"/>
      <c r="L556" s="61"/>
      <c r="M556" s="61"/>
      <c r="N556" s="61"/>
      <c r="O556" s="61"/>
      <c r="P556" s="61"/>
      <c r="Q556" s="61"/>
      <c r="R556" s="61"/>
      <c r="S556" s="61"/>
      <c r="T556" s="61"/>
      <c r="U556" s="61"/>
      <c r="V556" s="61"/>
      <c r="W556" s="61"/>
      <c r="X556" s="61"/>
      <c r="Y556" s="61"/>
      <c r="Z556" s="61"/>
      <c r="AA556" s="61"/>
      <c r="AB556" s="61"/>
    </row>
    <row r="557" spans="1:28" ht="14.25" customHeight="1" x14ac:dyDescent="0.35">
      <c r="A557" s="61"/>
      <c r="B557" s="61"/>
      <c r="C557" s="61"/>
      <c r="D557" s="61"/>
      <c r="E557" s="61"/>
      <c r="F557" s="61"/>
      <c r="G557" s="61"/>
      <c r="H557" s="61"/>
      <c r="I557" s="61"/>
      <c r="J557" s="61"/>
      <c r="K557" s="61"/>
      <c r="L557" s="61"/>
      <c r="M557" s="61"/>
      <c r="N557" s="61"/>
      <c r="O557" s="61"/>
      <c r="P557" s="61"/>
      <c r="Q557" s="61"/>
      <c r="R557" s="61"/>
      <c r="S557" s="61"/>
      <c r="T557" s="61"/>
      <c r="U557" s="61"/>
      <c r="V557" s="61"/>
      <c r="W557" s="61"/>
      <c r="X557" s="61"/>
      <c r="Y557" s="61"/>
      <c r="Z557" s="61"/>
      <c r="AA557" s="61"/>
      <c r="AB557" s="61"/>
    </row>
    <row r="558" spans="1:28" ht="14.25" customHeight="1" x14ac:dyDescent="0.35">
      <c r="A558" s="61"/>
      <c r="B558" s="61"/>
      <c r="C558" s="61"/>
      <c r="D558" s="61"/>
      <c r="E558" s="61"/>
      <c r="F558" s="61"/>
      <c r="G558" s="61"/>
      <c r="H558" s="61"/>
      <c r="I558" s="61"/>
      <c r="J558" s="61"/>
      <c r="K558" s="61"/>
      <c r="L558" s="61"/>
      <c r="M558" s="61"/>
      <c r="N558" s="61"/>
      <c r="O558" s="61"/>
      <c r="P558" s="61"/>
      <c r="Q558" s="61"/>
      <c r="R558" s="61"/>
      <c r="S558" s="61"/>
      <c r="T558" s="61"/>
      <c r="U558" s="61"/>
      <c r="V558" s="61"/>
      <c r="W558" s="61"/>
      <c r="X558" s="61"/>
      <c r="Y558" s="61"/>
      <c r="Z558" s="61"/>
      <c r="AA558" s="61"/>
      <c r="AB558" s="61"/>
    </row>
    <row r="559" spans="1:28" ht="14.25" customHeight="1" x14ac:dyDescent="0.35">
      <c r="A559" s="61"/>
      <c r="B559" s="61"/>
      <c r="C559" s="61"/>
      <c r="D559" s="61"/>
      <c r="E559" s="61"/>
      <c r="F559" s="61"/>
      <c r="G559" s="61"/>
      <c r="H559" s="61"/>
      <c r="I559" s="61"/>
      <c r="J559" s="61"/>
      <c r="K559" s="61"/>
      <c r="L559" s="61"/>
      <c r="M559" s="61"/>
      <c r="N559" s="61"/>
      <c r="O559" s="61"/>
      <c r="P559" s="61"/>
      <c r="Q559" s="61"/>
      <c r="R559" s="61"/>
      <c r="S559" s="61"/>
      <c r="T559" s="61"/>
      <c r="U559" s="61"/>
      <c r="V559" s="61"/>
      <c r="W559" s="61"/>
      <c r="X559" s="61"/>
      <c r="Y559" s="61"/>
      <c r="Z559" s="61"/>
      <c r="AA559" s="61"/>
      <c r="AB559" s="61"/>
    </row>
    <row r="560" spans="1:28" ht="14.25" customHeight="1" x14ac:dyDescent="0.35">
      <c r="A560" s="61"/>
      <c r="B560" s="61"/>
      <c r="C560" s="61"/>
      <c r="D560" s="61"/>
      <c r="E560" s="61"/>
      <c r="F560" s="61"/>
      <c r="G560" s="61"/>
      <c r="H560" s="61"/>
      <c r="I560" s="61"/>
      <c r="J560" s="61"/>
      <c r="K560" s="61"/>
      <c r="L560" s="61"/>
      <c r="M560" s="61"/>
      <c r="N560" s="61"/>
      <c r="O560" s="61"/>
      <c r="P560" s="61"/>
      <c r="Q560" s="61"/>
      <c r="R560" s="61"/>
      <c r="S560" s="61"/>
      <c r="T560" s="61"/>
      <c r="U560" s="61"/>
      <c r="V560" s="61"/>
      <c r="W560" s="61"/>
      <c r="X560" s="61"/>
      <c r="Y560" s="61"/>
      <c r="Z560" s="61"/>
      <c r="AA560" s="61"/>
      <c r="AB560" s="61"/>
    </row>
    <row r="561" spans="1:28" ht="14.25" customHeight="1" x14ac:dyDescent="0.35">
      <c r="A561" s="61"/>
      <c r="B561" s="61"/>
      <c r="C561" s="61"/>
      <c r="D561" s="61"/>
      <c r="E561" s="61"/>
      <c r="F561" s="61"/>
      <c r="G561" s="61"/>
      <c r="H561" s="61"/>
      <c r="I561" s="61"/>
      <c r="J561" s="61"/>
      <c r="K561" s="61"/>
      <c r="L561" s="61"/>
      <c r="M561" s="61"/>
      <c r="N561" s="61"/>
      <c r="O561" s="61"/>
      <c r="P561" s="61"/>
      <c r="Q561" s="61"/>
      <c r="R561" s="61"/>
      <c r="S561" s="61"/>
      <c r="T561" s="61"/>
      <c r="U561" s="61"/>
      <c r="V561" s="61"/>
      <c r="W561" s="61"/>
      <c r="X561" s="61"/>
      <c r="Y561" s="61"/>
      <c r="Z561" s="61"/>
      <c r="AA561" s="61"/>
      <c r="AB561" s="61"/>
    </row>
    <row r="562" spans="1:28" ht="14.25" customHeight="1" x14ac:dyDescent="0.35">
      <c r="A562" s="61"/>
      <c r="B562" s="61"/>
      <c r="C562" s="61"/>
      <c r="D562" s="61"/>
      <c r="E562" s="61"/>
      <c r="F562" s="61"/>
      <c r="G562" s="61"/>
      <c r="H562" s="61"/>
      <c r="I562" s="61"/>
      <c r="J562" s="61"/>
      <c r="K562" s="61"/>
      <c r="L562" s="61"/>
      <c r="M562" s="61"/>
      <c r="N562" s="61"/>
      <c r="O562" s="61"/>
      <c r="P562" s="61"/>
      <c r="Q562" s="61"/>
      <c r="R562" s="61"/>
      <c r="S562" s="61"/>
      <c r="T562" s="61"/>
      <c r="U562" s="61"/>
      <c r="V562" s="61"/>
      <c r="W562" s="61"/>
      <c r="X562" s="61"/>
      <c r="Y562" s="61"/>
      <c r="Z562" s="61"/>
      <c r="AA562" s="61"/>
      <c r="AB562" s="61"/>
    </row>
    <row r="563" spans="1:28" ht="14.25" customHeight="1" x14ac:dyDescent="0.35">
      <c r="A563" s="61"/>
      <c r="B563" s="61"/>
      <c r="C563" s="61"/>
      <c r="D563" s="61"/>
      <c r="E563" s="61"/>
      <c r="F563" s="61"/>
      <c r="G563" s="61"/>
      <c r="H563" s="61"/>
      <c r="I563" s="61"/>
      <c r="J563" s="61"/>
      <c r="K563" s="61"/>
      <c r="L563" s="61"/>
      <c r="M563" s="61"/>
      <c r="N563" s="61"/>
      <c r="O563" s="61"/>
      <c r="P563" s="61"/>
      <c r="Q563" s="61"/>
      <c r="R563" s="61"/>
      <c r="S563" s="61"/>
      <c r="T563" s="61"/>
      <c r="U563" s="61"/>
      <c r="V563" s="61"/>
      <c r="W563" s="61"/>
      <c r="X563" s="61"/>
      <c r="Y563" s="61"/>
      <c r="Z563" s="61"/>
      <c r="AA563" s="61"/>
      <c r="AB563" s="61"/>
    </row>
    <row r="564" spans="1:28" ht="14.25" customHeight="1" x14ac:dyDescent="0.35">
      <c r="A564" s="61"/>
      <c r="B564" s="61"/>
      <c r="C564" s="61"/>
      <c r="D564" s="61"/>
      <c r="E564" s="61"/>
      <c r="F564" s="61"/>
      <c r="G564" s="61"/>
      <c r="H564" s="61"/>
      <c r="I564" s="61"/>
      <c r="J564" s="61"/>
      <c r="K564" s="61"/>
      <c r="L564" s="61"/>
      <c r="M564" s="61"/>
      <c r="N564" s="61"/>
      <c r="O564" s="61"/>
      <c r="P564" s="61"/>
      <c r="Q564" s="61"/>
      <c r="R564" s="61"/>
      <c r="S564" s="61"/>
      <c r="T564" s="61"/>
      <c r="U564" s="61"/>
      <c r="V564" s="61"/>
      <c r="W564" s="61"/>
      <c r="X564" s="61"/>
      <c r="Y564" s="61"/>
      <c r="Z564" s="61"/>
      <c r="AA564" s="61"/>
      <c r="AB564" s="61"/>
    </row>
    <row r="565" spans="1:28" ht="14.25" customHeight="1" x14ac:dyDescent="0.35">
      <c r="A565" s="61"/>
      <c r="B565" s="61"/>
      <c r="C565" s="61"/>
      <c r="D565" s="61"/>
      <c r="E565" s="61"/>
      <c r="F565" s="61"/>
      <c r="G565" s="61"/>
      <c r="H565" s="61"/>
      <c r="I565" s="61"/>
      <c r="J565" s="61"/>
      <c r="K565" s="61"/>
      <c r="L565" s="61"/>
      <c r="M565" s="61"/>
      <c r="N565" s="61"/>
      <c r="O565" s="61"/>
      <c r="P565" s="61"/>
      <c r="Q565" s="61"/>
      <c r="R565" s="61"/>
      <c r="S565" s="61"/>
      <c r="T565" s="61"/>
      <c r="U565" s="61"/>
      <c r="V565" s="61"/>
      <c r="W565" s="61"/>
      <c r="X565" s="61"/>
      <c r="Y565" s="61"/>
      <c r="Z565" s="61"/>
      <c r="AA565" s="61"/>
      <c r="AB565" s="61"/>
    </row>
    <row r="566" spans="1:28" ht="14.25" customHeight="1" x14ac:dyDescent="0.35">
      <c r="A566" s="61"/>
      <c r="B566" s="61"/>
      <c r="C566" s="61"/>
      <c r="D566" s="61"/>
      <c r="E566" s="61"/>
      <c r="F566" s="61"/>
      <c r="G566" s="61"/>
      <c r="H566" s="61"/>
      <c r="I566" s="61"/>
      <c r="J566" s="61"/>
      <c r="K566" s="61"/>
      <c r="L566" s="61"/>
      <c r="M566" s="61"/>
      <c r="N566" s="61"/>
      <c r="O566" s="61"/>
      <c r="P566" s="61"/>
      <c r="Q566" s="61"/>
      <c r="R566" s="61"/>
      <c r="S566" s="61"/>
      <c r="T566" s="61"/>
      <c r="U566" s="61"/>
      <c r="V566" s="61"/>
      <c r="W566" s="61"/>
      <c r="X566" s="61"/>
      <c r="Y566" s="61"/>
      <c r="Z566" s="61"/>
      <c r="AA566" s="61"/>
      <c r="AB566" s="61"/>
    </row>
    <row r="567" spans="1:28" ht="14.25" customHeight="1" x14ac:dyDescent="0.35">
      <c r="A567" s="61"/>
      <c r="B567" s="61"/>
      <c r="C567" s="61"/>
      <c r="D567" s="61"/>
      <c r="E567" s="61"/>
      <c r="F567" s="61"/>
      <c r="G567" s="61"/>
      <c r="H567" s="61"/>
      <c r="I567" s="61"/>
      <c r="J567" s="61"/>
      <c r="K567" s="61"/>
      <c r="L567" s="61"/>
      <c r="M567" s="61"/>
      <c r="N567" s="61"/>
      <c r="O567" s="61"/>
      <c r="P567" s="61"/>
      <c r="Q567" s="61"/>
      <c r="R567" s="61"/>
      <c r="S567" s="61"/>
      <c r="T567" s="61"/>
      <c r="U567" s="61"/>
      <c r="V567" s="61"/>
      <c r="W567" s="61"/>
      <c r="X567" s="61"/>
      <c r="Y567" s="61"/>
      <c r="Z567" s="61"/>
      <c r="AA567" s="61"/>
      <c r="AB567" s="61"/>
    </row>
    <row r="568" spans="1:28" ht="14.25" customHeight="1" x14ac:dyDescent="0.35">
      <c r="A568" s="61"/>
      <c r="B568" s="61"/>
      <c r="C568" s="61"/>
      <c r="D568" s="61"/>
      <c r="E568" s="61"/>
      <c r="F568" s="61"/>
      <c r="G568" s="61"/>
      <c r="H568" s="61"/>
      <c r="I568" s="61"/>
      <c r="J568" s="61"/>
      <c r="K568" s="61"/>
      <c r="L568" s="61"/>
      <c r="M568" s="61"/>
      <c r="N568" s="61"/>
      <c r="O568" s="61"/>
      <c r="P568" s="61"/>
      <c r="Q568" s="61"/>
      <c r="R568" s="61"/>
      <c r="S568" s="61"/>
      <c r="T568" s="61"/>
      <c r="U568" s="61"/>
      <c r="V568" s="61"/>
      <c r="W568" s="61"/>
      <c r="X568" s="61"/>
      <c r="Y568" s="61"/>
      <c r="Z568" s="61"/>
      <c r="AA568" s="61"/>
      <c r="AB568" s="61"/>
    </row>
    <row r="569" spans="1:28" ht="14.25" customHeight="1" x14ac:dyDescent="0.35">
      <c r="A569" s="61"/>
      <c r="B569" s="61"/>
      <c r="C569" s="61"/>
      <c r="D569" s="61"/>
      <c r="E569" s="61"/>
      <c r="F569" s="61"/>
      <c r="G569" s="61"/>
      <c r="H569" s="61"/>
      <c r="I569" s="61"/>
      <c r="J569" s="61"/>
      <c r="K569" s="61"/>
      <c r="L569" s="61"/>
      <c r="M569" s="61"/>
      <c r="N569" s="61"/>
      <c r="O569" s="61"/>
      <c r="P569" s="61"/>
      <c r="Q569" s="61"/>
      <c r="R569" s="61"/>
      <c r="S569" s="61"/>
      <c r="T569" s="61"/>
      <c r="U569" s="61"/>
      <c r="V569" s="61"/>
      <c r="W569" s="61"/>
      <c r="X569" s="61"/>
      <c r="Y569" s="61"/>
      <c r="Z569" s="61"/>
      <c r="AA569" s="61"/>
      <c r="AB569" s="61"/>
    </row>
    <row r="570" spans="1:28" ht="14.25" customHeight="1" x14ac:dyDescent="0.35">
      <c r="A570" s="61"/>
      <c r="B570" s="61"/>
      <c r="C570" s="61"/>
      <c r="D570" s="61"/>
      <c r="E570" s="61"/>
      <c r="F570" s="61"/>
      <c r="G570" s="61"/>
      <c r="H570" s="61"/>
      <c r="I570" s="61"/>
      <c r="J570" s="61"/>
      <c r="K570" s="61"/>
      <c r="L570" s="61"/>
      <c r="M570" s="61"/>
      <c r="N570" s="61"/>
      <c r="O570" s="61"/>
      <c r="P570" s="61"/>
      <c r="Q570" s="61"/>
      <c r="R570" s="61"/>
      <c r="S570" s="61"/>
      <c r="T570" s="61"/>
      <c r="U570" s="61"/>
      <c r="V570" s="61"/>
      <c r="W570" s="61"/>
      <c r="X570" s="61"/>
      <c r="Y570" s="61"/>
      <c r="Z570" s="61"/>
      <c r="AA570" s="61"/>
      <c r="AB570" s="61"/>
    </row>
    <row r="571" spans="1:28" ht="14.25" customHeight="1" x14ac:dyDescent="0.35">
      <c r="A571" s="61"/>
      <c r="B571" s="61"/>
      <c r="C571" s="61"/>
      <c r="D571" s="61"/>
      <c r="E571" s="61"/>
      <c r="F571" s="61"/>
      <c r="G571" s="61"/>
      <c r="H571" s="61"/>
      <c r="I571" s="61"/>
      <c r="J571" s="61"/>
      <c r="K571" s="61"/>
      <c r="L571" s="61"/>
      <c r="M571" s="61"/>
      <c r="N571" s="61"/>
      <c r="O571" s="61"/>
      <c r="P571" s="61"/>
      <c r="Q571" s="61"/>
      <c r="R571" s="61"/>
      <c r="S571" s="61"/>
      <c r="T571" s="61"/>
      <c r="U571" s="61"/>
      <c r="V571" s="61"/>
      <c r="W571" s="61"/>
      <c r="X571" s="61"/>
      <c r="Y571" s="61"/>
      <c r="Z571" s="61"/>
      <c r="AA571" s="61"/>
      <c r="AB571" s="61"/>
    </row>
    <row r="572" spans="1:28" ht="14.25" customHeight="1" x14ac:dyDescent="0.35">
      <c r="A572" s="61"/>
      <c r="B572" s="61"/>
      <c r="C572" s="61"/>
      <c r="D572" s="61"/>
      <c r="E572" s="61"/>
      <c r="F572" s="61"/>
      <c r="G572" s="61"/>
      <c r="H572" s="61"/>
      <c r="I572" s="61"/>
      <c r="J572" s="61"/>
      <c r="K572" s="61"/>
      <c r="L572" s="61"/>
      <c r="M572" s="61"/>
      <c r="N572" s="61"/>
      <c r="O572" s="61"/>
      <c r="P572" s="61"/>
      <c r="Q572" s="61"/>
      <c r="R572" s="61"/>
      <c r="S572" s="61"/>
      <c r="T572" s="61"/>
      <c r="U572" s="61"/>
      <c r="V572" s="61"/>
      <c r="W572" s="61"/>
      <c r="X572" s="61"/>
      <c r="Y572" s="61"/>
      <c r="Z572" s="61"/>
      <c r="AA572" s="61"/>
      <c r="AB572" s="61"/>
    </row>
    <row r="573" spans="1:28" ht="14.25" customHeight="1" x14ac:dyDescent="0.35">
      <c r="A573" s="61"/>
      <c r="B573" s="61"/>
      <c r="C573" s="61"/>
      <c r="D573" s="61"/>
      <c r="E573" s="61"/>
      <c r="F573" s="61"/>
      <c r="G573" s="61"/>
      <c r="H573" s="61"/>
      <c r="I573" s="61"/>
      <c r="J573" s="61"/>
      <c r="K573" s="61"/>
      <c r="L573" s="61"/>
      <c r="M573" s="61"/>
      <c r="N573" s="61"/>
      <c r="O573" s="61"/>
      <c r="P573" s="61"/>
      <c r="Q573" s="61"/>
      <c r="R573" s="61"/>
      <c r="S573" s="61"/>
      <c r="T573" s="61"/>
      <c r="U573" s="61"/>
      <c r="V573" s="61"/>
      <c r="W573" s="61"/>
      <c r="X573" s="61"/>
      <c r="Y573" s="61"/>
      <c r="Z573" s="61"/>
      <c r="AA573" s="61"/>
      <c r="AB573" s="61"/>
    </row>
    <row r="574" spans="1:28" ht="14.25" customHeight="1" x14ac:dyDescent="0.35">
      <c r="A574" s="61"/>
      <c r="B574" s="61"/>
      <c r="C574" s="61"/>
      <c r="D574" s="61"/>
      <c r="E574" s="61"/>
      <c r="F574" s="61"/>
      <c r="G574" s="61"/>
      <c r="H574" s="61"/>
      <c r="I574" s="61"/>
      <c r="J574" s="61"/>
      <c r="K574" s="61"/>
      <c r="L574" s="61"/>
      <c r="M574" s="61"/>
      <c r="N574" s="61"/>
      <c r="O574" s="61"/>
      <c r="P574" s="61"/>
      <c r="Q574" s="61"/>
      <c r="R574" s="61"/>
      <c r="S574" s="61"/>
      <c r="T574" s="61"/>
      <c r="U574" s="61"/>
      <c r="V574" s="61"/>
      <c r="W574" s="61"/>
      <c r="X574" s="61"/>
      <c r="Y574" s="61"/>
      <c r="Z574" s="61"/>
      <c r="AA574" s="61"/>
      <c r="AB574" s="61"/>
    </row>
    <row r="575" spans="1:28" ht="14.25" customHeight="1" x14ac:dyDescent="0.35">
      <c r="A575" s="61"/>
      <c r="B575" s="61"/>
      <c r="C575" s="61"/>
      <c r="D575" s="61"/>
      <c r="E575" s="61"/>
      <c r="F575" s="61"/>
      <c r="G575" s="61"/>
      <c r="H575" s="61"/>
      <c r="I575" s="61"/>
      <c r="J575" s="61"/>
      <c r="K575" s="61"/>
      <c r="L575" s="61"/>
      <c r="M575" s="61"/>
      <c r="N575" s="61"/>
      <c r="O575" s="61"/>
      <c r="P575" s="61"/>
      <c r="Q575" s="61"/>
      <c r="R575" s="61"/>
      <c r="S575" s="61"/>
      <c r="T575" s="61"/>
      <c r="U575" s="61"/>
      <c r="V575" s="61"/>
      <c r="W575" s="61"/>
      <c r="X575" s="61"/>
      <c r="Y575" s="61"/>
      <c r="Z575" s="61"/>
      <c r="AA575" s="61"/>
      <c r="AB575" s="61"/>
    </row>
    <row r="576" spans="1:28" ht="14.25" customHeight="1" x14ac:dyDescent="0.35">
      <c r="A576" s="61"/>
      <c r="B576" s="61"/>
      <c r="C576" s="61"/>
      <c r="D576" s="61"/>
      <c r="E576" s="61"/>
      <c r="F576" s="61"/>
      <c r="G576" s="61"/>
      <c r="H576" s="61"/>
      <c r="I576" s="61"/>
      <c r="J576" s="61"/>
      <c r="K576" s="61"/>
      <c r="L576" s="61"/>
      <c r="M576" s="61"/>
      <c r="N576" s="61"/>
      <c r="O576" s="61"/>
      <c r="P576" s="61"/>
      <c r="Q576" s="61"/>
      <c r="R576" s="61"/>
      <c r="S576" s="61"/>
      <c r="T576" s="61"/>
      <c r="U576" s="61"/>
      <c r="V576" s="61"/>
      <c r="W576" s="61"/>
      <c r="X576" s="61"/>
      <c r="Y576" s="61"/>
      <c r="Z576" s="61"/>
      <c r="AA576" s="61"/>
      <c r="AB576" s="61"/>
    </row>
    <row r="577" spans="1:28" ht="14.25" customHeight="1" x14ac:dyDescent="0.35">
      <c r="A577" s="61"/>
      <c r="B577" s="61"/>
      <c r="C577" s="61"/>
      <c r="D577" s="61"/>
      <c r="E577" s="61"/>
      <c r="F577" s="61"/>
      <c r="G577" s="61"/>
      <c r="H577" s="61"/>
      <c r="I577" s="61"/>
      <c r="J577" s="61"/>
      <c r="K577" s="61"/>
      <c r="L577" s="61"/>
      <c r="M577" s="61"/>
      <c r="N577" s="61"/>
      <c r="O577" s="61"/>
      <c r="P577" s="61"/>
      <c r="Q577" s="61"/>
      <c r="R577" s="61"/>
      <c r="S577" s="61"/>
      <c r="T577" s="61"/>
      <c r="U577" s="61"/>
      <c r="V577" s="61"/>
      <c r="W577" s="61"/>
      <c r="X577" s="61"/>
      <c r="Y577" s="61"/>
      <c r="Z577" s="61"/>
      <c r="AA577" s="61"/>
      <c r="AB577" s="61"/>
    </row>
    <row r="578" spans="1:28" ht="14.25" customHeight="1" x14ac:dyDescent="0.35">
      <c r="A578" s="61"/>
      <c r="B578" s="61"/>
      <c r="C578" s="61"/>
      <c r="D578" s="61"/>
      <c r="E578" s="61"/>
      <c r="F578" s="61"/>
      <c r="G578" s="61"/>
      <c r="H578" s="61"/>
      <c r="I578" s="61"/>
      <c r="J578" s="61"/>
      <c r="K578" s="61"/>
      <c r="L578" s="61"/>
      <c r="M578" s="61"/>
      <c r="N578" s="61"/>
      <c r="O578" s="61"/>
      <c r="P578" s="61"/>
      <c r="Q578" s="61"/>
      <c r="R578" s="61"/>
      <c r="S578" s="61"/>
      <c r="T578" s="61"/>
      <c r="U578" s="61"/>
      <c r="V578" s="61"/>
      <c r="W578" s="61"/>
      <c r="X578" s="61"/>
      <c r="Y578" s="61"/>
      <c r="Z578" s="61"/>
      <c r="AA578" s="61"/>
      <c r="AB578" s="61"/>
    </row>
    <row r="579" spans="1:28" ht="14.25" customHeight="1" x14ac:dyDescent="0.35">
      <c r="A579" s="61"/>
      <c r="B579" s="61"/>
      <c r="C579" s="61"/>
      <c r="D579" s="61"/>
      <c r="E579" s="61"/>
      <c r="F579" s="61"/>
      <c r="G579" s="61"/>
      <c r="H579" s="61"/>
      <c r="I579" s="61"/>
      <c r="J579" s="61"/>
      <c r="K579" s="61"/>
      <c r="L579" s="61"/>
      <c r="M579" s="61"/>
      <c r="N579" s="61"/>
      <c r="O579" s="61"/>
      <c r="P579" s="61"/>
      <c r="Q579" s="61"/>
      <c r="R579" s="61"/>
      <c r="S579" s="61"/>
      <c r="T579" s="61"/>
      <c r="U579" s="61"/>
      <c r="V579" s="61"/>
      <c r="W579" s="61"/>
      <c r="X579" s="61"/>
      <c r="Y579" s="61"/>
      <c r="Z579" s="61"/>
      <c r="AA579" s="61"/>
      <c r="AB579" s="61"/>
    </row>
    <row r="580" spans="1:28" ht="14.25" customHeight="1" x14ac:dyDescent="0.35">
      <c r="A580" s="61"/>
      <c r="B580" s="61"/>
      <c r="C580" s="61"/>
      <c r="D580" s="61"/>
      <c r="E580" s="61"/>
      <c r="F580" s="61"/>
      <c r="G580" s="61"/>
      <c r="H580" s="61"/>
      <c r="I580" s="61"/>
      <c r="J580" s="61"/>
      <c r="K580" s="61"/>
      <c r="L580" s="61"/>
      <c r="M580" s="61"/>
      <c r="N580" s="61"/>
      <c r="O580" s="61"/>
      <c r="P580" s="61"/>
      <c r="Q580" s="61"/>
      <c r="R580" s="61"/>
      <c r="S580" s="61"/>
      <c r="T580" s="61"/>
      <c r="U580" s="61"/>
      <c r="V580" s="61"/>
      <c r="W580" s="61"/>
      <c r="X580" s="61"/>
      <c r="Y580" s="61"/>
      <c r="Z580" s="61"/>
      <c r="AA580" s="61"/>
      <c r="AB580" s="61"/>
    </row>
    <row r="581" spans="1:28" ht="14.25" customHeight="1" x14ac:dyDescent="0.35">
      <c r="A581" s="61"/>
      <c r="B581" s="61"/>
      <c r="C581" s="61"/>
      <c r="D581" s="61"/>
      <c r="E581" s="61"/>
      <c r="F581" s="61"/>
      <c r="G581" s="61"/>
      <c r="H581" s="61"/>
      <c r="I581" s="61"/>
      <c r="J581" s="61"/>
      <c r="K581" s="61"/>
      <c r="L581" s="61"/>
      <c r="M581" s="61"/>
      <c r="N581" s="61"/>
      <c r="O581" s="61"/>
      <c r="P581" s="61"/>
      <c r="Q581" s="61"/>
      <c r="R581" s="61"/>
      <c r="S581" s="61"/>
      <c r="T581" s="61"/>
      <c r="U581" s="61"/>
      <c r="V581" s="61"/>
      <c r="W581" s="61"/>
      <c r="X581" s="61"/>
      <c r="Y581" s="61"/>
      <c r="Z581" s="61"/>
      <c r="AA581" s="61"/>
      <c r="AB581" s="61"/>
    </row>
    <row r="582" spans="1:28" ht="14.25" customHeight="1" x14ac:dyDescent="0.35">
      <c r="A582" s="61"/>
      <c r="B582" s="61"/>
      <c r="C582" s="61"/>
      <c r="D582" s="61"/>
      <c r="E582" s="61"/>
      <c r="F582" s="61"/>
      <c r="G582" s="61"/>
      <c r="H582" s="61"/>
      <c r="I582" s="61"/>
      <c r="J582" s="61"/>
      <c r="K582" s="61"/>
      <c r="L582" s="61"/>
      <c r="M582" s="61"/>
      <c r="N582" s="61"/>
      <c r="O582" s="61"/>
      <c r="P582" s="61"/>
      <c r="Q582" s="61"/>
      <c r="R582" s="61"/>
      <c r="S582" s="61"/>
      <c r="T582" s="61"/>
      <c r="U582" s="61"/>
      <c r="V582" s="61"/>
      <c r="W582" s="61"/>
      <c r="X582" s="61"/>
      <c r="Y582" s="61"/>
      <c r="Z582" s="61"/>
      <c r="AA582" s="61"/>
      <c r="AB582" s="61"/>
    </row>
    <row r="583" spans="1:28" ht="14.25" customHeight="1" x14ac:dyDescent="0.35">
      <c r="A583" s="61"/>
      <c r="B583" s="61"/>
      <c r="C583" s="61"/>
      <c r="D583" s="61"/>
      <c r="E583" s="61"/>
      <c r="F583" s="61"/>
      <c r="G583" s="61"/>
      <c r="H583" s="61"/>
      <c r="I583" s="61"/>
      <c r="J583" s="61"/>
      <c r="K583" s="61"/>
      <c r="L583" s="61"/>
      <c r="M583" s="61"/>
      <c r="N583" s="61"/>
      <c r="O583" s="61"/>
      <c r="P583" s="61"/>
      <c r="Q583" s="61"/>
      <c r="R583" s="61"/>
      <c r="S583" s="61"/>
      <c r="T583" s="61"/>
      <c r="U583" s="61"/>
      <c r="V583" s="61"/>
      <c r="W583" s="61"/>
      <c r="X583" s="61"/>
      <c r="Y583" s="61"/>
      <c r="Z583" s="61"/>
      <c r="AA583" s="61"/>
      <c r="AB583" s="61"/>
    </row>
    <row r="584" spans="1:28" ht="14.25" customHeight="1" x14ac:dyDescent="0.35">
      <c r="A584" s="61"/>
      <c r="B584" s="61"/>
      <c r="C584" s="61"/>
      <c r="D584" s="61"/>
      <c r="E584" s="61"/>
      <c r="F584" s="61"/>
      <c r="G584" s="61"/>
      <c r="H584" s="61"/>
      <c r="I584" s="61"/>
      <c r="J584" s="61"/>
      <c r="K584" s="61"/>
      <c r="L584" s="61"/>
      <c r="M584" s="61"/>
      <c r="N584" s="61"/>
      <c r="O584" s="61"/>
      <c r="P584" s="61"/>
      <c r="Q584" s="61"/>
      <c r="R584" s="61"/>
      <c r="S584" s="61"/>
      <c r="T584" s="61"/>
      <c r="U584" s="61"/>
      <c r="V584" s="61"/>
      <c r="W584" s="61"/>
      <c r="X584" s="61"/>
      <c r="Y584" s="61"/>
      <c r="Z584" s="61"/>
      <c r="AA584" s="61"/>
      <c r="AB584" s="61"/>
    </row>
    <row r="585" spans="1:28" ht="14.25" customHeight="1" x14ac:dyDescent="0.35">
      <c r="A585" s="61"/>
      <c r="B585" s="61"/>
      <c r="C585" s="61"/>
      <c r="D585" s="61"/>
      <c r="E585" s="61"/>
      <c r="F585" s="61"/>
      <c r="G585" s="61"/>
      <c r="H585" s="61"/>
      <c r="I585" s="61"/>
      <c r="J585" s="61"/>
      <c r="K585" s="61"/>
      <c r="L585" s="61"/>
      <c r="M585" s="61"/>
      <c r="N585" s="61"/>
      <c r="O585" s="61"/>
      <c r="P585" s="61"/>
      <c r="Q585" s="61"/>
      <c r="R585" s="61"/>
      <c r="S585" s="61"/>
      <c r="T585" s="61"/>
      <c r="U585" s="61"/>
      <c r="V585" s="61"/>
      <c r="W585" s="61"/>
      <c r="X585" s="61"/>
      <c r="Y585" s="61"/>
      <c r="Z585" s="61"/>
      <c r="AA585" s="61"/>
      <c r="AB585" s="61"/>
    </row>
    <row r="586" spans="1:28" ht="14.25" customHeight="1" x14ac:dyDescent="0.35">
      <c r="A586" s="61"/>
      <c r="B586" s="61"/>
      <c r="C586" s="61"/>
      <c r="D586" s="61"/>
      <c r="E586" s="61"/>
      <c r="F586" s="61"/>
      <c r="G586" s="61"/>
      <c r="H586" s="61"/>
      <c r="I586" s="61"/>
      <c r="J586" s="61"/>
      <c r="K586" s="61"/>
      <c r="L586" s="61"/>
      <c r="M586" s="61"/>
      <c r="N586" s="61"/>
      <c r="O586" s="61"/>
      <c r="P586" s="61"/>
      <c r="Q586" s="61"/>
      <c r="R586" s="61"/>
      <c r="S586" s="61"/>
      <c r="T586" s="61"/>
      <c r="U586" s="61"/>
      <c r="V586" s="61"/>
      <c r="W586" s="61"/>
      <c r="X586" s="61"/>
      <c r="Y586" s="61"/>
      <c r="Z586" s="61"/>
      <c r="AA586" s="61"/>
      <c r="AB586" s="61"/>
    </row>
    <row r="587" spans="1:28" ht="14.25" customHeight="1" x14ac:dyDescent="0.35">
      <c r="A587" s="61"/>
      <c r="B587" s="61"/>
      <c r="C587" s="61"/>
      <c r="D587" s="61"/>
      <c r="E587" s="61"/>
      <c r="F587" s="61"/>
      <c r="G587" s="61"/>
      <c r="H587" s="61"/>
      <c r="I587" s="61"/>
      <c r="J587" s="61"/>
      <c r="K587" s="61"/>
      <c r="L587" s="61"/>
      <c r="M587" s="61"/>
      <c r="N587" s="61"/>
      <c r="O587" s="61"/>
      <c r="P587" s="61"/>
      <c r="Q587" s="61"/>
      <c r="R587" s="61"/>
      <c r="S587" s="61"/>
      <c r="T587" s="61"/>
      <c r="U587" s="61"/>
      <c r="V587" s="61"/>
      <c r="W587" s="61"/>
      <c r="X587" s="61"/>
      <c r="Y587" s="61"/>
      <c r="Z587" s="61"/>
      <c r="AA587" s="61"/>
      <c r="AB587" s="61"/>
    </row>
    <row r="588" spans="1:28" ht="14.25" customHeight="1" x14ac:dyDescent="0.35">
      <c r="A588" s="61"/>
      <c r="B588" s="61"/>
      <c r="C588" s="61"/>
      <c r="D588" s="61"/>
      <c r="E588" s="61"/>
      <c r="F588" s="61"/>
      <c r="G588" s="61"/>
      <c r="H588" s="61"/>
      <c r="I588" s="61"/>
      <c r="J588" s="61"/>
      <c r="K588" s="61"/>
      <c r="L588" s="61"/>
      <c r="M588" s="61"/>
      <c r="N588" s="61"/>
      <c r="O588" s="61"/>
      <c r="P588" s="61"/>
      <c r="Q588" s="61"/>
      <c r="R588" s="61"/>
      <c r="S588" s="61"/>
      <c r="T588" s="61"/>
      <c r="U588" s="61"/>
      <c r="V588" s="61"/>
      <c r="W588" s="61"/>
      <c r="X588" s="61"/>
      <c r="Y588" s="61"/>
      <c r="Z588" s="61"/>
      <c r="AA588" s="61"/>
      <c r="AB588" s="61"/>
    </row>
    <row r="589" spans="1:28" ht="14.25" customHeight="1" x14ac:dyDescent="0.35">
      <c r="A589" s="61"/>
      <c r="B589" s="61"/>
      <c r="C589" s="61"/>
      <c r="D589" s="61"/>
      <c r="E589" s="61"/>
      <c r="F589" s="61"/>
      <c r="G589" s="61"/>
      <c r="H589" s="61"/>
      <c r="I589" s="61"/>
      <c r="J589" s="61"/>
      <c r="K589" s="61"/>
      <c r="L589" s="61"/>
      <c r="M589" s="61"/>
      <c r="N589" s="61"/>
      <c r="O589" s="61"/>
      <c r="P589" s="61"/>
      <c r="Q589" s="61"/>
      <c r="R589" s="61"/>
      <c r="S589" s="61"/>
      <c r="T589" s="61"/>
      <c r="U589" s="61"/>
      <c r="V589" s="61"/>
      <c r="W589" s="61"/>
      <c r="X589" s="61"/>
      <c r="Y589" s="61"/>
      <c r="Z589" s="61"/>
      <c r="AA589" s="61"/>
      <c r="AB589" s="61"/>
    </row>
    <row r="590" spans="1:28" ht="14.25" customHeight="1" x14ac:dyDescent="0.35">
      <c r="A590" s="61"/>
      <c r="B590" s="61"/>
      <c r="C590" s="61"/>
      <c r="D590" s="61"/>
      <c r="E590" s="61"/>
      <c r="F590" s="61"/>
      <c r="G590" s="61"/>
      <c r="H590" s="61"/>
      <c r="I590" s="61"/>
      <c r="J590" s="61"/>
      <c r="K590" s="61"/>
      <c r="L590" s="61"/>
      <c r="M590" s="61"/>
      <c r="N590" s="61"/>
      <c r="O590" s="61"/>
      <c r="P590" s="61"/>
      <c r="Q590" s="61"/>
      <c r="R590" s="61"/>
      <c r="S590" s="61"/>
      <c r="T590" s="61"/>
      <c r="U590" s="61"/>
      <c r="V590" s="61"/>
      <c r="W590" s="61"/>
      <c r="X590" s="61"/>
      <c r="Y590" s="61"/>
      <c r="Z590" s="61"/>
      <c r="AA590" s="61"/>
      <c r="AB590" s="61"/>
    </row>
    <row r="591" spans="1:28" ht="14.25" customHeight="1" x14ac:dyDescent="0.35">
      <c r="A591" s="61"/>
      <c r="B591" s="61"/>
      <c r="C591" s="61"/>
      <c r="D591" s="61"/>
      <c r="E591" s="61"/>
      <c r="F591" s="61"/>
      <c r="G591" s="61"/>
      <c r="H591" s="61"/>
      <c r="I591" s="61"/>
      <c r="J591" s="61"/>
      <c r="K591" s="61"/>
      <c r="L591" s="61"/>
      <c r="M591" s="61"/>
      <c r="N591" s="61"/>
      <c r="O591" s="61"/>
      <c r="P591" s="61"/>
      <c r="Q591" s="61"/>
      <c r="R591" s="61"/>
      <c r="S591" s="61"/>
      <c r="T591" s="61"/>
      <c r="U591" s="61"/>
      <c r="V591" s="61"/>
      <c r="W591" s="61"/>
      <c r="X591" s="61"/>
      <c r="Y591" s="61"/>
      <c r="Z591" s="61"/>
      <c r="AA591" s="61"/>
      <c r="AB591" s="61"/>
    </row>
    <row r="592" spans="1:28" ht="14.25" customHeight="1" x14ac:dyDescent="0.35">
      <c r="A592" s="61"/>
      <c r="B592" s="61"/>
      <c r="C592" s="61"/>
      <c r="D592" s="61"/>
      <c r="E592" s="61"/>
      <c r="F592" s="61"/>
      <c r="G592" s="61"/>
      <c r="H592" s="61"/>
      <c r="I592" s="61"/>
      <c r="J592" s="61"/>
      <c r="K592" s="61"/>
      <c r="L592" s="61"/>
      <c r="M592" s="61"/>
      <c r="N592" s="61"/>
      <c r="O592" s="61"/>
      <c r="P592" s="61"/>
      <c r="Q592" s="61"/>
      <c r="R592" s="61"/>
      <c r="S592" s="61"/>
      <c r="T592" s="61"/>
      <c r="U592" s="61"/>
      <c r="V592" s="61"/>
      <c r="W592" s="61"/>
      <c r="X592" s="61"/>
      <c r="Y592" s="61"/>
      <c r="Z592" s="61"/>
      <c r="AA592" s="61"/>
      <c r="AB592" s="61"/>
    </row>
    <row r="593" spans="1:28" ht="14.25" customHeight="1" x14ac:dyDescent="0.35">
      <c r="A593" s="61"/>
      <c r="B593" s="61"/>
      <c r="C593" s="61"/>
      <c r="D593" s="61"/>
      <c r="E593" s="61"/>
      <c r="F593" s="61"/>
      <c r="G593" s="61"/>
      <c r="H593" s="61"/>
      <c r="I593" s="61"/>
      <c r="J593" s="61"/>
      <c r="K593" s="61"/>
      <c r="L593" s="61"/>
      <c r="M593" s="61"/>
      <c r="N593" s="61"/>
      <c r="O593" s="61"/>
      <c r="P593" s="61"/>
      <c r="Q593" s="61"/>
      <c r="R593" s="61"/>
      <c r="S593" s="61"/>
      <c r="T593" s="61"/>
      <c r="U593" s="61"/>
      <c r="V593" s="61"/>
      <c r="W593" s="61"/>
      <c r="X593" s="61"/>
      <c r="Y593" s="61"/>
      <c r="Z593" s="61"/>
      <c r="AA593" s="61"/>
      <c r="AB593" s="61"/>
    </row>
    <row r="594" spans="1:28" ht="14.25" customHeight="1" x14ac:dyDescent="0.35">
      <c r="A594" s="61"/>
      <c r="B594" s="61"/>
      <c r="C594" s="61"/>
      <c r="D594" s="61"/>
      <c r="E594" s="61"/>
      <c r="F594" s="61"/>
      <c r="G594" s="61"/>
      <c r="H594" s="61"/>
      <c r="I594" s="61"/>
      <c r="J594" s="61"/>
      <c r="K594" s="61"/>
      <c r="L594" s="61"/>
      <c r="M594" s="61"/>
      <c r="N594" s="61"/>
      <c r="O594" s="61"/>
      <c r="P594" s="61"/>
      <c r="Q594" s="61"/>
      <c r="R594" s="61"/>
      <c r="S594" s="61"/>
      <c r="T594" s="61"/>
      <c r="U594" s="61"/>
      <c r="V594" s="61"/>
      <c r="W594" s="61"/>
      <c r="X594" s="61"/>
      <c r="Y594" s="61"/>
      <c r="Z594" s="61"/>
      <c r="AA594" s="61"/>
      <c r="AB594" s="61"/>
    </row>
    <row r="595" spans="1:28" ht="14.25" customHeight="1" x14ac:dyDescent="0.35">
      <c r="A595" s="61"/>
      <c r="B595" s="61"/>
      <c r="C595" s="61"/>
      <c r="D595" s="61"/>
      <c r="E595" s="61"/>
      <c r="F595" s="61"/>
      <c r="G595" s="61"/>
      <c r="H595" s="61"/>
      <c r="I595" s="61"/>
      <c r="J595" s="61"/>
      <c r="K595" s="61"/>
      <c r="L595" s="61"/>
      <c r="M595" s="61"/>
      <c r="N595" s="61"/>
      <c r="O595" s="61"/>
      <c r="P595" s="61"/>
      <c r="Q595" s="61"/>
      <c r="R595" s="61"/>
      <c r="S595" s="61"/>
      <c r="T595" s="61"/>
      <c r="U595" s="61"/>
      <c r="V595" s="61"/>
      <c r="W595" s="61"/>
      <c r="X595" s="61"/>
      <c r="Y595" s="61"/>
      <c r="Z595" s="61"/>
      <c r="AA595" s="61"/>
      <c r="AB595" s="61"/>
    </row>
    <row r="596" spans="1:28" ht="14.25" customHeight="1" x14ac:dyDescent="0.35">
      <c r="A596" s="61"/>
      <c r="B596" s="61"/>
      <c r="C596" s="61"/>
      <c r="D596" s="61"/>
      <c r="E596" s="61"/>
      <c r="F596" s="61"/>
      <c r="G596" s="61"/>
      <c r="H596" s="61"/>
      <c r="I596" s="61"/>
      <c r="J596" s="61"/>
      <c r="K596" s="61"/>
      <c r="L596" s="61"/>
      <c r="M596" s="61"/>
      <c r="N596" s="61"/>
      <c r="O596" s="61"/>
      <c r="P596" s="61"/>
      <c r="Q596" s="61"/>
      <c r="R596" s="61"/>
      <c r="S596" s="61"/>
      <c r="T596" s="61"/>
      <c r="U596" s="61"/>
      <c r="V596" s="61"/>
      <c r="W596" s="61"/>
      <c r="X596" s="61"/>
      <c r="Y596" s="61"/>
      <c r="Z596" s="61"/>
      <c r="AA596" s="61"/>
      <c r="AB596" s="61"/>
    </row>
    <row r="597" spans="1:28" ht="14.25" customHeight="1" x14ac:dyDescent="0.35">
      <c r="A597" s="61"/>
      <c r="B597" s="61"/>
      <c r="C597" s="61"/>
      <c r="D597" s="61"/>
      <c r="E597" s="61"/>
      <c r="F597" s="61"/>
      <c r="G597" s="61"/>
      <c r="H597" s="61"/>
      <c r="I597" s="61"/>
      <c r="J597" s="61"/>
      <c r="K597" s="61"/>
      <c r="L597" s="61"/>
      <c r="M597" s="61"/>
      <c r="N597" s="61"/>
      <c r="O597" s="61"/>
      <c r="P597" s="61"/>
      <c r="Q597" s="61"/>
      <c r="R597" s="61"/>
      <c r="S597" s="61"/>
      <c r="T597" s="61"/>
      <c r="U597" s="61"/>
      <c r="V597" s="61"/>
      <c r="W597" s="61"/>
      <c r="X597" s="61"/>
      <c r="Y597" s="61"/>
      <c r="Z597" s="61"/>
      <c r="AA597" s="61"/>
      <c r="AB597" s="61"/>
    </row>
    <row r="598" spans="1:28" ht="14.25" customHeight="1" x14ac:dyDescent="0.35">
      <c r="A598" s="61"/>
      <c r="B598" s="61"/>
      <c r="C598" s="61"/>
      <c r="D598" s="61"/>
      <c r="E598" s="61"/>
      <c r="F598" s="61"/>
      <c r="G598" s="61"/>
      <c r="H598" s="61"/>
      <c r="I598" s="61"/>
      <c r="J598" s="61"/>
      <c r="K598" s="61"/>
      <c r="L598" s="61"/>
      <c r="M598" s="61"/>
      <c r="N598" s="61"/>
      <c r="O598" s="61"/>
      <c r="P598" s="61"/>
      <c r="Q598" s="61"/>
      <c r="R598" s="61"/>
      <c r="S598" s="61"/>
      <c r="T598" s="61"/>
      <c r="U598" s="61"/>
      <c r="V598" s="61"/>
      <c r="W598" s="61"/>
      <c r="X598" s="61"/>
      <c r="Y598" s="61"/>
      <c r="Z598" s="61"/>
      <c r="AA598" s="61"/>
      <c r="AB598" s="61"/>
    </row>
    <row r="599" spans="1:28" ht="14.25" customHeight="1" x14ac:dyDescent="0.35">
      <c r="A599" s="61"/>
      <c r="B599" s="61"/>
      <c r="C599" s="61"/>
      <c r="D599" s="61"/>
      <c r="E599" s="61"/>
      <c r="F599" s="61"/>
      <c r="G599" s="61"/>
      <c r="H599" s="61"/>
      <c r="I599" s="61"/>
      <c r="J599" s="61"/>
      <c r="K599" s="61"/>
      <c r="L599" s="61"/>
      <c r="M599" s="61"/>
      <c r="N599" s="61"/>
      <c r="O599" s="61"/>
      <c r="P599" s="61"/>
      <c r="Q599" s="61"/>
      <c r="R599" s="61"/>
      <c r="S599" s="61"/>
      <c r="T599" s="61"/>
      <c r="U599" s="61"/>
      <c r="V599" s="61"/>
      <c r="W599" s="61"/>
      <c r="X599" s="61"/>
      <c r="Y599" s="61"/>
      <c r="Z599" s="61"/>
      <c r="AA599" s="61"/>
      <c r="AB599" s="61"/>
    </row>
    <row r="600" spans="1:28" ht="14.25" customHeight="1" x14ac:dyDescent="0.35">
      <c r="A600" s="61"/>
      <c r="B600" s="61"/>
      <c r="C600" s="61"/>
      <c r="D600" s="61"/>
      <c r="E600" s="61"/>
      <c r="F600" s="61"/>
      <c r="G600" s="61"/>
      <c r="H600" s="61"/>
      <c r="I600" s="61"/>
      <c r="J600" s="61"/>
      <c r="K600" s="61"/>
      <c r="L600" s="61"/>
      <c r="M600" s="61"/>
      <c r="N600" s="61"/>
      <c r="O600" s="61"/>
      <c r="P600" s="61"/>
      <c r="Q600" s="61"/>
      <c r="R600" s="61"/>
      <c r="S600" s="61"/>
      <c r="T600" s="61"/>
      <c r="U600" s="61"/>
      <c r="V600" s="61"/>
      <c r="W600" s="61"/>
      <c r="X600" s="61"/>
      <c r="Y600" s="61"/>
      <c r="Z600" s="61"/>
      <c r="AA600" s="61"/>
      <c r="AB600" s="61"/>
    </row>
    <row r="601" spans="1:28" ht="14.25" customHeight="1" x14ac:dyDescent="0.35">
      <c r="A601" s="61"/>
      <c r="B601" s="61"/>
      <c r="C601" s="61"/>
      <c r="D601" s="61"/>
      <c r="E601" s="61"/>
      <c r="F601" s="61"/>
      <c r="G601" s="61"/>
      <c r="H601" s="61"/>
      <c r="I601" s="61"/>
      <c r="J601" s="61"/>
      <c r="K601" s="61"/>
      <c r="L601" s="61"/>
      <c r="M601" s="61"/>
      <c r="N601" s="61"/>
      <c r="O601" s="61"/>
      <c r="P601" s="61"/>
      <c r="Q601" s="61"/>
      <c r="R601" s="61"/>
      <c r="S601" s="61"/>
      <c r="T601" s="61"/>
      <c r="U601" s="61"/>
      <c r="V601" s="61"/>
      <c r="W601" s="61"/>
      <c r="X601" s="61"/>
      <c r="Y601" s="61"/>
      <c r="Z601" s="61"/>
      <c r="AA601" s="61"/>
      <c r="AB601" s="61"/>
    </row>
    <row r="602" spans="1:28" ht="14.25" customHeight="1" x14ac:dyDescent="0.35">
      <c r="A602" s="61"/>
      <c r="B602" s="61"/>
      <c r="C602" s="61"/>
      <c r="D602" s="61"/>
      <c r="E602" s="61"/>
      <c r="F602" s="61"/>
      <c r="G602" s="61"/>
      <c r="H602" s="61"/>
      <c r="I602" s="61"/>
      <c r="J602" s="61"/>
      <c r="K602" s="61"/>
      <c r="L602" s="61"/>
      <c r="M602" s="61"/>
      <c r="N602" s="61"/>
      <c r="O602" s="61"/>
      <c r="P602" s="61"/>
      <c r="Q602" s="61"/>
      <c r="R602" s="61"/>
      <c r="S602" s="61"/>
      <c r="T602" s="61"/>
      <c r="U602" s="61"/>
      <c r="V602" s="61"/>
      <c r="W602" s="61"/>
      <c r="X602" s="61"/>
      <c r="Y602" s="61"/>
      <c r="Z602" s="61"/>
      <c r="AA602" s="61"/>
      <c r="AB602" s="61"/>
    </row>
    <row r="603" spans="1:28" ht="14.25" customHeight="1" x14ac:dyDescent="0.35">
      <c r="A603" s="61"/>
      <c r="B603" s="61"/>
      <c r="C603" s="61"/>
      <c r="D603" s="61"/>
      <c r="E603" s="61"/>
      <c r="F603" s="61"/>
      <c r="G603" s="61"/>
      <c r="H603" s="61"/>
      <c r="I603" s="61"/>
      <c r="J603" s="61"/>
      <c r="K603" s="61"/>
      <c r="L603" s="61"/>
      <c r="M603" s="61"/>
      <c r="N603" s="61"/>
      <c r="O603" s="61"/>
      <c r="P603" s="61"/>
      <c r="Q603" s="61"/>
      <c r="R603" s="61"/>
      <c r="S603" s="61"/>
      <c r="T603" s="61"/>
      <c r="U603" s="61"/>
      <c r="V603" s="61"/>
      <c r="W603" s="61"/>
      <c r="X603" s="61"/>
      <c r="Y603" s="61"/>
      <c r="Z603" s="61"/>
      <c r="AA603" s="61"/>
      <c r="AB603" s="61"/>
    </row>
    <row r="604" spans="1:28" ht="14.25" customHeight="1" x14ac:dyDescent="0.35">
      <c r="A604" s="61"/>
      <c r="B604" s="61"/>
      <c r="C604" s="61"/>
      <c r="D604" s="61"/>
      <c r="E604" s="61"/>
      <c r="F604" s="61"/>
      <c r="G604" s="61"/>
      <c r="H604" s="61"/>
      <c r="I604" s="61"/>
      <c r="J604" s="61"/>
      <c r="K604" s="61"/>
      <c r="L604" s="61"/>
      <c r="M604" s="61"/>
      <c r="N604" s="61"/>
      <c r="O604" s="61"/>
      <c r="P604" s="61"/>
      <c r="Q604" s="61"/>
      <c r="R604" s="61"/>
      <c r="S604" s="61"/>
      <c r="T604" s="61"/>
      <c r="U604" s="61"/>
      <c r="V604" s="61"/>
      <c r="W604" s="61"/>
      <c r="X604" s="61"/>
      <c r="Y604" s="61"/>
      <c r="Z604" s="61"/>
      <c r="AA604" s="61"/>
      <c r="AB604" s="61"/>
    </row>
    <row r="605" spans="1:28" ht="14.25" customHeight="1" x14ac:dyDescent="0.35">
      <c r="A605" s="61"/>
      <c r="B605" s="61"/>
      <c r="C605" s="61"/>
      <c r="D605" s="61"/>
      <c r="E605" s="61"/>
      <c r="F605" s="61"/>
      <c r="G605" s="61"/>
      <c r="H605" s="61"/>
      <c r="I605" s="61"/>
      <c r="J605" s="61"/>
      <c r="K605" s="61"/>
      <c r="L605" s="61"/>
      <c r="M605" s="61"/>
      <c r="N605" s="61"/>
      <c r="O605" s="61"/>
      <c r="P605" s="61"/>
      <c r="Q605" s="61"/>
      <c r="R605" s="61"/>
      <c r="S605" s="61"/>
      <c r="T605" s="61"/>
      <c r="U605" s="61"/>
      <c r="V605" s="61"/>
      <c r="W605" s="61"/>
      <c r="X605" s="61"/>
      <c r="Y605" s="61"/>
      <c r="Z605" s="61"/>
      <c r="AA605" s="61"/>
      <c r="AB605" s="61"/>
    </row>
    <row r="606" spans="1:28" ht="14.25" customHeight="1" x14ac:dyDescent="0.35">
      <c r="A606" s="61"/>
      <c r="B606" s="61"/>
      <c r="C606" s="61"/>
      <c r="D606" s="61"/>
      <c r="E606" s="61"/>
      <c r="F606" s="61"/>
      <c r="G606" s="61"/>
      <c r="H606" s="61"/>
      <c r="I606" s="61"/>
      <c r="J606" s="61"/>
      <c r="K606" s="61"/>
      <c r="L606" s="61"/>
      <c r="M606" s="61"/>
      <c r="N606" s="61"/>
      <c r="O606" s="61"/>
      <c r="P606" s="61"/>
      <c r="Q606" s="61"/>
      <c r="R606" s="61"/>
      <c r="S606" s="61"/>
      <c r="T606" s="61"/>
      <c r="U606" s="61"/>
      <c r="V606" s="61"/>
      <c r="W606" s="61"/>
      <c r="X606" s="61"/>
      <c r="Y606" s="61"/>
      <c r="Z606" s="61"/>
      <c r="AA606" s="61"/>
      <c r="AB606" s="61"/>
    </row>
    <row r="607" spans="1:28" ht="14.25" customHeight="1" x14ac:dyDescent="0.35">
      <c r="A607" s="61"/>
      <c r="B607" s="61"/>
      <c r="C607" s="61"/>
      <c r="D607" s="61"/>
      <c r="E607" s="61"/>
      <c r="F607" s="61"/>
      <c r="G607" s="61"/>
      <c r="H607" s="61"/>
      <c r="I607" s="61"/>
      <c r="J607" s="61"/>
      <c r="K607" s="61"/>
      <c r="L607" s="61"/>
      <c r="M607" s="61"/>
      <c r="N607" s="61"/>
      <c r="O607" s="61"/>
      <c r="P607" s="61"/>
      <c r="Q607" s="61"/>
      <c r="R607" s="61"/>
      <c r="S607" s="61"/>
      <c r="T607" s="61"/>
      <c r="U607" s="61"/>
      <c r="V607" s="61"/>
      <c r="W607" s="61"/>
      <c r="X607" s="61"/>
      <c r="Y607" s="61"/>
      <c r="Z607" s="61"/>
      <c r="AA607" s="61"/>
      <c r="AB607" s="61"/>
    </row>
    <row r="608" spans="1:28" ht="14.25" customHeight="1" x14ac:dyDescent="0.35">
      <c r="A608" s="61"/>
      <c r="B608" s="61"/>
      <c r="C608" s="61"/>
      <c r="D608" s="61"/>
      <c r="E608" s="61"/>
      <c r="F608" s="61"/>
      <c r="G608" s="61"/>
      <c r="H608" s="61"/>
      <c r="I608" s="61"/>
      <c r="J608" s="61"/>
      <c r="K608" s="61"/>
      <c r="L608" s="61"/>
      <c r="M608" s="61"/>
      <c r="N608" s="61"/>
      <c r="O608" s="61"/>
      <c r="P608" s="61"/>
      <c r="Q608" s="61"/>
      <c r="R608" s="61"/>
      <c r="S608" s="61"/>
      <c r="T608" s="61"/>
      <c r="U608" s="61"/>
      <c r="V608" s="61"/>
      <c r="W608" s="61"/>
      <c r="X608" s="61"/>
      <c r="Y608" s="61"/>
      <c r="Z608" s="61"/>
      <c r="AA608" s="61"/>
      <c r="AB608" s="61"/>
    </row>
    <row r="609" spans="1:28" ht="14.25" customHeight="1" x14ac:dyDescent="0.35">
      <c r="A609" s="61"/>
      <c r="B609" s="61"/>
      <c r="C609" s="61"/>
      <c r="D609" s="61"/>
      <c r="E609" s="61"/>
      <c r="F609" s="61"/>
      <c r="G609" s="61"/>
      <c r="H609" s="61"/>
      <c r="I609" s="61"/>
      <c r="J609" s="61"/>
      <c r="K609" s="61"/>
      <c r="L609" s="61"/>
      <c r="M609" s="61"/>
      <c r="N609" s="61"/>
      <c r="O609" s="61"/>
      <c r="P609" s="61"/>
      <c r="Q609" s="61"/>
      <c r="R609" s="61"/>
      <c r="S609" s="61"/>
      <c r="T609" s="61"/>
      <c r="U609" s="61"/>
      <c r="V609" s="61"/>
      <c r="W609" s="61"/>
      <c r="X609" s="61"/>
      <c r="Y609" s="61"/>
      <c r="Z609" s="61"/>
      <c r="AA609" s="61"/>
      <c r="AB609" s="61"/>
    </row>
    <row r="610" spans="1:28" ht="14.25" customHeight="1" x14ac:dyDescent="0.35">
      <c r="A610" s="61"/>
      <c r="B610" s="61"/>
      <c r="C610" s="61"/>
      <c r="D610" s="61"/>
      <c r="E610" s="61"/>
      <c r="F610" s="61"/>
      <c r="G610" s="61"/>
      <c r="H610" s="61"/>
      <c r="I610" s="61"/>
      <c r="J610" s="61"/>
      <c r="K610" s="61"/>
      <c r="L610" s="61"/>
      <c r="M610" s="61"/>
      <c r="N610" s="61"/>
      <c r="O610" s="61"/>
      <c r="P610" s="61"/>
      <c r="Q610" s="61"/>
      <c r="R610" s="61"/>
      <c r="S610" s="61"/>
      <c r="T610" s="61"/>
      <c r="U610" s="61"/>
      <c r="V610" s="61"/>
      <c r="W610" s="61"/>
      <c r="X610" s="61"/>
      <c r="Y610" s="61"/>
      <c r="Z610" s="61"/>
      <c r="AA610" s="61"/>
      <c r="AB610" s="61"/>
    </row>
    <row r="611" spans="1:28" ht="14.25" customHeight="1" x14ac:dyDescent="0.35">
      <c r="A611" s="61"/>
      <c r="B611" s="61"/>
      <c r="C611" s="61"/>
      <c r="D611" s="61"/>
      <c r="E611" s="61"/>
      <c r="F611" s="61"/>
      <c r="G611" s="61"/>
      <c r="H611" s="61"/>
      <c r="I611" s="61"/>
      <c r="J611" s="61"/>
      <c r="K611" s="61"/>
      <c r="L611" s="61"/>
      <c r="M611" s="61"/>
      <c r="N611" s="61"/>
      <c r="O611" s="61"/>
      <c r="P611" s="61"/>
      <c r="Q611" s="61"/>
      <c r="R611" s="61"/>
      <c r="S611" s="61"/>
      <c r="T611" s="61"/>
      <c r="U611" s="61"/>
      <c r="V611" s="61"/>
      <c r="W611" s="61"/>
      <c r="X611" s="61"/>
      <c r="Y611" s="61"/>
      <c r="Z611" s="61"/>
      <c r="AA611" s="61"/>
      <c r="AB611" s="61"/>
    </row>
    <row r="612" spans="1:28" ht="14.25" customHeight="1" x14ac:dyDescent="0.35">
      <c r="A612" s="61"/>
      <c r="B612" s="61"/>
      <c r="C612" s="61"/>
      <c r="D612" s="61"/>
      <c r="E612" s="61"/>
      <c r="F612" s="61"/>
      <c r="G612" s="61"/>
      <c r="H612" s="61"/>
      <c r="I612" s="61"/>
      <c r="J612" s="61"/>
      <c r="K612" s="61"/>
      <c r="L612" s="61"/>
      <c r="M612" s="61"/>
      <c r="N612" s="61"/>
      <c r="O612" s="61"/>
      <c r="P612" s="61"/>
      <c r="Q612" s="61"/>
      <c r="R612" s="61"/>
      <c r="S612" s="61"/>
      <c r="T612" s="61"/>
      <c r="U612" s="61"/>
      <c r="V612" s="61"/>
      <c r="W612" s="61"/>
      <c r="X612" s="61"/>
      <c r="Y612" s="61"/>
      <c r="Z612" s="61"/>
      <c r="AA612" s="61"/>
      <c r="AB612" s="61"/>
    </row>
    <row r="613" spans="1:28" ht="14.25" customHeight="1" x14ac:dyDescent="0.35">
      <c r="A613" s="61"/>
      <c r="B613" s="61"/>
      <c r="C613" s="61"/>
      <c r="D613" s="61"/>
      <c r="E613" s="61"/>
      <c r="F613" s="61"/>
      <c r="G613" s="61"/>
      <c r="H613" s="61"/>
      <c r="I613" s="61"/>
      <c r="J613" s="61"/>
      <c r="K613" s="61"/>
      <c r="L613" s="61"/>
      <c r="M613" s="61"/>
      <c r="N613" s="61"/>
      <c r="O613" s="61"/>
      <c r="P613" s="61"/>
      <c r="Q613" s="61"/>
      <c r="R613" s="61"/>
      <c r="S613" s="61"/>
      <c r="T613" s="61"/>
      <c r="U613" s="61"/>
      <c r="V613" s="61"/>
      <c r="W613" s="61"/>
      <c r="X613" s="61"/>
      <c r="Y613" s="61"/>
      <c r="Z613" s="61"/>
      <c r="AA613" s="61"/>
      <c r="AB613" s="61"/>
    </row>
    <row r="614" spans="1:28" ht="14.25" customHeight="1" x14ac:dyDescent="0.35">
      <c r="A614" s="61"/>
      <c r="B614" s="61"/>
      <c r="C614" s="61"/>
      <c r="D614" s="61"/>
      <c r="E614" s="61"/>
      <c r="F614" s="61"/>
      <c r="G614" s="61"/>
      <c r="H614" s="61"/>
      <c r="I614" s="61"/>
      <c r="J614" s="61"/>
      <c r="K614" s="61"/>
      <c r="L614" s="61"/>
      <c r="M614" s="61"/>
      <c r="N614" s="61"/>
      <c r="O614" s="61"/>
      <c r="P614" s="61"/>
      <c r="Q614" s="61"/>
      <c r="R614" s="61"/>
      <c r="S614" s="61"/>
      <c r="T614" s="61"/>
      <c r="U614" s="61"/>
      <c r="V614" s="61"/>
      <c r="W614" s="61"/>
      <c r="X614" s="61"/>
      <c r="Y614" s="61"/>
      <c r="Z614" s="61"/>
      <c r="AA614" s="61"/>
      <c r="AB614" s="61"/>
    </row>
    <row r="615" spans="1:28" ht="14.25" customHeight="1" x14ac:dyDescent="0.35">
      <c r="A615" s="61"/>
      <c r="B615" s="61"/>
      <c r="C615" s="61"/>
      <c r="D615" s="61"/>
      <c r="E615" s="61"/>
      <c r="F615" s="61"/>
      <c r="G615" s="61"/>
      <c r="H615" s="61"/>
      <c r="I615" s="61"/>
      <c r="J615" s="61"/>
      <c r="K615" s="61"/>
      <c r="L615" s="61"/>
      <c r="M615" s="61"/>
      <c r="N615" s="61"/>
      <c r="O615" s="61"/>
      <c r="P615" s="61"/>
      <c r="Q615" s="61"/>
      <c r="R615" s="61"/>
      <c r="S615" s="61"/>
      <c r="T615" s="61"/>
      <c r="U615" s="61"/>
      <c r="V615" s="61"/>
      <c r="W615" s="61"/>
      <c r="X615" s="61"/>
      <c r="Y615" s="61"/>
      <c r="Z615" s="61"/>
      <c r="AA615" s="61"/>
      <c r="AB615" s="61"/>
    </row>
    <row r="616" spans="1:28" ht="14.25" customHeight="1" x14ac:dyDescent="0.35">
      <c r="A616" s="61"/>
      <c r="B616" s="61"/>
      <c r="C616" s="61"/>
      <c r="D616" s="61"/>
      <c r="E616" s="61"/>
      <c r="F616" s="61"/>
      <c r="G616" s="61"/>
      <c r="H616" s="61"/>
      <c r="I616" s="61"/>
      <c r="J616" s="61"/>
      <c r="K616" s="61"/>
      <c r="L616" s="61"/>
      <c r="M616" s="61"/>
      <c r="N616" s="61"/>
      <c r="O616" s="61"/>
      <c r="P616" s="61"/>
      <c r="Q616" s="61"/>
      <c r="R616" s="61"/>
      <c r="S616" s="61"/>
      <c r="T616" s="61"/>
      <c r="U616" s="61"/>
      <c r="V616" s="61"/>
      <c r="W616" s="61"/>
      <c r="X616" s="61"/>
      <c r="Y616" s="61"/>
      <c r="Z616" s="61"/>
      <c r="AA616" s="61"/>
      <c r="AB616" s="61"/>
    </row>
    <row r="617" spans="1:28" ht="14.25" customHeight="1" x14ac:dyDescent="0.35">
      <c r="A617" s="61"/>
      <c r="B617" s="61"/>
      <c r="C617" s="61"/>
      <c r="D617" s="61"/>
      <c r="E617" s="61"/>
      <c r="F617" s="61"/>
      <c r="G617" s="61"/>
      <c r="H617" s="61"/>
      <c r="I617" s="61"/>
      <c r="J617" s="61"/>
      <c r="K617" s="61"/>
      <c r="L617" s="61"/>
      <c r="M617" s="61"/>
      <c r="N617" s="61"/>
      <c r="O617" s="61"/>
      <c r="P617" s="61"/>
      <c r="Q617" s="61"/>
      <c r="R617" s="61"/>
      <c r="S617" s="61"/>
      <c r="T617" s="61"/>
      <c r="U617" s="61"/>
      <c r="V617" s="61"/>
      <c r="W617" s="61"/>
      <c r="X617" s="61"/>
      <c r="Y617" s="61"/>
      <c r="Z617" s="61"/>
      <c r="AA617" s="61"/>
      <c r="AB617" s="61"/>
    </row>
    <row r="618" spans="1:28" ht="14.25" customHeight="1" x14ac:dyDescent="0.35">
      <c r="A618" s="61"/>
      <c r="B618" s="61"/>
      <c r="C618" s="61"/>
      <c r="D618" s="61"/>
      <c r="E618" s="61"/>
      <c r="F618" s="61"/>
      <c r="G618" s="61"/>
      <c r="H618" s="61"/>
      <c r="I618" s="61"/>
      <c r="J618" s="61"/>
      <c r="K618" s="61"/>
      <c r="L618" s="61"/>
      <c r="M618" s="61"/>
      <c r="N618" s="61"/>
      <c r="O618" s="61"/>
      <c r="P618" s="61"/>
      <c r="Q618" s="61"/>
      <c r="R618" s="61"/>
      <c r="S618" s="61"/>
      <c r="T618" s="61"/>
      <c r="U618" s="61"/>
      <c r="V618" s="61"/>
      <c r="W618" s="61"/>
      <c r="X618" s="61"/>
      <c r="Y618" s="61"/>
      <c r="Z618" s="61"/>
      <c r="AA618" s="61"/>
      <c r="AB618" s="61"/>
    </row>
    <row r="619" spans="1:28" ht="14.25" customHeight="1" x14ac:dyDescent="0.35">
      <c r="A619" s="61"/>
      <c r="B619" s="61"/>
      <c r="C619" s="61"/>
      <c r="D619" s="61"/>
      <c r="E619" s="61"/>
      <c r="F619" s="61"/>
      <c r="G619" s="61"/>
      <c r="H619" s="61"/>
      <c r="I619" s="61"/>
      <c r="J619" s="61"/>
      <c r="K619" s="61"/>
      <c r="L619" s="61"/>
      <c r="M619" s="61"/>
      <c r="N619" s="61"/>
      <c r="O619" s="61"/>
      <c r="P619" s="61"/>
      <c r="Q619" s="61"/>
      <c r="R619" s="61"/>
      <c r="S619" s="61"/>
      <c r="T619" s="61"/>
      <c r="U619" s="61"/>
      <c r="V619" s="61"/>
      <c r="W619" s="61"/>
      <c r="X619" s="61"/>
      <c r="Y619" s="61"/>
      <c r="Z619" s="61"/>
      <c r="AA619" s="61"/>
      <c r="AB619" s="61"/>
    </row>
    <row r="620" spans="1:28" ht="14.25" customHeight="1" x14ac:dyDescent="0.35">
      <c r="A620" s="61"/>
      <c r="B620" s="61"/>
      <c r="C620" s="61"/>
      <c r="D620" s="61"/>
      <c r="E620" s="61"/>
      <c r="F620" s="61"/>
      <c r="G620" s="61"/>
      <c r="H620" s="61"/>
      <c r="I620" s="61"/>
      <c r="J620" s="61"/>
      <c r="K620" s="61"/>
      <c r="L620" s="61"/>
      <c r="M620" s="61"/>
      <c r="N620" s="61"/>
      <c r="O620" s="61"/>
      <c r="P620" s="61"/>
      <c r="Q620" s="61"/>
      <c r="R620" s="61"/>
      <c r="S620" s="61"/>
      <c r="T620" s="61"/>
      <c r="U620" s="61"/>
      <c r="V620" s="61"/>
      <c r="W620" s="61"/>
      <c r="X620" s="61"/>
      <c r="Y620" s="61"/>
      <c r="Z620" s="61"/>
      <c r="AA620" s="61"/>
      <c r="AB620" s="61"/>
    </row>
    <row r="621" spans="1:28" ht="14.25" customHeight="1" x14ac:dyDescent="0.35">
      <c r="A621" s="61"/>
      <c r="B621" s="61"/>
      <c r="C621" s="61"/>
      <c r="D621" s="61"/>
      <c r="E621" s="61"/>
      <c r="F621" s="61"/>
      <c r="G621" s="61"/>
      <c r="H621" s="61"/>
      <c r="I621" s="61"/>
      <c r="J621" s="61"/>
      <c r="K621" s="61"/>
      <c r="L621" s="61"/>
      <c r="M621" s="61"/>
      <c r="N621" s="61"/>
      <c r="O621" s="61"/>
      <c r="P621" s="61"/>
      <c r="Q621" s="61"/>
      <c r="R621" s="61"/>
      <c r="S621" s="61"/>
      <c r="T621" s="61"/>
      <c r="U621" s="61"/>
      <c r="V621" s="61"/>
      <c r="W621" s="61"/>
      <c r="X621" s="61"/>
      <c r="Y621" s="61"/>
      <c r="Z621" s="61"/>
      <c r="AA621" s="61"/>
      <c r="AB621" s="61"/>
    </row>
    <row r="622" spans="1:28" ht="14.25" customHeight="1" x14ac:dyDescent="0.35">
      <c r="A622" s="61"/>
      <c r="B622" s="61"/>
      <c r="C622" s="61"/>
      <c r="D622" s="61"/>
      <c r="E622" s="61"/>
      <c r="F622" s="61"/>
      <c r="G622" s="61"/>
      <c r="H622" s="61"/>
      <c r="I622" s="61"/>
      <c r="J622" s="61"/>
      <c r="K622" s="61"/>
      <c r="L622" s="61"/>
      <c r="M622" s="61"/>
      <c r="N622" s="61"/>
      <c r="O622" s="61"/>
      <c r="P622" s="61"/>
      <c r="Q622" s="61"/>
      <c r="R622" s="61"/>
      <c r="S622" s="61"/>
      <c r="T622" s="61"/>
      <c r="U622" s="61"/>
      <c r="V622" s="61"/>
      <c r="W622" s="61"/>
      <c r="X622" s="61"/>
      <c r="Y622" s="61"/>
      <c r="Z622" s="61"/>
      <c r="AA622" s="61"/>
      <c r="AB622" s="61"/>
    </row>
    <row r="623" spans="1:28" ht="14.25" customHeight="1" x14ac:dyDescent="0.35">
      <c r="A623" s="61"/>
      <c r="B623" s="61"/>
      <c r="C623" s="61"/>
      <c r="D623" s="61"/>
      <c r="E623" s="61"/>
      <c r="F623" s="61"/>
      <c r="G623" s="61"/>
      <c r="H623" s="61"/>
      <c r="I623" s="61"/>
      <c r="J623" s="61"/>
      <c r="K623" s="61"/>
      <c r="L623" s="61"/>
      <c r="M623" s="61"/>
      <c r="N623" s="61"/>
      <c r="O623" s="61"/>
      <c r="P623" s="61"/>
      <c r="Q623" s="61"/>
      <c r="R623" s="61"/>
      <c r="S623" s="61"/>
      <c r="T623" s="61"/>
      <c r="U623" s="61"/>
      <c r="V623" s="61"/>
      <c r="W623" s="61"/>
      <c r="X623" s="61"/>
      <c r="Y623" s="61"/>
      <c r="Z623" s="61"/>
      <c r="AA623" s="61"/>
      <c r="AB623" s="61"/>
    </row>
    <row r="624" spans="1:28" ht="14.25" customHeight="1" x14ac:dyDescent="0.35">
      <c r="A624" s="61"/>
      <c r="B624" s="61"/>
      <c r="C624" s="61"/>
      <c r="D624" s="61"/>
      <c r="E624" s="61"/>
      <c r="F624" s="61"/>
      <c r="G624" s="61"/>
      <c r="H624" s="61"/>
      <c r="I624" s="61"/>
      <c r="J624" s="61"/>
      <c r="K624" s="61"/>
      <c r="L624" s="61"/>
      <c r="M624" s="61"/>
      <c r="N624" s="61"/>
      <c r="O624" s="61"/>
      <c r="P624" s="61"/>
      <c r="Q624" s="61"/>
      <c r="R624" s="61"/>
      <c r="S624" s="61"/>
      <c r="T624" s="61"/>
      <c r="U624" s="61"/>
      <c r="V624" s="61"/>
      <c r="W624" s="61"/>
      <c r="X624" s="61"/>
      <c r="Y624" s="61"/>
      <c r="Z624" s="61"/>
      <c r="AA624" s="61"/>
      <c r="AB624" s="61"/>
    </row>
    <row r="625" spans="1:28" ht="14.25" customHeight="1" x14ac:dyDescent="0.35">
      <c r="A625" s="61"/>
      <c r="B625" s="61"/>
      <c r="C625" s="61"/>
      <c r="D625" s="61"/>
      <c r="E625" s="61"/>
      <c r="F625" s="61"/>
      <c r="G625" s="61"/>
      <c r="H625" s="61"/>
      <c r="I625" s="61"/>
      <c r="J625" s="61"/>
      <c r="K625" s="61"/>
      <c r="L625" s="61"/>
      <c r="M625" s="61"/>
      <c r="N625" s="61"/>
      <c r="O625" s="61"/>
      <c r="P625" s="61"/>
      <c r="Q625" s="61"/>
      <c r="R625" s="61"/>
      <c r="S625" s="61"/>
      <c r="T625" s="61"/>
      <c r="U625" s="61"/>
      <c r="V625" s="61"/>
      <c r="W625" s="61"/>
      <c r="X625" s="61"/>
      <c r="Y625" s="61"/>
      <c r="Z625" s="61"/>
      <c r="AA625" s="61"/>
      <c r="AB625" s="61"/>
    </row>
    <row r="626" spans="1:28" ht="14.25" customHeight="1" x14ac:dyDescent="0.35">
      <c r="A626" s="61"/>
      <c r="B626" s="61"/>
      <c r="C626" s="61"/>
      <c r="D626" s="61"/>
      <c r="E626" s="61"/>
      <c r="F626" s="61"/>
      <c r="G626" s="61"/>
      <c r="H626" s="61"/>
      <c r="I626" s="61"/>
      <c r="J626" s="61"/>
      <c r="K626" s="61"/>
      <c r="L626" s="61"/>
      <c r="M626" s="61"/>
      <c r="N626" s="61"/>
      <c r="O626" s="61"/>
      <c r="P626" s="61"/>
      <c r="Q626" s="61"/>
      <c r="R626" s="61"/>
      <c r="S626" s="61"/>
      <c r="T626" s="61"/>
      <c r="U626" s="61"/>
      <c r="V626" s="61"/>
      <c r="W626" s="61"/>
      <c r="X626" s="61"/>
      <c r="Y626" s="61"/>
      <c r="Z626" s="61"/>
      <c r="AA626" s="61"/>
      <c r="AB626" s="61"/>
    </row>
    <row r="627" spans="1:28" ht="14.25" customHeight="1" x14ac:dyDescent="0.35">
      <c r="A627" s="61"/>
      <c r="B627" s="61"/>
      <c r="C627" s="61"/>
      <c r="D627" s="61"/>
      <c r="E627" s="61"/>
      <c r="F627" s="61"/>
      <c r="G627" s="61"/>
      <c r="H627" s="61"/>
      <c r="I627" s="61"/>
      <c r="J627" s="61"/>
      <c r="K627" s="61"/>
      <c r="L627" s="61"/>
      <c r="M627" s="61"/>
      <c r="N627" s="61"/>
      <c r="O627" s="61"/>
      <c r="P627" s="61"/>
      <c r="Q627" s="61"/>
      <c r="R627" s="61"/>
      <c r="S627" s="61"/>
      <c r="T627" s="61"/>
      <c r="U627" s="61"/>
      <c r="V627" s="61"/>
      <c r="W627" s="61"/>
      <c r="X627" s="61"/>
      <c r="Y627" s="61"/>
      <c r="Z627" s="61"/>
      <c r="AA627" s="61"/>
      <c r="AB627" s="61"/>
    </row>
    <row r="628" spans="1:28" ht="14.25" customHeight="1" x14ac:dyDescent="0.35">
      <c r="A628" s="61"/>
      <c r="B628" s="61"/>
      <c r="C628" s="61"/>
      <c r="D628" s="61"/>
      <c r="E628" s="61"/>
      <c r="F628" s="61"/>
      <c r="G628" s="61"/>
      <c r="H628" s="61"/>
      <c r="I628" s="61"/>
      <c r="J628" s="61"/>
      <c r="K628" s="61"/>
      <c r="L628" s="61"/>
      <c r="M628" s="61"/>
      <c r="N628" s="61"/>
      <c r="O628" s="61"/>
      <c r="P628" s="61"/>
      <c r="Q628" s="61"/>
      <c r="R628" s="61"/>
      <c r="S628" s="61"/>
      <c r="T628" s="61"/>
      <c r="U628" s="61"/>
      <c r="V628" s="61"/>
      <c r="W628" s="61"/>
      <c r="X628" s="61"/>
      <c r="Y628" s="61"/>
      <c r="Z628" s="61"/>
      <c r="AA628" s="61"/>
      <c r="AB628" s="61"/>
    </row>
    <row r="629" spans="1:28" ht="14.25" customHeight="1" x14ac:dyDescent="0.35">
      <c r="A629" s="61"/>
      <c r="B629" s="61"/>
      <c r="C629" s="61"/>
      <c r="D629" s="61"/>
      <c r="E629" s="61"/>
      <c r="F629" s="61"/>
      <c r="G629" s="61"/>
      <c r="H629" s="61"/>
      <c r="I629" s="61"/>
      <c r="J629" s="61"/>
      <c r="K629" s="61"/>
      <c r="L629" s="61"/>
      <c r="M629" s="61"/>
      <c r="N629" s="61"/>
      <c r="O629" s="61"/>
      <c r="P629" s="61"/>
      <c r="Q629" s="61"/>
      <c r="R629" s="61"/>
      <c r="S629" s="61"/>
      <c r="T629" s="61"/>
      <c r="U629" s="61"/>
      <c r="V629" s="61"/>
      <c r="W629" s="61"/>
      <c r="X629" s="61"/>
      <c r="Y629" s="61"/>
      <c r="Z629" s="61"/>
      <c r="AA629" s="61"/>
      <c r="AB629" s="61"/>
    </row>
    <row r="630" spans="1:28" ht="14.25" customHeight="1" x14ac:dyDescent="0.35">
      <c r="A630" s="61"/>
      <c r="B630" s="61"/>
      <c r="C630" s="61"/>
      <c r="D630" s="61"/>
      <c r="E630" s="61"/>
      <c r="F630" s="61"/>
      <c r="G630" s="61"/>
      <c r="H630" s="61"/>
      <c r="I630" s="61"/>
      <c r="J630" s="61"/>
      <c r="K630" s="61"/>
      <c r="L630" s="61"/>
      <c r="M630" s="61"/>
      <c r="N630" s="61"/>
      <c r="O630" s="61"/>
      <c r="P630" s="61"/>
      <c r="Q630" s="61"/>
      <c r="R630" s="61"/>
      <c r="S630" s="61"/>
      <c r="T630" s="61"/>
      <c r="U630" s="61"/>
      <c r="V630" s="61"/>
      <c r="W630" s="61"/>
      <c r="X630" s="61"/>
      <c r="Y630" s="61"/>
      <c r="Z630" s="61"/>
      <c r="AA630" s="61"/>
      <c r="AB630" s="61"/>
    </row>
    <row r="631" spans="1:28" ht="14.25" customHeight="1" x14ac:dyDescent="0.35">
      <c r="A631" s="61"/>
      <c r="B631" s="61"/>
      <c r="C631" s="61"/>
      <c r="D631" s="61"/>
      <c r="E631" s="61"/>
      <c r="F631" s="61"/>
      <c r="G631" s="61"/>
      <c r="H631" s="61"/>
      <c r="I631" s="61"/>
      <c r="J631" s="61"/>
      <c r="K631" s="61"/>
      <c r="L631" s="61"/>
      <c r="M631" s="61"/>
      <c r="N631" s="61"/>
      <c r="O631" s="61"/>
      <c r="P631" s="61"/>
      <c r="Q631" s="61"/>
      <c r="R631" s="61"/>
      <c r="S631" s="61"/>
      <c r="T631" s="61"/>
      <c r="U631" s="61"/>
      <c r="V631" s="61"/>
      <c r="W631" s="61"/>
      <c r="X631" s="61"/>
      <c r="Y631" s="61"/>
      <c r="Z631" s="61"/>
      <c r="AA631" s="61"/>
      <c r="AB631" s="61"/>
    </row>
    <row r="632" spans="1:28" ht="14.25" customHeight="1" x14ac:dyDescent="0.35">
      <c r="A632" s="61"/>
      <c r="B632" s="61"/>
      <c r="C632" s="61"/>
      <c r="D632" s="61"/>
      <c r="E632" s="61"/>
      <c r="F632" s="61"/>
      <c r="G632" s="61"/>
      <c r="H632" s="61"/>
      <c r="I632" s="61"/>
      <c r="J632" s="61"/>
      <c r="K632" s="61"/>
      <c r="L632" s="61"/>
      <c r="M632" s="61"/>
      <c r="N632" s="61"/>
      <c r="O632" s="61"/>
      <c r="P632" s="61"/>
      <c r="Q632" s="61"/>
      <c r="R632" s="61"/>
      <c r="S632" s="61"/>
      <c r="T632" s="61"/>
      <c r="U632" s="61"/>
      <c r="V632" s="61"/>
      <c r="W632" s="61"/>
      <c r="X632" s="61"/>
      <c r="Y632" s="61"/>
      <c r="Z632" s="61"/>
      <c r="AA632" s="61"/>
      <c r="AB632" s="61"/>
    </row>
    <row r="633" spans="1:28" ht="14.25" customHeight="1" x14ac:dyDescent="0.35">
      <c r="A633" s="61"/>
      <c r="B633" s="61"/>
      <c r="C633" s="61"/>
      <c r="D633" s="61"/>
      <c r="E633" s="61"/>
      <c r="F633" s="61"/>
      <c r="G633" s="61"/>
      <c r="H633" s="61"/>
      <c r="I633" s="61"/>
      <c r="J633" s="61"/>
      <c r="K633" s="61"/>
      <c r="L633" s="61"/>
      <c r="M633" s="61"/>
      <c r="N633" s="61"/>
      <c r="O633" s="61"/>
      <c r="P633" s="61"/>
      <c r="Q633" s="61"/>
      <c r="R633" s="61"/>
      <c r="S633" s="61"/>
      <c r="T633" s="61"/>
      <c r="U633" s="61"/>
      <c r="V633" s="61"/>
      <c r="W633" s="61"/>
      <c r="X633" s="61"/>
      <c r="Y633" s="61"/>
      <c r="Z633" s="61"/>
      <c r="AA633" s="61"/>
      <c r="AB633" s="61"/>
    </row>
    <row r="634" spans="1:28" ht="14.25" customHeight="1" x14ac:dyDescent="0.35">
      <c r="A634" s="61"/>
      <c r="B634" s="61"/>
      <c r="C634" s="61"/>
      <c r="D634" s="61"/>
      <c r="E634" s="61"/>
      <c r="F634" s="61"/>
      <c r="G634" s="61"/>
      <c r="H634" s="61"/>
      <c r="I634" s="61"/>
      <c r="J634" s="61"/>
      <c r="K634" s="61"/>
      <c r="L634" s="61"/>
      <c r="M634" s="61"/>
      <c r="N634" s="61"/>
      <c r="O634" s="61"/>
      <c r="P634" s="61"/>
      <c r="Q634" s="61"/>
      <c r="R634" s="61"/>
      <c r="S634" s="61"/>
      <c r="T634" s="61"/>
      <c r="U634" s="61"/>
      <c r="V634" s="61"/>
      <c r="W634" s="61"/>
      <c r="X634" s="61"/>
      <c r="Y634" s="61"/>
      <c r="Z634" s="61"/>
      <c r="AA634" s="61"/>
      <c r="AB634" s="61"/>
    </row>
    <row r="635" spans="1:28" ht="14.25" customHeight="1" x14ac:dyDescent="0.35">
      <c r="A635" s="61"/>
      <c r="B635" s="61"/>
      <c r="C635" s="61"/>
      <c r="D635" s="61"/>
      <c r="E635" s="61"/>
      <c r="F635" s="61"/>
      <c r="G635" s="61"/>
      <c r="H635" s="61"/>
      <c r="I635" s="61"/>
      <c r="J635" s="61"/>
      <c r="K635" s="61"/>
      <c r="L635" s="61"/>
      <c r="M635" s="61"/>
      <c r="N635" s="61"/>
      <c r="O635" s="61"/>
      <c r="P635" s="61"/>
      <c r="Q635" s="61"/>
      <c r="R635" s="61"/>
      <c r="S635" s="61"/>
      <c r="T635" s="61"/>
      <c r="U635" s="61"/>
      <c r="V635" s="61"/>
      <c r="W635" s="61"/>
      <c r="X635" s="61"/>
      <c r="Y635" s="61"/>
      <c r="Z635" s="61"/>
      <c r="AA635" s="61"/>
      <c r="AB635" s="61"/>
    </row>
    <row r="636" spans="1:28" ht="14.25" customHeight="1" x14ac:dyDescent="0.35">
      <c r="A636" s="61"/>
      <c r="B636" s="61"/>
      <c r="C636" s="61"/>
      <c r="D636" s="61"/>
      <c r="E636" s="61"/>
      <c r="F636" s="61"/>
      <c r="G636" s="61"/>
      <c r="H636" s="61"/>
      <c r="I636" s="61"/>
      <c r="J636" s="61"/>
      <c r="K636" s="61"/>
      <c r="L636" s="61"/>
      <c r="M636" s="61"/>
      <c r="N636" s="61"/>
      <c r="O636" s="61"/>
      <c r="P636" s="61"/>
      <c r="Q636" s="61"/>
      <c r="R636" s="61"/>
      <c r="S636" s="61"/>
      <c r="T636" s="61"/>
      <c r="U636" s="61"/>
      <c r="V636" s="61"/>
      <c r="W636" s="61"/>
      <c r="X636" s="61"/>
      <c r="Y636" s="61"/>
      <c r="Z636" s="61"/>
      <c r="AA636" s="61"/>
      <c r="AB636" s="61"/>
    </row>
    <row r="637" spans="1:28" ht="14.25" customHeight="1" x14ac:dyDescent="0.35">
      <c r="A637" s="61"/>
      <c r="B637" s="61"/>
      <c r="C637" s="61"/>
      <c r="D637" s="61"/>
      <c r="E637" s="61"/>
      <c r="F637" s="61"/>
      <c r="G637" s="61"/>
      <c r="H637" s="61"/>
      <c r="I637" s="61"/>
      <c r="J637" s="61"/>
      <c r="K637" s="61"/>
      <c r="L637" s="61"/>
      <c r="M637" s="61"/>
      <c r="N637" s="61"/>
      <c r="O637" s="61"/>
      <c r="P637" s="61"/>
      <c r="Q637" s="61"/>
      <c r="R637" s="61"/>
      <c r="S637" s="61"/>
      <c r="T637" s="61"/>
      <c r="U637" s="61"/>
      <c r="V637" s="61"/>
      <c r="W637" s="61"/>
      <c r="X637" s="61"/>
      <c r="Y637" s="61"/>
      <c r="Z637" s="61"/>
      <c r="AA637" s="61"/>
      <c r="AB637" s="61"/>
    </row>
    <row r="638" spans="1:28" ht="14.25" customHeight="1" x14ac:dyDescent="0.35">
      <c r="A638" s="61"/>
      <c r="B638" s="61"/>
      <c r="C638" s="61"/>
      <c r="D638" s="61"/>
      <c r="E638" s="61"/>
      <c r="F638" s="61"/>
      <c r="G638" s="61"/>
      <c r="H638" s="61"/>
      <c r="I638" s="61"/>
      <c r="J638" s="61"/>
      <c r="K638" s="61"/>
      <c r="L638" s="61"/>
      <c r="M638" s="61"/>
      <c r="N638" s="61"/>
      <c r="O638" s="61"/>
      <c r="P638" s="61"/>
      <c r="Q638" s="61"/>
      <c r="R638" s="61"/>
      <c r="S638" s="61"/>
      <c r="T638" s="61"/>
      <c r="U638" s="61"/>
      <c r="V638" s="61"/>
      <c r="W638" s="61"/>
      <c r="X638" s="61"/>
      <c r="Y638" s="61"/>
      <c r="Z638" s="61"/>
      <c r="AA638" s="61"/>
      <c r="AB638" s="61"/>
    </row>
    <row r="639" spans="1:28" ht="14.25" customHeight="1" x14ac:dyDescent="0.35">
      <c r="A639" s="61"/>
      <c r="B639" s="61"/>
      <c r="C639" s="61"/>
      <c r="D639" s="61"/>
      <c r="E639" s="61"/>
      <c r="F639" s="61"/>
      <c r="G639" s="61"/>
      <c r="H639" s="61"/>
      <c r="I639" s="61"/>
      <c r="J639" s="61"/>
      <c r="K639" s="61"/>
      <c r="L639" s="61"/>
      <c r="M639" s="61"/>
      <c r="N639" s="61"/>
      <c r="O639" s="61"/>
      <c r="P639" s="61"/>
      <c r="Q639" s="61"/>
      <c r="R639" s="61"/>
      <c r="S639" s="61"/>
      <c r="T639" s="61"/>
      <c r="U639" s="61"/>
      <c r="V639" s="61"/>
      <c r="W639" s="61"/>
      <c r="X639" s="61"/>
      <c r="Y639" s="61"/>
      <c r="Z639" s="61"/>
      <c r="AA639" s="61"/>
      <c r="AB639" s="61"/>
    </row>
    <row r="640" spans="1:28" ht="14.25" customHeight="1" x14ac:dyDescent="0.35">
      <c r="A640" s="61"/>
      <c r="B640" s="61"/>
      <c r="C640" s="61"/>
      <c r="D640" s="61"/>
      <c r="E640" s="61"/>
      <c r="F640" s="61"/>
      <c r="G640" s="61"/>
      <c r="H640" s="61"/>
      <c r="I640" s="61"/>
      <c r="J640" s="61"/>
      <c r="K640" s="61"/>
      <c r="L640" s="61"/>
      <c r="M640" s="61"/>
      <c r="N640" s="61"/>
      <c r="O640" s="61"/>
      <c r="P640" s="61"/>
      <c r="Q640" s="61"/>
      <c r="R640" s="61"/>
      <c r="S640" s="61"/>
      <c r="T640" s="61"/>
      <c r="U640" s="61"/>
      <c r="V640" s="61"/>
      <c r="W640" s="61"/>
      <c r="X640" s="61"/>
      <c r="Y640" s="61"/>
      <c r="Z640" s="61"/>
      <c r="AA640" s="61"/>
      <c r="AB640" s="61"/>
    </row>
    <row r="641" spans="1:28" ht="14.25" customHeight="1" x14ac:dyDescent="0.35">
      <c r="A641" s="61"/>
      <c r="B641" s="61"/>
      <c r="C641" s="61"/>
      <c r="D641" s="61"/>
      <c r="E641" s="61"/>
      <c r="F641" s="61"/>
      <c r="G641" s="61"/>
      <c r="H641" s="61"/>
      <c r="I641" s="61"/>
      <c r="J641" s="61"/>
      <c r="K641" s="61"/>
      <c r="L641" s="61"/>
      <c r="M641" s="61"/>
      <c r="N641" s="61"/>
      <c r="O641" s="61"/>
      <c r="P641" s="61"/>
      <c r="Q641" s="61"/>
      <c r="R641" s="61"/>
      <c r="S641" s="61"/>
      <c r="T641" s="61"/>
      <c r="U641" s="61"/>
      <c r="V641" s="61"/>
      <c r="W641" s="61"/>
      <c r="X641" s="61"/>
      <c r="Y641" s="61"/>
      <c r="Z641" s="61"/>
      <c r="AA641" s="61"/>
      <c r="AB641" s="61"/>
    </row>
    <row r="642" spans="1:28" ht="14.25" customHeight="1" x14ac:dyDescent="0.35">
      <c r="A642" s="61"/>
      <c r="B642" s="61"/>
      <c r="C642" s="61"/>
      <c r="D642" s="61"/>
      <c r="E642" s="61"/>
      <c r="F642" s="61"/>
      <c r="G642" s="61"/>
      <c r="H642" s="61"/>
      <c r="I642" s="61"/>
      <c r="J642" s="61"/>
      <c r="K642" s="61"/>
      <c r="L642" s="61"/>
      <c r="M642" s="61"/>
      <c r="N642" s="61"/>
      <c r="O642" s="61"/>
      <c r="P642" s="61"/>
      <c r="Q642" s="61"/>
      <c r="R642" s="61"/>
      <c r="S642" s="61"/>
      <c r="T642" s="61"/>
      <c r="U642" s="61"/>
      <c r="V642" s="61"/>
      <c r="W642" s="61"/>
      <c r="X642" s="61"/>
      <c r="Y642" s="61"/>
      <c r="Z642" s="61"/>
      <c r="AA642" s="61"/>
      <c r="AB642" s="61"/>
    </row>
    <row r="643" spans="1:28" ht="14.25" customHeight="1" x14ac:dyDescent="0.35">
      <c r="A643" s="61"/>
      <c r="B643" s="61"/>
      <c r="C643" s="61"/>
      <c r="D643" s="61"/>
      <c r="E643" s="61"/>
      <c r="F643" s="61"/>
      <c r="G643" s="61"/>
      <c r="H643" s="61"/>
      <c r="I643" s="61"/>
      <c r="J643" s="61"/>
      <c r="K643" s="61"/>
      <c r="L643" s="61"/>
      <c r="M643" s="61"/>
      <c r="N643" s="61"/>
      <c r="O643" s="61"/>
      <c r="P643" s="61"/>
      <c r="Q643" s="61"/>
      <c r="R643" s="61"/>
      <c r="S643" s="61"/>
      <c r="T643" s="61"/>
      <c r="U643" s="61"/>
      <c r="V643" s="61"/>
      <c r="W643" s="61"/>
      <c r="X643" s="61"/>
      <c r="Y643" s="61"/>
      <c r="Z643" s="61"/>
      <c r="AA643" s="61"/>
      <c r="AB643" s="61"/>
    </row>
    <row r="644" spans="1:28" ht="14.25" customHeight="1" x14ac:dyDescent="0.35">
      <c r="A644" s="61"/>
      <c r="B644" s="61"/>
      <c r="C644" s="61"/>
      <c r="D644" s="61"/>
      <c r="E644" s="61"/>
      <c r="F644" s="61"/>
      <c r="G644" s="61"/>
      <c r="H644" s="61"/>
      <c r="I644" s="61"/>
      <c r="J644" s="61"/>
      <c r="K644" s="61"/>
      <c r="L644" s="61"/>
      <c r="M644" s="61"/>
      <c r="N644" s="61"/>
      <c r="O644" s="61"/>
      <c r="P644" s="61"/>
      <c r="Q644" s="61"/>
      <c r="R644" s="61"/>
      <c r="S644" s="61"/>
      <c r="T644" s="61"/>
      <c r="U644" s="61"/>
      <c r="V644" s="61"/>
      <c r="W644" s="61"/>
      <c r="X644" s="61"/>
      <c r="Y644" s="61"/>
      <c r="Z644" s="61"/>
      <c r="AA644" s="61"/>
      <c r="AB644" s="61"/>
    </row>
    <row r="645" spans="1:28" ht="14.25" customHeight="1" x14ac:dyDescent="0.35">
      <c r="A645" s="61"/>
      <c r="B645" s="61"/>
      <c r="C645" s="61"/>
      <c r="D645" s="61"/>
      <c r="E645" s="61"/>
      <c r="F645" s="61"/>
      <c r="G645" s="61"/>
      <c r="H645" s="61"/>
      <c r="I645" s="61"/>
      <c r="J645" s="61"/>
      <c r="K645" s="61"/>
      <c r="L645" s="61"/>
      <c r="M645" s="61"/>
      <c r="N645" s="61"/>
      <c r="O645" s="61"/>
      <c r="P645" s="61"/>
      <c r="Q645" s="61"/>
      <c r="R645" s="61"/>
      <c r="S645" s="61"/>
      <c r="T645" s="61"/>
      <c r="U645" s="61"/>
      <c r="V645" s="61"/>
      <c r="W645" s="61"/>
      <c r="X645" s="61"/>
      <c r="Y645" s="61"/>
      <c r="Z645" s="61"/>
      <c r="AA645" s="61"/>
      <c r="AB645" s="61"/>
    </row>
    <row r="646" spans="1:28" ht="14.25" customHeight="1" x14ac:dyDescent="0.35">
      <c r="A646" s="61"/>
      <c r="B646" s="61"/>
      <c r="C646" s="61"/>
      <c r="D646" s="61"/>
      <c r="E646" s="61"/>
      <c r="F646" s="61"/>
      <c r="G646" s="61"/>
      <c r="H646" s="61"/>
      <c r="I646" s="61"/>
      <c r="J646" s="61"/>
      <c r="K646" s="61"/>
      <c r="L646" s="61"/>
      <c r="M646" s="61"/>
      <c r="N646" s="61"/>
      <c r="O646" s="61"/>
      <c r="P646" s="61"/>
      <c r="Q646" s="61"/>
      <c r="R646" s="61"/>
      <c r="S646" s="61"/>
      <c r="T646" s="61"/>
      <c r="U646" s="61"/>
      <c r="V646" s="61"/>
      <c r="W646" s="61"/>
      <c r="X646" s="61"/>
      <c r="Y646" s="61"/>
      <c r="Z646" s="61"/>
      <c r="AA646" s="61"/>
      <c r="AB646" s="61"/>
    </row>
    <row r="647" spans="1:28" ht="14.25" customHeight="1" x14ac:dyDescent="0.35">
      <c r="A647" s="61"/>
      <c r="B647" s="61"/>
      <c r="C647" s="61"/>
      <c r="D647" s="61"/>
      <c r="E647" s="61"/>
      <c r="F647" s="61"/>
      <c r="G647" s="61"/>
      <c r="H647" s="61"/>
      <c r="I647" s="61"/>
      <c r="J647" s="61"/>
      <c r="K647" s="61"/>
      <c r="L647" s="61"/>
      <c r="M647" s="61"/>
      <c r="N647" s="61"/>
      <c r="O647" s="61"/>
      <c r="P647" s="61"/>
      <c r="Q647" s="61"/>
      <c r="R647" s="61"/>
      <c r="S647" s="61"/>
      <c r="T647" s="61"/>
      <c r="U647" s="61"/>
      <c r="V647" s="61"/>
      <c r="W647" s="61"/>
      <c r="X647" s="61"/>
      <c r="Y647" s="61"/>
      <c r="Z647" s="61"/>
      <c r="AA647" s="61"/>
      <c r="AB647" s="61"/>
    </row>
    <row r="648" spans="1:28" ht="14.25" customHeight="1" x14ac:dyDescent="0.35">
      <c r="A648" s="61"/>
      <c r="B648" s="61"/>
      <c r="C648" s="61"/>
      <c r="D648" s="61"/>
      <c r="E648" s="61"/>
      <c r="F648" s="61"/>
      <c r="G648" s="61"/>
      <c r="H648" s="61"/>
      <c r="I648" s="61"/>
      <c r="J648" s="61"/>
      <c r="K648" s="61"/>
      <c r="L648" s="61"/>
      <c r="M648" s="61"/>
      <c r="N648" s="61"/>
      <c r="O648" s="61"/>
      <c r="P648" s="61"/>
      <c r="Q648" s="61"/>
      <c r="R648" s="61"/>
      <c r="S648" s="61"/>
      <c r="T648" s="61"/>
      <c r="U648" s="61"/>
      <c r="V648" s="61"/>
      <c r="W648" s="61"/>
      <c r="X648" s="61"/>
      <c r="Y648" s="61"/>
      <c r="Z648" s="61"/>
      <c r="AA648" s="61"/>
      <c r="AB648" s="61"/>
    </row>
    <row r="649" spans="1:28" ht="14.25" customHeight="1" x14ac:dyDescent="0.35">
      <c r="A649" s="61"/>
      <c r="B649" s="61"/>
      <c r="C649" s="61"/>
      <c r="D649" s="61"/>
      <c r="E649" s="61"/>
      <c r="F649" s="61"/>
      <c r="G649" s="61"/>
      <c r="H649" s="61"/>
      <c r="I649" s="61"/>
      <c r="J649" s="61"/>
      <c r="K649" s="61"/>
      <c r="L649" s="61"/>
      <c r="M649" s="61"/>
      <c r="N649" s="61"/>
      <c r="O649" s="61"/>
      <c r="P649" s="61"/>
      <c r="Q649" s="61"/>
      <c r="R649" s="61"/>
      <c r="S649" s="61"/>
      <c r="T649" s="61"/>
      <c r="U649" s="61"/>
      <c r="V649" s="61"/>
      <c r="W649" s="61"/>
      <c r="X649" s="61"/>
      <c r="Y649" s="61"/>
      <c r="Z649" s="61"/>
      <c r="AA649" s="61"/>
      <c r="AB649" s="61"/>
    </row>
    <row r="650" spans="1:28" ht="14.25" customHeight="1" x14ac:dyDescent="0.35">
      <c r="A650" s="61"/>
      <c r="B650" s="61"/>
      <c r="C650" s="61"/>
      <c r="D650" s="61"/>
      <c r="E650" s="61"/>
      <c r="F650" s="61"/>
      <c r="G650" s="61"/>
      <c r="H650" s="61"/>
      <c r="I650" s="61"/>
      <c r="J650" s="61"/>
      <c r="K650" s="61"/>
      <c r="L650" s="61"/>
      <c r="M650" s="61"/>
      <c r="N650" s="61"/>
      <c r="O650" s="61"/>
      <c r="P650" s="61"/>
      <c r="Q650" s="61"/>
      <c r="R650" s="61"/>
      <c r="S650" s="61"/>
      <c r="T650" s="61"/>
      <c r="U650" s="61"/>
      <c r="V650" s="61"/>
      <c r="W650" s="61"/>
      <c r="X650" s="61"/>
      <c r="Y650" s="61"/>
      <c r="Z650" s="61"/>
      <c r="AA650" s="61"/>
      <c r="AB650" s="61"/>
    </row>
    <row r="651" spans="1:28" ht="14.25" customHeight="1" x14ac:dyDescent="0.35">
      <c r="A651" s="61"/>
      <c r="B651" s="61"/>
      <c r="C651" s="61"/>
      <c r="D651" s="61"/>
      <c r="E651" s="61"/>
      <c r="F651" s="61"/>
      <c r="G651" s="61"/>
      <c r="H651" s="61"/>
      <c r="I651" s="61"/>
      <c r="J651" s="61"/>
      <c r="K651" s="61"/>
      <c r="L651" s="61"/>
      <c r="M651" s="61"/>
      <c r="N651" s="61"/>
      <c r="O651" s="61"/>
      <c r="P651" s="61"/>
      <c r="Q651" s="61"/>
      <c r="R651" s="61"/>
      <c r="S651" s="61"/>
      <c r="T651" s="61"/>
      <c r="U651" s="61"/>
      <c r="V651" s="61"/>
      <c r="W651" s="61"/>
      <c r="X651" s="61"/>
      <c r="Y651" s="61"/>
      <c r="Z651" s="61"/>
      <c r="AA651" s="61"/>
      <c r="AB651" s="61"/>
    </row>
    <row r="652" spans="1:28" ht="14.25" customHeight="1" x14ac:dyDescent="0.35">
      <c r="A652" s="61"/>
      <c r="B652" s="61"/>
      <c r="C652" s="61"/>
      <c r="D652" s="61"/>
      <c r="E652" s="61"/>
      <c r="F652" s="61"/>
      <c r="G652" s="61"/>
      <c r="H652" s="61"/>
      <c r="I652" s="61"/>
      <c r="J652" s="61"/>
      <c r="K652" s="61"/>
      <c r="L652" s="61"/>
      <c r="M652" s="61"/>
      <c r="N652" s="61"/>
      <c r="O652" s="61"/>
      <c r="P652" s="61"/>
      <c r="Q652" s="61"/>
      <c r="R652" s="61"/>
      <c r="S652" s="61"/>
      <c r="T652" s="61"/>
      <c r="U652" s="61"/>
      <c r="V652" s="61"/>
      <c r="W652" s="61"/>
      <c r="X652" s="61"/>
      <c r="Y652" s="61"/>
      <c r="Z652" s="61"/>
      <c r="AA652" s="61"/>
      <c r="AB652" s="61"/>
    </row>
    <row r="653" spans="1:28" ht="14.25" customHeight="1" x14ac:dyDescent="0.35">
      <c r="A653" s="61"/>
      <c r="B653" s="61"/>
      <c r="C653" s="61"/>
      <c r="D653" s="61"/>
      <c r="E653" s="61"/>
      <c r="F653" s="61"/>
      <c r="G653" s="61"/>
      <c r="H653" s="61"/>
      <c r="I653" s="61"/>
      <c r="J653" s="61"/>
      <c r="K653" s="61"/>
      <c r="L653" s="61"/>
      <c r="M653" s="61"/>
      <c r="N653" s="61"/>
      <c r="O653" s="61"/>
      <c r="P653" s="61"/>
      <c r="Q653" s="61"/>
      <c r="R653" s="61"/>
      <c r="S653" s="61"/>
      <c r="T653" s="61"/>
      <c r="U653" s="61"/>
      <c r="V653" s="61"/>
      <c r="W653" s="61"/>
      <c r="X653" s="61"/>
      <c r="Y653" s="61"/>
      <c r="Z653" s="61"/>
      <c r="AA653" s="61"/>
      <c r="AB653" s="61"/>
    </row>
    <row r="654" spans="1:28" ht="14.25" customHeight="1" x14ac:dyDescent="0.35">
      <c r="A654" s="61"/>
      <c r="B654" s="61"/>
      <c r="C654" s="61"/>
      <c r="D654" s="61"/>
      <c r="E654" s="61"/>
      <c r="F654" s="61"/>
      <c r="G654" s="61"/>
      <c r="H654" s="61"/>
      <c r="I654" s="61"/>
      <c r="J654" s="61"/>
      <c r="K654" s="61"/>
      <c r="L654" s="61"/>
      <c r="M654" s="61"/>
      <c r="N654" s="61"/>
      <c r="O654" s="61"/>
      <c r="P654" s="61"/>
      <c r="Q654" s="61"/>
      <c r="R654" s="61"/>
      <c r="S654" s="61"/>
      <c r="T654" s="61"/>
      <c r="U654" s="61"/>
      <c r="V654" s="61"/>
      <c r="W654" s="61"/>
      <c r="X654" s="61"/>
      <c r="Y654" s="61"/>
      <c r="Z654" s="61"/>
      <c r="AA654" s="61"/>
      <c r="AB654" s="61"/>
    </row>
    <row r="655" spans="1:28" ht="14.25" customHeight="1" x14ac:dyDescent="0.35">
      <c r="A655" s="61"/>
      <c r="B655" s="61"/>
      <c r="C655" s="61"/>
      <c r="D655" s="61"/>
      <c r="E655" s="61"/>
      <c r="F655" s="61"/>
      <c r="G655" s="61"/>
      <c r="H655" s="61"/>
      <c r="I655" s="61"/>
      <c r="J655" s="61"/>
      <c r="K655" s="61"/>
      <c r="L655" s="61"/>
      <c r="M655" s="61"/>
      <c r="N655" s="61"/>
      <c r="O655" s="61"/>
      <c r="P655" s="61"/>
      <c r="Q655" s="61"/>
      <c r="R655" s="61"/>
      <c r="S655" s="61"/>
      <c r="T655" s="61"/>
      <c r="U655" s="61"/>
      <c r="V655" s="61"/>
      <c r="W655" s="61"/>
      <c r="X655" s="61"/>
      <c r="Y655" s="61"/>
      <c r="Z655" s="61"/>
      <c r="AA655" s="61"/>
      <c r="AB655" s="61"/>
    </row>
    <row r="656" spans="1:28" ht="14.25" customHeight="1" x14ac:dyDescent="0.35">
      <c r="A656" s="61"/>
      <c r="B656" s="61"/>
      <c r="C656" s="61"/>
      <c r="D656" s="61"/>
      <c r="E656" s="61"/>
      <c r="F656" s="61"/>
      <c r="G656" s="61"/>
      <c r="H656" s="61"/>
      <c r="I656" s="61"/>
      <c r="J656" s="61"/>
      <c r="K656" s="61"/>
      <c r="L656" s="61"/>
      <c r="M656" s="61"/>
      <c r="N656" s="61"/>
      <c r="O656" s="61"/>
      <c r="P656" s="61"/>
      <c r="Q656" s="61"/>
      <c r="R656" s="61"/>
      <c r="S656" s="61"/>
      <c r="T656" s="61"/>
      <c r="U656" s="61"/>
      <c r="V656" s="61"/>
      <c r="W656" s="61"/>
      <c r="X656" s="61"/>
      <c r="Y656" s="61"/>
      <c r="Z656" s="61"/>
      <c r="AA656" s="61"/>
      <c r="AB656" s="61"/>
    </row>
    <row r="657" spans="1:28" ht="14.25" customHeight="1" x14ac:dyDescent="0.35">
      <c r="A657" s="61"/>
      <c r="B657" s="61"/>
      <c r="C657" s="61"/>
      <c r="D657" s="61"/>
      <c r="E657" s="61"/>
      <c r="F657" s="61"/>
      <c r="G657" s="61"/>
      <c r="H657" s="61"/>
      <c r="I657" s="61"/>
      <c r="J657" s="61"/>
      <c r="K657" s="61"/>
      <c r="L657" s="61"/>
      <c r="M657" s="61"/>
      <c r="N657" s="61"/>
      <c r="O657" s="61"/>
      <c r="P657" s="61"/>
      <c r="Q657" s="61"/>
      <c r="R657" s="61"/>
      <c r="S657" s="61"/>
      <c r="T657" s="61"/>
      <c r="U657" s="61"/>
      <c r="V657" s="61"/>
      <c r="W657" s="61"/>
      <c r="X657" s="61"/>
      <c r="Y657" s="61"/>
      <c r="Z657" s="61"/>
      <c r="AA657" s="61"/>
      <c r="AB657" s="61"/>
    </row>
    <row r="658" spans="1:28" ht="14.25" customHeight="1" x14ac:dyDescent="0.35">
      <c r="A658" s="61"/>
      <c r="B658" s="61"/>
      <c r="C658" s="61"/>
      <c r="D658" s="61"/>
      <c r="E658" s="61"/>
      <c r="F658" s="61"/>
      <c r="G658" s="61"/>
      <c r="H658" s="61"/>
      <c r="I658" s="61"/>
      <c r="J658" s="61"/>
      <c r="K658" s="61"/>
      <c r="L658" s="61"/>
      <c r="M658" s="61"/>
      <c r="N658" s="61"/>
      <c r="O658" s="61"/>
      <c r="P658" s="61"/>
      <c r="Q658" s="61"/>
      <c r="R658" s="61"/>
      <c r="S658" s="61"/>
      <c r="T658" s="61"/>
      <c r="U658" s="61"/>
      <c r="V658" s="61"/>
      <c r="W658" s="61"/>
      <c r="X658" s="61"/>
      <c r="Y658" s="61"/>
      <c r="Z658" s="61"/>
      <c r="AA658" s="61"/>
      <c r="AB658" s="61"/>
    </row>
    <row r="659" spans="1:28" ht="14.25" customHeight="1" x14ac:dyDescent="0.35">
      <c r="A659" s="61"/>
      <c r="B659" s="61"/>
      <c r="C659" s="61"/>
      <c r="D659" s="61"/>
      <c r="E659" s="61"/>
      <c r="F659" s="61"/>
      <c r="G659" s="61"/>
      <c r="H659" s="61"/>
      <c r="I659" s="61"/>
      <c r="J659" s="61"/>
      <c r="K659" s="61"/>
      <c r="L659" s="61"/>
      <c r="M659" s="61"/>
      <c r="N659" s="61"/>
      <c r="O659" s="61"/>
      <c r="P659" s="61"/>
      <c r="Q659" s="61"/>
      <c r="R659" s="61"/>
      <c r="S659" s="61"/>
      <c r="T659" s="61"/>
      <c r="U659" s="61"/>
      <c r="V659" s="61"/>
      <c r="W659" s="61"/>
      <c r="X659" s="61"/>
      <c r="Y659" s="61"/>
      <c r="Z659" s="61"/>
      <c r="AA659" s="61"/>
      <c r="AB659" s="61"/>
    </row>
    <row r="660" spans="1:28" ht="14.25" customHeight="1" x14ac:dyDescent="0.35">
      <c r="A660" s="61"/>
      <c r="B660" s="61"/>
      <c r="C660" s="61"/>
      <c r="D660" s="61"/>
      <c r="E660" s="61"/>
      <c r="F660" s="61"/>
      <c r="G660" s="61"/>
      <c r="H660" s="61"/>
      <c r="I660" s="61"/>
      <c r="J660" s="61"/>
      <c r="K660" s="61"/>
      <c r="L660" s="61"/>
      <c r="M660" s="61"/>
      <c r="N660" s="61"/>
      <c r="O660" s="61"/>
      <c r="P660" s="61"/>
      <c r="Q660" s="61"/>
      <c r="R660" s="61"/>
      <c r="S660" s="61"/>
      <c r="T660" s="61"/>
      <c r="U660" s="61"/>
      <c r="V660" s="61"/>
      <c r="W660" s="61"/>
      <c r="X660" s="61"/>
      <c r="Y660" s="61"/>
      <c r="Z660" s="61"/>
      <c r="AA660" s="61"/>
      <c r="AB660" s="61"/>
    </row>
    <row r="661" spans="1:28" ht="14.25" customHeight="1" x14ac:dyDescent="0.35">
      <c r="A661" s="61"/>
      <c r="B661" s="61"/>
      <c r="C661" s="61"/>
      <c r="D661" s="61"/>
      <c r="E661" s="61"/>
      <c r="F661" s="61"/>
      <c r="G661" s="61"/>
      <c r="H661" s="61"/>
      <c r="I661" s="61"/>
      <c r="J661" s="61"/>
      <c r="K661" s="61"/>
      <c r="L661" s="61"/>
      <c r="M661" s="61"/>
      <c r="N661" s="61"/>
      <c r="O661" s="61"/>
      <c r="P661" s="61"/>
      <c r="Q661" s="61"/>
      <c r="R661" s="61"/>
      <c r="S661" s="61"/>
      <c r="T661" s="61"/>
      <c r="U661" s="61"/>
      <c r="V661" s="61"/>
      <c r="W661" s="61"/>
      <c r="X661" s="61"/>
      <c r="Y661" s="61"/>
      <c r="Z661" s="61"/>
      <c r="AA661" s="61"/>
      <c r="AB661" s="61"/>
    </row>
    <row r="662" spans="1:28" ht="14.25" customHeight="1" x14ac:dyDescent="0.35">
      <c r="A662" s="61"/>
      <c r="B662" s="61"/>
      <c r="C662" s="61"/>
      <c r="D662" s="61"/>
      <c r="E662" s="61"/>
      <c r="F662" s="61"/>
      <c r="G662" s="61"/>
      <c r="H662" s="61"/>
      <c r="I662" s="61"/>
      <c r="J662" s="61"/>
      <c r="K662" s="61"/>
      <c r="L662" s="61"/>
      <c r="M662" s="61"/>
      <c r="N662" s="61"/>
      <c r="O662" s="61"/>
      <c r="P662" s="61"/>
      <c r="Q662" s="61"/>
      <c r="R662" s="61"/>
      <c r="S662" s="61"/>
      <c r="T662" s="61"/>
      <c r="U662" s="61"/>
      <c r="V662" s="61"/>
      <c r="W662" s="61"/>
      <c r="X662" s="61"/>
      <c r="Y662" s="61"/>
      <c r="Z662" s="61"/>
      <c r="AA662" s="61"/>
      <c r="AB662" s="61"/>
    </row>
    <row r="663" spans="1:28" ht="14.25" customHeight="1" x14ac:dyDescent="0.35">
      <c r="A663" s="61"/>
      <c r="B663" s="61"/>
      <c r="C663" s="61"/>
      <c r="D663" s="61"/>
      <c r="E663" s="61"/>
      <c r="F663" s="61"/>
      <c r="G663" s="61"/>
      <c r="H663" s="61"/>
      <c r="I663" s="61"/>
      <c r="J663" s="61"/>
      <c r="K663" s="61"/>
      <c r="L663" s="61"/>
      <c r="M663" s="61"/>
      <c r="N663" s="61"/>
      <c r="O663" s="61"/>
      <c r="P663" s="61"/>
      <c r="Q663" s="61"/>
      <c r="R663" s="61"/>
      <c r="S663" s="61"/>
      <c r="T663" s="61"/>
      <c r="U663" s="61"/>
      <c r="V663" s="61"/>
      <c r="W663" s="61"/>
      <c r="X663" s="61"/>
      <c r="Y663" s="61"/>
      <c r="Z663" s="61"/>
      <c r="AA663" s="61"/>
      <c r="AB663" s="61"/>
    </row>
    <row r="664" spans="1:28" ht="14.25" customHeight="1" x14ac:dyDescent="0.35">
      <c r="A664" s="61"/>
      <c r="B664" s="61"/>
      <c r="C664" s="61"/>
      <c r="D664" s="61"/>
      <c r="E664" s="61"/>
      <c r="F664" s="61"/>
      <c r="G664" s="61"/>
      <c r="H664" s="61"/>
      <c r="I664" s="61"/>
      <c r="J664" s="61"/>
      <c r="K664" s="61"/>
      <c r="L664" s="61"/>
      <c r="M664" s="61"/>
      <c r="N664" s="61"/>
      <c r="O664" s="61"/>
      <c r="P664" s="61"/>
      <c r="Q664" s="61"/>
      <c r="R664" s="61"/>
      <c r="S664" s="61"/>
      <c r="T664" s="61"/>
      <c r="U664" s="61"/>
      <c r="V664" s="61"/>
      <c r="W664" s="61"/>
      <c r="X664" s="61"/>
      <c r="Y664" s="61"/>
      <c r="Z664" s="61"/>
      <c r="AA664" s="61"/>
      <c r="AB664" s="61"/>
    </row>
    <row r="665" spans="1:28" ht="14.25" customHeight="1" x14ac:dyDescent="0.35">
      <c r="A665" s="61"/>
      <c r="B665" s="61"/>
      <c r="C665" s="61"/>
      <c r="D665" s="61"/>
      <c r="E665" s="61"/>
      <c r="F665" s="61"/>
      <c r="G665" s="61"/>
      <c r="H665" s="61"/>
      <c r="I665" s="61"/>
      <c r="J665" s="61"/>
      <c r="K665" s="61"/>
      <c r="L665" s="61"/>
      <c r="M665" s="61"/>
      <c r="N665" s="61"/>
      <c r="O665" s="61"/>
      <c r="P665" s="61"/>
      <c r="Q665" s="61"/>
      <c r="R665" s="61"/>
      <c r="S665" s="61"/>
      <c r="T665" s="61"/>
      <c r="U665" s="61"/>
      <c r="V665" s="61"/>
      <c r="W665" s="61"/>
      <c r="X665" s="61"/>
      <c r="Y665" s="61"/>
      <c r="Z665" s="61"/>
      <c r="AA665" s="61"/>
      <c r="AB665" s="61"/>
    </row>
    <row r="666" spans="1:28" ht="14.25" customHeight="1" x14ac:dyDescent="0.35">
      <c r="A666" s="61"/>
      <c r="B666" s="61"/>
      <c r="C666" s="61"/>
      <c r="D666" s="61"/>
      <c r="E666" s="61"/>
      <c r="F666" s="61"/>
      <c r="G666" s="61"/>
      <c r="H666" s="61"/>
      <c r="I666" s="61"/>
      <c r="J666" s="61"/>
      <c r="K666" s="61"/>
      <c r="L666" s="61"/>
      <c r="M666" s="61"/>
      <c r="N666" s="61"/>
      <c r="O666" s="61"/>
      <c r="P666" s="61"/>
      <c r="Q666" s="61"/>
      <c r="R666" s="61"/>
      <c r="S666" s="61"/>
      <c r="T666" s="61"/>
      <c r="U666" s="61"/>
      <c r="V666" s="61"/>
      <c r="W666" s="61"/>
      <c r="X666" s="61"/>
      <c r="Y666" s="61"/>
      <c r="Z666" s="61"/>
      <c r="AA666" s="61"/>
      <c r="AB666" s="61"/>
    </row>
    <row r="667" spans="1:28" ht="14.25" customHeight="1" x14ac:dyDescent="0.35">
      <c r="A667" s="61"/>
      <c r="B667" s="61"/>
      <c r="C667" s="61"/>
      <c r="D667" s="61"/>
      <c r="E667" s="61"/>
      <c r="F667" s="61"/>
      <c r="G667" s="61"/>
      <c r="H667" s="61"/>
      <c r="I667" s="61"/>
      <c r="J667" s="61"/>
      <c r="K667" s="61"/>
      <c r="L667" s="61"/>
      <c r="M667" s="61"/>
      <c r="N667" s="61"/>
      <c r="O667" s="61"/>
      <c r="P667" s="61"/>
      <c r="Q667" s="61"/>
      <c r="R667" s="61"/>
      <c r="S667" s="61"/>
      <c r="T667" s="61"/>
      <c r="U667" s="61"/>
      <c r="V667" s="61"/>
      <c r="W667" s="61"/>
      <c r="X667" s="61"/>
      <c r="Y667" s="61"/>
      <c r="Z667" s="61"/>
      <c r="AA667" s="61"/>
      <c r="AB667" s="61"/>
    </row>
    <row r="668" spans="1:28" ht="14.25" customHeight="1" x14ac:dyDescent="0.35">
      <c r="A668" s="61"/>
      <c r="B668" s="61"/>
      <c r="C668" s="61"/>
      <c r="D668" s="61"/>
      <c r="E668" s="61"/>
      <c r="F668" s="61"/>
      <c r="G668" s="61"/>
      <c r="H668" s="61"/>
      <c r="I668" s="61"/>
      <c r="J668" s="61"/>
      <c r="K668" s="61"/>
      <c r="L668" s="61"/>
      <c r="M668" s="61"/>
      <c r="N668" s="61"/>
      <c r="O668" s="61"/>
      <c r="P668" s="61"/>
      <c r="Q668" s="61"/>
      <c r="R668" s="61"/>
      <c r="S668" s="61"/>
      <c r="T668" s="61"/>
      <c r="U668" s="61"/>
      <c r="V668" s="61"/>
      <c r="W668" s="61"/>
      <c r="X668" s="61"/>
      <c r="Y668" s="61"/>
      <c r="Z668" s="61"/>
      <c r="AA668" s="61"/>
      <c r="AB668" s="61"/>
    </row>
    <row r="669" spans="1:28" ht="14.25" customHeight="1" x14ac:dyDescent="0.35">
      <c r="A669" s="61"/>
      <c r="B669" s="61"/>
      <c r="C669" s="61"/>
      <c r="D669" s="61"/>
      <c r="E669" s="61"/>
      <c r="F669" s="61"/>
      <c r="G669" s="61"/>
      <c r="H669" s="61"/>
      <c r="I669" s="61"/>
      <c r="J669" s="61"/>
      <c r="K669" s="61"/>
      <c r="L669" s="61"/>
      <c r="M669" s="61"/>
      <c r="N669" s="61"/>
      <c r="O669" s="61"/>
      <c r="P669" s="61"/>
      <c r="Q669" s="61"/>
      <c r="R669" s="61"/>
      <c r="S669" s="61"/>
      <c r="T669" s="61"/>
      <c r="U669" s="61"/>
      <c r="V669" s="61"/>
      <c r="W669" s="61"/>
      <c r="X669" s="61"/>
      <c r="Y669" s="61"/>
      <c r="Z669" s="61"/>
      <c r="AA669" s="61"/>
      <c r="AB669" s="61"/>
    </row>
    <row r="670" spans="1:28" ht="14.25" customHeight="1" x14ac:dyDescent="0.35">
      <c r="A670" s="61"/>
      <c r="B670" s="61"/>
      <c r="C670" s="61"/>
      <c r="D670" s="61"/>
      <c r="E670" s="61"/>
      <c r="F670" s="61"/>
      <c r="G670" s="61"/>
      <c r="H670" s="61"/>
      <c r="I670" s="61"/>
      <c r="J670" s="61"/>
      <c r="K670" s="61"/>
      <c r="L670" s="61"/>
      <c r="M670" s="61"/>
      <c r="N670" s="61"/>
      <c r="O670" s="61"/>
      <c r="P670" s="61"/>
      <c r="Q670" s="61"/>
      <c r="R670" s="61"/>
      <c r="S670" s="61"/>
      <c r="T670" s="61"/>
      <c r="U670" s="61"/>
      <c r="V670" s="61"/>
      <c r="W670" s="61"/>
      <c r="X670" s="61"/>
      <c r="Y670" s="61"/>
      <c r="Z670" s="61"/>
      <c r="AA670" s="61"/>
      <c r="AB670" s="61"/>
    </row>
    <row r="671" spans="1:28" ht="14.25" customHeight="1" x14ac:dyDescent="0.35">
      <c r="A671" s="61"/>
      <c r="B671" s="61"/>
      <c r="C671" s="61"/>
      <c r="D671" s="61"/>
      <c r="E671" s="61"/>
      <c r="F671" s="61"/>
      <c r="G671" s="61"/>
      <c r="H671" s="61"/>
      <c r="I671" s="61"/>
      <c r="J671" s="61"/>
      <c r="K671" s="61"/>
      <c r="L671" s="61"/>
      <c r="M671" s="61"/>
      <c r="N671" s="61"/>
      <c r="O671" s="61"/>
      <c r="P671" s="61"/>
      <c r="Q671" s="61"/>
      <c r="R671" s="61"/>
      <c r="S671" s="61"/>
      <c r="T671" s="61"/>
      <c r="U671" s="61"/>
      <c r="V671" s="61"/>
      <c r="W671" s="61"/>
      <c r="X671" s="61"/>
      <c r="Y671" s="61"/>
      <c r="Z671" s="61"/>
      <c r="AA671" s="61"/>
      <c r="AB671" s="61"/>
    </row>
    <row r="672" spans="1:28" ht="14.25" customHeight="1" x14ac:dyDescent="0.35">
      <c r="A672" s="61"/>
      <c r="B672" s="61"/>
      <c r="C672" s="61"/>
      <c r="D672" s="61"/>
      <c r="E672" s="61"/>
      <c r="F672" s="61"/>
      <c r="G672" s="61"/>
      <c r="H672" s="61"/>
      <c r="I672" s="61"/>
      <c r="J672" s="61"/>
      <c r="K672" s="61"/>
      <c r="L672" s="61"/>
      <c r="M672" s="61"/>
      <c r="N672" s="61"/>
      <c r="O672" s="61"/>
      <c r="P672" s="61"/>
      <c r="Q672" s="61"/>
      <c r="R672" s="61"/>
      <c r="S672" s="61"/>
      <c r="T672" s="61"/>
      <c r="U672" s="61"/>
      <c r="V672" s="61"/>
      <c r="W672" s="61"/>
      <c r="X672" s="61"/>
      <c r="Y672" s="61"/>
      <c r="Z672" s="61"/>
      <c r="AA672" s="61"/>
      <c r="AB672" s="61"/>
    </row>
    <row r="673" spans="1:28" ht="14.25" customHeight="1" x14ac:dyDescent="0.35">
      <c r="A673" s="61"/>
      <c r="B673" s="61"/>
      <c r="C673" s="61"/>
      <c r="D673" s="61"/>
      <c r="E673" s="61"/>
      <c r="F673" s="61"/>
      <c r="G673" s="61"/>
      <c r="H673" s="61"/>
      <c r="I673" s="61"/>
      <c r="J673" s="61"/>
      <c r="K673" s="61"/>
      <c r="L673" s="61"/>
      <c r="M673" s="61"/>
      <c r="N673" s="61"/>
      <c r="O673" s="61"/>
      <c r="P673" s="61"/>
      <c r="Q673" s="61"/>
      <c r="R673" s="61"/>
      <c r="S673" s="61"/>
      <c r="T673" s="61"/>
      <c r="U673" s="61"/>
      <c r="V673" s="61"/>
      <c r="W673" s="61"/>
      <c r="X673" s="61"/>
      <c r="Y673" s="61"/>
      <c r="Z673" s="61"/>
      <c r="AA673" s="61"/>
      <c r="AB673" s="61"/>
    </row>
    <row r="674" spans="1:28" ht="14.25" customHeight="1" x14ac:dyDescent="0.35">
      <c r="A674" s="61"/>
      <c r="B674" s="61"/>
      <c r="C674" s="61"/>
      <c r="D674" s="61"/>
      <c r="E674" s="61"/>
      <c r="F674" s="61"/>
      <c r="G674" s="61"/>
      <c r="H674" s="61"/>
      <c r="I674" s="61"/>
      <c r="J674" s="61"/>
      <c r="K674" s="61"/>
      <c r="L674" s="61"/>
      <c r="M674" s="61"/>
      <c r="N674" s="61"/>
      <c r="O674" s="61"/>
      <c r="P674" s="61"/>
      <c r="Q674" s="61"/>
      <c r="R674" s="61"/>
      <c r="S674" s="61"/>
      <c r="T674" s="61"/>
      <c r="U674" s="61"/>
      <c r="V674" s="61"/>
      <c r="W674" s="61"/>
      <c r="X674" s="61"/>
      <c r="Y674" s="61"/>
      <c r="Z674" s="61"/>
      <c r="AA674" s="61"/>
      <c r="AB674" s="61"/>
    </row>
    <row r="675" spans="1:28" ht="14.25" customHeight="1" x14ac:dyDescent="0.35">
      <c r="A675" s="61"/>
      <c r="B675" s="61"/>
      <c r="C675" s="61"/>
      <c r="D675" s="61"/>
      <c r="E675" s="61"/>
      <c r="F675" s="61"/>
      <c r="G675" s="61"/>
      <c r="H675" s="61"/>
      <c r="I675" s="61"/>
      <c r="J675" s="61"/>
      <c r="K675" s="61"/>
      <c r="L675" s="61"/>
      <c r="M675" s="61"/>
      <c r="N675" s="61"/>
      <c r="O675" s="61"/>
      <c r="P675" s="61"/>
      <c r="Q675" s="61"/>
      <c r="R675" s="61"/>
      <c r="S675" s="61"/>
      <c r="T675" s="61"/>
      <c r="U675" s="61"/>
      <c r="V675" s="61"/>
      <c r="W675" s="61"/>
      <c r="X675" s="61"/>
      <c r="Y675" s="61"/>
      <c r="Z675" s="61"/>
      <c r="AA675" s="61"/>
      <c r="AB675" s="61"/>
    </row>
    <row r="676" spans="1:28" ht="14.25" customHeight="1" x14ac:dyDescent="0.35">
      <c r="A676" s="61"/>
      <c r="B676" s="61"/>
      <c r="C676" s="61"/>
      <c r="D676" s="61"/>
      <c r="E676" s="61"/>
      <c r="F676" s="61"/>
      <c r="G676" s="61"/>
      <c r="H676" s="61"/>
      <c r="I676" s="61"/>
      <c r="J676" s="61"/>
      <c r="K676" s="61"/>
      <c r="L676" s="61"/>
      <c r="M676" s="61"/>
      <c r="N676" s="61"/>
      <c r="O676" s="61"/>
      <c r="P676" s="61"/>
      <c r="Q676" s="61"/>
      <c r="R676" s="61"/>
      <c r="S676" s="61"/>
      <c r="T676" s="61"/>
      <c r="U676" s="61"/>
      <c r="V676" s="61"/>
      <c r="W676" s="61"/>
      <c r="X676" s="61"/>
      <c r="Y676" s="61"/>
      <c r="Z676" s="61"/>
      <c r="AA676" s="61"/>
      <c r="AB676" s="61"/>
    </row>
    <row r="677" spans="1:28" ht="14.25" customHeight="1" x14ac:dyDescent="0.35">
      <c r="A677" s="61"/>
      <c r="B677" s="61"/>
      <c r="C677" s="61"/>
      <c r="D677" s="61"/>
      <c r="E677" s="61"/>
      <c r="F677" s="61"/>
      <c r="G677" s="61"/>
      <c r="H677" s="61"/>
      <c r="I677" s="61"/>
      <c r="J677" s="61"/>
      <c r="K677" s="61"/>
      <c r="L677" s="61"/>
      <c r="M677" s="61"/>
      <c r="N677" s="61"/>
      <c r="O677" s="61"/>
      <c r="P677" s="61"/>
      <c r="Q677" s="61"/>
      <c r="R677" s="61"/>
      <c r="S677" s="61"/>
      <c r="T677" s="61"/>
      <c r="U677" s="61"/>
      <c r="V677" s="61"/>
      <c r="W677" s="61"/>
      <c r="X677" s="61"/>
      <c r="Y677" s="61"/>
      <c r="Z677" s="61"/>
      <c r="AA677" s="61"/>
      <c r="AB677" s="61"/>
    </row>
    <row r="678" spans="1:28" ht="14.25" customHeight="1" x14ac:dyDescent="0.35">
      <c r="A678" s="61"/>
      <c r="B678" s="61"/>
      <c r="C678" s="61"/>
      <c r="D678" s="61"/>
      <c r="E678" s="61"/>
      <c r="F678" s="61"/>
      <c r="G678" s="61"/>
      <c r="H678" s="61"/>
      <c r="I678" s="61"/>
      <c r="J678" s="61"/>
      <c r="K678" s="61"/>
      <c r="L678" s="61"/>
      <c r="M678" s="61"/>
      <c r="N678" s="61"/>
      <c r="O678" s="61"/>
      <c r="P678" s="61"/>
      <c r="Q678" s="61"/>
      <c r="R678" s="61"/>
      <c r="S678" s="61"/>
      <c r="T678" s="61"/>
      <c r="U678" s="61"/>
      <c r="V678" s="61"/>
      <c r="W678" s="61"/>
      <c r="X678" s="61"/>
      <c r="Y678" s="61"/>
      <c r="Z678" s="61"/>
      <c r="AA678" s="61"/>
      <c r="AB678" s="61"/>
    </row>
    <row r="679" spans="1:28" ht="14.25" customHeight="1" x14ac:dyDescent="0.35">
      <c r="A679" s="61"/>
      <c r="B679" s="61"/>
      <c r="C679" s="61"/>
      <c r="D679" s="61"/>
      <c r="E679" s="61"/>
      <c r="F679" s="61"/>
      <c r="G679" s="61"/>
      <c r="H679" s="61"/>
      <c r="I679" s="61"/>
      <c r="J679" s="61"/>
      <c r="K679" s="61"/>
      <c r="L679" s="61"/>
      <c r="M679" s="61"/>
      <c r="N679" s="61"/>
      <c r="O679" s="61"/>
      <c r="P679" s="61"/>
      <c r="Q679" s="61"/>
      <c r="R679" s="61"/>
      <c r="S679" s="61"/>
      <c r="T679" s="61"/>
      <c r="U679" s="61"/>
      <c r="V679" s="61"/>
      <c r="W679" s="61"/>
      <c r="X679" s="61"/>
      <c r="Y679" s="61"/>
      <c r="Z679" s="61"/>
      <c r="AA679" s="61"/>
      <c r="AB679" s="61"/>
    </row>
    <row r="680" spans="1:28" ht="14.25" customHeight="1" x14ac:dyDescent="0.35">
      <c r="A680" s="61"/>
      <c r="B680" s="61"/>
      <c r="C680" s="61"/>
      <c r="D680" s="61"/>
      <c r="E680" s="61"/>
      <c r="F680" s="61"/>
      <c r="G680" s="61"/>
      <c r="H680" s="61"/>
      <c r="I680" s="61"/>
      <c r="J680" s="61"/>
      <c r="K680" s="61"/>
      <c r="L680" s="61"/>
      <c r="M680" s="61"/>
      <c r="N680" s="61"/>
      <c r="O680" s="61"/>
      <c r="P680" s="61"/>
      <c r="Q680" s="61"/>
      <c r="R680" s="61"/>
      <c r="S680" s="61"/>
      <c r="T680" s="61"/>
      <c r="U680" s="61"/>
      <c r="V680" s="61"/>
      <c r="W680" s="61"/>
      <c r="X680" s="61"/>
      <c r="Y680" s="61"/>
      <c r="Z680" s="61"/>
      <c r="AA680" s="61"/>
      <c r="AB680" s="61"/>
    </row>
    <row r="681" spans="1:28" ht="14.25" customHeight="1" x14ac:dyDescent="0.35">
      <c r="A681" s="61"/>
      <c r="B681" s="61"/>
      <c r="C681" s="61"/>
      <c r="D681" s="61"/>
      <c r="E681" s="61"/>
      <c r="F681" s="61"/>
      <c r="G681" s="61"/>
      <c r="H681" s="61"/>
      <c r="I681" s="61"/>
      <c r="J681" s="61"/>
      <c r="K681" s="61"/>
      <c r="L681" s="61"/>
      <c r="M681" s="61"/>
      <c r="N681" s="61"/>
      <c r="O681" s="61"/>
      <c r="P681" s="61"/>
      <c r="Q681" s="61"/>
      <c r="R681" s="61"/>
      <c r="S681" s="61"/>
      <c r="T681" s="61"/>
      <c r="U681" s="61"/>
      <c r="V681" s="61"/>
      <c r="W681" s="61"/>
      <c r="X681" s="61"/>
      <c r="Y681" s="61"/>
      <c r="Z681" s="61"/>
      <c r="AA681" s="61"/>
      <c r="AB681" s="61"/>
    </row>
    <row r="682" spans="1:28" ht="14.25" customHeight="1" x14ac:dyDescent="0.35">
      <c r="A682" s="61"/>
      <c r="B682" s="61"/>
      <c r="C682" s="61"/>
      <c r="D682" s="61"/>
      <c r="E682" s="61"/>
      <c r="F682" s="61"/>
      <c r="G682" s="61"/>
      <c r="H682" s="61"/>
      <c r="I682" s="61"/>
      <c r="J682" s="61"/>
      <c r="K682" s="61"/>
      <c r="L682" s="61"/>
      <c r="M682" s="61"/>
      <c r="N682" s="61"/>
      <c r="O682" s="61"/>
      <c r="P682" s="61"/>
      <c r="Q682" s="61"/>
      <c r="R682" s="61"/>
      <c r="S682" s="61"/>
      <c r="T682" s="61"/>
      <c r="U682" s="61"/>
      <c r="V682" s="61"/>
      <c r="W682" s="61"/>
      <c r="X682" s="61"/>
      <c r="Y682" s="61"/>
      <c r="Z682" s="61"/>
      <c r="AA682" s="61"/>
      <c r="AB682" s="61"/>
    </row>
    <row r="683" spans="1:28" ht="14.25" customHeight="1" x14ac:dyDescent="0.35">
      <c r="A683" s="61"/>
      <c r="B683" s="61"/>
      <c r="C683" s="61"/>
      <c r="D683" s="61"/>
      <c r="E683" s="61"/>
      <c r="F683" s="61"/>
      <c r="G683" s="61"/>
      <c r="H683" s="61"/>
      <c r="I683" s="61"/>
      <c r="J683" s="61"/>
      <c r="K683" s="61"/>
      <c r="L683" s="61"/>
      <c r="M683" s="61"/>
      <c r="N683" s="61"/>
      <c r="O683" s="61"/>
      <c r="P683" s="61"/>
      <c r="Q683" s="61"/>
      <c r="R683" s="61"/>
      <c r="S683" s="61"/>
      <c r="T683" s="61"/>
      <c r="U683" s="61"/>
      <c r="V683" s="61"/>
      <c r="W683" s="61"/>
      <c r="X683" s="61"/>
      <c r="Y683" s="61"/>
      <c r="Z683" s="61"/>
      <c r="AA683" s="61"/>
      <c r="AB683" s="61"/>
    </row>
    <row r="684" spans="1:28" ht="14.25" customHeight="1" x14ac:dyDescent="0.35">
      <c r="A684" s="61"/>
      <c r="B684" s="61"/>
      <c r="C684" s="61"/>
      <c r="D684" s="61"/>
      <c r="E684" s="61"/>
      <c r="F684" s="61"/>
      <c r="G684" s="61"/>
      <c r="H684" s="61"/>
      <c r="I684" s="61"/>
      <c r="J684" s="61"/>
      <c r="K684" s="61"/>
      <c r="L684" s="61"/>
      <c r="M684" s="61"/>
      <c r="N684" s="61"/>
      <c r="O684" s="61"/>
      <c r="P684" s="61"/>
      <c r="Q684" s="61"/>
      <c r="R684" s="61"/>
      <c r="S684" s="61"/>
      <c r="T684" s="61"/>
      <c r="U684" s="61"/>
      <c r="V684" s="61"/>
      <c r="W684" s="61"/>
      <c r="X684" s="61"/>
      <c r="Y684" s="61"/>
      <c r="Z684" s="61"/>
      <c r="AA684" s="61"/>
      <c r="AB684" s="61"/>
    </row>
    <row r="685" spans="1:28" ht="14.25" customHeight="1" x14ac:dyDescent="0.35">
      <c r="A685" s="61"/>
      <c r="B685" s="61"/>
      <c r="C685" s="61"/>
      <c r="D685" s="61"/>
      <c r="E685" s="61"/>
      <c r="F685" s="61"/>
      <c r="G685" s="61"/>
      <c r="H685" s="61"/>
      <c r="I685" s="61"/>
      <c r="J685" s="61"/>
      <c r="K685" s="61"/>
      <c r="L685" s="61"/>
      <c r="M685" s="61"/>
      <c r="N685" s="61"/>
      <c r="O685" s="61"/>
      <c r="P685" s="61"/>
      <c r="Q685" s="61"/>
      <c r="R685" s="61"/>
      <c r="S685" s="61"/>
      <c r="T685" s="61"/>
      <c r="U685" s="61"/>
      <c r="V685" s="61"/>
      <c r="W685" s="61"/>
      <c r="X685" s="61"/>
      <c r="Y685" s="61"/>
      <c r="Z685" s="61"/>
      <c r="AA685" s="61"/>
      <c r="AB685" s="61"/>
    </row>
    <row r="686" spans="1:28" ht="14.25" customHeight="1" x14ac:dyDescent="0.35">
      <c r="A686" s="61"/>
      <c r="B686" s="61"/>
      <c r="C686" s="61"/>
      <c r="D686" s="61"/>
      <c r="E686" s="61"/>
      <c r="F686" s="61"/>
      <c r="G686" s="61"/>
      <c r="H686" s="61"/>
      <c r="I686" s="61"/>
      <c r="J686" s="61"/>
      <c r="K686" s="61"/>
      <c r="L686" s="61"/>
      <c r="M686" s="61"/>
      <c r="N686" s="61"/>
      <c r="O686" s="61"/>
      <c r="P686" s="61"/>
      <c r="Q686" s="61"/>
      <c r="R686" s="61"/>
      <c r="S686" s="61"/>
      <c r="T686" s="61"/>
      <c r="U686" s="61"/>
      <c r="V686" s="61"/>
      <c r="W686" s="61"/>
      <c r="X686" s="61"/>
      <c r="Y686" s="61"/>
      <c r="Z686" s="61"/>
      <c r="AA686" s="61"/>
      <c r="AB686" s="61"/>
    </row>
    <row r="687" spans="1:28" ht="14.25" customHeight="1" x14ac:dyDescent="0.35">
      <c r="A687" s="61"/>
      <c r="B687" s="61"/>
      <c r="C687" s="61"/>
      <c r="D687" s="61"/>
      <c r="E687" s="61"/>
      <c r="F687" s="61"/>
      <c r="G687" s="61"/>
      <c r="H687" s="61"/>
      <c r="I687" s="61"/>
      <c r="J687" s="61"/>
      <c r="K687" s="61"/>
      <c r="L687" s="61"/>
      <c r="M687" s="61"/>
      <c r="N687" s="61"/>
      <c r="O687" s="61"/>
      <c r="P687" s="61"/>
      <c r="Q687" s="61"/>
      <c r="R687" s="61"/>
      <c r="S687" s="61"/>
      <c r="T687" s="61"/>
      <c r="U687" s="61"/>
      <c r="V687" s="61"/>
      <c r="W687" s="61"/>
      <c r="X687" s="61"/>
      <c r="Y687" s="61"/>
      <c r="Z687" s="61"/>
      <c r="AA687" s="61"/>
      <c r="AB687" s="61"/>
    </row>
    <row r="688" spans="1:28" ht="14.25" customHeight="1" x14ac:dyDescent="0.35">
      <c r="A688" s="61"/>
      <c r="B688" s="61"/>
      <c r="C688" s="61"/>
      <c r="D688" s="61"/>
      <c r="E688" s="61"/>
      <c r="F688" s="61"/>
      <c r="G688" s="61"/>
      <c r="H688" s="61"/>
      <c r="I688" s="61"/>
      <c r="J688" s="61"/>
      <c r="K688" s="61"/>
      <c r="L688" s="61"/>
      <c r="M688" s="61"/>
      <c r="N688" s="61"/>
      <c r="O688" s="61"/>
      <c r="P688" s="61"/>
      <c r="Q688" s="61"/>
      <c r="R688" s="61"/>
      <c r="S688" s="61"/>
      <c r="T688" s="61"/>
      <c r="U688" s="61"/>
      <c r="V688" s="61"/>
      <c r="W688" s="61"/>
      <c r="X688" s="61"/>
      <c r="Y688" s="61"/>
      <c r="Z688" s="61"/>
      <c r="AA688" s="61"/>
      <c r="AB688" s="61"/>
    </row>
    <row r="689" spans="1:28" ht="14.25" customHeight="1" x14ac:dyDescent="0.35">
      <c r="A689" s="61"/>
      <c r="B689" s="61"/>
      <c r="C689" s="61"/>
      <c r="D689" s="61"/>
      <c r="E689" s="61"/>
      <c r="F689" s="61"/>
      <c r="G689" s="61"/>
      <c r="H689" s="61"/>
      <c r="I689" s="61"/>
      <c r="J689" s="61"/>
      <c r="K689" s="61"/>
      <c r="L689" s="61"/>
      <c r="M689" s="61"/>
      <c r="N689" s="61"/>
      <c r="O689" s="61"/>
      <c r="P689" s="61"/>
      <c r="Q689" s="61"/>
      <c r="R689" s="61"/>
      <c r="S689" s="61"/>
      <c r="T689" s="61"/>
      <c r="U689" s="61"/>
      <c r="V689" s="61"/>
      <c r="W689" s="61"/>
      <c r="X689" s="61"/>
      <c r="Y689" s="61"/>
      <c r="Z689" s="61"/>
      <c r="AA689" s="61"/>
      <c r="AB689" s="61"/>
    </row>
    <row r="690" spans="1:28" ht="14.25" customHeight="1" x14ac:dyDescent="0.35">
      <c r="A690" s="61"/>
      <c r="B690" s="61"/>
      <c r="C690" s="61"/>
      <c r="D690" s="61"/>
      <c r="E690" s="61"/>
      <c r="F690" s="61"/>
      <c r="G690" s="61"/>
      <c r="H690" s="61"/>
      <c r="I690" s="61"/>
      <c r="J690" s="61"/>
      <c r="K690" s="61"/>
      <c r="L690" s="61"/>
      <c r="M690" s="61"/>
      <c r="N690" s="61"/>
      <c r="O690" s="61"/>
      <c r="P690" s="61"/>
      <c r="Q690" s="61"/>
      <c r="R690" s="61"/>
      <c r="S690" s="61"/>
      <c r="T690" s="61"/>
      <c r="U690" s="61"/>
      <c r="V690" s="61"/>
      <c r="W690" s="61"/>
      <c r="X690" s="61"/>
      <c r="Y690" s="61"/>
      <c r="Z690" s="61"/>
      <c r="AA690" s="61"/>
      <c r="AB690" s="61"/>
    </row>
    <row r="691" spans="1:28" ht="14.25" customHeight="1" x14ac:dyDescent="0.35">
      <c r="A691" s="61"/>
      <c r="B691" s="61"/>
      <c r="C691" s="61"/>
      <c r="D691" s="61"/>
      <c r="E691" s="61"/>
      <c r="F691" s="61"/>
      <c r="G691" s="61"/>
      <c r="H691" s="61"/>
      <c r="I691" s="61"/>
      <c r="J691" s="61"/>
      <c r="K691" s="61"/>
      <c r="L691" s="61"/>
      <c r="M691" s="61"/>
      <c r="N691" s="61"/>
      <c r="O691" s="61"/>
      <c r="P691" s="61"/>
      <c r="Q691" s="61"/>
      <c r="R691" s="61"/>
      <c r="S691" s="61"/>
      <c r="T691" s="61"/>
      <c r="U691" s="61"/>
      <c r="V691" s="61"/>
      <c r="W691" s="61"/>
      <c r="X691" s="61"/>
      <c r="Y691" s="61"/>
      <c r="Z691" s="61"/>
      <c r="AA691" s="61"/>
      <c r="AB691" s="61"/>
    </row>
    <row r="692" spans="1:28" ht="14.25" customHeight="1" x14ac:dyDescent="0.35">
      <c r="A692" s="61"/>
      <c r="B692" s="61"/>
      <c r="C692" s="61"/>
      <c r="D692" s="61"/>
      <c r="E692" s="61"/>
      <c r="F692" s="61"/>
      <c r="G692" s="61"/>
      <c r="H692" s="61"/>
      <c r="I692" s="61"/>
      <c r="J692" s="61"/>
      <c r="K692" s="61"/>
      <c r="L692" s="61"/>
      <c r="M692" s="61"/>
      <c r="N692" s="61"/>
      <c r="O692" s="61"/>
      <c r="P692" s="61"/>
      <c r="Q692" s="61"/>
      <c r="R692" s="61"/>
      <c r="S692" s="61"/>
      <c r="T692" s="61"/>
      <c r="U692" s="61"/>
      <c r="V692" s="61"/>
      <c r="W692" s="61"/>
      <c r="X692" s="61"/>
      <c r="Y692" s="61"/>
      <c r="Z692" s="61"/>
      <c r="AA692" s="61"/>
      <c r="AB692" s="61"/>
    </row>
    <row r="693" spans="1:28" ht="14.25" customHeight="1" x14ac:dyDescent="0.35">
      <c r="A693" s="61"/>
      <c r="B693" s="61"/>
      <c r="C693" s="61"/>
      <c r="D693" s="61"/>
      <c r="E693" s="61"/>
      <c r="F693" s="61"/>
      <c r="G693" s="61"/>
      <c r="H693" s="61"/>
      <c r="I693" s="61"/>
      <c r="J693" s="61"/>
      <c r="K693" s="61"/>
      <c r="L693" s="61"/>
      <c r="M693" s="61"/>
      <c r="N693" s="61"/>
      <c r="O693" s="61"/>
      <c r="P693" s="61"/>
      <c r="Q693" s="61"/>
      <c r="R693" s="61"/>
      <c r="S693" s="61"/>
      <c r="T693" s="61"/>
      <c r="U693" s="61"/>
      <c r="V693" s="61"/>
      <c r="W693" s="61"/>
      <c r="X693" s="61"/>
      <c r="Y693" s="61"/>
      <c r="Z693" s="61"/>
      <c r="AA693" s="61"/>
      <c r="AB693" s="61"/>
    </row>
    <row r="694" spans="1:28" ht="14.25" customHeight="1" x14ac:dyDescent="0.35">
      <c r="A694" s="61"/>
      <c r="B694" s="61"/>
      <c r="C694" s="61"/>
      <c r="D694" s="61"/>
      <c r="E694" s="61"/>
      <c r="F694" s="61"/>
      <c r="G694" s="61"/>
      <c r="H694" s="61"/>
      <c r="I694" s="61"/>
      <c r="J694" s="61"/>
      <c r="K694" s="61"/>
      <c r="L694" s="61"/>
      <c r="M694" s="61"/>
      <c r="N694" s="61"/>
      <c r="O694" s="61"/>
      <c r="P694" s="61"/>
      <c r="Q694" s="61"/>
      <c r="R694" s="61"/>
      <c r="S694" s="61"/>
      <c r="T694" s="61"/>
      <c r="U694" s="61"/>
      <c r="V694" s="61"/>
      <c r="W694" s="61"/>
      <c r="X694" s="61"/>
      <c r="Y694" s="61"/>
      <c r="Z694" s="61"/>
      <c r="AA694" s="61"/>
      <c r="AB694" s="61"/>
    </row>
    <row r="695" spans="1:28" ht="14.25" customHeight="1" x14ac:dyDescent="0.35">
      <c r="A695" s="61"/>
      <c r="B695" s="61"/>
      <c r="C695" s="61"/>
      <c r="D695" s="61"/>
      <c r="E695" s="61"/>
      <c r="F695" s="61"/>
      <c r="G695" s="61"/>
      <c r="H695" s="61"/>
      <c r="I695" s="61"/>
      <c r="J695" s="61"/>
      <c r="K695" s="61"/>
      <c r="L695" s="61"/>
      <c r="M695" s="61"/>
      <c r="N695" s="61"/>
      <c r="O695" s="61"/>
      <c r="P695" s="61"/>
      <c r="Q695" s="61"/>
      <c r="R695" s="61"/>
      <c r="S695" s="61"/>
      <c r="T695" s="61"/>
      <c r="U695" s="61"/>
      <c r="V695" s="61"/>
      <c r="W695" s="61"/>
      <c r="X695" s="61"/>
      <c r="Y695" s="61"/>
      <c r="Z695" s="61"/>
      <c r="AA695" s="61"/>
      <c r="AB695" s="61"/>
    </row>
    <row r="696" spans="1:28" ht="14.25" customHeight="1" x14ac:dyDescent="0.35">
      <c r="A696" s="61"/>
      <c r="B696" s="61"/>
      <c r="C696" s="61"/>
      <c r="D696" s="61"/>
      <c r="E696" s="61"/>
      <c r="F696" s="61"/>
      <c r="G696" s="61"/>
      <c r="H696" s="61"/>
      <c r="I696" s="61"/>
      <c r="J696" s="61"/>
      <c r="K696" s="61"/>
      <c r="L696" s="61"/>
      <c r="M696" s="61"/>
      <c r="N696" s="61"/>
      <c r="O696" s="61"/>
      <c r="P696" s="61"/>
      <c r="Q696" s="61"/>
      <c r="R696" s="61"/>
      <c r="S696" s="61"/>
      <c r="T696" s="61"/>
      <c r="U696" s="61"/>
      <c r="V696" s="61"/>
      <c r="W696" s="61"/>
      <c r="X696" s="61"/>
      <c r="Y696" s="61"/>
      <c r="Z696" s="61"/>
      <c r="AA696" s="61"/>
      <c r="AB696" s="61"/>
    </row>
    <row r="697" spans="1:28" ht="14.25" customHeight="1" x14ac:dyDescent="0.35">
      <c r="A697" s="61"/>
      <c r="B697" s="61"/>
      <c r="C697" s="61"/>
      <c r="D697" s="61"/>
      <c r="E697" s="61"/>
      <c r="F697" s="61"/>
      <c r="G697" s="61"/>
      <c r="H697" s="61"/>
      <c r="I697" s="61"/>
      <c r="J697" s="61"/>
      <c r="K697" s="61"/>
      <c r="L697" s="61"/>
      <c r="M697" s="61"/>
      <c r="N697" s="61"/>
      <c r="O697" s="61"/>
      <c r="P697" s="61"/>
      <c r="Q697" s="61"/>
      <c r="R697" s="61"/>
      <c r="S697" s="61"/>
      <c r="T697" s="61"/>
      <c r="U697" s="61"/>
      <c r="V697" s="61"/>
      <c r="W697" s="61"/>
      <c r="X697" s="61"/>
      <c r="Y697" s="61"/>
      <c r="Z697" s="61"/>
      <c r="AA697" s="61"/>
      <c r="AB697" s="61"/>
    </row>
    <row r="698" spans="1:28" ht="14.25" customHeight="1" x14ac:dyDescent="0.35">
      <c r="A698" s="61"/>
      <c r="B698" s="61"/>
      <c r="C698" s="61"/>
      <c r="D698" s="61"/>
      <c r="E698" s="61"/>
      <c r="F698" s="61"/>
      <c r="G698" s="61"/>
      <c r="H698" s="61"/>
      <c r="I698" s="61"/>
      <c r="J698" s="61"/>
      <c r="K698" s="61"/>
      <c r="L698" s="61"/>
      <c r="M698" s="61"/>
      <c r="N698" s="61"/>
      <c r="O698" s="61"/>
      <c r="P698" s="61"/>
      <c r="Q698" s="61"/>
      <c r="R698" s="61"/>
      <c r="S698" s="61"/>
      <c r="T698" s="61"/>
      <c r="U698" s="61"/>
      <c r="V698" s="61"/>
      <c r="W698" s="61"/>
      <c r="X698" s="61"/>
      <c r="Y698" s="61"/>
      <c r="Z698" s="61"/>
      <c r="AA698" s="61"/>
      <c r="AB698" s="61"/>
    </row>
    <row r="699" spans="1:28" ht="14.25" customHeight="1" x14ac:dyDescent="0.35">
      <c r="A699" s="61"/>
      <c r="B699" s="61"/>
      <c r="C699" s="61"/>
      <c r="D699" s="61"/>
      <c r="E699" s="61"/>
      <c r="F699" s="61"/>
      <c r="G699" s="61"/>
      <c r="H699" s="61"/>
      <c r="I699" s="61"/>
      <c r="J699" s="61"/>
      <c r="K699" s="61"/>
      <c r="L699" s="61"/>
      <c r="M699" s="61"/>
      <c r="N699" s="61"/>
      <c r="O699" s="61"/>
      <c r="P699" s="61"/>
      <c r="Q699" s="61"/>
      <c r="R699" s="61"/>
      <c r="S699" s="61"/>
      <c r="T699" s="61"/>
      <c r="U699" s="61"/>
      <c r="V699" s="61"/>
      <c r="W699" s="61"/>
      <c r="X699" s="61"/>
      <c r="Y699" s="61"/>
      <c r="Z699" s="61"/>
      <c r="AA699" s="61"/>
      <c r="AB699" s="61"/>
    </row>
    <row r="700" spans="1:28" ht="14.25" customHeight="1" x14ac:dyDescent="0.35">
      <c r="A700" s="61"/>
      <c r="B700" s="61"/>
      <c r="C700" s="61"/>
      <c r="D700" s="61"/>
      <c r="E700" s="61"/>
      <c r="F700" s="61"/>
      <c r="G700" s="61"/>
      <c r="H700" s="61"/>
      <c r="I700" s="61"/>
      <c r="J700" s="61"/>
      <c r="K700" s="61"/>
      <c r="L700" s="61"/>
      <c r="M700" s="61"/>
      <c r="N700" s="61"/>
      <c r="O700" s="61"/>
      <c r="P700" s="61"/>
      <c r="Q700" s="61"/>
      <c r="R700" s="61"/>
      <c r="S700" s="61"/>
      <c r="T700" s="61"/>
      <c r="U700" s="61"/>
      <c r="V700" s="61"/>
      <c r="W700" s="61"/>
      <c r="X700" s="61"/>
      <c r="Y700" s="61"/>
      <c r="Z700" s="61"/>
      <c r="AA700" s="61"/>
      <c r="AB700" s="61"/>
    </row>
    <row r="701" spans="1:28" ht="14.25" customHeight="1" x14ac:dyDescent="0.35">
      <c r="A701" s="61"/>
      <c r="B701" s="61"/>
      <c r="C701" s="61"/>
      <c r="D701" s="61"/>
      <c r="E701" s="61"/>
      <c r="F701" s="61"/>
      <c r="G701" s="61"/>
      <c r="H701" s="61"/>
      <c r="I701" s="61"/>
      <c r="J701" s="61"/>
      <c r="K701" s="61"/>
      <c r="L701" s="61"/>
      <c r="M701" s="61"/>
      <c r="N701" s="61"/>
      <c r="O701" s="61"/>
      <c r="P701" s="61"/>
      <c r="Q701" s="61"/>
      <c r="R701" s="61"/>
      <c r="S701" s="61"/>
      <c r="T701" s="61"/>
      <c r="U701" s="61"/>
      <c r="V701" s="61"/>
      <c r="W701" s="61"/>
      <c r="X701" s="61"/>
      <c r="Y701" s="61"/>
      <c r="Z701" s="61"/>
      <c r="AA701" s="61"/>
      <c r="AB701" s="61"/>
    </row>
    <row r="702" spans="1:28" ht="14.25" customHeight="1" x14ac:dyDescent="0.35">
      <c r="A702" s="61"/>
      <c r="B702" s="61"/>
      <c r="C702" s="61"/>
      <c r="D702" s="61"/>
      <c r="E702" s="61"/>
      <c r="F702" s="61"/>
      <c r="G702" s="61"/>
      <c r="H702" s="61"/>
      <c r="I702" s="61"/>
      <c r="J702" s="61"/>
      <c r="K702" s="61"/>
      <c r="L702" s="61"/>
      <c r="M702" s="61"/>
      <c r="N702" s="61"/>
      <c r="O702" s="61"/>
      <c r="P702" s="61"/>
      <c r="Q702" s="61"/>
      <c r="R702" s="61"/>
      <c r="S702" s="61"/>
      <c r="T702" s="61"/>
      <c r="U702" s="61"/>
      <c r="V702" s="61"/>
      <c r="W702" s="61"/>
      <c r="X702" s="61"/>
      <c r="Y702" s="61"/>
      <c r="Z702" s="61"/>
      <c r="AA702" s="61"/>
      <c r="AB702" s="61"/>
    </row>
    <row r="703" spans="1:28" ht="14.25" customHeight="1" x14ac:dyDescent="0.35">
      <c r="A703" s="61"/>
      <c r="B703" s="61"/>
      <c r="C703" s="61"/>
      <c r="D703" s="61"/>
      <c r="E703" s="61"/>
      <c r="F703" s="61"/>
      <c r="G703" s="61"/>
      <c r="H703" s="61"/>
      <c r="I703" s="61"/>
      <c r="J703" s="61"/>
      <c r="K703" s="61"/>
      <c r="L703" s="61"/>
      <c r="M703" s="61"/>
      <c r="N703" s="61"/>
      <c r="O703" s="61"/>
      <c r="P703" s="61"/>
      <c r="Q703" s="61"/>
      <c r="R703" s="61"/>
      <c r="S703" s="61"/>
      <c r="T703" s="61"/>
      <c r="U703" s="61"/>
      <c r="V703" s="61"/>
      <c r="W703" s="61"/>
      <c r="X703" s="61"/>
      <c r="Y703" s="61"/>
      <c r="Z703" s="61"/>
      <c r="AA703" s="61"/>
      <c r="AB703" s="61"/>
    </row>
    <row r="704" spans="1:28" ht="14.25" customHeight="1" x14ac:dyDescent="0.35">
      <c r="A704" s="61"/>
      <c r="B704" s="61"/>
      <c r="C704" s="61"/>
      <c r="D704" s="61"/>
      <c r="E704" s="61"/>
      <c r="F704" s="61"/>
      <c r="G704" s="61"/>
      <c r="H704" s="61"/>
      <c r="I704" s="61"/>
      <c r="J704" s="61"/>
      <c r="K704" s="61"/>
      <c r="L704" s="61"/>
      <c r="M704" s="61"/>
      <c r="N704" s="61"/>
      <c r="O704" s="61"/>
      <c r="P704" s="61"/>
      <c r="Q704" s="61"/>
      <c r="R704" s="61"/>
      <c r="S704" s="61"/>
      <c r="T704" s="61"/>
      <c r="U704" s="61"/>
      <c r="V704" s="61"/>
      <c r="W704" s="61"/>
      <c r="X704" s="61"/>
      <c r="Y704" s="61"/>
      <c r="Z704" s="61"/>
      <c r="AA704" s="61"/>
      <c r="AB704" s="61"/>
    </row>
    <row r="705" spans="1:28" ht="14.25" customHeight="1" x14ac:dyDescent="0.35">
      <c r="A705" s="61"/>
      <c r="B705" s="61"/>
      <c r="C705" s="61"/>
      <c r="D705" s="61"/>
      <c r="E705" s="61"/>
      <c r="F705" s="61"/>
      <c r="G705" s="61"/>
      <c r="H705" s="61"/>
      <c r="I705" s="61"/>
      <c r="J705" s="61"/>
      <c r="K705" s="61"/>
      <c r="L705" s="61"/>
      <c r="M705" s="61"/>
      <c r="N705" s="61"/>
      <c r="O705" s="61"/>
      <c r="P705" s="61"/>
      <c r="Q705" s="61"/>
      <c r="R705" s="61"/>
      <c r="S705" s="61"/>
      <c r="T705" s="61"/>
      <c r="U705" s="61"/>
      <c r="V705" s="61"/>
      <c r="W705" s="61"/>
      <c r="X705" s="61"/>
      <c r="Y705" s="61"/>
      <c r="Z705" s="61"/>
      <c r="AA705" s="61"/>
      <c r="AB705" s="61"/>
    </row>
    <row r="706" spans="1:28" ht="14.25" customHeight="1" x14ac:dyDescent="0.35">
      <c r="A706" s="61"/>
      <c r="B706" s="61"/>
      <c r="C706" s="61"/>
      <c r="D706" s="61"/>
      <c r="E706" s="61"/>
      <c r="F706" s="61"/>
      <c r="G706" s="61"/>
      <c r="H706" s="61"/>
      <c r="I706" s="61"/>
      <c r="J706" s="61"/>
      <c r="K706" s="61"/>
      <c r="L706" s="61"/>
      <c r="M706" s="61"/>
      <c r="N706" s="61"/>
      <c r="O706" s="61"/>
      <c r="P706" s="61"/>
      <c r="Q706" s="61"/>
      <c r="R706" s="61"/>
      <c r="S706" s="61"/>
      <c r="T706" s="61"/>
      <c r="U706" s="61"/>
      <c r="V706" s="61"/>
      <c r="W706" s="61"/>
      <c r="X706" s="61"/>
      <c r="Y706" s="61"/>
      <c r="Z706" s="61"/>
      <c r="AA706" s="61"/>
      <c r="AB706" s="61"/>
    </row>
    <row r="707" spans="1:28" ht="14.25" customHeight="1" x14ac:dyDescent="0.35">
      <c r="A707" s="61"/>
      <c r="B707" s="61"/>
      <c r="C707" s="61"/>
      <c r="D707" s="61"/>
      <c r="E707" s="61"/>
      <c r="F707" s="61"/>
      <c r="G707" s="61"/>
      <c r="H707" s="61"/>
      <c r="I707" s="61"/>
      <c r="J707" s="61"/>
      <c r="K707" s="61"/>
      <c r="L707" s="61"/>
      <c r="M707" s="61"/>
      <c r="N707" s="61"/>
      <c r="O707" s="61"/>
      <c r="P707" s="61"/>
      <c r="Q707" s="61"/>
      <c r="R707" s="61"/>
      <c r="S707" s="61"/>
      <c r="T707" s="61"/>
      <c r="U707" s="61"/>
      <c r="V707" s="61"/>
      <c r="W707" s="61"/>
      <c r="X707" s="61"/>
      <c r="Y707" s="61"/>
      <c r="Z707" s="61"/>
      <c r="AA707" s="61"/>
      <c r="AB707" s="61"/>
    </row>
    <row r="708" spans="1:28" ht="14.25" customHeight="1" x14ac:dyDescent="0.35">
      <c r="A708" s="61"/>
      <c r="B708" s="61"/>
      <c r="C708" s="61"/>
      <c r="D708" s="61"/>
      <c r="E708" s="61"/>
      <c r="F708" s="61"/>
      <c r="G708" s="61"/>
      <c r="H708" s="61"/>
      <c r="I708" s="61"/>
      <c r="J708" s="61"/>
      <c r="K708" s="61"/>
      <c r="L708" s="61"/>
      <c r="M708" s="61"/>
      <c r="N708" s="61"/>
      <c r="O708" s="61"/>
      <c r="P708" s="61"/>
      <c r="Q708" s="61"/>
      <c r="R708" s="61"/>
      <c r="S708" s="61"/>
      <c r="T708" s="61"/>
      <c r="U708" s="61"/>
      <c r="V708" s="61"/>
      <c r="W708" s="61"/>
      <c r="X708" s="61"/>
      <c r="Y708" s="61"/>
      <c r="Z708" s="61"/>
      <c r="AA708" s="61"/>
      <c r="AB708" s="61"/>
    </row>
    <row r="709" spans="1:28" ht="14.25" customHeight="1" x14ac:dyDescent="0.35">
      <c r="A709" s="61"/>
      <c r="B709" s="61"/>
      <c r="C709" s="61"/>
      <c r="D709" s="61"/>
      <c r="E709" s="61"/>
      <c r="F709" s="61"/>
      <c r="G709" s="61"/>
      <c r="H709" s="61"/>
      <c r="I709" s="61"/>
      <c r="J709" s="61"/>
      <c r="K709" s="61"/>
      <c r="L709" s="61"/>
      <c r="M709" s="61"/>
      <c r="N709" s="61"/>
      <c r="O709" s="61"/>
      <c r="P709" s="61"/>
      <c r="Q709" s="61"/>
      <c r="R709" s="61"/>
      <c r="S709" s="61"/>
      <c r="T709" s="61"/>
      <c r="U709" s="61"/>
      <c r="V709" s="61"/>
      <c r="W709" s="61"/>
      <c r="X709" s="61"/>
      <c r="Y709" s="61"/>
      <c r="Z709" s="61"/>
      <c r="AA709" s="61"/>
      <c r="AB709" s="61"/>
    </row>
    <row r="710" spans="1:28" ht="14.25" customHeight="1" x14ac:dyDescent="0.35">
      <c r="A710" s="61"/>
      <c r="B710" s="61"/>
      <c r="C710" s="61"/>
      <c r="D710" s="61"/>
      <c r="E710" s="61"/>
      <c r="F710" s="61"/>
      <c r="G710" s="61"/>
      <c r="H710" s="61"/>
      <c r="I710" s="61"/>
      <c r="J710" s="61"/>
      <c r="K710" s="61"/>
      <c r="L710" s="61"/>
      <c r="M710" s="61"/>
      <c r="N710" s="61"/>
      <c r="O710" s="61"/>
      <c r="P710" s="61"/>
      <c r="Q710" s="61"/>
      <c r="R710" s="61"/>
      <c r="S710" s="61"/>
      <c r="T710" s="61"/>
      <c r="U710" s="61"/>
      <c r="V710" s="61"/>
      <c r="W710" s="61"/>
      <c r="X710" s="61"/>
      <c r="Y710" s="61"/>
      <c r="Z710" s="61"/>
      <c r="AA710" s="61"/>
      <c r="AB710" s="61"/>
    </row>
    <row r="711" spans="1:28" ht="14.25" customHeight="1" x14ac:dyDescent="0.35">
      <c r="A711" s="61"/>
      <c r="B711" s="61"/>
      <c r="C711" s="61"/>
      <c r="D711" s="61"/>
      <c r="E711" s="61"/>
      <c r="F711" s="61"/>
      <c r="G711" s="61"/>
      <c r="H711" s="61"/>
      <c r="I711" s="61"/>
      <c r="J711" s="61"/>
      <c r="K711" s="61"/>
      <c r="L711" s="61"/>
      <c r="M711" s="61"/>
      <c r="N711" s="61"/>
      <c r="O711" s="61"/>
      <c r="P711" s="61"/>
      <c r="Q711" s="61"/>
      <c r="R711" s="61"/>
      <c r="S711" s="61"/>
      <c r="T711" s="61"/>
      <c r="U711" s="61"/>
      <c r="V711" s="61"/>
      <c r="W711" s="61"/>
      <c r="X711" s="61"/>
      <c r="Y711" s="61"/>
      <c r="Z711" s="61"/>
      <c r="AA711" s="61"/>
      <c r="AB711" s="61"/>
    </row>
    <row r="712" spans="1:28" ht="14.25" customHeight="1" x14ac:dyDescent="0.35">
      <c r="A712" s="61"/>
      <c r="B712" s="61"/>
      <c r="C712" s="61"/>
      <c r="D712" s="61"/>
      <c r="E712" s="61"/>
      <c r="F712" s="61"/>
      <c r="G712" s="61"/>
      <c r="H712" s="61"/>
      <c r="I712" s="61"/>
      <c r="J712" s="61"/>
      <c r="K712" s="61"/>
      <c r="L712" s="61"/>
      <c r="M712" s="61"/>
      <c r="N712" s="61"/>
      <c r="O712" s="61"/>
      <c r="P712" s="61"/>
      <c r="Q712" s="61"/>
      <c r="R712" s="61"/>
      <c r="S712" s="61"/>
      <c r="T712" s="61"/>
      <c r="U712" s="61"/>
      <c r="V712" s="61"/>
      <c r="W712" s="61"/>
      <c r="X712" s="61"/>
      <c r="Y712" s="61"/>
      <c r="Z712" s="61"/>
      <c r="AA712" s="61"/>
      <c r="AB712" s="61"/>
    </row>
    <row r="713" spans="1:28" ht="14.25" customHeight="1" x14ac:dyDescent="0.35">
      <c r="A713" s="61"/>
      <c r="B713" s="61"/>
      <c r="C713" s="61"/>
      <c r="D713" s="61"/>
      <c r="E713" s="61"/>
      <c r="F713" s="61"/>
      <c r="G713" s="61"/>
      <c r="H713" s="61"/>
      <c r="I713" s="61"/>
      <c r="J713" s="61"/>
      <c r="K713" s="61"/>
      <c r="L713" s="61"/>
      <c r="M713" s="61"/>
      <c r="N713" s="61"/>
      <c r="O713" s="61"/>
      <c r="P713" s="61"/>
      <c r="Q713" s="61"/>
      <c r="R713" s="61"/>
      <c r="S713" s="61"/>
      <c r="T713" s="61"/>
      <c r="U713" s="61"/>
      <c r="V713" s="61"/>
      <c r="W713" s="61"/>
      <c r="X713" s="61"/>
      <c r="Y713" s="61"/>
      <c r="Z713" s="61"/>
      <c r="AA713" s="61"/>
      <c r="AB713" s="61"/>
    </row>
    <row r="714" spans="1:28" ht="14.25" customHeight="1" x14ac:dyDescent="0.35">
      <c r="A714" s="61"/>
      <c r="B714" s="61"/>
      <c r="C714" s="61"/>
      <c r="D714" s="61"/>
      <c r="E714" s="61"/>
      <c r="F714" s="61"/>
      <c r="G714" s="61"/>
      <c r="H714" s="61"/>
      <c r="I714" s="61"/>
      <c r="J714" s="61"/>
      <c r="K714" s="61"/>
      <c r="L714" s="61"/>
      <c r="M714" s="61"/>
      <c r="N714" s="61"/>
      <c r="O714" s="61"/>
      <c r="P714" s="61"/>
      <c r="Q714" s="61"/>
      <c r="R714" s="61"/>
      <c r="S714" s="61"/>
      <c r="T714" s="61"/>
      <c r="U714" s="61"/>
      <c r="V714" s="61"/>
      <c r="W714" s="61"/>
      <c r="X714" s="61"/>
      <c r="Y714" s="61"/>
      <c r="Z714" s="61"/>
      <c r="AA714" s="61"/>
      <c r="AB714" s="61"/>
    </row>
    <row r="715" spans="1:28" ht="14.25" customHeight="1" x14ac:dyDescent="0.35">
      <c r="A715" s="61"/>
      <c r="B715" s="61"/>
      <c r="C715" s="61"/>
      <c r="D715" s="61"/>
      <c r="E715" s="61"/>
      <c r="F715" s="61"/>
      <c r="G715" s="61"/>
      <c r="H715" s="61"/>
      <c r="I715" s="61"/>
      <c r="J715" s="61"/>
      <c r="K715" s="61"/>
      <c r="L715" s="61"/>
      <c r="M715" s="61"/>
      <c r="N715" s="61"/>
      <c r="O715" s="61"/>
      <c r="P715" s="61"/>
      <c r="Q715" s="61"/>
      <c r="R715" s="61"/>
      <c r="S715" s="61"/>
      <c r="T715" s="61"/>
      <c r="U715" s="61"/>
      <c r="V715" s="61"/>
      <c r="W715" s="61"/>
      <c r="X715" s="61"/>
      <c r="Y715" s="61"/>
      <c r="Z715" s="61"/>
      <c r="AA715" s="61"/>
      <c r="AB715" s="61"/>
    </row>
    <row r="716" spans="1:28" ht="14.25" customHeight="1" x14ac:dyDescent="0.35">
      <c r="A716" s="61"/>
      <c r="B716" s="61"/>
      <c r="C716" s="61"/>
      <c r="D716" s="61"/>
      <c r="E716" s="61"/>
      <c r="F716" s="61"/>
      <c r="G716" s="61"/>
      <c r="H716" s="61"/>
      <c r="I716" s="61"/>
      <c r="J716" s="61"/>
      <c r="K716" s="61"/>
      <c r="L716" s="61"/>
      <c r="M716" s="61"/>
      <c r="N716" s="61"/>
      <c r="O716" s="61"/>
      <c r="P716" s="61"/>
      <c r="Q716" s="61"/>
      <c r="R716" s="61"/>
      <c r="S716" s="61"/>
      <c r="T716" s="61"/>
      <c r="U716" s="61"/>
      <c r="V716" s="61"/>
      <c r="W716" s="61"/>
      <c r="X716" s="61"/>
      <c r="Y716" s="61"/>
      <c r="Z716" s="61"/>
      <c r="AA716" s="61"/>
      <c r="AB716" s="61"/>
    </row>
    <row r="717" spans="1:28" ht="14.25" customHeight="1" x14ac:dyDescent="0.35">
      <c r="A717" s="61"/>
      <c r="B717" s="61"/>
      <c r="C717" s="61"/>
      <c r="D717" s="61"/>
      <c r="E717" s="61"/>
      <c r="F717" s="61"/>
      <c r="G717" s="61"/>
      <c r="H717" s="61"/>
      <c r="I717" s="61"/>
      <c r="J717" s="61"/>
      <c r="K717" s="61"/>
      <c r="L717" s="61"/>
      <c r="M717" s="61"/>
      <c r="N717" s="61"/>
      <c r="O717" s="61"/>
      <c r="P717" s="61"/>
      <c r="Q717" s="61"/>
      <c r="R717" s="61"/>
      <c r="S717" s="61"/>
      <c r="T717" s="61"/>
      <c r="U717" s="61"/>
      <c r="V717" s="61"/>
      <c r="W717" s="61"/>
      <c r="X717" s="61"/>
      <c r="Y717" s="61"/>
      <c r="Z717" s="61"/>
      <c r="AA717" s="61"/>
      <c r="AB717" s="61"/>
    </row>
    <row r="718" spans="1:28" ht="14.25" customHeight="1" x14ac:dyDescent="0.35">
      <c r="A718" s="61"/>
      <c r="B718" s="61"/>
      <c r="C718" s="61"/>
      <c r="D718" s="61"/>
      <c r="E718" s="61"/>
      <c r="F718" s="61"/>
      <c r="G718" s="61"/>
      <c r="H718" s="61"/>
      <c r="I718" s="61"/>
      <c r="J718" s="61"/>
      <c r="K718" s="61"/>
      <c r="L718" s="61"/>
      <c r="M718" s="61"/>
      <c r="N718" s="61"/>
      <c r="O718" s="61"/>
      <c r="P718" s="61"/>
      <c r="Q718" s="61"/>
      <c r="R718" s="61"/>
      <c r="S718" s="61"/>
      <c r="T718" s="61"/>
      <c r="U718" s="61"/>
      <c r="V718" s="61"/>
      <c r="W718" s="61"/>
      <c r="X718" s="61"/>
      <c r="Y718" s="61"/>
      <c r="Z718" s="61"/>
      <c r="AA718" s="61"/>
      <c r="AB718" s="61"/>
    </row>
    <row r="719" spans="1:28" ht="14.25" customHeight="1" x14ac:dyDescent="0.35">
      <c r="A719" s="61"/>
      <c r="B719" s="61"/>
      <c r="C719" s="61"/>
      <c r="D719" s="61"/>
      <c r="E719" s="61"/>
      <c r="F719" s="61"/>
      <c r="G719" s="61"/>
      <c r="H719" s="61"/>
      <c r="I719" s="61"/>
      <c r="J719" s="61"/>
      <c r="K719" s="61"/>
      <c r="L719" s="61"/>
      <c r="M719" s="61"/>
      <c r="N719" s="61"/>
      <c r="O719" s="61"/>
      <c r="P719" s="61"/>
      <c r="Q719" s="61"/>
      <c r="R719" s="61"/>
      <c r="S719" s="61"/>
      <c r="T719" s="61"/>
      <c r="U719" s="61"/>
      <c r="V719" s="61"/>
      <c r="W719" s="61"/>
      <c r="X719" s="61"/>
      <c r="Y719" s="61"/>
      <c r="Z719" s="61"/>
      <c r="AA719" s="61"/>
      <c r="AB719" s="61"/>
    </row>
    <row r="720" spans="1:28" ht="14.25" customHeight="1" x14ac:dyDescent="0.35">
      <c r="A720" s="61"/>
      <c r="B720" s="61"/>
      <c r="C720" s="61"/>
      <c r="D720" s="61"/>
      <c r="E720" s="61"/>
      <c r="F720" s="61"/>
      <c r="G720" s="61"/>
      <c r="H720" s="61"/>
      <c r="I720" s="61"/>
      <c r="J720" s="61"/>
      <c r="K720" s="61"/>
      <c r="L720" s="61"/>
      <c r="M720" s="61"/>
      <c r="N720" s="61"/>
      <c r="O720" s="61"/>
      <c r="P720" s="61"/>
      <c r="Q720" s="61"/>
      <c r="R720" s="61"/>
      <c r="S720" s="61"/>
      <c r="T720" s="61"/>
      <c r="U720" s="61"/>
      <c r="V720" s="61"/>
      <c r="W720" s="61"/>
      <c r="X720" s="61"/>
      <c r="Y720" s="61"/>
      <c r="Z720" s="61"/>
      <c r="AA720" s="61"/>
      <c r="AB720" s="61"/>
    </row>
    <row r="721" spans="1:28" ht="14.25" customHeight="1" x14ac:dyDescent="0.35">
      <c r="A721" s="61"/>
      <c r="B721" s="61"/>
      <c r="C721" s="61"/>
      <c r="D721" s="61"/>
      <c r="E721" s="61"/>
      <c r="F721" s="61"/>
      <c r="G721" s="61"/>
      <c r="H721" s="61"/>
      <c r="I721" s="61"/>
      <c r="J721" s="61"/>
      <c r="K721" s="61"/>
      <c r="L721" s="61"/>
      <c r="M721" s="61"/>
      <c r="N721" s="61"/>
      <c r="O721" s="61"/>
      <c r="P721" s="61"/>
      <c r="Q721" s="61"/>
      <c r="R721" s="61"/>
      <c r="S721" s="61"/>
      <c r="T721" s="61"/>
      <c r="U721" s="61"/>
      <c r="V721" s="61"/>
      <c r="W721" s="61"/>
      <c r="X721" s="61"/>
      <c r="Y721" s="61"/>
      <c r="Z721" s="61"/>
      <c r="AA721" s="61"/>
      <c r="AB721" s="61"/>
    </row>
    <row r="722" spans="1:28" ht="14.25" customHeight="1" x14ac:dyDescent="0.35">
      <c r="A722" s="61"/>
      <c r="B722" s="61"/>
      <c r="C722" s="61"/>
      <c r="D722" s="61"/>
      <c r="E722" s="61"/>
      <c r="F722" s="61"/>
      <c r="G722" s="61"/>
      <c r="H722" s="61"/>
      <c r="I722" s="61"/>
      <c r="J722" s="61"/>
      <c r="K722" s="61"/>
      <c r="L722" s="61"/>
      <c r="M722" s="61"/>
      <c r="N722" s="61"/>
      <c r="O722" s="61"/>
      <c r="P722" s="61"/>
      <c r="Q722" s="61"/>
      <c r="R722" s="61"/>
      <c r="S722" s="61"/>
      <c r="T722" s="61"/>
      <c r="U722" s="61"/>
      <c r="V722" s="61"/>
      <c r="W722" s="61"/>
      <c r="X722" s="61"/>
      <c r="Y722" s="61"/>
      <c r="Z722" s="61"/>
      <c r="AA722" s="61"/>
      <c r="AB722" s="61"/>
    </row>
    <row r="723" spans="1:28" ht="14.25" customHeight="1" x14ac:dyDescent="0.35">
      <c r="A723" s="61"/>
      <c r="B723" s="61"/>
      <c r="C723" s="61"/>
      <c r="D723" s="61"/>
      <c r="E723" s="61"/>
      <c r="F723" s="61"/>
      <c r="G723" s="61"/>
      <c r="H723" s="61"/>
      <c r="I723" s="61"/>
      <c r="J723" s="61"/>
      <c r="K723" s="61"/>
      <c r="L723" s="61"/>
      <c r="M723" s="61"/>
      <c r="N723" s="61"/>
      <c r="O723" s="61"/>
      <c r="P723" s="61"/>
      <c r="Q723" s="61"/>
      <c r="R723" s="61"/>
      <c r="S723" s="61"/>
      <c r="T723" s="61"/>
      <c r="U723" s="61"/>
      <c r="V723" s="61"/>
      <c r="W723" s="61"/>
      <c r="X723" s="61"/>
      <c r="Y723" s="61"/>
      <c r="Z723" s="61"/>
      <c r="AA723" s="61"/>
      <c r="AB723" s="61"/>
    </row>
    <row r="724" spans="1:28" ht="14.25" customHeight="1" x14ac:dyDescent="0.35">
      <c r="A724" s="61"/>
      <c r="B724" s="61"/>
      <c r="C724" s="61"/>
      <c r="D724" s="61"/>
      <c r="E724" s="61"/>
      <c r="F724" s="61"/>
      <c r="G724" s="61"/>
      <c r="H724" s="61"/>
      <c r="I724" s="61"/>
      <c r="J724" s="61"/>
      <c r="K724" s="61"/>
      <c r="L724" s="61"/>
      <c r="M724" s="61"/>
      <c r="N724" s="61"/>
      <c r="O724" s="61"/>
      <c r="P724" s="61"/>
      <c r="Q724" s="61"/>
      <c r="R724" s="61"/>
      <c r="S724" s="61"/>
      <c r="T724" s="61"/>
      <c r="U724" s="61"/>
      <c r="V724" s="61"/>
      <c r="W724" s="61"/>
      <c r="X724" s="61"/>
      <c r="Y724" s="61"/>
      <c r="Z724" s="61"/>
      <c r="AA724" s="61"/>
      <c r="AB724" s="61"/>
    </row>
    <row r="725" spans="1:28" ht="14.25" customHeight="1" x14ac:dyDescent="0.35">
      <c r="A725" s="61"/>
      <c r="B725" s="61"/>
      <c r="C725" s="61"/>
      <c r="D725" s="61"/>
      <c r="E725" s="61"/>
      <c r="F725" s="61"/>
      <c r="G725" s="61"/>
      <c r="H725" s="61"/>
      <c r="I725" s="61"/>
      <c r="J725" s="61"/>
      <c r="K725" s="61"/>
      <c r="L725" s="61"/>
      <c r="M725" s="61"/>
      <c r="N725" s="61"/>
      <c r="O725" s="61"/>
      <c r="P725" s="61"/>
      <c r="Q725" s="61"/>
      <c r="R725" s="61"/>
      <c r="S725" s="61"/>
      <c r="T725" s="61"/>
      <c r="U725" s="61"/>
      <c r="V725" s="61"/>
      <c r="W725" s="61"/>
      <c r="X725" s="61"/>
      <c r="Y725" s="61"/>
      <c r="Z725" s="61"/>
      <c r="AA725" s="61"/>
      <c r="AB725" s="61"/>
    </row>
    <row r="726" spans="1:28" ht="14.25" customHeight="1" x14ac:dyDescent="0.35">
      <c r="A726" s="61"/>
      <c r="B726" s="61"/>
      <c r="C726" s="61"/>
      <c r="D726" s="61"/>
      <c r="E726" s="61"/>
      <c r="F726" s="61"/>
      <c r="G726" s="61"/>
      <c r="H726" s="61"/>
      <c r="I726" s="61"/>
      <c r="J726" s="61"/>
      <c r="K726" s="61"/>
      <c r="L726" s="61"/>
      <c r="M726" s="61"/>
      <c r="N726" s="61"/>
      <c r="O726" s="61"/>
      <c r="P726" s="61"/>
      <c r="Q726" s="61"/>
      <c r="R726" s="61"/>
      <c r="S726" s="61"/>
      <c r="T726" s="61"/>
      <c r="U726" s="61"/>
      <c r="V726" s="61"/>
      <c r="W726" s="61"/>
      <c r="X726" s="61"/>
      <c r="Y726" s="61"/>
      <c r="Z726" s="61"/>
      <c r="AA726" s="61"/>
      <c r="AB726" s="61"/>
    </row>
    <row r="727" spans="1:28" ht="14.25" customHeight="1" x14ac:dyDescent="0.35">
      <c r="A727" s="61"/>
      <c r="B727" s="61"/>
      <c r="C727" s="61"/>
      <c r="D727" s="61"/>
      <c r="E727" s="61"/>
      <c r="F727" s="61"/>
      <c r="G727" s="61"/>
      <c r="H727" s="61"/>
      <c r="I727" s="61"/>
      <c r="J727" s="61"/>
      <c r="K727" s="61"/>
      <c r="L727" s="61"/>
      <c r="M727" s="61"/>
      <c r="N727" s="61"/>
      <c r="O727" s="61"/>
      <c r="P727" s="61"/>
      <c r="Q727" s="61"/>
      <c r="R727" s="61"/>
      <c r="S727" s="61"/>
      <c r="T727" s="61"/>
      <c r="U727" s="61"/>
      <c r="V727" s="61"/>
      <c r="W727" s="61"/>
      <c r="X727" s="61"/>
      <c r="Y727" s="61"/>
      <c r="Z727" s="61"/>
      <c r="AA727" s="61"/>
      <c r="AB727" s="61"/>
    </row>
    <row r="728" spans="1:28" ht="14.25" customHeight="1" x14ac:dyDescent="0.35">
      <c r="A728" s="61"/>
      <c r="B728" s="61"/>
      <c r="C728" s="61"/>
      <c r="D728" s="61"/>
      <c r="E728" s="61"/>
      <c r="F728" s="61"/>
      <c r="G728" s="61"/>
      <c r="H728" s="61"/>
      <c r="I728" s="61"/>
      <c r="J728" s="61"/>
      <c r="K728" s="61"/>
      <c r="L728" s="61"/>
      <c r="M728" s="61"/>
      <c r="N728" s="61"/>
      <c r="O728" s="61"/>
      <c r="P728" s="61"/>
      <c r="Q728" s="61"/>
      <c r="R728" s="61"/>
      <c r="S728" s="61"/>
      <c r="T728" s="61"/>
      <c r="U728" s="61"/>
      <c r="V728" s="61"/>
      <c r="W728" s="61"/>
      <c r="X728" s="61"/>
      <c r="Y728" s="61"/>
      <c r="Z728" s="61"/>
      <c r="AA728" s="61"/>
      <c r="AB728" s="61"/>
    </row>
    <row r="729" spans="1:28" ht="14.25" customHeight="1" x14ac:dyDescent="0.35">
      <c r="A729" s="61"/>
      <c r="B729" s="61"/>
      <c r="C729" s="61"/>
      <c r="D729" s="61"/>
      <c r="E729" s="61"/>
      <c r="F729" s="61"/>
      <c r="G729" s="61"/>
      <c r="H729" s="61"/>
      <c r="I729" s="61"/>
      <c r="J729" s="61"/>
      <c r="K729" s="61"/>
      <c r="L729" s="61"/>
      <c r="M729" s="61"/>
      <c r="N729" s="61"/>
      <c r="O729" s="61"/>
      <c r="P729" s="61"/>
      <c r="Q729" s="61"/>
      <c r="R729" s="61"/>
      <c r="S729" s="61"/>
      <c r="T729" s="61"/>
      <c r="U729" s="61"/>
      <c r="V729" s="61"/>
      <c r="W729" s="61"/>
      <c r="X729" s="61"/>
      <c r="Y729" s="61"/>
      <c r="Z729" s="61"/>
      <c r="AA729" s="61"/>
      <c r="AB729" s="61"/>
    </row>
    <row r="730" spans="1:28" ht="14.25" customHeight="1" x14ac:dyDescent="0.35">
      <c r="A730" s="61"/>
      <c r="B730" s="61"/>
      <c r="C730" s="61"/>
      <c r="D730" s="61"/>
      <c r="E730" s="61"/>
      <c r="F730" s="61"/>
      <c r="G730" s="61"/>
      <c r="H730" s="61"/>
      <c r="I730" s="61"/>
      <c r="J730" s="61"/>
      <c r="K730" s="61"/>
      <c r="L730" s="61"/>
      <c r="M730" s="61"/>
      <c r="N730" s="61"/>
      <c r="O730" s="61"/>
      <c r="P730" s="61"/>
      <c r="Q730" s="61"/>
      <c r="R730" s="61"/>
      <c r="S730" s="61"/>
      <c r="T730" s="61"/>
      <c r="U730" s="61"/>
      <c r="V730" s="61"/>
      <c r="W730" s="61"/>
      <c r="X730" s="61"/>
      <c r="Y730" s="61"/>
      <c r="Z730" s="61"/>
      <c r="AA730" s="61"/>
      <c r="AB730" s="61"/>
    </row>
    <row r="731" spans="1:28" ht="14.25" customHeight="1" x14ac:dyDescent="0.35">
      <c r="A731" s="61"/>
      <c r="B731" s="61"/>
      <c r="C731" s="61"/>
      <c r="D731" s="61"/>
      <c r="E731" s="61"/>
      <c r="F731" s="61"/>
      <c r="G731" s="61"/>
      <c r="H731" s="61"/>
      <c r="I731" s="61"/>
      <c r="J731" s="61"/>
      <c r="K731" s="61"/>
      <c r="L731" s="61"/>
      <c r="M731" s="61"/>
      <c r="N731" s="61"/>
      <c r="O731" s="61"/>
      <c r="P731" s="61"/>
      <c r="Q731" s="61"/>
      <c r="R731" s="61"/>
      <c r="S731" s="61"/>
      <c r="T731" s="61"/>
      <c r="U731" s="61"/>
      <c r="V731" s="61"/>
      <c r="W731" s="61"/>
      <c r="X731" s="61"/>
      <c r="Y731" s="61"/>
      <c r="Z731" s="61"/>
      <c r="AA731" s="61"/>
      <c r="AB731" s="61"/>
    </row>
    <row r="732" spans="1:28" ht="14.25" customHeight="1" x14ac:dyDescent="0.35">
      <c r="A732" s="61"/>
      <c r="B732" s="61"/>
      <c r="C732" s="61"/>
      <c r="D732" s="61"/>
      <c r="E732" s="61"/>
      <c r="F732" s="61"/>
      <c r="G732" s="61"/>
      <c r="H732" s="61"/>
      <c r="I732" s="61"/>
      <c r="J732" s="61"/>
      <c r="K732" s="61"/>
      <c r="L732" s="61"/>
      <c r="M732" s="61"/>
      <c r="N732" s="61"/>
      <c r="O732" s="61"/>
      <c r="P732" s="61"/>
      <c r="Q732" s="61"/>
      <c r="R732" s="61"/>
      <c r="S732" s="61"/>
      <c r="T732" s="61"/>
      <c r="U732" s="61"/>
      <c r="V732" s="61"/>
      <c r="W732" s="61"/>
      <c r="X732" s="61"/>
      <c r="Y732" s="61"/>
      <c r="Z732" s="61"/>
      <c r="AA732" s="61"/>
      <c r="AB732" s="61"/>
    </row>
    <row r="733" spans="1:28" ht="14.25" customHeight="1" x14ac:dyDescent="0.35">
      <c r="A733" s="61"/>
      <c r="B733" s="61"/>
      <c r="C733" s="61"/>
      <c r="D733" s="61"/>
      <c r="E733" s="61"/>
      <c r="F733" s="61"/>
      <c r="G733" s="61"/>
      <c r="H733" s="61"/>
      <c r="I733" s="61"/>
      <c r="J733" s="61"/>
      <c r="K733" s="61"/>
      <c r="L733" s="61"/>
      <c r="M733" s="61"/>
      <c r="N733" s="61"/>
      <c r="O733" s="61"/>
      <c r="P733" s="61"/>
      <c r="Q733" s="61"/>
      <c r="R733" s="61"/>
      <c r="S733" s="61"/>
      <c r="T733" s="61"/>
      <c r="U733" s="61"/>
      <c r="V733" s="61"/>
      <c r="W733" s="61"/>
      <c r="X733" s="61"/>
      <c r="Y733" s="61"/>
      <c r="Z733" s="61"/>
      <c r="AA733" s="61"/>
      <c r="AB733" s="61"/>
    </row>
    <row r="734" spans="1:28" ht="14.25" customHeight="1" x14ac:dyDescent="0.35">
      <c r="A734" s="61"/>
      <c r="B734" s="61"/>
      <c r="C734" s="61"/>
      <c r="D734" s="61"/>
      <c r="E734" s="61"/>
      <c r="F734" s="61"/>
      <c r="G734" s="61"/>
      <c r="H734" s="61"/>
      <c r="I734" s="61"/>
      <c r="J734" s="61"/>
      <c r="K734" s="61"/>
      <c r="L734" s="61"/>
      <c r="M734" s="61"/>
      <c r="N734" s="61"/>
      <c r="O734" s="61"/>
      <c r="P734" s="61"/>
      <c r="Q734" s="61"/>
      <c r="R734" s="61"/>
      <c r="S734" s="61"/>
      <c r="T734" s="61"/>
      <c r="U734" s="61"/>
      <c r="V734" s="61"/>
      <c r="W734" s="61"/>
      <c r="X734" s="61"/>
      <c r="Y734" s="61"/>
      <c r="Z734" s="61"/>
      <c r="AA734" s="61"/>
      <c r="AB734" s="61"/>
    </row>
    <row r="735" spans="1:28" ht="14.25" customHeight="1" x14ac:dyDescent="0.35">
      <c r="A735" s="61"/>
      <c r="B735" s="61"/>
      <c r="C735" s="61"/>
      <c r="D735" s="61"/>
      <c r="E735" s="61"/>
      <c r="F735" s="61"/>
      <c r="G735" s="61"/>
      <c r="H735" s="61"/>
      <c r="I735" s="61"/>
      <c r="J735" s="61"/>
      <c r="K735" s="61"/>
      <c r="L735" s="61"/>
      <c r="M735" s="61"/>
      <c r="N735" s="61"/>
      <c r="O735" s="61"/>
      <c r="P735" s="61"/>
      <c r="Q735" s="61"/>
      <c r="R735" s="61"/>
      <c r="S735" s="61"/>
      <c r="T735" s="61"/>
      <c r="U735" s="61"/>
      <c r="V735" s="61"/>
      <c r="W735" s="61"/>
      <c r="X735" s="61"/>
      <c r="Y735" s="61"/>
      <c r="Z735" s="61"/>
      <c r="AA735" s="61"/>
      <c r="AB735" s="61"/>
    </row>
    <row r="736" spans="1:28" ht="14.25" customHeight="1" x14ac:dyDescent="0.35">
      <c r="A736" s="61"/>
      <c r="B736" s="61"/>
      <c r="C736" s="61"/>
      <c r="D736" s="61"/>
      <c r="E736" s="61"/>
      <c r="F736" s="61"/>
      <c r="G736" s="61"/>
      <c r="H736" s="61"/>
      <c r="I736" s="61"/>
      <c r="J736" s="61"/>
      <c r="K736" s="61"/>
      <c r="L736" s="61"/>
      <c r="M736" s="61"/>
      <c r="N736" s="61"/>
      <c r="O736" s="61"/>
      <c r="P736" s="61"/>
      <c r="Q736" s="61"/>
      <c r="R736" s="61"/>
      <c r="S736" s="61"/>
      <c r="T736" s="61"/>
      <c r="U736" s="61"/>
      <c r="V736" s="61"/>
      <c r="W736" s="61"/>
      <c r="X736" s="61"/>
      <c r="Y736" s="61"/>
      <c r="Z736" s="61"/>
      <c r="AA736" s="61"/>
      <c r="AB736" s="61"/>
    </row>
    <row r="737" spans="1:28" ht="14.25" customHeight="1" x14ac:dyDescent="0.35">
      <c r="A737" s="61"/>
      <c r="B737" s="61"/>
      <c r="C737" s="61"/>
      <c r="D737" s="61"/>
      <c r="E737" s="61"/>
      <c r="F737" s="61"/>
      <c r="G737" s="61"/>
      <c r="H737" s="61"/>
      <c r="I737" s="61"/>
      <c r="J737" s="61"/>
      <c r="K737" s="61"/>
      <c r="L737" s="61"/>
      <c r="M737" s="61"/>
      <c r="N737" s="61"/>
      <c r="O737" s="61"/>
      <c r="P737" s="61"/>
      <c r="Q737" s="61"/>
      <c r="R737" s="61"/>
      <c r="S737" s="61"/>
      <c r="T737" s="61"/>
      <c r="U737" s="61"/>
      <c r="V737" s="61"/>
      <c r="W737" s="61"/>
      <c r="X737" s="61"/>
      <c r="Y737" s="61"/>
      <c r="Z737" s="61"/>
      <c r="AA737" s="61"/>
      <c r="AB737" s="61"/>
    </row>
    <row r="738" spans="1:28" ht="14.25" customHeight="1" x14ac:dyDescent="0.35">
      <c r="A738" s="61"/>
      <c r="B738" s="61"/>
      <c r="C738" s="61"/>
      <c r="D738" s="61"/>
      <c r="E738" s="61"/>
      <c r="F738" s="61"/>
      <c r="G738" s="61"/>
      <c r="H738" s="61"/>
      <c r="I738" s="61"/>
      <c r="J738" s="61"/>
      <c r="K738" s="61"/>
      <c r="L738" s="61"/>
      <c r="M738" s="61"/>
      <c r="N738" s="61"/>
      <c r="O738" s="61"/>
      <c r="P738" s="61"/>
      <c r="Q738" s="61"/>
      <c r="R738" s="61"/>
      <c r="S738" s="61"/>
      <c r="T738" s="61"/>
      <c r="U738" s="61"/>
      <c r="V738" s="61"/>
      <c r="W738" s="61"/>
      <c r="X738" s="61"/>
      <c r="Y738" s="61"/>
      <c r="Z738" s="61"/>
      <c r="AA738" s="61"/>
      <c r="AB738" s="61"/>
    </row>
    <row r="739" spans="1:28" ht="14.25" customHeight="1" x14ac:dyDescent="0.35">
      <c r="A739" s="61"/>
      <c r="B739" s="61"/>
      <c r="C739" s="61"/>
      <c r="D739" s="61"/>
      <c r="E739" s="61"/>
      <c r="F739" s="61"/>
      <c r="G739" s="61"/>
      <c r="H739" s="61"/>
      <c r="I739" s="61"/>
      <c r="J739" s="61"/>
      <c r="K739" s="61"/>
      <c r="L739" s="61"/>
      <c r="M739" s="61"/>
      <c r="N739" s="61"/>
      <c r="O739" s="61"/>
      <c r="P739" s="61"/>
      <c r="Q739" s="61"/>
      <c r="R739" s="61"/>
      <c r="S739" s="61"/>
      <c r="T739" s="61"/>
      <c r="U739" s="61"/>
      <c r="V739" s="61"/>
      <c r="W739" s="61"/>
      <c r="X739" s="61"/>
      <c r="Y739" s="61"/>
      <c r="Z739" s="61"/>
      <c r="AA739" s="61"/>
      <c r="AB739" s="61"/>
    </row>
    <row r="740" spans="1:28" ht="14.25" customHeight="1" x14ac:dyDescent="0.35">
      <c r="A740" s="61"/>
      <c r="B740" s="61"/>
      <c r="C740" s="61"/>
      <c r="D740" s="61"/>
      <c r="E740" s="61"/>
      <c r="F740" s="61"/>
      <c r="G740" s="61"/>
      <c r="H740" s="61"/>
      <c r="I740" s="61"/>
      <c r="J740" s="61"/>
      <c r="K740" s="61"/>
      <c r="L740" s="61"/>
      <c r="M740" s="61"/>
      <c r="N740" s="61"/>
      <c r="O740" s="61"/>
      <c r="P740" s="61"/>
      <c r="Q740" s="61"/>
      <c r="R740" s="61"/>
      <c r="S740" s="61"/>
      <c r="T740" s="61"/>
      <c r="U740" s="61"/>
      <c r="V740" s="61"/>
      <c r="W740" s="61"/>
      <c r="X740" s="61"/>
      <c r="Y740" s="61"/>
      <c r="Z740" s="61"/>
      <c r="AA740" s="61"/>
      <c r="AB740" s="61"/>
    </row>
    <row r="741" spans="1:28" ht="14.25" customHeight="1" x14ac:dyDescent="0.35">
      <c r="A741" s="61"/>
      <c r="B741" s="61"/>
      <c r="C741" s="61"/>
      <c r="D741" s="61"/>
      <c r="E741" s="61"/>
      <c r="F741" s="61"/>
      <c r="G741" s="61"/>
      <c r="H741" s="61"/>
      <c r="I741" s="61"/>
      <c r="J741" s="61"/>
      <c r="K741" s="61"/>
      <c r="L741" s="61"/>
      <c r="M741" s="61"/>
      <c r="N741" s="61"/>
      <c r="O741" s="61"/>
      <c r="P741" s="61"/>
      <c r="Q741" s="61"/>
      <c r="R741" s="61"/>
      <c r="S741" s="61"/>
      <c r="T741" s="61"/>
      <c r="U741" s="61"/>
      <c r="V741" s="61"/>
      <c r="W741" s="61"/>
      <c r="X741" s="61"/>
      <c r="Y741" s="61"/>
      <c r="Z741" s="61"/>
      <c r="AA741" s="61"/>
      <c r="AB741" s="61"/>
    </row>
    <row r="742" spans="1:28" ht="14.25" customHeight="1" x14ac:dyDescent="0.35">
      <c r="A742" s="61"/>
      <c r="B742" s="61"/>
      <c r="C742" s="61"/>
      <c r="D742" s="61"/>
      <c r="E742" s="61"/>
      <c r="F742" s="61"/>
      <c r="G742" s="61"/>
      <c r="H742" s="61"/>
      <c r="I742" s="61"/>
      <c r="J742" s="61"/>
      <c r="K742" s="61"/>
      <c r="L742" s="61"/>
      <c r="M742" s="61"/>
      <c r="N742" s="61"/>
      <c r="O742" s="61"/>
      <c r="P742" s="61"/>
      <c r="Q742" s="61"/>
      <c r="R742" s="61"/>
      <c r="S742" s="61"/>
      <c r="T742" s="61"/>
      <c r="U742" s="61"/>
      <c r="V742" s="61"/>
      <c r="W742" s="61"/>
      <c r="X742" s="61"/>
      <c r="Y742" s="61"/>
      <c r="Z742" s="61"/>
      <c r="AA742" s="61"/>
      <c r="AB742" s="61"/>
    </row>
    <row r="743" spans="1:28" ht="14.25" customHeight="1" x14ac:dyDescent="0.35">
      <c r="A743" s="61"/>
      <c r="B743" s="61"/>
      <c r="C743" s="61"/>
      <c r="D743" s="61"/>
      <c r="E743" s="61"/>
      <c r="F743" s="61"/>
      <c r="G743" s="61"/>
      <c r="H743" s="61"/>
      <c r="I743" s="61"/>
      <c r="J743" s="61"/>
      <c r="K743" s="61"/>
      <c r="L743" s="61"/>
      <c r="M743" s="61"/>
      <c r="N743" s="61"/>
      <c r="O743" s="61"/>
      <c r="P743" s="61"/>
      <c r="Q743" s="61"/>
      <c r="R743" s="61"/>
      <c r="S743" s="61"/>
      <c r="T743" s="61"/>
      <c r="U743" s="61"/>
      <c r="V743" s="61"/>
      <c r="W743" s="61"/>
      <c r="X743" s="61"/>
      <c r="Y743" s="61"/>
      <c r="Z743" s="61"/>
      <c r="AA743" s="61"/>
      <c r="AB743" s="61"/>
    </row>
    <row r="744" spans="1:28" ht="14.25" customHeight="1" x14ac:dyDescent="0.35">
      <c r="A744" s="61"/>
      <c r="B744" s="61"/>
      <c r="C744" s="61"/>
      <c r="D744" s="61"/>
      <c r="E744" s="61"/>
      <c r="F744" s="61"/>
      <c r="G744" s="61"/>
      <c r="H744" s="61"/>
      <c r="I744" s="61"/>
      <c r="J744" s="61"/>
      <c r="K744" s="61"/>
      <c r="L744" s="61"/>
      <c r="M744" s="61"/>
      <c r="N744" s="61"/>
      <c r="O744" s="61"/>
      <c r="P744" s="61"/>
      <c r="Q744" s="61"/>
      <c r="R744" s="61"/>
      <c r="S744" s="61"/>
      <c r="T744" s="61"/>
      <c r="U744" s="61"/>
      <c r="V744" s="61"/>
      <c r="W744" s="61"/>
      <c r="X744" s="61"/>
      <c r="Y744" s="61"/>
      <c r="Z744" s="61"/>
      <c r="AA744" s="61"/>
      <c r="AB744" s="61"/>
    </row>
    <row r="745" spans="1:28" ht="14.25" customHeight="1" x14ac:dyDescent="0.35">
      <c r="A745" s="61"/>
      <c r="B745" s="61"/>
      <c r="C745" s="61"/>
      <c r="D745" s="61"/>
      <c r="E745" s="61"/>
      <c r="F745" s="61"/>
      <c r="G745" s="61"/>
      <c r="H745" s="61"/>
      <c r="I745" s="61"/>
      <c r="J745" s="61"/>
      <c r="K745" s="61"/>
      <c r="L745" s="61"/>
      <c r="M745" s="61"/>
      <c r="N745" s="61"/>
      <c r="O745" s="61"/>
      <c r="P745" s="61"/>
      <c r="Q745" s="61"/>
      <c r="R745" s="61"/>
      <c r="S745" s="61"/>
      <c r="T745" s="61"/>
      <c r="U745" s="61"/>
      <c r="V745" s="61"/>
      <c r="W745" s="61"/>
      <c r="X745" s="61"/>
      <c r="Y745" s="61"/>
      <c r="Z745" s="61"/>
      <c r="AA745" s="61"/>
      <c r="AB745" s="61"/>
    </row>
    <row r="746" spans="1:28" ht="14.25" customHeight="1" x14ac:dyDescent="0.35">
      <c r="A746" s="61"/>
      <c r="B746" s="61"/>
      <c r="C746" s="61"/>
      <c r="D746" s="61"/>
      <c r="E746" s="61"/>
      <c r="F746" s="61"/>
      <c r="G746" s="61"/>
      <c r="H746" s="61"/>
      <c r="I746" s="61"/>
      <c r="J746" s="61"/>
      <c r="K746" s="61"/>
      <c r="L746" s="61"/>
      <c r="M746" s="61"/>
      <c r="N746" s="61"/>
      <c r="O746" s="61"/>
      <c r="P746" s="61"/>
      <c r="Q746" s="61"/>
      <c r="R746" s="61"/>
      <c r="S746" s="61"/>
      <c r="T746" s="61"/>
      <c r="U746" s="61"/>
      <c r="V746" s="61"/>
      <c r="W746" s="61"/>
      <c r="X746" s="61"/>
      <c r="Y746" s="61"/>
      <c r="Z746" s="61"/>
      <c r="AA746" s="61"/>
      <c r="AB746" s="61"/>
    </row>
    <row r="747" spans="1:28" ht="14.25" customHeight="1" x14ac:dyDescent="0.35">
      <c r="A747" s="61"/>
      <c r="B747" s="61"/>
      <c r="C747" s="61"/>
      <c r="D747" s="61"/>
      <c r="E747" s="61"/>
      <c r="F747" s="61"/>
      <c r="G747" s="61"/>
      <c r="H747" s="61"/>
      <c r="I747" s="61"/>
      <c r="J747" s="61"/>
      <c r="K747" s="61"/>
      <c r="L747" s="61"/>
      <c r="M747" s="61"/>
      <c r="N747" s="61"/>
      <c r="O747" s="61"/>
      <c r="P747" s="61"/>
      <c r="Q747" s="61"/>
      <c r="R747" s="61"/>
      <c r="S747" s="61"/>
      <c r="T747" s="61"/>
      <c r="U747" s="61"/>
      <c r="V747" s="61"/>
      <c r="W747" s="61"/>
      <c r="X747" s="61"/>
      <c r="Y747" s="61"/>
      <c r="Z747" s="61"/>
      <c r="AA747" s="61"/>
      <c r="AB747" s="61"/>
    </row>
    <row r="748" spans="1:28" ht="14.25" customHeight="1" x14ac:dyDescent="0.35">
      <c r="A748" s="61"/>
      <c r="B748" s="61"/>
      <c r="C748" s="61"/>
      <c r="D748" s="61"/>
      <c r="E748" s="61"/>
      <c r="F748" s="61"/>
      <c r="G748" s="61"/>
      <c r="H748" s="61"/>
      <c r="I748" s="61"/>
      <c r="J748" s="61"/>
      <c r="K748" s="61"/>
      <c r="L748" s="61"/>
      <c r="M748" s="61"/>
      <c r="N748" s="61"/>
      <c r="O748" s="61"/>
      <c r="P748" s="61"/>
      <c r="Q748" s="61"/>
      <c r="R748" s="61"/>
      <c r="S748" s="61"/>
      <c r="T748" s="61"/>
      <c r="U748" s="61"/>
      <c r="V748" s="61"/>
      <c r="W748" s="61"/>
      <c r="X748" s="61"/>
      <c r="Y748" s="61"/>
      <c r="Z748" s="61"/>
      <c r="AA748" s="61"/>
      <c r="AB748" s="61"/>
    </row>
    <row r="749" spans="1:28" ht="14.25" customHeight="1" x14ac:dyDescent="0.35">
      <c r="A749" s="61"/>
      <c r="B749" s="61"/>
      <c r="C749" s="61"/>
      <c r="D749" s="61"/>
      <c r="E749" s="61"/>
      <c r="F749" s="61"/>
      <c r="G749" s="61"/>
      <c r="H749" s="61"/>
      <c r="I749" s="61"/>
      <c r="J749" s="61"/>
      <c r="K749" s="61"/>
      <c r="L749" s="61"/>
      <c r="M749" s="61"/>
      <c r="N749" s="61"/>
      <c r="O749" s="61"/>
      <c r="P749" s="61"/>
      <c r="Q749" s="61"/>
      <c r="R749" s="61"/>
      <c r="S749" s="61"/>
      <c r="T749" s="61"/>
      <c r="U749" s="61"/>
      <c r="V749" s="61"/>
      <c r="W749" s="61"/>
      <c r="X749" s="61"/>
      <c r="Y749" s="61"/>
      <c r="Z749" s="61"/>
      <c r="AA749" s="61"/>
      <c r="AB749" s="61"/>
    </row>
    <row r="750" spans="1:28" ht="14.25" customHeight="1" x14ac:dyDescent="0.35">
      <c r="A750" s="61"/>
      <c r="B750" s="61"/>
      <c r="C750" s="61"/>
      <c r="D750" s="61"/>
      <c r="E750" s="61"/>
      <c r="F750" s="61"/>
      <c r="G750" s="61"/>
      <c r="H750" s="61"/>
      <c r="I750" s="61"/>
      <c r="J750" s="61"/>
      <c r="K750" s="61"/>
      <c r="L750" s="61"/>
      <c r="M750" s="61"/>
      <c r="N750" s="61"/>
      <c r="O750" s="61"/>
      <c r="P750" s="61"/>
      <c r="Q750" s="61"/>
      <c r="R750" s="61"/>
      <c r="S750" s="61"/>
      <c r="T750" s="61"/>
      <c r="U750" s="61"/>
      <c r="V750" s="61"/>
      <c r="W750" s="61"/>
      <c r="X750" s="61"/>
      <c r="Y750" s="61"/>
      <c r="Z750" s="61"/>
      <c r="AA750" s="61"/>
      <c r="AB750" s="61"/>
    </row>
    <row r="751" spans="1:28" ht="14.25" customHeight="1" x14ac:dyDescent="0.35">
      <c r="A751" s="61"/>
      <c r="B751" s="61"/>
      <c r="C751" s="61"/>
      <c r="D751" s="61"/>
      <c r="E751" s="61"/>
      <c r="F751" s="61"/>
      <c r="G751" s="61"/>
      <c r="H751" s="61"/>
      <c r="I751" s="61"/>
      <c r="J751" s="61"/>
      <c r="K751" s="61"/>
      <c r="L751" s="61"/>
      <c r="M751" s="61"/>
      <c r="N751" s="61"/>
      <c r="O751" s="61"/>
      <c r="P751" s="61"/>
      <c r="Q751" s="61"/>
      <c r="R751" s="61"/>
      <c r="S751" s="61"/>
      <c r="T751" s="61"/>
      <c r="U751" s="61"/>
      <c r="V751" s="61"/>
      <c r="W751" s="61"/>
      <c r="X751" s="61"/>
      <c r="Y751" s="61"/>
      <c r="Z751" s="61"/>
      <c r="AA751" s="61"/>
      <c r="AB751" s="61"/>
    </row>
    <row r="752" spans="1:28" ht="14.25" customHeight="1" x14ac:dyDescent="0.35">
      <c r="A752" s="61"/>
      <c r="B752" s="61"/>
      <c r="C752" s="61"/>
      <c r="D752" s="61"/>
      <c r="E752" s="61"/>
      <c r="F752" s="61"/>
      <c r="G752" s="61"/>
      <c r="H752" s="61"/>
      <c r="I752" s="61"/>
      <c r="J752" s="61"/>
      <c r="K752" s="61"/>
      <c r="L752" s="61"/>
      <c r="M752" s="61"/>
      <c r="N752" s="61"/>
      <c r="O752" s="61"/>
      <c r="P752" s="61"/>
      <c r="Q752" s="61"/>
      <c r="R752" s="61"/>
      <c r="S752" s="61"/>
      <c r="T752" s="61"/>
      <c r="U752" s="61"/>
      <c r="V752" s="61"/>
      <c r="W752" s="61"/>
      <c r="X752" s="61"/>
      <c r="Y752" s="61"/>
      <c r="Z752" s="61"/>
      <c r="AA752" s="61"/>
      <c r="AB752" s="61"/>
    </row>
    <row r="753" spans="1:28" ht="14.25" customHeight="1" x14ac:dyDescent="0.35">
      <c r="A753" s="61"/>
      <c r="B753" s="61"/>
      <c r="C753" s="61"/>
      <c r="D753" s="61"/>
      <c r="E753" s="61"/>
      <c r="F753" s="61"/>
      <c r="G753" s="61"/>
      <c r="H753" s="61"/>
      <c r="I753" s="61"/>
      <c r="J753" s="61"/>
      <c r="K753" s="61"/>
      <c r="L753" s="61"/>
      <c r="M753" s="61"/>
      <c r="N753" s="61"/>
      <c r="O753" s="61"/>
      <c r="P753" s="61"/>
      <c r="Q753" s="61"/>
      <c r="R753" s="61"/>
      <c r="S753" s="61"/>
      <c r="T753" s="61"/>
      <c r="U753" s="61"/>
      <c r="V753" s="61"/>
      <c r="W753" s="61"/>
      <c r="X753" s="61"/>
      <c r="Y753" s="61"/>
      <c r="Z753" s="61"/>
      <c r="AA753" s="61"/>
      <c r="AB753" s="61"/>
    </row>
    <row r="754" spans="1:28" ht="14.25" customHeight="1" x14ac:dyDescent="0.35">
      <c r="A754" s="61"/>
      <c r="B754" s="61"/>
      <c r="C754" s="61"/>
      <c r="D754" s="61"/>
      <c r="E754" s="61"/>
      <c r="F754" s="61"/>
      <c r="G754" s="61"/>
      <c r="H754" s="61"/>
      <c r="I754" s="61"/>
      <c r="J754" s="61"/>
      <c r="K754" s="61"/>
      <c r="L754" s="61"/>
      <c r="M754" s="61"/>
      <c r="N754" s="61"/>
      <c r="O754" s="61"/>
      <c r="P754" s="61"/>
      <c r="Q754" s="61"/>
      <c r="R754" s="61"/>
      <c r="S754" s="61"/>
      <c r="T754" s="61"/>
      <c r="U754" s="61"/>
      <c r="V754" s="61"/>
      <c r="W754" s="61"/>
      <c r="X754" s="61"/>
      <c r="Y754" s="61"/>
      <c r="Z754" s="61"/>
      <c r="AA754" s="61"/>
      <c r="AB754" s="61"/>
    </row>
    <row r="755" spans="1:28" ht="14.25" customHeight="1" x14ac:dyDescent="0.35">
      <c r="A755" s="61"/>
      <c r="B755" s="61"/>
      <c r="C755" s="61"/>
      <c r="D755" s="61"/>
      <c r="E755" s="61"/>
      <c r="F755" s="61"/>
      <c r="G755" s="61"/>
      <c r="H755" s="61"/>
      <c r="I755" s="61"/>
      <c r="J755" s="61"/>
      <c r="K755" s="61"/>
      <c r="L755" s="61"/>
      <c r="M755" s="61"/>
      <c r="N755" s="61"/>
      <c r="O755" s="61"/>
      <c r="P755" s="61"/>
      <c r="Q755" s="61"/>
      <c r="R755" s="61"/>
      <c r="S755" s="61"/>
      <c r="T755" s="61"/>
      <c r="U755" s="61"/>
      <c r="V755" s="61"/>
      <c r="W755" s="61"/>
      <c r="X755" s="61"/>
      <c r="Y755" s="61"/>
      <c r="Z755" s="61"/>
      <c r="AA755" s="61"/>
      <c r="AB755" s="61"/>
    </row>
    <row r="756" spans="1:28" ht="14.25" customHeight="1" x14ac:dyDescent="0.35">
      <c r="A756" s="61"/>
      <c r="B756" s="61"/>
      <c r="C756" s="61"/>
      <c r="D756" s="61"/>
      <c r="E756" s="61"/>
      <c r="F756" s="61"/>
      <c r="G756" s="61"/>
      <c r="H756" s="61"/>
      <c r="I756" s="61"/>
      <c r="J756" s="61"/>
      <c r="K756" s="61"/>
      <c r="L756" s="61"/>
      <c r="M756" s="61"/>
      <c r="N756" s="61"/>
      <c r="O756" s="61"/>
      <c r="P756" s="61"/>
      <c r="Q756" s="61"/>
      <c r="R756" s="61"/>
      <c r="S756" s="61"/>
      <c r="T756" s="61"/>
      <c r="U756" s="61"/>
      <c r="V756" s="61"/>
      <c r="W756" s="61"/>
      <c r="X756" s="61"/>
      <c r="Y756" s="61"/>
      <c r="Z756" s="61"/>
      <c r="AA756" s="61"/>
      <c r="AB756" s="61"/>
    </row>
    <row r="757" spans="1:28" ht="14.25" customHeight="1" x14ac:dyDescent="0.35">
      <c r="A757" s="61"/>
      <c r="B757" s="61"/>
      <c r="C757" s="61"/>
      <c r="D757" s="61"/>
      <c r="E757" s="61"/>
      <c r="F757" s="61"/>
      <c r="G757" s="61"/>
      <c r="H757" s="61"/>
      <c r="I757" s="61"/>
      <c r="J757" s="61"/>
      <c r="K757" s="61"/>
      <c r="L757" s="61"/>
      <c r="M757" s="61"/>
      <c r="N757" s="61"/>
      <c r="O757" s="61"/>
      <c r="P757" s="61"/>
      <c r="Q757" s="61"/>
      <c r="R757" s="61"/>
      <c r="S757" s="61"/>
      <c r="T757" s="61"/>
      <c r="U757" s="61"/>
      <c r="V757" s="61"/>
      <c r="W757" s="61"/>
      <c r="X757" s="61"/>
      <c r="Y757" s="61"/>
      <c r="Z757" s="61"/>
      <c r="AA757" s="61"/>
      <c r="AB757" s="61"/>
    </row>
    <row r="758" spans="1:28" ht="14.25" customHeight="1" x14ac:dyDescent="0.35">
      <c r="A758" s="61"/>
      <c r="B758" s="61"/>
      <c r="C758" s="61"/>
      <c r="D758" s="61"/>
      <c r="E758" s="61"/>
      <c r="F758" s="61"/>
      <c r="G758" s="61"/>
      <c r="H758" s="61"/>
      <c r="I758" s="61"/>
      <c r="J758" s="61"/>
      <c r="K758" s="61"/>
      <c r="L758" s="61"/>
      <c r="M758" s="61"/>
      <c r="N758" s="61"/>
      <c r="O758" s="61"/>
      <c r="P758" s="61"/>
      <c r="Q758" s="61"/>
      <c r="R758" s="61"/>
      <c r="S758" s="61"/>
      <c r="T758" s="61"/>
      <c r="U758" s="61"/>
      <c r="V758" s="61"/>
      <c r="W758" s="61"/>
      <c r="X758" s="61"/>
      <c r="Y758" s="61"/>
      <c r="Z758" s="61"/>
      <c r="AA758" s="61"/>
      <c r="AB758" s="61"/>
    </row>
    <row r="759" spans="1:28" ht="14.25" customHeight="1" x14ac:dyDescent="0.35">
      <c r="A759" s="61"/>
      <c r="B759" s="61"/>
      <c r="C759" s="61"/>
      <c r="D759" s="61"/>
      <c r="E759" s="61"/>
      <c r="F759" s="61"/>
      <c r="G759" s="61"/>
      <c r="H759" s="61"/>
      <c r="I759" s="61"/>
      <c r="J759" s="61"/>
      <c r="K759" s="61"/>
      <c r="L759" s="61"/>
      <c r="M759" s="61"/>
      <c r="N759" s="61"/>
      <c r="O759" s="61"/>
      <c r="P759" s="61"/>
      <c r="Q759" s="61"/>
      <c r="R759" s="61"/>
      <c r="S759" s="61"/>
      <c r="T759" s="61"/>
      <c r="U759" s="61"/>
      <c r="V759" s="61"/>
      <c r="W759" s="61"/>
      <c r="X759" s="61"/>
      <c r="Y759" s="61"/>
      <c r="Z759" s="61"/>
      <c r="AA759" s="61"/>
      <c r="AB759" s="61"/>
    </row>
    <row r="760" spans="1:28" ht="14.25" customHeight="1" x14ac:dyDescent="0.35">
      <c r="A760" s="61"/>
      <c r="B760" s="61"/>
      <c r="C760" s="61"/>
      <c r="D760" s="61"/>
      <c r="E760" s="61"/>
      <c r="F760" s="61"/>
      <c r="G760" s="61"/>
      <c r="H760" s="61"/>
      <c r="I760" s="61"/>
      <c r="J760" s="61"/>
      <c r="K760" s="61"/>
      <c r="L760" s="61"/>
      <c r="M760" s="61"/>
      <c r="N760" s="61"/>
      <c r="O760" s="61"/>
      <c r="P760" s="61"/>
      <c r="Q760" s="61"/>
      <c r="R760" s="61"/>
      <c r="S760" s="61"/>
      <c r="T760" s="61"/>
      <c r="U760" s="61"/>
      <c r="V760" s="61"/>
      <c r="W760" s="61"/>
      <c r="X760" s="61"/>
      <c r="Y760" s="61"/>
      <c r="Z760" s="61"/>
      <c r="AA760" s="61"/>
      <c r="AB760" s="61"/>
    </row>
    <row r="761" spans="1:28" ht="14.25" customHeight="1" x14ac:dyDescent="0.35">
      <c r="A761" s="61"/>
      <c r="B761" s="61"/>
      <c r="C761" s="61"/>
      <c r="D761" s="61"/>
      <c r="E761" s="61"/>
      <c r="F761" s="61"/>
      <c r="G761" s="61"/>
      <c r="H761" s="61"/>
      <c r="I761" s="61"/>
      <c r="J761" s="61"/>
      <c r="K761" s="61"/>
      <c r="L761" s="61"/>
      <c r="M761" s="61"/>
      <c r="N761" s="61"/>
      <c r="O761" s="61"/>
      <c r="P761" s="61"/>
      <c r="Q761" s="61"/>
      <c r="R761" s="61"/>
      <c r="S761" s="61"/>
      <c r="T761" s="61"/>
      <c r="U761" s="61"/>
      <c r="V761" s="61"/>
      <c r="W761" s="61"/>
      <c r="X761" s="61"/>
      <c r="Y761" s="61"/>
      <c r="Z761" s="61"/>
      <c r="AA761" s="61"/>
      <c r="AB761" s="61"/>
    </row>
    <row r="762" spans="1:28" ht="14.25" customHeight="1" x14ac:dyDescent="0.35">
      <c r="A762" s="61"/>
      <c r="B762" s="61"/>
      <c r="C762" s="61"/>
      <c r="D762" s="61"/>
      <c r="E762" s="61"/>
      <c r="F762" s="61"/>
      <c r="G762" s="61"/>
      <c r="H762" s="61"/>
      <c r="I762" s="61"/>
      <c r="J762" s="61"/>
      <c r="K762" s="61"/>
      <c r="L762" s="61"/>
      <c r="M762" s="61"/>
      <c r="N762" s="61"/>
      <c r="O762" s="61"/>
      <c r="P762" s="61"/>
      <c r="Q762" s="61"/>
      <c r="R762" s="61"/>
      <c r="S762" s="61"/>
      <c r="T762" s="61"/>
      <c r="U762" s="61"/>
      <c r="V762" s="61"/>
      <c r="W762" s="61"/>
      <c r="X762" s="61"/>
      <c r="Y762" s="61"/>
      <c r="Z762" s="61"/>
      <c r="AA762" s="61"/>
      <c r="AB762" s="61"/>
    </row>
    <row r="763" spans="1:28" ht="14.25" customHeight="1" x14ac:dyDescent="0.35">
      <c r="A763" s="61"/>
      <c r="B763" s="61"/>
      <c r="C763" s="61"/>
      <c r="D763" s="61"/>
      <c r="E763" s="61"/>
      <c r="F763" s="61"/>
      <c r="G763" s="61"/>
      <c r="H763" s="61"/>
      <c r="I763" s="61"/>
      <c r="J763" s="61"/>
      <c r="K763" s="61"/>
      <c r="L763" s="61"/>
      <c r="M763" s="61"/>
      <c r="N763" s="61"/>
      <c r="O763" s="61"/>
      <c r="P763" s="61"/>
      <c r="Q763" s="61"/>
      <c r="R763" s="61"/>
      <c r="S763" s="61"/>
      <c r="T763" s="61"/>
      <c r="U763" s="61"/>
      <c r="V763" s="61"/>
      <c r="W763" s="61"/>
      <c r="X763" s="61"/>
      <c r="Y763" s="61"/>
      <c r="Z763" s="61"/>
      <c r="AA763" s="61"/>
      <c r="AB763" s="61"/>
    </row>
    <row r="764" spans="1:28" ht="14.25" customHeight="1" x14ac:dyDescent="0.35">
      <c r="A764" s="61"/>
      <c r="B764" s="61"/>
      <c r="C764" s="61"/>
      <c r="D764" s="61"/>
      <c r="E764" s="61"/>
      <c r="F764" s="61"/>
      <c r="G764" s="61"/>
      <c r="H764" s="61"/>
      <c r="I764" s="61"/>
      <c r="J764" s="61"/>
      <c r="K764" s="61"/>
      <c r="L764" s="61"/>
      <c r="M764" s="61"/>
      <c r="N764" s="61"/>
      <c r="O764" s="61"/>
      <c r="P764" s="61"/>
      <c r="Q764" s="61"/>
      <c r="R764" s="61"/>
      <c r="S764" s="61"/>
      <c r="T764" s="61"/>
      <c r="U764" s="61"/>
      <c r="V764" s="61"/>
      <c r="W764" s="61"/>
      <c r="X764" s="61"/>
      <c r="Y764" s="61"/>
      <c r="Z764" s="61"/>
      <c r="AA764" s="61"/>
      <c r="AB764" s="61"/>
    </row>
    <row r="765" spans="1:28" ht="14.25" customHeight="1" x14ac:dyDescent="0.35">
      <c r="A765" s="61"/>
      <c r="B765" s="61"/>
      <c r="C765" s="61"/>
      <c r="D765" s="61"/>
      <c r="E765" s="61"/>
      <c r="F765" s="61"/>
      <c r="G765" s="61"/>
      <c r="H765" s="61"/>
      <c r="I765" s="61"/>
      <c r="J765" s="61"/>
      <c r="K765" s="61"/>
      <c r="L765" s="61"/>
      <c r="M765" s="61"/>
      <c r="N765" s="61"/>
      <c r="O765" s="61"/>
      <c r="P765" s="61"/>
      <c r="Q765" s="61"/>
      <c r="R765" s="61"/>
      <c r="S765" s="61"/>
      <c r="T765" s="61"/>
      <c r="U765" s="61"/>
      <c r="V765" s="61"/>
      <c r="W765" s="61"/>
      <c r="X765" s="61"/>
      <c r="Y765" s="61"/>
      <c r="Z765" s="61"/>
      <c r="AA765" s="61"/>
      <c r="AB765" s="61"/>
    </row>
    <row r="766" spans="1:28" ht="14.25" customHeight="1" x14ac:dyDescent="0.35">
      <c r="A766" s="61"/>
      <c r="B766" s="61"/>
      <c r="C766" s="61"/>
      <c r="D766" s="61"/>
      <c r="E766" s="61"/>
      <c r="F766" s="61"/>
      <c r="G766" s="61"/>
      <c r="H766" s="61"/>
      <c r="I766" s="61"/>
      <c r="J766" s="61"/>
      <c r="K766" s="61"/>
      <c r="L766" s="61"/>
      <c r="M766" s="61"/>
      <c r="N766" s="61"/>
      <c r="O766" s="61"/>
      <c r="P766" s="61"/>
      <c r="Q766" s="61"/>
      <c r="R766" s="61"/>
      <c r="S766" s="61"/>
      <c r="T766" s="61"/>
      <c r="U766" s="61"/>
      <c r="V766" s="61"/>
      <c r="W766" s="61"/>
      <c r="X766" s="61"/>
      <c r="Y766" s="61"/>
      <c r="Z766" s="61"/>
      <c r="AA766" s="61"/>
      <c r="AB766" s="61"/>
    </row>
    <row r="767" spans="1:28" ht="14.25" customHeight="1" x14ac:dyDescent="0.35">
      <c r="A767" s="61"/>
      <c r="B767" s="61"/>
      <c r="C767" s="61"/>
      <c r="D767" s="61"/>
      <c r="E767" s="61"/>
      <c r="F767" s="61"/>
      <c r="G767" s="61"/>
      <c r="H767" s="61"/>
      <c r="I767" s="61"/>
      <c r="J767" s="61"/>
      <c r="K767" s="61"/>
      <c r="L767" s="61"/>
      <c r="M767" s="61"/>
      <c r="N767" s="61"/>
      <c r="O767" s="61"/>
      <c r="P767" s="61"/>
      <c r="Q767" s="61"/>
      <c r="R767" s="61"/>
      <c r="S767" s="61"/>
      <c r="T767" s="61"/>
      <c r="U767" s="61"/>
      <c r="V767" s="61"/>
      <c r="W767" s="61"/>
      <c r="X767" s="61"/>
      <c r="Y767" s="61"/>
      <c r="Z767" s="61"/>
      <c r="AA767" s="61"/>
      <c r="AB767" s="61"/>
    </row>
    <row r="768" spans="1:28" ht="14.25" customHeight="1" x14ac:dyDescent="0.35">
      <c r="A768" s="61"/>
      <c r="B768" s="61"/>
      <c r="C768" s="61"/>
      <c r="D768" s="61"/>
      <c r="E768" s="61"/>
      <c r="F768" s="61"/>
      <c r="G768" s="61"/>
      <c r="H768" s="61"/>
      <c r="I768" s="61"/>
      <c r="J768" s="61"/>
      <c r="K768" s="61"/>
      <c r="L768" s="61"/>
      <c r="M768" s="61"/>
      <c r="N768" s="61"/>
      <c r="O768" s="61"/>
      <c r="P768" s="61"/>
      <c r="Q768" s="61"/>
      <c r="R768" s="61"/>
      <c r="S768" s="61"/>
      <c r="T768" s="61"/>
      <c r="U768" s="61"/>
      <c r="V768" s="61"/>
      <c r="W768" s="61"/>
      <c r="X768" s="61"/>
      <c r="Y768" s="61"/>
      <c r="Z768" s="61"/>
      <c r="AA768" s="61"/>
      <c r="AB768" s="61"/>
    </row>
    <row r="769" spans="1:28" ht="14.25" customHeight="1" x14ac:dyDescent="0.35">
      <c r="A769" s="61"/>
      <c r="B769" s="61"/>
      <c r="C769" s="61"/>
      <c r="D769" s="61"/>
      <c r="E769" s="61"/>
      <c r="F769" s="61"/>
      <c r="G769" s="61"/>
      <c r="H769" s="61"/>
      <c r="I769" s="61"/>
      <c r="J769" s="61"/>
      <c r="K769" s="61"/>
      <c r="L769" s="61"/>
      <c r="M769" s="61"/>
      <c r="N769" s="61"/>
      <c r="O769" s="61"/>
      <c r="P769" s="61"/>
      <c r="Q769" s="61"/>
      <c r="R769" s="61"/>
      <c r="S769" s="61"/>
      <c r="T769" s="61"/>
      <c r="U769" s="61"/>
      <c r="V769" s="61"/>
      <c r="W769" s="61"/>
      <c r="X769" s="61"/>
      <c r="Y769" s="61"/>
      <c r="Z769" s="61"/>
      <c r="AA769" s="61"/>
      <c r="AB769" s="61"/>
    </row>
    <row r="770" spans="1:28" ht="14.25" customHeight="1" x14ac:dyDescent="0.35">
      <c r="A770" s="61"/>
      <c r="B770" s="61"/>
      <c r="C770" s="61"/>
      <c r="D770" s="61"/>
      <c r="E770" s="61"/>
      <c r="F770" s="61"/>
      <c r="G770" s="61"/>
      <c r="H770" s="61"/>
      <c r="I770" s="61"/>
      <c r="J770" s="61"/>
      <c r="K770" s="61"/>
      <c r="L770" s="61"/>
      <c r="M770" s="61"/>
      <c r="N770" s="61"/>
      <c r="O770" s="61"/>
      <c r="P770" s="61"/>
      <c r="Q770" s="61"/>
      <c r="R770" s="61"/>
      <c r="S770" s="61"/>
      <c r="T770" s="61"/>
      <c r="U770" s="61"/>
      <c r="V770" s="61"/>
      <c r="W770" s="61"/>
      <c r="X770" s="61"/>
      <c r="Y770" s="61"/>
      <c r="Z770" s="61"/>
      <c r="AA770" s="61"/>
      <c r="AB770" s="61"/>
    </row>
    <row r="771" spans="1:28" ht="14.25" customHeight="1" x14ac:dyDescent="0.35">
      <c r="A771" s="61"/>
      <c r="B771" s="61"/>
      <c r="C771" s="61"/>
      <c r="D771" s="61"/>
      <c r="E771" s="61"/>
      <c r="F771" s="61"/>
      <c r="G771" s="61"/>
      <c r="H771" s="61"/>
      <c r="I771" s="61"/>
      <c r="J771" s="61"/>
      <c r="K771" s="61"/>
      <c r="L771" s="61"/>
      <c r="M771" s="61"/>
      <c r="N771" s="61"/>
      <c r="O771" s="61"/>
      <c r="P771" s="61"/>
      <c r="Q771" s="61"/>
      <c r="R771" s="61"/>
      <c r="S771" s="61"/>
      <c r="T771" s="61"/>
      <c r="U771" s="61"/>
      <c r="V771" s="61"/>
      <c r="W771" s="61"/>
      <c r="X771" s="61"/>
      <c r="Y771" s="61"/>
      <c r="Z771" s="61"/>
      <c r="AA771" s="61"/>
      <c r="AB771" s="61"/>
    </row>
    <row r="772" spans="1:28" ht="14.25" customHeight="1" x14ac:dyDescent="0.35">
      <c r="A772" s="61"/>
      <c r="B772" s="61"/>
      <c r="C772" s="61"/>
      <c r="D772" s="61"/>
      <c r="E772" s="61"/>
      <c r="F772" s="61"/>
      <c r="G772" s="61"/>
      <c r="H772" s="61"/>
      <c r="I772" s="61"/>
      <c r="J772" s="61"/>
      <c r="K772" s="61"/>
      <c r="L772" s="61"/>
      <c r="M772" s="61"/>
      <c r="N772" s="61"/>
      <c r="O772" s="61"/>
      <c r="P772" s="61"/>
      <c r="Q772" s="61"/>
      <c r="R772" s="61"/>
      <c r="S772" s="61"/>
      <c r="T772" s="61"/>
      <c r="U772" s="61"/>
      <c r="V772" s="61"/>
      <c r="W772" s="61"/>
      <c r="X772" s="61"/>
      <c r="Y772" s="61"/>
      <c r="Z772" s="61"/>
      <c r="AA772" s="61"/>
      <c r="AB772" s="61"/>
    </row>
    <row r="773" spans="1:28" ht="14.25" customHeight="1" x14ac:dyDescent="0.35">
      <c r="A773" s="61"/>
      <c r="B773" s="61"/>
      <c r="C773" s="61"/>
      <c r="D773" s="61"/>
      <c r="E773" s="61"/>
      <c r="F773" s="61"/>
      <c r="G773" s="61"/>
      <c r="H773" s="61"/>
      <c r="I773" s="61"/>
      <c r="J773" s="61"/>
      <c r="K773" s="61"/>
      <c r="L773" s="61"/>
      <c r="M773" s="61"/>
      <c r="N773" s="61"/>
      <c r="O773" s="61"/>
      <c r="P773" s="61"/>
      <c r="Q773" s="61"/>
      <c r="R773" s="61"/>
      <c r="S773" s="61"/>
      <c r="T773" s="61"/>
      <c r="U773" s="61"/>
      <c r="V773" s="61"/>
      <c r="W773" s="61"/>
      <c r="X773" s="61"/>
      <c r="Y773" s="61"/>
      <c r="Z773" s="61"/>
      <c r="AA773" s="61"/>
      <c r="AB773" s="61"/>
    </row>
    <row r="774" spans="1:28" ht="14.25" customHeight="1" x14ac:dyDescent="0.35">
      <c r="A774" s="61"/>
      <c r="B774" s="61"/>
      <c r="C774" s="61"/>
      <c r="D774" s="61"/>
      <c r="E774" s="61"/>
      <c r="F774" s="61"/>
      <c r="G774" s="61"/>
      <c r="H774" s="61"/>
      <c r="I774" s="61"/>
      <c r="J774" s="61"/>
      <c r="K774" s="61"/>
      <c r="L774" s="61"/>
      <c r="M774" s="61"/>
      <c r="N774" s="61"/>
      <c r="O774" s="61"/>
      <c r="P774" s="61"/>
      <c r="Q774" s="61"/>
      <c r="R774" s="61"/>
      <c r="S774" s="61"/>
      <c r="T774" s="61"/>
      <c r="U774" s="61"/>
      <c r="V774" s="61"/>
      <c r="W774" s="61"/>
      <c r="X774" s="61"/>
      <c r="Y774" s="61"/>
      <c r="Z774" s="61"/>
      <c r="AA774" s="61"/>
      <c r="AB774" s="61"/>
    </row>
    <row r="775" spans="1:28" ht="14.25" customHeight="1" x14ac:dyDescent="0.35">
      <c r="A775" s="61"/>
      <c r="B775" s="61"/>
      <c r="C775" s="61"/>
      <c r="D775" s="61"/>
      <c r="E775" s="61"/>
      <c r="F775" s="61"/>
      <c r="G775" s="61"/>
      <c r="H775" s="61"/>
      <c r="I775" s="61"/>
      <c r="J775" s="61"/>
      <c r="K775" s="61"/>
      <c r="L775" s="61"/>
      <c r="M775" s="61"/>
      <c r="N775" s="61"/>
      <c r="O775" s="61"/>
      <c r="P775" s="61"/>
      <c r="Q775" s="61"/>
      <c r="R775" s="61"/>
      <c r="S775" s="61"/>
      <c r="T775" s="61"/>
      <c r="U775" s="61"/>
      <c r="V775" s="61"/>
      <c r="W775" s="61"/>
      <c r="X775" s="61"/>
      <c r="Y775" s="61"/>
      <c r="Z775" s="61"/>
      <c r="AA775" s="61"/>
      <c r="AB775" s="61"/>
    </row>
    <row r="776" spans="1:28" ht="14.25" customHeight="1" x14ac:dyDescent="0.35">
      <c r="A776" s="61"/>
      <c r="B776" s="61"/>
      <c r="C776" s="61"/>
      <c r="D776" s="61"/>
      <c r="E776" s="61"/>
      <c r="F776" s="61"/>
      <c r="G776" s="61"/>
      <c r="H776" s="61"/>
      <c r="I776" s="61"/>
      <c r="J776" s="61"/>
      <c r="K776" s="61"/>
      <c r="L776" s="61"/>
      <c r="M776" s="61"/>
      <c r="N776" s="61"/>
      <c r="O776" s="61"/>
      <c r="P776" s="61"/>
      <c r="Q776" s="61"/>
      <c r="R776" s="61"/>
      <c r="S776" s="61"/>
      <c r="T776" s="61"/>
      <c r="U776" s="61"/>
      <c r="V776" s="61"/>
      <c r="W776" s="61"/>
      <c r="X776" s="61"/>
      <c r="Y776" s="61"/>
      <c r="Z776" s="61"/>
      <c r="AA776" s="61"/>
      <c r="AB776" s="61"/>
    </row>
    <row r="777" spans="1:28" ht="14.25" customHeight="1" x14ac:dyDescent="0.35">
      <c r="A777" s="61"/>
      <c r="B777" s="61"/>
      <c r="C777" s="61"/>
      <c r="D777" s="61"/>
      <c r="E777" s="61"/>
      <c r="F777" s="61"/>
      <c r="G777" s="61"/>
      <c r="H777" s="61"/>
      <c r="I777" s="61"/>
      <c r="J777" s="61"/>
      <c r="K777" s="61"/>
      <c r="L777" s="61"/>
      <c r="M777" s="61"/>
      <c r="N777" s="61"/>
      <c r="O777" s="61"/>
      <c r="P777" s="61"/>
      <c r="Q777" s="61"/>
      <c r="R777" s="61"/>
      <c r="S777" s="61"/>
      <c r="T777" s="61"/>
      <c r="U777" s="61"/>
      <c r="V777" s="61"/>
      <c r="W777" s="61"/>
      <c r="X777" s="61"/>
      <c r="Y777" s="61"/>
      <c r="Z777" s="61"/>
      <c r="AA777" s="61"/>
      <c r="AB777" s="61"/>
    </row>
    <row r="778" spans="1:28" ht="14.25" customHeight="1" x14ac:dyDescent="0.35">
      <c r="A778" s="61"/>
      <c r="B778" s="61"/>
      <c r="C778" s="61"/>
      <c r="D778" s="61"/>
      <c r="E778" s="61"/>
      <c r="F778" s="61"/>
      <c r="G778" s="61"/>
      <c r="H778" s="61"/>
      <c r="I778" s="61"/>
      <c r="J778" s="61"/>
      <c r="K778" s="61"/>
      <c r="L778" s="61"/>
      <c r="M778" s="61"/>
      <c r="N778" s="61"/>
      <c r="O778" s="61"/>
      <c r="P778" s="61"/>
      <c r="Q778" s="61"/>
      <c r="R778" s="61"/>
      <c r="S778" s="61"/>
      <c r="T778" s="61"/>
      <c r="U778" s="61"/>
      <c r="V778" s="61"/>
      <c r="W778" s="61"/>
      <c r="X778" s="61"/>
      <c r="Y778" s="61"/>
      <c r="Z778" s="61"/>
      <c r="AA778" s="61"/>
      <c r="AB778" s="61"/>
    </row>
    <row r="779" spans="1:28" ht="14.25" customHeight="1" x14ac:dyDescent="0.35">
      <c r="A779" s="61"/>
      <c r="B779" s="61"/>
      <c r="C779" s="61"/>
      <c r="D779" s="61"/>
      <c r="E779" s="61"/>
      <c r="F779" s="61"/>
      <c r="G779" s="61"/>
      <c r="H779" s="61"/>
      <c r="I779" s="61"/>
      <c r="J779" s="61"/>
      <c r="K779" s="61"/>
      <c r="L779" s="61"/>
      <c r="M779" s="61"/>
      <c r="N779" s="61"/>
      <c r="O779" s="61"/>
      <c r="P779" s="61"/>
      <c r="Q779" s="61"/>
      <c r="R779" s="61"/>
      <c r="S779" s="61"/>
      <c r="T779" s="61"/>
      <c r="U779" s="61"/>
      <c r="V779" s="61"/>
      <c r="W779" s="61"/>
      <c r="X779" s="61"/>
      <c r="Y779" s="61"/>
      <c r="Z779" s="61"/>
      <c r="AA779" s="61"/>
      <c r="AB779" s="61"/>
    </row>
    <row r="780" spans="1:28" ht="14.25" customHeight="1" x14ac:dyDescent="0.35">
      <c r="A780" s="61"/>
      <c r="B780" s="61"/>
      <c r="C780" s="61"/>
      <c r="D780" s="61"/>
      <c r="E780" s="61"/>
      <c r="F780" s="61"/>
      <c r="G780" s="61"/>
      <c r="H780" s="61"/>
      <c r="I780" s="61"/>
      <c r="J780" s="61"/>
      <c r="K780" s="61"/>
      <c r="L780" s="61"/>
      <c r="M780" s="61"/>
      <c r="N780" s="61"/>
      <c r="O780" s="61"/>
      <c r="P780" s="61"/>
      <c r="Q780" s="61"/>
      <c r="R780" s="61"/>
      <c r="S780" s="61"/>
      <c r="T780" s="61"/>
      <c r="U780" s="61"/>
      <c r="V780" s="61"/>
      <c r="W780" s="61"/>
      <c r="X780" s="61"/>
      <c r="Y780" s="61"/>
      <c r="Z780" s="61"/>
      <c r="AA780" s="61"/>
      <c r="AB780" s="61"/>
    </row>
    <row r="781" spans="1:28" ht="14.25" customHeight="1" x14ac:dyDescent="0.35">
      <c r="A781" s="61"/>
      <c r="B781" s="61"/>
      <c r="C781" s="61"/>
      <c r="D781" s="61"/>
      <c r="E781" s="61"/>
      <c r="F781" s="61"/>
      <c r="G781" s="61"/>
      <c r="H781" s="61"/>
      <c r="I781" s="61"/>
      <c r="J781" s="61"/>
      <c r="K781" s="61"/>
      <c r="L781" s="61"/>
      <c r="M781" s="61"/>
      <c r="N781" s="61"/>
      <c r="O781" s="61"/>
      <c r="P781" s="61"/>
      <c r="Q781" s="61"/>
      <c r="R781" s="61"/>
      <c r="S781" s="61"/>
      <c r="T781" s="61"/>
      <c r="U781" s="61"/>
      <c r="V781" s="61"/>
      <c r="W781" s="61"/>
      <c r="X781" s="61"/>
      <c r="Y781" s="61"/>
      <c r="Z781" s="61"/>
      <c r="AA781" s="61"/>
      <c r="AB781" s="61"/>
    </row>
    <row r="782" spans="1:28" ht="14.25" customHeight="1" x14ac:dyDescent="0.35">
      <c r="A782" s="61"/>
      <c r="B782" s="61"/>
      <c r="C782" s="61"/>
      <c r="D782" s="61"/>
      <c r="E782" s="61"/>
      <c r="F782" s="61"/>
      <c r="G782" s="61"/>
      <c r="H782" s="61"/>
      <c r="I782" s="61"/>
      <c r="J782" s="61"/>
      <c r="K782" s="61"/>
      <c r="L782" s="61"/>
      <c r="M782" s="61"/>
      <c r="N782" s="61"/>
      <c r="O782" s="61"/>
      <c r="P782" s="61"/>
      <c r="Q782" s="61"/>
      <c r="R782" s="61"/>
      <c r="S782" s="61"/>
      <c r="T782" s="61"/>
      <c r="U782" s="61"/>
      <c r="V782" s="61"/>
      <c r="W782" s="61"/>
      <c r="X782" s="61"/>
      <c r="Y782" s="61"/>
      <c r="Z782" s="61"/>
      <c r="AA782" s="61"/>
      <c r="AB782" s="61"/>
    </row>
    <row r="783" spans="1:28" ht="14.25" customHeight="1" x14ac:dyDescent="0.35">
      <c r="A783" s="61"/>
      <c r="B783" s="61"/>
      <c r="C783" s="61"/>
      <c r="D783" s="61"/>
      <c r="E783" s="61"/>
      <c r="F783" s="61"/>
      <c r="G783" s="61"/>
      <c r="H783" s="61"/>
      <c r="I783" s="61"/>
      <c r="J783" s="61"/>
      <c r="K783" s="61"/>
      <c r="L783" s="61"/>
      <c r="M783" s="61"/>
      <c r="N783" s="61"/>
      <c r="O783" s="61"/>
      <c r="P783" s="61"/>
      <c r="Q783" s="61"/>
      <c r="R783" s="61"/>
      <c r="S783" s="61"/>
      <c r="T783" s="61"/>
      <c r="U783" s="61"/>
      <c r="V783" s="61"/>
      <c r="W783" s="61"/>
      <c r="X783" s="61"/>
      <c r="Y783" s="61"/>
      <c r="Z783" s="61"/>
      <c r="AA783" s="61"/>
      <c r="AB783" s="61"/>
    </row>
    <row r="784" spans="1:28" ht="14.25" customHeight="1" x14ac:dyDescent="0.35">
      <c r="A784" s="61"/>
      <c r="B784" s="61"/>
      <c r="C784" s="61"/>
      <c r="D784" s="61"/>
      <c r="E784" s="61"/>
      <c r="F784" s="61"/>
      <c r="G784" s="61"/>
      <c r="H784" s="61"/>
      <c r="I784" s="61"/>
      <c r="J784" s="61"/>
      <c r="K784" s="61"/>
      <c r="L784" s="61"/>
      <c r="M784" s="61"/>
      <c r="N784" s="61"/>
      <c r="O784" s="61"/>
      <c r="P784" s="61"/>
      <c r="Q784" s="61"/>
      <c r="R784" s="61"/>
      <c r="S784" s="61"/>
      <c r="T784" s="61"/>
      <c r="U784" s="61"/>
      <c r="V784" s="61"/>
      <c r="W784" s="61"/>
      <c r="X784" s="61"/>
      <c r="Y784" s="61"/>
      <c r="Z784" s="61"/>
      <c r="AA784" s="61"/>
      <c r="AB784" s="61"/>
    </row>
    <row r="785" spans="1:28" ht="14.25" customHeight="1" x14ac:dyDescent="0.35">
      <c r="A785" s="61"/>
      <c r="B785" s="61"/>
      <c r="C785" s="61"/>
      <c r="D785" s="61"/>
      <c r="E785" s="61"/>
      <c r="F785" s="61"/>
      <c r="G785" s="61"/>
      <c r="H785" s="61"/>
      <c r="I785" s="61"/>
      <c r="J785" s="61"/>
      <c r="K785" s="61"/>
      <c r="L785" s="61"/>
      <c r="M785" s="61"/>
      <c r="N785" s="61"/>
      <c r="O785" s="61"/>
      <c r="P785" s="61"/>
      <c r="Q785" s="61"/>
      <c r="R785" s="61"/>
      <c r="S785" s="61"/>
      <c r="T785" s="61"/>
      <c r="U785" s="61"/>
      <c r="V785" s="61"/>
      <c r="W785" s="61"/>
      <c r="X785" s="61"/>
      <c r="Y785" s="61"/>
      <c r="Z785" s="61"/>
      <c r="AA785" s="61"/>
      <c r="AB785" s="61"/>
    </row>
    <row r="786" spans="1:28" ht="14.25" customHeight="1" x14ac:dyDescent="0.35">
      <c r="A786" s="61"/>
      <c r="B786" s="61"/>
      <c r="C786" s="61"/>
      <c r="D786" s="61"/>
      <c r="E786" s="61"/>
      <c r="F786" s="61"/>
      <c r="G786" s="61"/>
      <c r="H786" s="61"/>
      <c r="I786" s="61"/>
      <c r="J786" s="61"/>
      <c r="K786" s="61"/>
      <c r="L786" s="61"/>
      <c r="M786" s="61"/>
      <c r="N786" s="61"/>
      <c r="O786" s="61"/>
      <c r="P786" s="61"/>
      <c r="Q786" s="61"/>
      <c r="R786" s="61"/>
      <c r="S786" s="61"/>
      <c r="T786" s="61"/>
      <c r="U786" s="61"/>
      <c r="V786" s="61"/>
      <c r="W786" s="61"/>
      <c r="X786" s="61"/>
      <c r="Y786" s="61"/>
      <c r="Z786" s="61"/>
      <c r="AA786" s="61"/>
      <c r="AB786" s="61"/>
    </row>
    <row r="787" spans="1:28" ht="14.25" customHeight="1" x14ac:dyDescent="0.35">
      <c r="A787" s="61"/>
      <c r="B787" s="61"/>
      <c r="C787" s="61"/>
      <c r="D787" s="61"/>
      <c r="E787" s="61"/>
      <c r="F787" s="61"/>
      <c r="G787" s="61"/>
      <c r="H787" s="61"/>
      <c r="I787" s="61"/>
      <c r="J787" s="61"/>
      <c r="K787" s="61"/>
      <c r="L787" s="61"/>
      <c r="M787" s="61"/>
      <c r="N787" s="61"/>
      <c r="O787" s="61"/>
      <c r="P787" s="61"/>
      <c r="Q787" s="61"/>
      <c r="R787" s="61"/>
      <c r="S787" s="61"/>
      <c r="T787" s="61"/>
      <c r="U787" s="61"/>
      <c r="V787" s="61"/>
      <c r="W787" s="61"/>
      <c r="X787" s="61"/>
      <c r="Y787" s="61"/>
      <c r="Z787" s="61"/>
      <c r="AA787" s="61"/>
      <c r="AB787" s="61"/>
    </row>
    <row r="788" spans="1:28" ht="14.25" customHeight="1" x14ac:dyDescent="0.35">
      <c r="A788" s="61"/>
      <c r="B788" s="61"/>
      <c r="C788" s="61"/>
      <c r="D788" s="61"/>
      <c r="E788" s="61"/>
      <c r="F788" s="61"/>
      <c r="G788" s="61"/>
      <c r="H788" s="61"/>
      <c r="I788" s="61"/>
      <c r="J788" s="61"/>
      <c r="K788" s="61"/>
      <c r="L788" s="61"/>
      <c r="M788" s="61"/>
      <c r="N788" s="61"/>
      <c r="O788" s="61"/>
      <c r="P788" s="61"/>
      <c r="Q788" s="61"/>
      <c r="R788" s="61"/>
      <c r="S788" s="61"/>
      <c r="T788" s="61"/>
      <c r="U788" s="61"/>
      <c r="V788" s="61"/>
      <c r="W788" s="61"/>
      <c r="X788" s="61"/>
      <c r="Y788" s="61"/>
      <c r="Z788" s="61"/>
      <c r="AA788" s="61"/>
      <c r="AB788" s="61"/>
    </row>
    <row r="789" spans="1:28" ht="14.25" customHeight="1" x14ac:dyDescent="0.35">
      <c r="A789" s="61"/>
      <c r="B789" s="61"/>
      <c r="C789" s="61"/>
      <c r="D789" s="61"/>
      <c r="E789" s="61"/>
      <c r="F789" s="61"/>
      <c r="G789" s="61"/>
      <c r="H789" s="61"/>
      <c r="I789" s="61"/>
      <c r="J789" s="61"/>
      <c r="K789" s="61"/>
      <c r="L789" s="61"/>
      <c r="M789" s="61"/>
      <c r="N789" s="61"/>
      <c r="O789" s="61"/>
      <c r="P789" s="61"/>
      <c r="Q789" s="61"/>
      <c r="R789" s="61"/>
      <c r="S789" s="61"/>
      <c r="T789" s="61"/>
      <c r="U789" s="61"/>
      <c r="V789" s="61"/>
      <c r="W789" s="61"/>
      <c r="X789" s="61"/>
      <c r="Y789" s="61"/>
      <c r="Z789" s="61"/>
      <c r="AA789" s="61"/>
      <c r="AB789" s="61"/>
    </row>
    <row r="790" spans="1:28" ht="14.25" customHeight="1" x14ac:dyDescent="0.35">
      <c r="A790" s="61"/>
      <c r="B790" s="61"/>
      <c r="C790" s="61"/>
      <c r="D790" s="61"/>
      <c r="E790" s="61"/>
      <c r="F790" s="61"/>
      <c r="G790" s="61"/>
      <c r="H790" s="61"/>
      <c r="I790" s="61"/>
      <c r="J790" s="61"/>
      <c r="K790" s="61"/>
      <c r="L790" s="61"/>
      <c r="M790" s="61"/>
      <c r="N790" s="61"/>
      <c r="O790" s="61"/>
      <c r="P790" s="61"/>
      <c r="Q790" s="61"/>
      <c r="R790" s="61"/>
      <c r="S790" s="61"/>
      <c r="T790" s="61"/>
      <c r="U790" s="61"/>
      <c r="V790" s="61"/>
      <c r="W790" s="61"/>
      <c r="X790" s="61"/>
      <c r="Y790" s="61"/>
      <c r="Z790" s="61"/>
      <c r="AA790" s="61"/>
      <c r="AB790" s="61"/>
    </row>
    <row r="791" spans="1:28" ht="14.25" customHeight="1" x14ac:dyDescent="0.35">
      <c r="A791" s="61"/>
      <c r="B791" s="61"/>
      <c r="C791" s="61"/>
      <c r="D791" s="61"/>
      <c r="E791" s="61"/>
      <c r="F791" s="61"/>
      <c r="G791" s="61"/>
      <c r="H791" s="61"/>
      <c r="I791" s="61"/>
      <c r="J791" s="61"/>
      <c r="K791" s="61"/>
      <c r="L791" s="61"/>
      <c r="M791" s="61"/>
      <c r="N791" s="61"/>
      <c r="O791" s="61"/>
      <c r="P791" s="61"/>
      <c r="Q791" s="61"/>
      <c r="R791" s="61"/>
      <c r="S791" s="61"/>
      <c r="T791" s="61"/>
      <c r="U791" s="61"/>
      <c r="V791" s="61"/>
      <c r="W791" s="61"/>
      <c r="X791" s="61"/>
      <c r="Y791" s="61"/>
      <c r="Z791" s="61"/>
      <c r="AA791" s="61"/>
      <c r="AB791" s="61"/>
    </row>
    <row r="792" spans="1:28" ht="14.25" customHeight="1" x14ac:dyDescent="0.35">
      <c r="A792" s="61"/>
      <c r="B792" s="61"/>
      <c r="C792" s="61"/>
      <c r="D792" s="61"/>
      <c r="E792" s="61"/>
      <c r="F792" s="61"/>
      <c r="G792" s="61"/>
      <c r="H792" s="61"/>
      <c r="I792" s="61"/>
      <c r="J792" s="61"/>
      <c r="K792" s="61"/>
      <c r="L792" s="61"/>
      <c r="M792" s="61"/>
      <c r="N792" s="61"/>
      <c r="O792" s="61"/>
      <c r="P792" s="61"/>
      <c r="Q792" s="61"/>
      <c r="R792" s="61"/>
      <c r="S792" s="61"/>
      <c r="T792" s="61"/>
      <c r="U792" s="61"/>
      <c r="V792" s="61"/>
      <c r="W792" s="61"/>
      <c r="X792" s="61"/>
      <c r="Y792" s="61"/>
      <c r="Z792" s="61"/>
      <c r="AA792" s="61"/>
      <c r="AB792" s="61"/>
    </row>
    <row r="793" spans="1:28" ht="14.25" customHeight="1" x14ac:dyDescent="0.35">
      <c r="A793" s="61"/>
      <c r="B793" s="61"/>
      <c r="C793" s="61"/>
      <c r="D793" s="61"/>
      <c r="E793" s="61"/>
      <c r="F793" s="61"/>
      <c r="G793" s="61"/>
      <c r="H793" s="61"/>
      <c r="I793" s="61"/>
      <c r="J793" s="61"/>
      <c r="K793" s="61"/>
      <c r="L793" s="61"/>
      <c r="M793" s="61"/>
      <c r="N793" s="61"/>
      <c r="O793" s="61"/>
      <c r="P793" s="61"/>
      <c r="Q793" s="61"/>
      <c r="R793" s="61"/>
      <c r="S793" s="61"/>
      <c r="T793" s="61"/>
      <c r="U793" s="61"/>
      <c r="V793" s="61"/>
      <c r="W793" s="61"/>
      <c r="X793" s="61"/>
      <c r="Y793" s="61"/>
      <c r="Z793" s="61"/>
      <c r="AA793" s="61"/>
      <c r="AB793" s="61"/>
    </row>
    <row r="794" spans="1:28" ht="14.25" customHeight="1" x14ac:dyDescent="0.35">
      <c r="A794" s="61"/>
      <c r="B794" s="61"/>
      <c r="C794" s="61"/>
      <c r="D794" s="61"/>
      <c r="E794" s="61"/>
      <c r="F794" s="61"/>
      <c r="G794" s="61"/>
      <c r="H794" s="61"/>
      <c r="I794" s="61"/>
      <c r="J794" s="61"/>
      <c r="K794" s="61"/>
      <c r="L794" s="61"/>
      <c r="M794" s="61"/>
      <c r="N794" s="61"/>
      <c r="O794" s="61"/>
      <c r="P794" s="61"/>
      <c r="Q794" s="61"/>
      <c r="R794" s="61"/>
      <c r="S794" s="61"/>
      <c r="T794" s="61"/>
      <c r="U794" s="61"/>
      <c r="V794" s="61"/>
      <c r="W794" s="61"/>
      <c r="X794" s="61"/>
      <c r="Y794" s="61"/>
      <c r="Z794" s="61"/>
      <c r="AA794" s="61"/>
      <c r="AB794" s="61"/>
    </row>
    <row r="795" spans="1:28" ht="14.25" customHeight="1" x14ac:dyDescent="0.35">
      <c r="A795" s="61"/>
      <c r="B795" s="61"/>
      <c r="C795" s="61"/>
      <c r="D795" s="61"/>
      <c r="E795" s="61"/>
      <c r="F795" s="61"/>
      <c r="G795" s="61"/>
      <c r="H795" s="61"/>
      <c r="I795" s="61"/>
      <c r="J795" s="61"/>
      <c r="K795" s="61"/>
      <c r="L795" s="61"/>
      <c r="M795" s="61"/>
      <c r="N795" s="61"/>
      <c r="O795" s="61"/>
      <c r="P795" s="61"/>
      <c r="Q795" s="61"/>
      <c r="R795" s="61"/>
      <c r="S795" s="61"/>
      <c r="T795" s="61"/>
      <c r="U795" s="61"/>
      <c r="V795" s="61"/>
      <c r="W795" s="61"/>
      <c r="X795" s="61"/>
      <c r="Y795" s="61"/>
      <c r="Z795" s="61"/>
      <c r="AA795" s="61"/>
      <c r="AB795" s="61"/>
    </row>
    <row r="796" spans="1:28" ht="14.25" customHeight="1" x14ac:dyDescent="0.35">
      <c r="A796" s="61"/>
      <c r="B796" s="61"/>
      <c r="C796" s="61"/>
      <c r="D796" s="61"/>
      <c r="E796" s="61"/>
      <c r="F796" s="61"/>
      <c r="G796" s="61"/>
      <c r="H796" s="61"/>
      <c r="I796" s="61"/>
      <c r="J796" s="61"/>
      <c r="K796" s="61"/>
      <c r="L796" s="61"/>
      <c r="M796" s="61"/>
      <c r="N796" s="61"/>
      <c r="O796" s="61"/>
      <c r="P796" s="61"/>
      <c r="Q796" s="61"/>
      <c r="R796" s="61"/>
      <c r="S796" s="61"/>
      <c r="T796" s="61"/>
      <c r="U796" s="61"/>
      <c r="V796" s="61"/>
      <c r="W796" s="61"/>
      <c r="X796" s="61"/>
      <c r="Y796" s="61"/>
      <c r="Z796" s="61"/>
      <c r="AA796" s="61"/>
      <c r="AB796" s="61"/>
    </row>
    <row r="797" spans="1:28" ht="14.25" customHeight="1" x14ac:dyDescent="0.35">
      <c r="A797" s="61"/>
      <c r="B797" s="61"/>
      <c r="C797" s="61"/>
      <c r="D797" s="61"/>
      <c r="E797" s="61"/>
      <c r="F797" s="61"/>
      <c r="G797" s="61"/>
      <c r="H797" s="61"/>
      <c r="I797" s="61"/>
      <c r="J797" s="61"/>
      <c r="K797" s="61"/>
      <c r="L797" s="61"/>
      <c r="M797" s="61"/>
      <c r="N797" s="61"/>
      <c r="O797" s="61"/>
      <c r="P797" s="61"/>
      <c r="Q797" s="61"/>
      <c r="R797" s="61"/>
      <c r="S797" s="61"/>
      <c r="T797" s="61"/>
      <c r="U797" s="61"/>
      <c r="V797" s="61"/>
      <c r="W797" s="61"/>
      <c r="X797" s="61"/>
      <c r="Y797" s="61"/>
      <c r="Z797" s="61"/>
      <c r="AA797" s="61"/>
      <c r="AB797" s="61"/>
    </row>
    <row r="798" spans="1:28" ht="14.25" customHeight="1" x14ac:dyDescent="0.35">
      <c r="A798" s="61"/>
      <c r="B798" s="61"/>
      <c r="C798" s="61"/>
      <c r="D798" s="61"/>
      <c r="E798" s="61"/>
      <c r="F798" s="61"/>
      <c r="G798" s="61"/>
      <c r="H798" s="61"/>
      <c r="I798" s="61"/>
      <c r="J798" s="61"/>
      <c r="K798" s="61"/>
      <c r="L798" s="61"/>
      <c r="M798" s="61"/>
      <c r="N798" s="61"/>
      <c r="O798" s="61"/>
      <c r="P798" s="61"/>
      <c r="Q798" s="61"/>
      <c r="R798" s="61"/>
      <c r="S798" s="61"/>
      <c r="T798" s="61"/>
      <c r="U798" s="61"/>
      <c r="V798" s="61"/>
      <c r="W798" s="61"/>
      <c r="X798" s="61"/>
      <c r="Y798" s="61"/>
      <c r="Z798" s="61"/>
      <c r="AA798" s="61"/>
      <c r="AB798" s="61"/>
    </row>
    <row r="799" spans="1:28" ht="14.25" customHeight="1" x14ac:dyDescent="0.35">
      <c r="A799" s="61"/>
      <c r="B799" s="61"/>
      <c r="C799" s="61"/>
      <c r="D799" s="61"/>
      <c r="E799" s="61"/>
      <c r="F799" s="61"/>
      <c r="G799" s="61"/>
      <c r="H799" s="61"/>
      <c r="I799" s="61"/>
      <c r="J799" s="61"/>
      <c r="K799" s="61"/>
      <c r="L799" s="61"/>
      <c r="M799" s="61"/>
      <c r="N799" s="61"/>
      <c r="O799" s="61"/>
      <c r="P799" s="61"/>
      <c r="Q799" s="61"/>
      <c r="R799" s="61"/>
      <c r="S799" s="61"/>
      <c r="T799" s="61"/>
      <c r="U799" s="61"/>
      <c r="V799" s="61"/>
      <c r="W799" s="61"/>
      <c r="X799" s="61"/>
      <c r="Y799" s="61"/>
      <c r="Z799" s="61"/>
      <c r="AA799" s="61"/>
      <c r="AB799" s="61"/>
    </row>
    <row r="800" spans="1:28" ht="14.25" customHeight="1" x14ac:dyDescent="0.35">
      <c r="A800" s="61"/>
      <c r="B800" s="61"/>
      <c r="C800" s="61"/>
      <c r="D800" s="61"/>
      <c r="E800" s="61"/>
      <c r="F800" s="61"/>
      <c r="G800" s="61"/>
      <c r="H800" s="61"/>
      <c r="I800" s="61"/>
      <c r="J800" s="61"/>
      <c r="K800" s="61"/>
      <c r="L800" s="61"/>
      <c r="M800" s="61"/>
      <c r="N800" s="61"/>
      <c r="O800" s="61"/>
      <c r="P800" s="61"/>
      <c r="Q800" s="61"/>
      <c r="R800" s="61"/>
      <c r="S800" s="61"/>
      <c r="T800" s="61"/>
      <c r="U800" s="61"/>
      <c r="V800" s="61"/>
      <c r="W800" s="61"/>
      <c r="X800" s="61"/>
      <c r="Y800" s="61"/>
      <c r="Z800" s="61"/>
      <c r="AA800" s="61"/>
      <c r="AB800" s="61"/>
    </row>
    <row r="801" spans="1:28" ht="14.25" customHeight="1" x14ac:dyDescent="0.35">
      <c r="A801" s="61"/>
      <c r="B801" s="61"/>
      <c r="C801" s="61"/>
      <c r="D801" s="61"/>
      <c r="E801" s="61"/>
      <c r="F801" s="61"/>
      <c r="G801" s="61"/>
      <c r="H801" s="61"/>
      <c r="I801" s="61"/>
      <c r="J801" s="61"/>
      <c r="K801" s="61"/>
      <c r="L801" s="61"/>
      <c r="M801" s="61"/>
      <c r="N801" s="61"/>
      <c r="O801" s="61"/>
      <c r="P801" s="61"/>
      <c r="Q801" s="61"/>
      <c r="R801" s="61"/>
      <c r="S801" s="61"/>
      <c r="T801" s="61"/>
      <c r="U801" s="61"/>
      <c r="V801" s="61"/>
      <c r="W801" s="61"/>
      <c r="X801" s="61"/>
      <c r="Y801" s="61"/>
      <c r="Z801" s="61"/>
      <c r="AA801" s="61"/>
      <c r="AB801" s="61"/>
    </row>
    <row r="802" spans="1:28" ht="14.25" customHeight="1" x14ac:dyDescent="0.35">
      <c r="A802" s="61"/>
      <c r="B802" s="61"/>
      <c r="C802" s="61"/>
      <c r="D802" s="61"/>
      <c r="E802" s="61"/>
      <c r="F802" s="61"/>
      <c r="G802" s="61"/>
      <c r="H802" s="61"/>
      <c r="I802" s="61"/>
      <c r="J802" s="61"/>
      <c r="K802" s="61"/>
      <c r="L802" s="61"/>
      <c r="M802" s="61"/>
      <c r="N802" s="61"/>
      <c r="O802" s="61"/>
      <c r="P802" s="61"/>
      <c r="Q802" s="61"/>
      <c r="R802" s="61"/>
      <c r="S802" s="61"/>
      <c r="T802" s="61"/>
      <c r="U802" s="61"/>
      <c r="V802" s="61"/>
      <c r="W802" s="61"/>
      <c r="X802" s="61"/>
      <c r="Y802" s="61"/>
      <c r="Z802" s="61"/>
      <c r="AA802" s="61"/>
      <c r="AB802" s="61"/>
    </row>
    <row r="803" spans="1:28" ht="14.25" customHeight="1" x14ac:dyDescent="0.35">
      <c r="A803" s="61"/>
      <c r="B803" s="61"/>
      <c r="C803" s="61"/>
      <c r="D803" s="61"/>
      <c r="E803" s="61"/>
      <c r="F803" s="61"/>
      <c r="G803" s="61"/>
      <c r="H803" s="61"/>
      <c r="I803" s="61"/>
      <c r="J803" s="61"/>
      <c r="K803" s="61"/>
      <c r="L803" s="61"/>
      <c r="M803" s="61"/>
      <c r="N803" s="61"/>
      <c r="O803" s="61"/>
      <c r="P803" s="61"/>
      <c r="Q803" s="61"/>
      <c r="R803" s="61"/>
      <c r="S803" s="61"/>
      <c r="T803" s="61"/>
      <c r="U803" s="61"/>
      <c r="V803" s="61"/>
      <c r="W803" s="61"/>
      <c r="X803" s="61"/>
      <c r="Y803" s="61"/>
      <c r="Z803" s="61"/>
      <c r="AA803" s="61"/>
      <c r="AB803" s="61"/>
    </row>
    <row r="804" spans="1:28" ht="14.25" customHeight="1" x14ac:dyDescent="0.35">
      <c r="A804" s="61"/>
      <c r="B804" s="61"/>
      <c r="C804" s="61"/>
      <c r="D804" s="61"/>
      <c r="E804" s="61"/>
      <c r="F804" s="61"/>
      <c r="G804" s="61"/>
      <c r="H804" s="61"/>
      <c r="I804" s="61"/>
      <c r="J804" s="61"/>
      <c r="K804" s="61"/>
      <c r="L804" s="61"/>
      <c r="M804" s="61"/>
      <c r="N804" s="61"/>
      <c r="O804" s="61"/>
      <c r="P804" s="61"/>
      <c r="Q804" s="61"/>
      <c r="R804" s="61"/>
      <c r="S804" s="61"/>
      <c r="T804" s="61"/>
      <c r="U804" s="61"/>
      <c r="V804" s="61"/>
      <c r="W804" s="61"/>
      <c r="X804" s="61"/>
      <c r="Y804" s="61"/>
      <c r="Z804" s="61"/>
      <c r="AA804" s="61"/>
      <c r="AB804" s="61"/>
    </row>
    <row r="805" spans="1:28" ht="14.25" customHeight="1" x14ac:dyDescent="0.35">
      <c r="A805" s="61"/>
      <c r="B805" s="61"/>
      <c r="C805" s="61"/>
      <c r="D805" s="61"/>
      <c r="E805" s="61"/>
      <c r="F805" s="61"/>
      <c r="G805" s="61"/>
      <c r="H805" s="61"/>
      <c r="I805" s="61"/>
      <c r="J805" s="61"/>
      <c r="K805" s="61"/>
      <c r="L805" s="61"/>
      <c r="M805" s="61"/>
      <c r="N805" s="61"/>
      <c r="O805" s="61"/>
      <c r="P805" s="61"/>
      <c r="Q805" s="61"/>
      <c r="R805" s="61"/>
      <c r="S805" s="61"/>
      <c r="T805" s="61"/>
      <c r="U805" s="61"/>
      <c r="V805" s="61"/>
      <c r="W805" s="61"/>
      <c r="X805" s="61"/>
      <c r="Y805" s="61"/>
      <c r="Z805" s="61"/>
      <c r="AA805" s="61"/>
      <c r="AB805" s="61"/>
    </row>
    <row r="806" spans="1:28" ht="14.25" customHeight="1" x14ac:dyDescent="0.35">
      <c r="A806" s="61"/>
      <c r="B806" s="61"/>
      <c r="C806" s="61"/>
      <c r="D806" s="61"/>
      <c r="E806" s="61"/>
      <c r="F806" s="61"/>
      <c r="G806" s="61"/>
      <c r="H806" s="61"/>
      <c r="I806" s="61"/>
      <c r="J806" s="61"/>
      <c r="K806" s="61"/>
      <c r="L806" s="61"/>
      <c r="M806" s="61"/>
      <c r="N806" s="61"/>
      <c r="O806" s="61"/>
      <c r="P806" s="61"/>
      <c r="Q806" s="61"/>
      <c r="R806" s="61"/>
      <c r="S806" s="61"/>
      <c r="T806" s="61"/>
      <c r="U806" s="61"/>
      <c r="V806" s="61"/>
      <c r="W806" s="61"/>
      <c r="X806" s="61"/>
      <c r="Y806" s="61"/>
      <c r="Z806" s="61"/>
      <c r="AA806" s="61"/>
      <c r="AB806" s="61"/>
    </row>
    <row r="807" spans="1:28" ht="14.25" customHeight="1" x14ac:dyDescent="0.35">
      <c r="A807" s="61"/>
      <c r="B807" s="61"/>
      <c r="C807" s="61"/>
      <c r="D807" s="61"/>
      <c r="E807" s="61"/>
      <c r="F807" s="61"/>
      <c r="G807" s="61"/>
      <c r="H807" s="61"/>
      <c r="I807" s="61"/>
      <c r="J807" s="61"/>
      <c r="K807" s="61"/>
      <c r="L807" s="61"/>
      <c r="M807" s="61"/>
      <c r="N807" s="61"/>
      <c r="O807" s="61"/>
      <c r="P807" s="61"/>
      <c r="Q807" s="61"/>
      <c r="R807" s="61"/>
      <c r="S807" s="61"/>
      <c r="T807" s="61"/>
      <c r="U807" s="61"/>
      <c r="V807" s="61"/>
      <c r="W807" s="61"/>
      <c r="X807" s="61"/>
      <c r="Y807" s="61"/>
      <c r="Z807" s="61"/>
      <c r="AA807" s="61"/>
      <c r="AB807" s="61"/>
    </row>
    <row r="808" spans="1:28" ht="14.25" customHeight="1" x14ac:dyDescent="0.35">
      <c r="A808" s="61"/>
      <c r="B808" s="61"/>
      <c r="C808" s="61"/>
      <c r="D808" s="61"/>
      <c r="E808" s="61"/>
      <c r="F808" s="61"/>
      <c r="G808" s="61"/>
      <c r="H808" s="61"/>
      <c r="I808" s="61"/>
      <c r="J808" s="61"/>
      <c r="K808" s="61"/>
      <c r="L808" s="61"/>
      <c r="M808" s="61"/>
      <c r="N808" s="61"/>
      <c r="O808" s="61"/>
      <c r="P808" s="61"/>
      <c r="Q808" s="61"/>
      <c r="R808" s="61"/>
      <c r="S808" s="61"/>
      <c r="T808" s="61"/>
      <c r="U808" s="61"/>
      <c r="V808" s="61"/>
      <c r="W808" s="61"/>
      <c r="X808" s="61"/>
      <c r="Y808" s="61"/>
      <c r="Z808" s="61"/>
      <c r="AA808" s="61"/>
      <c r="AB808" s="61"/>
    </row>
    <row r="809" spans="1:28" ht="14.25" customHeight="1" x14ac:dyDescent="0.35">
      <c r="A809" s="61"/>
      <c r="B809" s="61"/>
      <c r="C809" s="61"/>
      <c r="D809" s="61"/>
      <c r="E809" s="61"/>
      <c r="F809" s="61"/>
      <c r="G809" s="61"/>
      <c r="H809" s="61"/>
      <c r="I809" s="61"/>
      <c r="J809" s="61"/>
      <c r="K809" s="61"/>
      <c r="L809" s="61"/>
      <c r="M809" s="61"/>
      <c r="N809" s="61"/>
      <c r="O809" s="61"/>
      <c r="P809" s="61"/>
      <c r="Q809" s="61"/>
      <c r="R809" s="61"/>
      <c r="S809" s="61"/>
      <c r="T809" s="61"/>
      <c r="U809" s="61"/>
      <c r="V809" s="61"/>
      <c r="W809" s="61"/>
      <c r="X809" s="61"/>
      <c r="Y809" s="61"/>
      <c r="Z809" s="61"/>
      <c r="AA809" s="61"/>
      <c r="AB809" s="61"/>
    </row>
    <row r="810" spans="1:28" ht="14.25" customHeight="1" x14ac:dyDescent="0.35">
      <c r="A810" s="61"/>
      <c r="B810" s="61"/>
      <c r="C810" s="61"/>
      <c r="D810" s="61"/>
      <c r="E810" s="61"/>
      <c r="F810" s="61"/>
      <c r="G810" s="61"/>
      <c r="H810" s="61"/>
      <c r="I810" s="61"/>
      <c r="J810" s="61"/>
      <c r="K810" s="61"/>
      <c r="L810" s="61"/>
      <c r="M810" s="61"/>
      <c r="N810" s="61"/>
      <c r="O810" s="61"/>
      <c r="P810" s="61"/>
      <c r="Q810" s="61"/>
      <c r="R810" s="61"/>
      <c r="S810" s="61"/>
      <c r="T810" s="61"/>
      <c r="U810" s="61"/>
      <c r="V810" s="61"/>
      <c r="W810" s="61"/>
      <c r="X810" s="61"/>
      <c r="Y810" s="61"/>
      <c r="Z810" s="61"/>
      <c r="AA810" s="61"/>
      <c r="AB810" s="61"/>
    </row>
    <row r="811" spans="1:28" ht="14.25" customHeight="1" x14ac:dyDescent="0.35">
      <c r="A811" s="61"/>
      <c r="B811" s="61"/>
      <c r="C811" s="61"/>
      <c r="D811" s="61"/>
      <c r="E811" s="61"/>
      <c r="F811" s="61"/>
      <c r="G811" s="61"/>
      <c r="H811" s="61"/>
      <c r="I811" s="61"/>
      <c r="J811" s="61"/>
      <c r="K811" s="61"/>
      <c r="L811" s="61"/>
      <c r="M811" s="61"/>
      <c r="N811" s="61"/>
      <c r="O811" s="61"/>
      <c r="P811" s="61"/>
      <c r="Q811" s="61"/>
      <c r="R811" s="61"/>
      <c r="S811" s="61"/>
      <c r="T811" s="61"/>
      <c r="U811" s="61"/>
      <c r="V811" s="61"/>
      <c r="W811" s="61"/>
      <c r="X811" s="61"/>
      <c r="Y811" s="61"/>
      <c r="Z811" s="61"/>
      <c r="AA811" s="61"/>
      <c r="AB811" s="61"/>
    </row>
    <row r="812" spans="1:28" ht="14.25" customHeight="1" x14ac:dyDescent="0.35">
      <c r="A812" s="61"/>
      <c r="B812" s="61"/>
      <c r="C812" s="61"/>
      <c r="D812" s="61"/>
      <c r="E812" s="61"/>
      <c r="F812" s="61"/>
      <c r="G812" s="61"/>
      <c r="H812" s="61"/>
      <c r="I812" s="61"/>
      <c r="J812" s="61"/>
      <c r="K812" s="61"/>
      <c r="L812" s="61"/>
      <c r="M812" s="61"/>
      <c r="N812" s="61"/>
      <c r="O812" s="61"/>
      <c r="P812" s="61"/>
      <c r="Q812" s="61"/>
      <c r="R812" s="61"/>
      <c r="S812" s="61"/>
      <c r="T812" s="61"/>
      <c r="U812" s="61"/>
      <c r="V812" s="61"/>
      <c r="W812" s="61"/>
      <c r="X812" s="61"/>
      <c r="Y812" s="61"/>
      <c r="Z812" s="61"/>
      <c r="AA812" s="61"/>
      <c r="AB812" s="61"/>
    </row>
    <row r="813" spans="1:28" ht="14.25" customHeight="1" x14ac:dyDescent="0.35">
      <c r="A813" s="61"/>
      <c r="B813" s="61"/>
      <c r="C813" s="61"/>
      <c r="D813" s="61"/>
      <c r="E813" s="61"/>
      <c r="F813" s="61"/>
      <c r="G813" s="61"/>
      <c r="H813" s="61"/>
      <c r="I813" s="61"/>
      <c r="J813" s="61"/>
      <c r="K813" s="61"/>
      <c r="L813" s="61"/>
      <c r="M813" s="61"/>
      <c r="N813" s="61"/>
      <c r="O813" s="61"/>
      <c r="P813" s="61"/>
      <c r="Q813" s="61"/>
      <c r="R813" s="61"/>
      <c r="S813" s="61"/>
      <c r="T813" s="61"/>
      <c r="U813" s="61"/>
      <c r="V813" s="61"/>
      <c r="W813" s="61"/>
      <c r="X813" s="61"/>
      <c r="Y813" s="61"/>
      <c r="Z813" s="61"/>
      <c r="AA813" s="61"/>
      <c r="AB813" s="61"/>
    </row>
    <row r="814" spans="1:28" ht="14.25" customHeight="1" x14ac:dyDescent="0.35">
      <c r="A814" s="61"/>
      <c r="B814" s="61"/>
      <c r="C814" s="61"/>
      <c r="D814" s="61"/>
      <c r="E814" s="61"/>
      <c r="F814" s="61"/>
      <c r="G814" s="61"/>
      <c r="H814" s="61"/>
      <c r="I814" s="61"/>
      <c r="J814" s="61"/>
      <c r="K814" s="61"/>
      <c r="L814" s="61"/>
      <c r="M814" s="61"/>
      <c r="N814" s="61"/>
      <c r="O814" s="61"/>
      <c r="P814" s="61"/>
      <c r="Q814" s="61"/>
      <c r="R814" s="61"/>
      <c r="S814" s="61"/>
      <c r="T814" s="61"/>
      <c r="U814" s="61"/>
      <c r="V814" s="61"/>
      <c r="W814" s="61"/>
      <c r="X814" s="61"/>
      <c r="Y814" s="61"/>
      <c r="Z814" s="61"/>
      <c r="AA814" s="61"/>
      <c r="AB814" s="61"/>
    </row>
    <row r="815" spans="1:28" ht="14.25" customHeight="1" x14ac:dyDescent="0.35">
      <c r="A815" s="61"/>
      <c r="B815" s="61"/>
      <c r="C815" s="61"/>
      <c r="D815" s="61"/>
      <c r="E815" s="61"/>
      <c r="F815" s="61"/>
      <c r="G815" s="61"/>
      <c r="H815" s="61"/>
      <c r="I815" s="61"/>
      <c r="J815" s="61"/>
      <c r="K815" s="61"/>
      <c r="L815" s="61"/>
      <c r="M815" s="61"/>
      <c r="N815" s="61"/>
      <c r="O815" s="61"/>
      <c r="P815" s="61"/>
      <c r="Q815" s="61"/>
      <c r="R815" s="61"/>
      <c r="S815" s="61"/>
      <c r="T815" s="61"/>
      <c r="U815" s="61"/>
      <c r="V815" s="61"/>
      <c r="W815" s="61"/>
      <c r="X815" s="61"/>
      <c r="Y815" s="61"/>
      <c r="Z815" s="61"/>
      <c r="AA815" s="61"/>
      <c r="AB815" s="61"/>
    </row>
    <row r="816" spans="1:28" ht="14.25" customHeight="1" x14ac:dyDescent="0.35">
      <c r="A816" s="61"/>
      <c r="B816" s="61"/>
      <c r="C816" s="61"/>
      <c r="D816" s="61"/>
      <c r="E816" s="61"/>
      <c r="F816" s="61"/>
      <c r="G816" s="61"/>
      <c r="H816" s="61"/>
      <c r="I816" s="61"/>
      <c r="J816" s="61"/>
      <c r="K816" s="61"/>
      <c r="L816" s="61"/>
      <c r="M816" s="61"/>
      <c r="N816" s="61"/>
      <c r="O816" s="61"/>
      <c r="P816" s="61"/>
      <c r="Q816" s="61"/>
      <c r="R816" s="61"/>
      <c r="S816" s="61"/>
      <c r="T816" s="61"/>
      <c r="U816" s="61"/>
      <c r="V816" s="61"/>
      <c r="W816" s="61"/>
      <c r="X816" s="61"/>
      <c r="Y816" s="61"/>
      <c r="Z816" s="61"/>
      <c r="AA816" s="61"/>
      <c r="AB816" s="61"/>
    </row>
    <row r="817" spans="1:28" ht="14.25" customHeight="1" x14ac:dyDescent="0.35">
      <c r="A817" s="61"/>
      <c r="B817" s="61"/>
      <c r="C817" s="61"/>
      <c r="D817" s="61"/>
      <c r="E817" s="61"/>
      <c r="F817" s="61"/>
      <c r="G817" s="61"/>
      <c r="H817" s="61"/>
      <c r="I817" s="61"/>
      <c r="J817" s="61"/>
      <c r="K817" s="61"/>
      <c r="L817" s="61"/>
      <c r="M817" s="61"/>
      <c r="N817" s="61"/>
      <c r="O817" s="61"/>
      <c r="P817" s="61"/>
      <c r="Q817" s="61"/>
      <c r="R817" s="61"/>
      <c r="S817" s="61"/>
      <c r="T817" s="61"/>
      <c r="U817" s="61"/>
      <c r="V817" s="61"/>
      <c r="W817" s="61"/>
      <c r="X817" s="61"/>
      <c r="Y817" s="61"/>
      <c r="Z817" s="61"/>
      <c r="AA817" s="61"/>
      <c r="AB817" s="61"/>
    </row>
    <row r="818" spans="1:28" ht="14.25" customHeight="1" x14ac:dyDescent="0.35">
      <c r="A818" s="61"/>
      <c r="B818" s="61"/>
      <c r="C818" s="61"/>
      <c r="D818" s="61"/>
      <c r="E818" s="61"/>
      <c r="F818" s="61"/>
      <c r="G818" s="61"/>
      <c r="H818" s="61"/>
      <c r="I818" s="61"/>
      <c r="J818" s="61"/>
      <c r="K818" s="61"/>
      <c r="L818" s="61"/>
      <c r="M818" s="61"/>
      <c r="N818" s="61"/>
      <c r="O818" s="61"/>
      <c r="P818" s="61"/>
      <c r="Q818" s="61"/>
      <c r="R818" s="61"/>
      <c r="S818" s="61"/>
      <c r="T818" s="61"/>
      <c r="U818" s="61"/>
      <c r="V818" s="61"/>
      <c r="W818" s="61"/>
      <c r="X818" s="61"/>
      <c r="Y818" s="61"/>
      <c r="Z818" s="61"/>
      <c r="AA818" s="61"/>
      <c r="AB818" s="61"/>
    </row>
    <row r="819" spans="1:28" ht="14.25" customHeight="1" x14ac:dyDescent="0.35">
      <c r="A819" s="61"/>
      <c r="B819" s="61"/>
      <c r="C819" s="61"/>
      <c r="D819" s="61"/>
      <c r="E819" s="61"/>
      <c r="F819" s="61"/>
      <c r="G819" s="61"/>
      <c r="H819" s="61"/>
      <c r="I819" s="61"/>
      <c r="J819" s="61"/>
      <c r="K819" s="61"/>
      <c r="L819" s="61"/>
      <c r="M819" s="61"/>
      <c r="N819" s="61"/>
      <c r="O819" s="61"/>
      <c r="P819" s="61"/>
      <c r="Q819" s="61"/>
      <c r="R819" s="61"/>
      <c r="S819" s="61"/>
      <c r="T819" s="61"/>
      <c r="U819" s="61"/>
      <c r="V819" s="61"/>
      <c r="W819" s="61"/>
      <c r="X819" s="61"/>
      <c r="Y819" s="61"/>
      <c r="Z819" s="61"/>
      <c r="AA819" s="61"/>
      <c r="AB819" s="61"/>
    </row>
    <row r="820" spans="1:28" ht="14.25" customHeight="1" x14ac:dyDescent="0.35">
      <c r="A820" s="61"/>
      <c r="B820" s="61"/>
      <c r="C820" s="61"/>
      <c r="D820" s="61"/>
      <c r="E820" s="61"/>
      <c r="F820" s="61"/>
      <c r="G820" s="61"/>
      <c r="H820" s="61"/>
      <c r="I820" s="61"/>
      <c r="J820" s="61"/>
      <c r="K820" s="61"/>
      <c r="L820" s="61"/>
      <c r="M820" s="61"/>
      <c r="N820" s="61"/>
      <c r="O820" s="61"/>
      <c r="P820" s="61"/>
      <c r="Q820" s="61"/>
      <c r="R820" s="61"/>
      <c r="S820" s="61"/>
      <c r="T820" s="61"/>
      <c r="U820" s="61"/>
      <c r="V820" s="61"/>
      <c r="W820" s="61"/>
      <c r="X820" s="61"/>
      <c r="Y820" s="61"/>
      <c r="Z820" s="61"/>
      <c r="AA820" s="61"/>
      <c r="AB820" s="61"/>
    </row>
    <row r="821" spans="1:28" ht="14.25" customHeight="1" x14ac:dyDescent="0.35">
      <c r="A821" s="61"/>
      <c r="B821" s="61"/>
      <c r="C821" s="61"/>
      <c r="D821" s="61"/>
      <c r="E821" s="61"/>
      <c r="F821" s="61"/>
      <c r="G821" s="61"/>
      <c r="H821" s="61"/>
      <c r="I821" s="61"/>
      <c r="J821" s="61"/>
      <c r="K821" s="61"/>
      <c r="L821" s="61"/>
      <c r="M821" s="61"/>
      <c r="N821" s="61"/>
      <c r="O821" s="61"/>
      <c r="P821" s="61"/>
      <c r="Q821" s="61"/>
      <c r="R821" s="61"/>
      <c r="S821" s="61"/>
      <c r="T821" s="61"/>
      <c r="U821" s="61"/>
      <c r="V821" s="61"/>
      <c r="W821" s="61"/>
      <c r="X821" s="61"/>
      <c r="Y821" s="61"/>
      <c r="Z821" s="61"/>
      <c r="AA821" s="61"/>
      <c r="AB821" s="61"/>
    </row>
    <row r="822" spans="1:28" ht="14.25" customHeight="1" x14ac:dyDescent="0.35">
      <c r="A822" s="61"/>
      <c r="B822" s="61"/>
      <c r="C822" s="61"/>
      <c r="D822" s="61"/>
      <c r="E822" s="61"/>
      <c r="F822" s="61"/>
      <c r="G822" s="61"/>
      <c r="H822" s="61"/>
      <c r="I822" s="61"/>
      <c r="J822" s="61"/>
      <c r="K822" s="61"/>
      <c r="L822" s="61"/>
      <c r="M822" s="61"/>
      <c r="N822" s="61"/>
      <c r="O822" s="61"/>
      <c r="P822" s="61"/>
      <c r="Q822" s="61"/>
      <c r="R822" s="61"/>
      <c r="S822" s="61"/>
      <c r="T822" s="61"/>
      <c r="U822" s="61"/>
      <c r="V822" s="61"/>
      <c r="W822" s="61"/>
      <c r="X822" s="61"/>
      <c r="Y822" s="61"/>
      <c r="Z822" s="61"/>
      <c r="AA822" s="61"/>
      <c r="AB822" s="61"/>
    </row>
    <row r="823" spans="1:28" ht="14.25" customHeight="1" x14ac:dyDescent="0.35">
      <c r="A823" s="61"/>
      <c r="B823" s="61"/>
      <c r="C823" s="61"/>
      <c r="D823" s="61"/>
      <c r="E823" s="61"/>
      <c r="F823" s="61"/>
      <c r="G823" s="61"/>
      <c r="H823" s="61"/>
      <c r="I823" s="61"/>
      <c r="J823" s="61"/>
      <c r="K823" s="61"/>
      <c r="L823" s="61"/>
      <c r="M823" s="61"/>
      <c r="N823" s="61"/>
      <c r="O823" s="61"/>
      <c r="P823" s="61"/>
      <c r="Q823" s="61"/>
      <c r="R823" s="61"/>
      <c r="S823" s="61"/>
      <c r="T823" s="61"/>
      <c r="U823" s="61"/>
      <c r="V823" s="61"/>
      <c r="W823" s="61"/>
      <c r="X823" s="61"/>
      <c r="Y823" s="61"/>
      <c r="Z823" s="61"/>
      <c r="AA823" s="61"/>
      <c r="AB823" s="61"/>
    </row>
    <row r="824" spans="1:28" ht="14.25" customHeight="1" x14ac:dyDescent="0.35">
      <c r="A824" s="61"/>
      <c r="B824" s="61"/>
      <c r="C824" s="61"/>
      <c r="D824" s="61"/>
      <c r="E824" s="61"/>
      <c r="F824" s="61"/>
      <c r="G824" s="61"/>
      <c r="H824" s="61"/>
      <c r="I824" s="61"/>
      <c r="J824" s="61"/>
      <c r="K824" s="61"/>
      <c r="L824" s="61"/>
      <c r="M824" s="61"/>
      <c r="N824" s="61"/>
      <c r="O824" s="61"/>
      <c r="P824" s="61"/>
      <c r="Q824" s="61"/>
      <c r="R824" s="61"/>
      <c r="S824" s="61"/>
      <c r="T824" s="61"/>
      <c r="U824" s="61"/>
      <c r="V824" s="61"/>
      <c r="W824" s="61"/>
      <c r="X824" s="61"/>
      <c r="Y824" s="61"/>
      <c r="Z824" s="61"/>
      <c r="AA824" s="61"/>
      <c r="AB824" s="61"/>
    </row>
    <row r="825" spans="1:28" ht="14.25" customHeight="1" x14ac:dyDescent="0.35">
      <c r="A825" s="61"/>
      <c r="B825" s="61"/>
      <c r="C825" s="61"/>
      <c r="D825" s="61"/>
      <c r="E825" s="61"/>
      <c r="F825" s="61"/>
      <c r="G825" s="61"/>
      <c r="H825" s="61"/>
      <c r="I825" s="61"/>
      <c r="J825" s="61"/>
      <c r="K825" s="61"/>
      <c r="L825" s="61"/>
      <c r="M825" s="61"/>
      <c r="N825" s="61"/>
      <c r="O825" s="61"/>
      <c r="P825" s="61"/>
      <c r="Q825" s="61"/>
      <c r="R825" s="61"/>
      <c r="S825" s="61"/>
      <c r="T825" s="61"/>
      <c r="U825" s="61"/>
      <c r="V825" s="61"/>
      <c r="W825" s="61"/>
      <c r="X825" s="61"/>
      <c r="Y825" s="61"/>
      <c r="Z825" s="61"/>
      <c r="AA825" s="61"/>
      <c r="AB825" s="61"/>
    </row>
    <row r="826" spans="1:28" ht="14.25" customHeight="1" x14ac:dyDescent="0.35">
      <c r="A826" s="61"/>
      <c r="B826" s="61"/>
      <c r="C826" s="61"/>
      <c r="D826" s="61"/>
      <c r="E826" s="61"/>
      <c r="F826" s="61"/>
      <c r="G826" s="61"/>
      <c r="H826" s="61"/>
      <c r="I826" s="61"/>
      <c r="J826" s="61"/>
      <c r="K826" s="61"/>
      <c r="L826" s="61"/>
      <c r="M826" s="61"/>
      <c r="N826" s="61"/>
      <c r="O826" s="61"/>
      <c r="P826" s="61"/>
      <c r="Q826" s="61"/>
      <c r="R826" s="61"/>
      <c r="S826" s="61"/>
      <c r="T826" s="61"/>
      <c r="U826" s="61"/>
      <c r="V826" s="61"/>
      <c r="W826" s="61"/>
      <c r="X826" s="61"/>
      <c r="Y826" s="61"/>
      <c r="Z826" s="61"/>
      <c r="AA826" s="61"/>
      <c r="AB826" s="61"/>
    </row>
    <row r="827" spans="1:28" ht="14.25" customHeight="1" x14ac:dyDescent="0.35">
      <c r="A827" s="61"/>
      <c r="B827" s="61"/>
      <c r="C827" s="61"/>
      <c r="D827" s="61"/>
      <c r="E827" s="61"/>
      <c r="F827" s="61"/>
      <c r="G827" s="61"/>
      <c r="H827" s="61"/>
      <c r="I827" s="61"/>
      <c r="J827" s="61"/>
      <c r="K827" s="61"/>
      <c r="L827" s="61"/>
      <c r="M827" s="61"/>
      <c r="N827" s="61"/>
      <c r="O827" s="61"/>
      <c r="P827" s="61"/>
      <c r="Q827" s="61"/>
      <c r="R827" s="61"/>
      <c r="S827" s="61"/>
      <c r="T827" s="61"/>
      <c r="U827" s="61"/>
      <c r="V827" s="61"/>
      <c r="W827" s="61"/>
      <c r="X827" s="61"/>
      <c r="Y827" s="61"/>
      <c r="Z827" s="61"/>
      <c r="AA827" s="61"/>
      <c r="AB827" s="61"/>
    </row>
    <row r="828" spans="1:28" ht="14.25" customHeight="1" x14ac:dyDescent="0.35">
      <c r="A828" s="61"/>
      <c r="B828" s="61"/>
      <c r="C828" s="61"/>
      <c r="D828" s="61"/>
      <c r="E828" s="61"/>
      <c r="F828" s="61"/>
      <c r="G828" s="61"/>
      <c r="H828" s="61"/>
      <c r="I828" s="61"/>
      <c r="J828" s="61"/>
      <c r="K828" s="61"/>
      <c r="L828" s="61"/>
      <c r="M828" s="61"/>
      <c r="N828" s="61"/>
      <c r="O828" s="61"/>
      <c r="P828" s="61"/>
      <c r="Q828" s="61"/>
      <c r="R828" s="61"/>
      <c r="S828" s="61"/>
      <c r="T828" s="61"/>
      <c r="U828" s="61"/>
      <c r="V828" s="61"/>
      <c r="W828" s="61"/>
      <c r="X828" s="61"/>
      <c r="Y828" s="61"/>
      <c r="Z828" s="61"/>
      <c r="AA828" s="61"/>
      <c r="AB828" s="61"/>
    </row>
    <row r="829" spans="1:28" ht="14.25" customHeight="1" x14ac:dyDescent="0.35">
      <c r="A829" s="61"/>
      <c r="B829" s="61"/>
      <c r="C829" s="61"/>
      <c r="D829" s="61"/>
      <c r="E829" s="61"/>
      <c r="F829" s="61"/>
      <c r="G829" s="61"/>
      <c r="H829" s="61"/>
      <c r="I829" s="61"/>
      <c r="J829" s="61"/>
      <c r="K829" s="61"/>
      <c r="L829" s="61"/>
      <c r="M829" s="61"/>
      <c r="N829" s="61"/>
      <c r="O829" s="61"/>
      <c r="P829" s="61"/>
      <c r="Q829" s="61"/>
      <c r="R829" s="61"/>
      <c r="S829" s="61"/>
      <c r="T829" s="61"/>
      <c r="U829" s="61"/>
      <c r="V829" s="61"/>
      <c r="W829" s="61"/>
      <c r="X829" s="61"/>
      <c r="Y829" s="61"/>
      <c r="Z829" s="61"/>
      <c r="AA829" s="61"/>
      <c r="AB829" s="61"/>
    </row>
    <row r="830" spans="1:28" ht="14.25" customHeight="1" x14ac:dyDescent="0.35">
      <c r="A830" s="61"/>
      <c r="B830" s="61"/>
      <c r="C830" s="61"/>
      <c r="D830" s="61"/>
      <c r="E830" s="61"/>
      <c r="F830" s="61"/>
      <c r="G830" s="61"/>
      <c r="H830" s="61"/>
      <c r="I830" s="61"/>
      <c r="J830" s="61"/>
      <c r="K830" s="61"/>
      <c r="L830" s="61"/>
      <c r="M830" s="61"/>
      <c r="N830" s="61"/>
      <c r="O830" s="61"/>
      <c r="P830" s="61"/>
      <c r="Q830" s="61"/>
      <c r="R830" s="61"/>
      <c r="S830" s="61"/>
      <c r="T830" s="61"/>
      <c r="U830" s="61"/>
      <c r="V830" s="61"/>
      <c r="W830" s="61"/>
      <c r="X830" s="61"/>
      <c r="Y830" s="61"/>
      <c r="Z830" s="61"/>
      <c r="AA830" s="61"/>
      <c r="AB830" s="61"/>
    </row>
    <row r="831" spans="1:28" ht="14.25" customHeight="1" x14ac:dyDescent="0.35">
      <c r="A831" s="61"/>
      <c r="B831" s="61"/>
      <c r="C831" s="61"/>
      <c r="D831" s="61"/>
      <c r="E831" s="61"/>
      <c r="F831" s="61"/>
      <c r="G831" s="61"/>
      <c r="H831" s="61"/>
      <c r="I831" s="61"/>
      <c r="J831" s="61"/>
      <c r="K831" s="61"/>
      <c r="L831" s="61"/>
      <c r="M831" s="61"/>
      <c r="N831" s="61"/>
      <c r="O831" s="61"/>
      <c r="P831" s="61"/>
      <c r="Q831" s="61"/>
      <c r="R831" s="61"/>
      <c r="S831" s="61"/>
      <c r="T831" s="61"/>
      <c r="U831" s="61"/>
      <c r="V831" s="61"/>
      <c r="W831" s="61"/>
      <c r="X831" s="61"/>
      <c r="Y831" s="61"/>
      <c r="Z831" s="61"/>
      <c r="AA831" s="61"/>
      <c r="AB831" s="61"/>
    </row>
    <row r="832" spans="1:28" ht="14.25" customHeight="1" x14ac:dyDescent="0.35">
      <c r="A832" s="61"/>
      <c r="B832" s="61"/>
      <c r="C832" s="61"/>
      <c r="D832" s="61"/>
      <c r="E832" s="61"/>
      <c r="F832" s="61"/>
      <c r="G832" s="61"/>
      <c r="H832" s="61"/>
      <c r="I832" s="61"/>
      <c r="J832" s="61"/>
      <c r="K832" s="61"/>
      <c r="L832" s="61"/>
      <c r="M832" s="61"/>
      <c r="N832" s="61"/>
      <c r="O832" s="61"/>
      <c r="P832" s="61"/>
      <c r="Q832" s="61"/>
      <c r="R832" s="61"/>
      <c r="S832" s="61"/>
      <c r="T832" s="61"/>
      <c r="U832" s="61"/>
      <c r="V832" s="61"/>
      <c r="W832" s="61"/>
      <c r="X832" s="61"/>
      <c r="Y832" s="61"/>
      <c r="Z832" s="61"/>
      <c r="AA832" s="61"/>
      <c r="AB832" s="61"/>
    </row>
    <row r="833" spans="1:28" ht="14.25" customHeight="1" x14ac:dyDescent="0.35">
      <c r="A833" s="61"/>
      <c r="B833" s="61"/>
      <c r="C833" s="61"/>
      <c r="D833" s="61"/>
      <c r="E833" s="61"/>
      <c r="F833" s="61"/>
      <c r="G833" s="61"/>
      <c r="H833" s="61"/>
      <c r="I833" s="61"/>
      <c r="J833" s="61"/>
      <c r="K833" s="61"/>
      <c r="L833" s="61"/>
      <c r="M833" s="61"/>
      <c r="N833" s="61"/>
      <c r="O833" s="61"/>
      <c r="P833" s="61"/>
      <c r="Q833" s="61"/>
      <c r="R833" s="61"/>
      <c r="S833" s="61"/>
      <c r="T833" s="61"/>
      <c r="U833" s="61"/>
      <c r="V833" s="61"/>
      <c r="W833" s="61"/>
      <c r="X833" s="61"/>
      <c r="Y833" s="61"/>
      <c r="Z833" s="61"/>
      <c r="AA833" s="61"/>
      <c r="AB833" s="61"/>
    </row>
    <row r="834" spans="1:28" ht="14.25" customHeight="1" x14ac:dyDescent="0.35">
      <c r="A834" s="61"/>
      <c r="B834" s="61"/>
      <c r="C834" s="61"/>
      <c r="D834" s="61"/>
      <c r="E834" s="61"/>
      <c r="F834" s="61"/>
      <c r="G834" s="61"/>
      <c r="H834" s="61"/>
      <c r="I834" s="61"/>
      <c r="J834" s="61"/>
      <c r="K834" s="61"/>
      <c r="L834" s="61"/>
      <c r="M834" s="61"/>
      <c r="N834" s="61"/>
      <c r="O834" s="61"/>
      <c r="P834" s="61"/>
      <c r="Q834" s="61"/>
      <c r="R834" s="61"/>
      <c r="S834" s="61"/>
      <c r="T834" s="61"/>
      <c r="U834" s="61"/>
      <c r="V834" s="61"/>
      <c r="W834" s="61"/>
      <c r="X834" s="61"/>
      <c r="Y834" s="61"/>
      <c r="Z834" s="61"/>
      <c r="AA834" s="61"/>
      <c r="AB834" s="61"/>
    </row>
    <row r="835" spans="1:28" ht="14.25" customHeight="1" x14ac:dyDescent="0.35">
      <c r="A835" s="61"/>
      <c r="B835" s="61"/>
      <c r="C835" s="61"/>
      <c r="D835" s="61"/>
      <c r="E835" s="61"/>
      <c r="F835" s="61"/>
      <c r="G835" s="61"/>
      <c r="H835" s="61"/>
      <c r="I835" s="61"/>
      <c r="J835" s="61"/>
      <c r="K835" s="61"/>
      <c r="L835" s="61"/>
      <c r="M835" s="61"/>
      <c r="N835" s="61"/>
      <c r="O835" s="61"/>
      <c r="P835" s="61"/>
      <c r="Q835" s="61"/>
      <c r="R835" s="61"/>
      <c r="S835" s="61"/>
      <c r="T835" s="61"/>
      <c r="U835" s="61"/>
      <c r="V835" s="61"/>
      <c r="W835" s="61"/>
      <c r="X835" s="61"/>
      <c r="Y835" s="61"/>
      <c r="Z835" s="61"/>
      <c r="AA835" s="61"/>
      <c r="AB835" s="61"/>
    </row>
    <row r="836" spans="1:28" ht="14.25" customHeight="1" x14ac:dyDescent="0.35">
      <c r="A836" s="61"/>
      <c r="B836" s="61"/>
      <c r="C836" s="61"/>
      <c r="D836" s="61"/>
      <c r="E836" s="61"/>
      <c r="F836" s="61"/>
      <c r="G836" s="61"/>
      <c r="H836" s="61"/>
      <c r="I836" s="61"/>
      <c r="J836" s="61"/>
      <c r="K836" s="61"/>
      <c r="L836" s="61"/>
      <c r="M836" s="61"/>
      <c r="N836" s="61"/>
      <c r="O836" s="61"/>
      <c r="P836" s="61"/>
      <c r="Q836" s="61"/>
      <c r="R836" s="61"/>
      <c r="S836" s="61"/>
      <c r="T836" s="61"/>
      <c r="U836" s="61"/>
      <c r="V836" s="61"/>
      <c r="W836" s="61"/>
      <c r="X836" s="61"/>
      <c r="Y836" s="61"/>
      <c r="Z836" s="61"/>
      <c r="AA836" s="61"/>
      <c r="AB836" s="61"/>
    </row>
    <row r="837" spans="1:28" ht="14.25" customHeight="1" x14ac:dyDescent="0.35">
      <c r="A837" s="61"/>
      <c r="B837" s="61"/>
      <c r="C837" s="61"/>
      <c r="D837" s="61"/>
      <c r="E837" s="61"/>
      <c r="F837" s="61"/>
      <c r="G837" s="61"/>
      <c r="H837" s="61"/>
      <c r="I837" s="61"/>
      <c r="J837" s="61"/>
      <c r="K837" s="61"/>
      <c r="L837" s="61"/>
      <c r="M837" s="61"/>
      <c r="N837" s="61"/>
      <c r="O837" s="61"/>
      <c r="P837" s="61"/>
      <c r="Q837" s="61"/>
      <c r="R837" s="61"/>
      <c r="S837" s="61"/>
      <c r="T837" s="61"/>
      <c r="U837" s="61"/>
      <c r="V837" s="61"/>
      <c r="W837" s="61"/>
      <c r="X837" s="61"/>
      <c r="Y837" s="61"/>
      <c r="Z837" s="61"/>
      <c r="AA837" s="61"/>
      <c r="AB837" s="61"/>
    </row>
    <row r="838" spans="1:28" ht="14.25" customHeight="1" x14ac:dyDescent="0.35">
      <c r="A838" s="61"/>
      <c r="B838" s="61"/>
      <c r="C838" s="61"/>
      <c r="D838" s="61"/>
      <c r="E838" s="61"/>
      <c r="F838" s="61"/>
      <c r="G838" s="61"/>
      <c r="H838" s="61"/>
      <c r="I838" s="61"/>
      <c r="J838" s="61"/>
      <c r="K838" s="61"/>
      <c r="L838" s="61"/>
      <c r="M838" s="61"/>
      <c r="N838" s="61"/>
      <c r="O838" s="61"/>
      <c r="P838" s="61"/>
      <c r="Q838" s="61"/>
      <c r="R838" s="61"/>
      <c r="S838" s="61"/>
      <c r="T838" s="61"/>
      <c r="U838" s="61"/>
      <c r="V838" s="61"/>
      <c r="W838" s="61"/>
      <c r="X838" s="61"/>
      <c r="Y838" s="61"/>
      <c r="Z838" s="61"/>
      <c r="AA838" s="61"/>
      <c r="AB838" s="61"/>
    </row>
    <row r="839" spans="1:28" ht="14.25" customHeight="1" x14ac:dyDescent="0.35">
      <c r="A839" s="61"/>
      <c r="B839" s="61"/>
      <c r="C839" s="61"/>
      <c r="D839" s="61"/>
      <c r="E839" s="61"/>
      <c r="F839" s="61"/>
      <c r="G839" s="61"/>
      <c r="H839" s="61"/>
      <c r="I839" s="61"/>
      <c r="J839" s="61"/>
      <c r="K839" s="61"/>
      <c r="L839" s="61"/>
      <c r="M839" s="61"/>
      <c r="N839" s="61"/>
      <c r="O839" s="61"/>
      <c r="P839" s="61"/>
      <c r="Q839" s="61"/>
      <c r="R839" s="61"/>
      <c r="S839" s="61"/>
      <c r="T839" s="61"/>
      <c r="U839" s="61"/>
      <c r="V839" s="61"/>
      <c r="W839" s="61"/>
      <c r="X839" s="61"/>
      <c r="Y839" s="61"/>
      <c r="Z839" s="61"/>
      <c r="AA839" s="61"/>
      <c r="AB839" s="61"/>
    </row>
    <row r="840" spans="1:28" ht="14.25" customHeight="1" x14ac:dyDescent="0.35">
      <c r="A840" s="61"/>
      <c r="B840" s="61"/>
      <c r="C840" s="61"/>
      <c r="D840" s="61"/>
      <c r="E840" s="61"/>
      <c r="F840" s="61"/>
      <c r="G840" s="61"/>
      <c r="H840" s="61"/>
      <c r="I840" s="61"/>
      <c r="J840" s="61"/>
      <c r="K840" s="61"/>
      <c r="L840" s="61"/>
      <c r="M840" s="61"/>
      <c r="N840" s="61"/>
      <c r="O840" s="61"/>
      <c r="P840" s="61"/>
      <c r="Q840" s="61"/>
      <c r="R840" s="61"/>
      <c r="S840" s="61"/>
      <c r="T840" s="61"/>
      <c r="U840" s="61"/>
      <c r="V840" s="61"/>
      <c r="W840" s="61"/>
      <c r="X840" s="61"/>
      <c r="Y840" s="61"/>
      <c r="Z840" s="61"/>
      <c r="AA840" s="61"/>
      <c r="AB840" s="61"/>
    </row>
    <row r="841" spans="1:28" ht="14.25" customHeight="1" x14ac:dyDescent="0.35">
      <c r="A841" s="61"/>
      <c r="B841" s="61"/>
      <c r="C841" s="61"/>
      <c r="D841" s="61"/>
      <c r="E841" s="61"/>
      <c r="F841" s="61"/>
      <c r="G841" s="61"/>
      <c r="H841" s="61"/>
      <c r="I841" s="61"/>
      <c r="J841" s="61"/>
      <c r="K841" s="61"/>
      <c r="L841" s="61"/>
      <c r="M841" s="61"/>
      <c r="N841" s="61"/>
      <c r="O841" s="61"/>
      <c r="P841" s="61"/>
      <c r="Q841" s="61"/>
      <c r="R841" s="61"/>
      <c r="S841" s="61"/>
      <c r="T841" s="61"/>
      <c r="U841" s="61"/>
      <c r="V841" s="61"/>
      <c r="W841" s="61"/>
      <c r="X841" s="61"/>
      <c r="Y841" s="61"/>
      <c r="Z841" s="61"/>
      <c r="AA841" s="61"/>
      <c r="AB841" s="61"/>
    </row>
    <row r="842" spans="1:28" ht="14.25" customHeight="1" x14ac:dyDescent="0.35">
      <c r="A842" s="61"/>
      <c r="B842" s="61"/>
      <c r="C842" s="61"/>
      <c r="D842" s="61"/>
      <c r="E842" s="61"/>
      <c r="F842" s="61"/>
      <c r="G842" s="61"/>
      <c r="H842" s="61"/>
      <c r="I842" s="61"/>
      <c r="J842" s="61"/>
      <c r="K842" s="61"/>
      <c r="L842" s="61"/>
      <c r="M842" s="61"/>
      <c r="N842" s="61"/>
      <c r="O842" s="61"/>
      <c r="P842" s="61"/>
      <c r="Q842" s="61"/>
      <c r="R842" s="61"/>
      <c r="S842" s="61"/>
      <c r="T842" s="61"/>
      <c r="U842" s="61"/>
      <c r="V842" s="61"/>
      <c r="W842" s="61"/>
      <c r="X842" s="61"/>
      <c r="Y842" s="61"/>
      <c r="Z842" s="61"/>
      <c r="AA842" s="61"/>
      <c r="AB842" s="61"/>
    </row>
    <row r="843" spans="1:28" ht="14.25" customHeight="1" x14ac:dyDescent="0.35">
      <c r="A843" s="61"/>
      <c r="B843" s="61"/>
      <c r="C843" s="61"/>
      <c r="D843" s="61"/>
      <c r="E843" s="61"/>
      <c r="F843" s="61"/>
      <c r="G843" s="61"/>
      <c r="H843" s="61"/>
      <c r="I843" s="61"/>
      <c r="J843" s="61"/>
      <c r="K843" s="61"/>
      <c r="L843" s="61"/>
      <c r="M843" s="61"/>
      <c r="N843" s="61"/>
      <c r="O843" s="61"/>
      <c r="P843" s="61"/>
      <c r="Q843" s="61"/>
      <c r="R843" s="61"/>
      <c r="S843" s="61"/>
      <c r="T843" s="61"/>
      <c r="U843" s="61"/>
      <c r="V843" s="61"/>
      <c r="W843" s="61"/>
      <c r="X843" s="61"/>
      <c r="Y843" s="61"/>
      <c r="Z843" s="61"/>
      <c r="AA843" s="61"/>
      <c r="AB843" s="61"/>
    </row>
    <row r="844" spans="1:28" ht="14.25" customHeight="1" x14ac:dyDescent="0.35">
      <c r="A844" s="61"/>
      <c r="B844" s="61"/>
      <c r="C844" s="61"/>
      <c r="D844" s="61"/>
      <c r="E844" s="61"/>
      <c r="F844" s="61"/>
      <c r="G844" s="61"/>
      <c r="H844" s="61"/>
      <c r="I844" s="61"/>
      <c r="J844" s="61"/>
      <c r="K844" s="61"/>
      <c r="L844" s="61"/>
      <c r="M844" s="61"/>
      <c r="N844" s="61"/>
      <c r="O844" s="61"/>
      <c r="P844" s="61"/>
      <c r="Q844" s="61"/>
      <c r="R844" s="61"/>
      <c r="S844" s="61"/>
      <c r="T844" s="61"/>
      <c r="U844" s="61"/>
      <c r="V844" s="61"/>
      <c r="W844" s="61"/>
      <c r="X844" s="61"/>
      <c r="Y844" s="61"/>
      <c r="Z844" s="61"/>
      <c r="AA844" s="61"/>
      <c r="AB844" s="61"/>
    </row>
    <row r="845" spans="1:28" ht="14.25" customHeight="1" x14ac:dyDescent="0.35">
      <c r="A845" s="61"/>
      <c r="B845" s="61"/>
      <c r="C845" s="61"/>
      <c r="D845" s="61"/>
      <c r="E845" s="61"/>
      <c r="F845" s="61"/>
      <c r="G845" s="61"/>
      <c r="H845" s="61"/>
      <c r="I845" s="61"/>
      <c r="J845" s="61"/>
      <c r="K845" s="61"/>
      <c r="L845" s="61"/>
      <c r="M845" s="61"/>
      <c r="N845" s="61"/>
      <c r="O845" s="61"/>
      <c r="P845" s="61"/>
      <c r="Q845" s="61"/>
      <c r="R845" s="61"/>
      <c r="S845" s="61"/>
      <c r="T845" s="61"/>
      <c r="U845" s="61"/>
      <c r="V845" s="61"/>
      <c r="W845" s="61"/>
      <c r="X845" s="61"/>
      <c r="Y845" s="61"/>
      <c r="Z845" s="61"/>
      <c r="AA845" s="61"/>
      <c r="AB845" s="61"/>
    </row>
    <row r="846" spans="1:28" ht="14.25" customHeight="1" x14ac:dyDescent="0.35">
      <c r="A846" s="61"/>
      <c r="B846" s="61"/>
      <c r="C846" s="61"/>
      <c r="D846" s="61"/>
      <c r="E846" s="61"/>
      <c r="F846" s="61"/>
      <c r="G846" s="61"/>
      <c r="H846" s="61"/>
      <c r="I846" s="61"/>
      <c r="J846" s="61"/>
      <c r="K846" s="61"/>
      <c r="L846" s="61"/>
      <c r="M846" s="61"/>
      <c r="N846" s="61"/>
      <c r="O846" s="61"/>
      <c r="P846" s="61"/>
      <c r="Q846" s="61"/>
      <c r="R846" s="61"/>
      <c r="S846" s="61"/>
      <c r="T846" s="61"/>
      <c r="U846" s="61"/>
      <c r="V846" s="61"/>
      <c r="W846" s="61"/>
      <c r="X846" s="61"/>
      <c r="Y846" s="61"/>
      <c r="Z846" s="61"/>
      <c r="AA846" s="61"/>
      <c r="AB846" s="61"/>
    </row>
    <row r="847" spans="1:28" ht="14.25" customHeight="1" x14ac:dyDescent="0.35">
      <c r="A847" s="61"/>
      <c r="B847" s="61"/>
      <c r="C847" s="61"/>
      <c r="D847" s="61"/>
      <c r="E847" s="61"/>
      <c r="F847" s="61"/>
      <c r="G847" s="61"/>
      <c r="H847" s="61"/>
      <c r="I847" s="61"/>
      <c r="J847" s="61"/>
      <c r="K847" s="61"/>
      <c r="L847" s="61"/>
      <c r="M847" s="61"/>
      <c r="N847" s="61"/>
      <c r="O847" s="61"/>
      <c r="P847" s="61"/>
      <c r="Q847" s="61"/>
      <c r="R847" s="61"/>
      <c r="S847" s="61"/>
      <c r="T847" s="61"/>
      <c r="U847" s="61"/>
      <c r="V847" s="61"/>
      <c r="W847" s="61"/>
      <c r="X847" s="61"/>
      <c r="Y847" s="61"/>
      <c r="Z847" s="61"/>
      <c r="AA847" s="61"/>
      <c r="AB847" s="61"/>
    </row>
    <row r="848" spans="1:28" ht="14.25" customHeight="1" x14ac:dyDescent="0.35">
      <c r="A848" s="61"/>
      <c r="B848" s="61"/>
      <c r="C848" s="61"/>
      <c r="D848" s="61"/>
      <c r="E848" s="61"/>
      <c r="F848" s="61"/>
      <c r="G848" s="61"/>
      <c r="H848" s="61"/>
      <c r="I848" s="61"/>
      <c r="J848" s="61"/>
      <c r="K848" s="61"/>
      <c r="L848" s="61"/>
      <c r="M848" s="61"/>
      <c r="N848" s="61"/>
      <c r="O848" s="61"/>
      <c r="P848" s="61"/>
      <c r="Q848" s="61"/>
      <c r="R848" s="61"/>
      <c r="S848" s="61"/>
      <c r="T848" s="61"/>
      <c r="U848" s="61"/>
      <c r="V848" s="61"/>
      <c r="W848" s="61"/>
      <c r="X848" s="61"/>
      <c r="Y848" s="61"/>
      <c r="Z848" s="61"/>
      <c r="AA848" s="61"/>
      <c r="AB848" s="61"/>
    </row>
    <row r="849" spans="1:28" ht="14.25" customHeight="1" x14ac:dyDescent="0.35">
      <c r="A849" s="61"/>
      <c r="B849" s="61"/>
      <c r="C849" s="61"/>
      <c r="D849" s="61"/>
      <c r="E849" s="61"/>
      <c r="F849" s="61"/>
      <c r="G849" s="61"/>
      <c r="H849" s="61"/>
      <c r="I849" s="61"/>
      <c r="J849" s="61"/>
      <c r="K849" s="61"/>
      <c r="L849" s="61"/>
      <c r="M849" s="61"/>
      <c r="N849" s="61"/>
      <c r="O849" s="61"/>
      <c r="P849" s="61"/>
      <c r="Q849" s="61"/>
      <c r="R849" s="61"/>
      <c r="S849" s="61"/>
      <c r="T849" s="61"/>
      <c r="U849" s="61"/>
      <c r="V849" s="61"/>
      <c r="W849" s="61"/>
      <c r="X849" s="61"/>
      <c r="Y849" s="61"/>
      <c r="Z849" s="61"/>
      <c r="AA849" s="61"/>
      <c r="AB849" s="61"/>
    </row>
    <row r="850" spans="1:28" ht="14.25" customHeight="1" x14ac:dyDescent="0.35">
      <c r="A850" s="61"/>
      <c r="B850" s="61"/>
      <c r="C850" s="61"/>
      <c r="D850" s="61"/>
      <c r="E850" s="61"/>
      <c r="F850" s="61"/>
      <c r="G850" s="61"/>
      <c r="H850" s="61"/>
      <c r="I850" s="61"/>
      <c r="J850" s="61"/>
      <c r="K850" s="61"/>
      <c r="L850" s="61"/>
      <c r="M850" s="61"/>
      <c r="N850" s="61"/>
      <c r="O850" s="61"/>
      <c r="P850" s="61"/>
      <c r="Q850" s="61"/>
      <c r="R850" s="61"/>
      <c r="S850" s="61"/>
      <c r="T850" s="61"/>
      <c r="U850" s="61"/>
      <c r="V850" s="61"/>
      <c r="W850" s="61"/>
      <c r="X850" s="61"/>
      <c r="Y850" s="61"/>
      <c r="Z850" s="61"/>
      <c r="AA850" s="61"/>
      <c r="AB850" s="61"/>
    </row>
    <row r="851" spans="1:28" ht="14.25" customHeight="1" x14ac:dyDescent="0.35">
      <c r="A851" s="61"/>
      <c r="B851" s="61"/>
      <c r="C851" s="61"/>
      <c r="D851" s="61"/>
      <c r="E851" s="61"/>
      <c r="F851" s="61"/>
      <c r="G851" s="61"/>
      <c r="H851" s="61"/>
      <c r="I851" s="61"/>
      <c r="J851" s="61"/>
      <c r="K851" s="61"/>
      <c r="L851" s="61"/>
      <c r="M851" s="61"/>
      <c r="N851" s="61"/>
      <c r="O851" s="61"/>
      <c r="P851" s="61"/>
      <c r="Q851" s="61"/>
      <c r="R851" s="61"/>
      <c r="S851" s="61"/>
      <c r="T851" s="61"/>
      <c r="U851" s="61"/>
      <c r="V851" s="61"/>
      <c r="W851" s="61"/>
      <c r="X851" s="61"/>
      <c r="Y851" s="61"/>
      <c r="Z851" s="61"/>
      <c r="AA851" s="61"/>
      <c r="AB851" s="61"/>
    </row>
    <row r="852" spans="1:28" ht="14.25" customHeight="1" x14ac:dyDescent="0.35">
      <c r="A852" s="61"/>
      <c r="B852" s="61"/>
      <c r="C852" s="61"/>
      <c r="D852" s="61"/>
      <c r="E852" s="61"/>
      <c r="F852" s="61"/>
      <c r="G852" s="61"/>
      <c r="H852" s="61"/>
      <c r="I852" s="61"/>
      <c r="J852" s="61"/>
      <c r="K852" s="61"/>
      <c r="L852" s="61"/>
      <c r="M852" s="61"/>
      <c r="N852" s="61"/>
      <c r="O852" s="61"/>
      <c r="P852" s="61"/>
      <c r="Q852" s="61"/>
      <c r="R852" s="61"/>
      <c r="S852" s="61"/>
      <c r="T852" s="61"/>
      <c r="U852" s="61"/>
      <c r="V852" s="61"/>
      <c r="W852" s="61"/>
      <c r="X852" s="61"/>
      <c r="Y852" s="61"/>
      <c r="Z852" s="61"/>
      <c r="AA852" s="61"/>
      <c r="AB852" s="61"/>
    </row>
    <row r="853" spans="1:28" ht="14.25" customHeight="1" x14ac:dyDescent="0.35">
      <c r="A853" s="61"/>
      <c r="B853" s="61"/>
      <c r="C853" s="61"/>
      <c r="D853" s="61"/>
      <c r="E853" s="61"/>
      <c r="F853" s="61"/>
      <c r="G853" s="61"/>
      <c r="H853" s="61"/>
      <c r="I853" s="61"/>
      <c r="J853" s="61"/>
      <c r="K853" s="61"/>
      <c r="L853" s="61"/>
      <c r="M853" s="61"/>
      <c r="N853" s="61"/>
      <c r="O853" s="61"/>
      <c r="P853" s="61"/>
      <c r="Q853" s="61"/>
      <c r="R853" s="61"/>
      <c r="S853" s="61"/>
      <c r="T853" s="61"/>
      <c r="U853" s="61"/>
      <c r="V853" s="61"/>
      <c r="W853" s="61"/>
      <c r="X853" s="61"/>
      <c r="Y853" s="61"/>
      <c r="Z853" s="61"/>
      <c r="AA853" s="61"/>
      <c r="AB853" s="61"/>
    </row>
    <row r="854" spans="1:28" ht="14.25" customHeight="1" x14ac:dyDescent="0.35">
      <c r="A854" s="61"/>
      <c r="B854" s="61"/>
      <c r="C854" s="61"/>
      <c r="D854" s="61"/>
      <c r="E854" s="61"/>
      <c r="F854" s="61"/>
      <c r="G854" s="61"/>
      <c r="H854" s="61"/>
      <c r="I854" s="61"/>
      <c r="J854" s="61"/>
      <c r="K854" s="61"/>
      <c r="L854" s="61"/>
      <c r="M854" s="61"/>
      <c r="N854" s="61"/>
      <c r="O854" s="61"/>
      <c r="P854" s="61"/>
      <c r="Q854" s="61"/>
      <c r="R854" s="61"/>
      <c r="S854" s="61"/>
      <c r="T854" s="61"/>
      <c r="U854" s="61"/>
      <c r="V854" s="61"/>
      <c r="W854" s="61"/>
      <c r="X854" s="61"/>
      <c r="Y854" s="61"/>
      <c r="Z854" s="61"/>
      <c r="AA854" s="61"/>
      <c r="AB854" s="61"/>
    </row>
    <row r="855" spans="1:28" ht="14.25" customHeight="1" x14ac:dyDescent="0.35">
      <c r="A855" s="61"/>
      <c r="B855" s="61"/>
      <c r="C855" s="61"/>
      <c r="D855" s="61"/>
      <c r="E855" s="61"/>
      <c r="F855" s="61"/>
      <c r="G855" s="61"/>
      <c r="H855" s="61"/>
      <c r="I855" s="61"/>
      <c r="J855" s="61"/>
      <c r="K855" s="61"/>
      <c r="L855" s="61"/>
      <c r="M855" s="61"/>
      <c r="N855" s="61"/>
      <c r="O855" s="61"/>
      <c r="P855" s="61"/>
      <c r="Q855" s="61"/>
      <c r="R855" s="61"/>
      <c r="S855" s="61"/>
      <c r="T855" s="61"/>
      <c r="U855" s="61"/>
      <c r="V855" s="61"/>
      <c r="W855" s="61"/>
      <c r="X855" s="61"/>
      <c r="Y855" s="61"/>
      <c r="Z855" s="61"/>
      <c r="AA855" s="61"/>
      <c r="AB855" s="61"/>
    </row>
    <row r="856" spans="1:28" ht="14.25" customHeight="1" x14ac:dyDescent="0.35">
      <c r="A856" s="61"/>
      <c r="B856" s="61"/>
      <c r="C856" s="61"/>
      <c r="D856" s="61"/>
      <c r="E856" s="61"/>
      <c r="F856" s="61"/>
      <c r="G856" s="61"/>
      <c r="H856" s="61"/>
      <c r="I856" s="61"/>
      <c r="J856" s="61"/>
      <c r="K856" s="61"/>
      <c r="L856" s="61"/>
      <c r="M856" s="61"/>
      <c r="N856" s="61"/>
      <c r="O856" s="61"/>
      <c r="P856" s="61"/>
      <c r="Q856" s="61"/>
      <c r="R856" s="61"/>
      <c r="S856" s="61"/>
      <c r="T856" s="61"/>
      <c r="U856" s="61"/>
      <c r="V856" s="61"/>
      <c r="W856" s="61"/>
      <c r="X856" s="61"/>
      <c r="Y856" s="61"/>
      <c r="Z856" s="61"/>
      <c r="AA856" s="61"/>
      <c r="AB856" s="61"/>
    </row>
    <row r="857" spans="1:28" ht="14.25" customHeight="1" x14ac:dyDescent="0.35">
      <c r="A857" s="61"/>
      <c r="B857" s="61"/>
      <c r="C857" s="61"/>
      <c r="D857" s="61"/>
      <c r="E857" s="61"/>
      <c r="F857" s="61"/>
      <c r="G857" s="61"/>
      <c r="H857" s="61"/>
      <c r="I857" s="61"/>
      <c r="J857" s="61"/>
      <c r="K857" s="61"/>
      <c r="L857" s="61"/>
      <c r="M857" s="61"/>
      <c r="N857" s="61"/>
      <c r="O857" s="61"/>
      <c r="P857" s="61"/>
      <c r="Q857" s="61"/>
      <c r="R857" s="61"/>
      <c r="S857" s="61"/>
      <c r="T857" s="61"/>
      <c r="U857" s="61"/>
      <c r="V857" s="61"/>
      <c r="W857" s="61"/>
      <c r="X857" s="61"/>
      <c r="Y857" s="61"/>
      <c r="Z857" s="61"/>
      <c r="AA857" s="61"/>
      <c r="AB857" s="61"/>
    </row>
    <row r="858" spans="1:28" ht="14.25" customHeight="1" x14ac:dyDescent="0.35">
      <c r="A858" s="61"/>
      <c r="B858" s="61"/>
      <c r="C858" s="61"/>
      <c r="D858" s="61"/>
      <c r="E858" s="61"/>
      <c r="F858" s="61"/>
      <c r="G858" s="61"/>
      <c r="H858" s="61"/>
      <c r="I858" s="61"/>
      <c r="J858" s="61"/>
      <c r="K858" s="61"/>
      <c r="L858" s="61"/>
      <c r="M858" s="61"/>
      <c r="N858" s="61"/>
      <c r="O858" s="61"/>
      <c r="P858" s="61"/>
      <c r="Q858" s="61"/>
      <c r="R858" s="61"/>
      <c r="S858" s="61"/>
      <c r="T858" s="61"/>
      <c r="U858" s="61"/>
      <c r="V858" s="61"/>
      <c r="W858" s="61"/>
      <c r="X858" s="61"/>
      <c r="Y858" s="61"/>
      <c r="Z858" s="61"/>
      <c r="AA858" s="61"/>
      <c r="AB858" s="61"/>
    </row>
    <row r="859" spans="1:28" ht="14.25" customHeight="1" x14ac:dyDescent="0.35">
      <c r="A859" s="61"/>
      <c r="B859" s="61"/>
      <c r="C859" s="61"/>
      <c r="D859" s="61"/>
      <c r="E859" s="61"/>
      <c r="F859" s="61"/>
      <c r="G859" s="61"/>
      <c r="H859" s="61"/>
      <c r="I859" s="61"/>
      <c r="J859" s="61"/>
      <c r="K859" s="61"/>
      <c r="L859" s="61"/>
      <c r="M859" s="61"/>
      <c r="N859" s="61"/>
      <c r="O859" s="61"/>
      <c r="P859" s="61"/>
      <c r="Q859" s="61"/>
      <c r="R859" s="61"/>
      <c r="S859" s="61"/>
      <c r="T859" s="61"/>
      <c r="U859" s="61"/>
      <c r="V859" s="61"/>
      <c r="W859" s="61"/>
      <c r="X859" s="61"/>
      <c r="Y859" s="61"/>
      <c r="Z859" s="61"/>
      <c r="AA859" s="61"/>
      <c r="AB859" s="61"/>
    </row>
    <row r="860" spans="1:28" ht="14.25" customHeight="1" x14ac:dyDescent="0.35">
      <c r="A860" s="61"/>
      <c r="B860" s="61"/>
      <c r="C860" s="61"/>
      <c r="D860" s="61"/>
      <c r="E860" s="61"/>
      <c r="F860" s="61"/>
      <c r="G860" s="61"/>
      <c r="H860" s="61"/>
      <c r="I860" s="61"/>
      <c r="J860" s="61"/>
      <c r="K860" s="61"/>
      <c r="L860" s="61"/>
      <c r="M860" s="61"/>
      <c r="N860" s="61"/>
      <c r="O860" s="61"/>
      <c r="P860" s="61"/>
      <c r="Q860" s="61"/>
      <c r="R860" s="61"/>
      <c r="S860" s="61"/>
      <c r="T860" s="61"/>
      <c r="U860" s="61"/>
      <c r="V860" s="61"/>
      <c r="W860" s="61"/>
      <c r="X860" s="61"/>
      <c r="Y860" s="61"/>
      <c r="Z860" s="61"/>
      <c r="AA860" s="61"/>
      <c r="AB860" s="61"/>
    </row>
    <row r="861" spans="1:28" ht="14.25" customHeight="1" x14ac:dyDescent="0.35">
      <c r="A861" s="61"/>
      <c r="B861" s="61"/>
      <c r="C861" s="61"/>
      <c r="D861" s="61"/>
      <c r="E861" s="61"/>
      <c r="F861" s="61"/>
      <c r="G861" s="61"/>
      <c r="H861" s="61"/>
      <c r="I861" s="61"/>
      <c r="J861" s="61"/>
      <c r="K861" s="61"/>
      <c r="L861" s="61"/>
      <c r="M861" s="61"/>
      <c r="N861" s="61"/>
      <c r="O861" s="61"/>
      <c r="P861" s="61"/>
      <c r="Q861" s="61"/>
      <c r="R861" s="61"/>
      <c r="S861" s="61"/>
      <c r="T861" s="61"/>
      <c r="U861" s="61"/>
      <c r="V861" s="61"/>
      <c r="W861" s="61"/>
      <c r="X861" s="61"/>
      <c r="Y861" s="61"/>
      <c r="Z861" s="61"/>
      <c r="AA861" s="61"/>
      <c r="AB861" s="61"/>
    </row>
    <row r="862" spans="1:28" ht="14.25" customHeight="1" x14ac:dyDescent="0.35">
      <c r="A862" s="61"/>
      <c r="B862" s="61"/>
      <c r="C862" s="61"/>
      <c r="D862" s="61"/>
      <c r="E862" s="61"/>
      <c r="F862" s="61"/>
      <c r="G862" s="61"/>
      <c r="H862" s="61"/>
      <c r="I862" s="61"/>
      <c r="J862" s="61"/>
      <c r="K862" s="61"/>
      <c r="L862" s="61"/>
      <c r="M862" s="61"/>
      <c r="N862" s="61"/>
      <c r="O862" s="61"/>
      <c r="P862" s="61"/>
      <c r="Q862" s="61"/>
      <c r="R862" s="61"/>
      <c r="S862" s="61"/>
      <c r="T862" s="61"/>
      <c r="U862" s="61"/>
      <c r="V862" s="61"/>
      <c r="W862" s="61"/>
      <c r="X862" s="61"/>
      <c r="Y862" s="61"/>
      <c r="Z862" s="61"/>
      <c r="AA862" s="61"/>
      <c r="AB862" s="61"/>
    </row>
    <row r="863" spans="1:28" ht="14.25" customHeight="1" x14ac:dyDescent="0.35">
      <c r="A863" s="61"/>
      <c r="B863" s="61"/>
      <c r="C863" s="61"/>
      <c r="D863" s="61"/>
      <c r="E863" s="61"/>
      <c r="F863" s="61"/>
      <c r="G863" s="61"/>
      <c r="H863" s="61"/>
      <c r="I863" s="61"/>
      <c r="J863" s="61"/>
      <c r="K863" s="61"/>
      <c r="L863" s="61"/>
      <c r="M863" s="61"/>
      <c r="N863" s="61"/>
      <c r="O863" s="61"/>
      <c r="P863" s="61"/>
      <c r="Q863" s="61"/>
      <c r="R863" s="61"/>
      <c r="S863" s="61"/>
      <c r="T863" s="61"/>
      <c r="U863" s="61"/>
      <c r="V863" s="61"/>
      <c r="W863" s="61"/>
      <c r="X863" s="61"/>
      <c r="Y863" s="61"/>
      <c r="Z863" s="61"/>
      <c r="AA863" s="61"/>
      <c r="AB863" s="61"/>
    </row>
    <row r="864" spans="1:28" ht="14.25" customHeight="1" x14ac:dyDescent="0.35">
      <c r="A864" s="61"/>
      <c r="B864" s="61"/>
      <c r="C864" s="61"/>
      <c r="D864" s="61"/>
      <c r="E864" s="61"/>
      <c r="F864" s="61"/>
      <c r="G864" s="61"/>
      <c r="H864" s="61"/>
      <c r="I864" s="61"/>
      <c r="J864" s="61"/>
      <c r="K864" s="61"/>
      <c r="L864" s="61"/>
      <c r="M864" s="61"/>
      <c r="N864" s="61"/>
      <c r="O864" s="61"/>
      <c r="P864" s="61"/>
      <c r="Q864" s="61"/>
      <c r="R864" s="61"/>
      <c r="S864" s="61"/>
      <c r="T864" s="61"/>
      <c r="U864" s="61"/>
      <c r="V864" s="61"/>
      <c r="W864" s="61"/>
      <c r="X864" s="61"/>
      <c r="Y864" s="61"/>
      <c r="Z864" s="61"/>
      <c r="AA864" s="61"/>
      <c r="AB864" s="61"/>
    </row>
    <row r="865" spans="1:28" ht="14.25" customHeight="1" x14ac:dyDescent="0.35">
      <c r="A865" s="61"/>
      <c r="B865" s="61"/>
      <c r="C865" s="61"/>
      <c r="D865" s="61"/>
      <c r="E865" s="61"/>
      <c r="F865" s="61"/>
      <c r="G865" s="61"/>
      <c r="H865" s="61"/>
      <c r="I865" s="61"/>
      <c r="J865" s="61"/>
      <c r="K865" s="61"/>
      <c r="L865" s="61"/>
      <c r="M865" s="61"/>
      <c r="N865" s="61"/>
      <c r="O865" s="61"/>
      <c r="P865" s="61"/>
      <c r="Q865" s="61"/>
      <c r="R865" s="61"/>
      <c r="S865" s="61"/>
      <c r="T865" s="61"/>
      <c r="U865" s="61"/>
      <c r="V865" s="61"/>
      <c r="W865" s="61"/>
      <c r="X865" s="61"/>
      <c r="Y865" s="61"/>
      <c r="Z865" s="61"/>
      <c r="AA865" s="61"/>
      <c r="AB865" s="61"/>
    </row>
    <row r="866" spans="1:28" ht="14.25" customHeight="1" x14ac:dyDescent="0.35">
      <c r="A866" s="61"/>
      <c r="B866" s="61"/>
      <c r="C866" s="61"/>
      <c r="D866" s="61"/>
      <c r="E866" s="61"/>
      <c r="F866" s="61"/>
      <c r="G866" s="61"/>
      <c r="H866" s="61"/>
      <c r="I866" s="61"/>
      <c r="J866" s="61"/>
      <c r="K866" s="61"/>
      <c r="L866" s="61"/>
      <c r="M866" s="61"/>
      <c r="N866" s="61"/>
      <c r="O866" s="61"/>
      <c r="P866" s="61"/>
      <c r="Q866" s="61"/>
      <c r="R866" s="61"/>
      <c r="S866" s="61"/>
      <c r="T866" s="61"/>
      <c r="U866" s="61"/>
      <c r="V866" s="61"/>
      <c r="W866" s="61"/>
      <c r="X866" s="61"/>
      <c r="Y866" s="61"/>
      <c r="Z866" s="61"/>
      <c r="AA866" s="61"/>
      <c r="AB866" s="61"/>
    </row>
    <row r="867" spans="1:28" ht="14.25" customHeight="1" x14ac:dyDescent="0.35">
      <c r="A867" s="61"/>
      <c r="B867" s="61"/>
      <c r="C867" s="61"/>
      <c r="D867" s="61"/>
      <c r="E867" s="61"/>
      <c r="F867" s="61"/>
      <c r="G867" s="61"/>
      <c r="H867" s="61"/>
      <c r="I867" s="61"/>
      <c r="J867" s="61"/>
      <c r="K867" s="61"/>
      <c r="L867" s="61"/>
      <c r="M867" s="61"/>
      <c r="N867" s="61"/>
      <c r="O867" s="61"/>
      <c r="P867" s="61"/>
      <c r="Q867" s="61"/>
      <c r="R867" s="61"/>
      <c r="S867" s="61"/>
      <c r="T867" s="61"/>
      <c r="U867" s="61"/>
      <c r="V867" s="61"/>
      <c r="W867" s="61"/>
      <c r="X867" s="61"/>
      <c r="Y867" s="61"/>
      <c r="Z867" s="61"/>
      <c r="AA867" s="61"/>
      <c r="AB867" s="61"/>
    </row>
    <row r="868" spans="1:28" ht="14.25" customHeight="1" x14ac:dyDescent="0.35">
      <c r="A868" s="61"/>
      <c r="B868" s="61"/>
      <c r="C868" s="61"/>
      <c r="D868" s="61"/>
      <c r="E868" s="61"/>
      <c r="F868" s="61"/>
      <c r="G868" s="61"/>
      <c r="H868" s="61"/>
      <c r="I868" s="61"/>
      <c r="J868" s="61"/>
      <c r="K868" s="61"/>
      <c r="L868" s="61"/>
      <c r="M868" s="61"/>
      <c r="N868" s="61"/>
      <c r="O868" s="61"/>
      <c r="P868" s="61"/>
      <c r="Q868" s="61"/>
      <c r="R868" s="61"/>
      <c r="S868" s="61"/>
      <c r="T868" s="61"/>
      <c r="U868" s="61"/>
      <c r="V868" s="61"/>
      <c r="W868" s="61"/>
      <c r="X868" s="61"/>
      <c r="Y868" s="61"/>
      <c r="Z868" s="61"/>
      <c r="AA868" s="61"/>
      <c r="AB868" s="61"/>
    </row>
    <row r="869" spans="1:28" ht="14.25" customHeight="1" x14ac:dyDescent="0.35">
      <c r="A869" s="61"/>
      <c r="B869" s="61"/>
      <c r="C869" s="61"/>
      <c r="D869" s="61"/>
      <c r="E869" s="61"/>
      <c r="F869" s="61"/>
      <c r="G869" s="61"/>
      <c r="H869" s="61"/>
      <c r="I869" s="61"/>
      <c r="J869" s="61"/>
      <c r="K869" s="61"/>
      <c r="L869" s="61"/>
      <c r="M869" s="61"/>
      <c r="N869" s="61"/>
      <c r="O869" s="61"/>
      <c r="P869" s="61"/>
      <c r="Q869" s="61"/>
      <c r="R869" s="61"/>
      <c r="S869" s="61"/>
      <c r="T869" s="61"/>
      <c r="U869" s="61"/>
      <c r="V869" s="61"/>
      <c r="W869" s="61"/>
      <c r="X869" s="61"/>
      <c r="Y869" s="61"/>
      <c r="Z869" s="61"/>
      <c r="AA869" s="61"/>
      <c r="AB869" s="61"/>
    </row>
    <row r="870" spans="1:28" ht="14.25" customHeight="1" x14ac:dyDescent="0.35">
      <c r="A870" s="61"/>
      <c r="B870" s="61"/>
      <c r="C870" s="61"/>
      <c r="D870" s="61"/>
      <c r="E870" s="61"/>
      <c r="F870" s="61"/>
      <c r="G870" s="61"/>
      <c r="H870" s="61"/>
      <c r="I870" s="61"/>
      <c r="J870" s="61"/>
      <c r="K870" s="61"/>
      <c r="L870" s="61"/>
      <c r="M870" s="61"/>
      <c r="N870" s="61"/>
      <c r="O870" s="61"/>
      <c r="P870" s="61"/>
      <c r="Q870" s="61"/>
      <c r="R870" s="61"/>
      <c r="S870" s="61"/>
      <c r="T870" s="61"/>
      <c r="U870" s="61"/>
      <c r="V870" s="61"/>
      <c r="W870" s="61"/>
      <c r="X870" s="61"/>
      <c r="Y870" s="61"/>
      <c r="Z870" s="61"/>
      <c r="AA870" s="61"/>
      <c r="AB870" s="61"/>
    </row>
    <row r="871" spans="1:28" ht="14.25" customHeight="1" x14ac:dyDescent="0.35">
      <c r="A871" s="61"/>
      <c r="B871" s="61"/>
      <c r="C871" s="61"/>
      <c r="D871" s="61"/>
      <c r="E871" s="61"/>
      <c r="F871" s="61"/>
      <c r="G871" s="61"/>
      <c r="H871" s="61"/>
      <c r="I871" s="61"/>
      <c r="J871" s="61"/>
      <c r="K871" s="61"/>
      <c r="L871" s="61"/>
      <c r="M871" s="61"/>
      <c r="N871" s="61"/>
      <c r="O871" s="61"/>
      <c r="P871" s="61"/>
      <c r="Q871" s="61"/>
      <c r="R871" s="61"/>
      <c r="S871" s="61"/>
      <c r="T871" s="61"/>
      <c r="U871" s="61"/>
      <c r="V871" s="61"/>
      <c r="W871" s="61"/>
      <c r="X871" s="61"/>
      <c r="Y871" s="61"/>
      <c r="Z871" s="61"/>
      <c r="AA871" s="61"/>
      <c r="AB871" s="61"/>
    </row>
    <row r="872" spans="1:28" ht="14.25" customHeight="1" x14ac:dyDescent="0.35">
      <c r="A872" s="61"/>
      <c r="B872" s="61"/>
      <c r="C872" s="61"/>
      <c r="D872" s="61"/>
      <c r="E872" s="61"/>
      <c r="F872" s="61"/>
      <c r="G872" s="61"/>
      <c r="H872" s="61"/>
      <c r="I872" s="61"/>
      <c r="J872" s="61"/>
      <c r="K872" s="61"/>
      <c r="L872" s="61"/>
      <c r="M872" s="61"/>
      <c r="N872" s="61"/>
      <c r="O872" s="61"/>
      <c r="P872" s="61"/>
      <c r="Q872" s="61"/>
      <c r="R872" s="61"/>
      <c r="S872" s="61"/>
      <c r="T872" s="61"/>
      <c r="U872" s="61"/>
      <c r="V872" s="61"/>
      <c r="W872" s="61"/>
      <c r="X872" s="61"/>
      <c r="Y872" s="61"/>
      <c r="Z872" s="61"/>
      <c r="AA872" s="61"/>
      <c r="AB872" s="61"/>
    </row>
    <row r="873" spans="1:28" ht="14.25" customHeight="1" x14ac:dyDescent="0.35">
      <c r="A873" s="61"/>
      <c r="B873" s="61"/>
      <c r="C873" s="61"/>
      <c r="D873" s="61"/>
      <c r="E873" s="61"/>
      <c r="F873" s="61"/>
      <c r="G873" s="61"/>
      <c r="H873" s="61"/>
      <c r="I873" s="61"/>
      <c r="J873" s="61"/>
      <c r="K873" s="61"/>
      <c r="L873" s="61"/>
      <c r="M873" s="61"/>
      <c r="N873" s="61"/>
      <c r="O873" s="61"/>
      <c r="P873" s="61"/>
      <c r="Q873" s="61"/>
      <c r="R873" s="61"/>
      <c r="S873" s="61"/>
      <c r="T873" s="61"/>
      <c r="U873" s="61"/>
      <c r="V873" s="61"/>
      <c r="W873" s="61"/>
      <c r="X873" s="61"/>
      <c r="Y873" s="61"/>
      <c r="Z873" s="61"/>
      <c r="AA873" s="61"/>
      <c r="AB873" s="61"/>
    </row>
    <row r="874" spans="1:28" ht="14.25" customHeight="1" x14ac:dyDescent="0.35">
      <c r="A874" s="61"/>
      <c r="B874" s="61"/>
      <c r="C874" s="61"/>
      <c r="D874" s="61"/>
      <c r="E874" s="61"/>
      <c r="F874" s="61"/>
      <c r="G874" s="61"/>
      <c r="H874" s="61"/>
      <c r="I874" s="61"/>
      <c r="J874" s="61"/>
      <c r="K874" s="61"/>
      <c r="L874" s="61"/>
      <c r="M874" s="61"/>
      <c r="N874" s="61"/>
      <c r="O874" s="61"/>
      <c r="P874" s="61"/>
      <c r="Q874" s="61"/>
      <c r="R874" s="61"/>
      <c r="S874" s="61"/>
      <c r="T874" s="61"/>
      <c r="U874" s="61"/>
      <c r="V874" s="61"/>
      <c r="W874" s="61"/>
      <c r="X874" s="61"/>
      <c r="Y874" s="61"/>
      <c r="Z874" s="61"/>
      <c r="AA874" s="61"/>
      <c r="AB874" s="61"/>
    </row>
    <row r="875" spans="1:28" ht="14.25" customHeight="1" x14ac:dyDescent="0.35">
      <c r="A875" s="61"/>
      <c r="B875" s="61"/>
      <c r="C875" s="61"/>
      <c r="D875" s="61"/>
      <c r="E875" s="61"/>
      <c r="F875" s="61"/>
      <c r="G875" s="61"/>
      <c r="H875" s="61"/>
      <c r="I875" s="61"/>
      <c r="J875" s="61"/>
      <c r="K875" s="61"/>
      <c r="L875" s="61"/>
      <c r="M875" s="61"/>
      <c r="N875" s="61"/>
      <c r="O875" s="61"/>
      <c r="P875" s="61"/>
      <c r="Q875" s="61"/>
      <c r="R875" s="61"/>
      <c r="S875" s="61"/>
      <c r="T875" s="61"/>
      <c r="U875" s="61"/>
      <c r="V875" s="61"/>
      <c r="W875" s="61"/>
      <c r="X875" s="61"/>
      <c r="Y875" s="61"/>
      <c r="Z875" s="61"/>
      <c r="AA875" s="61"/>
      <c r="AB875" s="61"/>
    </row>
    <row r="876" spans="1:28" ht="14.25" customHeight="1" x14ac:dyDescent="0.35">
      <c r="A876" s="61"/>
      <c r="B876" s="61"/>
      <c r="C876" s="61"/>
      <c r="D876" s="61"/>
      <c r="E876" s="61"/>
      <c r="F876" s="61"/>
      <c r="G876" s="61"/>
      <c r="H876" s="61"/>
      <c r="I876" s="61"/>
      <c r="J876" s="61"/>
      <c r="K876" s="61"/>
      <c r="L876" s="61"/>
      <c r="M876" s="61"/>
      <c r="N876" s="61"/>
      <c r="O876" s="61"/>
      <c r="P876" s="61"/>
      <c r="Q876" s="61"/>
      <c r="R876" s="61"/>
      <c r="S876" s="61"/>
      <c r="T876" s="61"/>
      <c r="U876" s="61"/>
      <c r="V876" s="61"/>
      <c r="W876" s="61"/>
      <c r="X876" s="61"/>
      <c r="Y876" s="61"/>
      <c r="Z876" s="61"/>
      <c r="AA876" s="61"/>
      <c r="AB876" s="61"/>
    </row>
    <row r="877" spans="1:28" ht="14.25" customHeight="1" x14ac:dyDescent="0.35">
      <c r="A877" s="61"/>
      <c r="B877" s="61"/>
      <c r="C877" s="61"/>
      <c r="D877" s="61"/>
      <c r="E877" s="61"/>
      <c r="F877" s="61"/>
      <c r="G877" s="61"/>
      <c r="H877" s="61"/>
      <c r="I877" s="61"/>
      <c r="J877" s="61"/>
      <c r="K877" s="61"/>
      <c r="L877" s="61"/>
      <c r="M877" s="61"/>
      <c r="N877" s="61"/>
      <c r="O877" s="61"/>
      <c r="P877" s="61"/>
      <c r="Q877" s="61"/>
      <c r="R877" s="61"/>
      <c r="S877" s="61"/>
      <c r="T877" s="61"/>
      <c r="U877" s="61"/>
      <c r="V877" s="61"/>
      <c r="W877" s="61"/>
      <c r="X877" s="61"/>
      <c r="Y877" s="61"/>
      <c r="Z877" s="61"/>
      <c r="AA877" s="61"/>
      <c r="AB877" s="61"/>
    </row>
    <row r="878" spans="1:28" ht="14.25" customHeight="1" x14ac:dyDescent="0.35">
      <c r="A878" s="61"/>
      <c r="B878" s="61"/>
      <c r="C878" s="61"/>
      <c r="D878" s="61"/>
      <c r="E878" s="61"/>
      <c r="F878" s="61"/>
      <c r="G878" s="61"/>
      <c r="H878" s="61"/>
      <c r="I878" s="61"/>
      <c r="J878" s="61"/>
      <c r="K878" s="61"/>
      <c r="L878" s="61"/>
      <c r="M878" s="61"/>
      <c r="N878" s="61"/>
      <c r="O878" s="61"/>
      <c r="P878" s="61"/>
      <c r="Q878" s="61"/>
      <c r="R878" s="61"/>
      <c r="S878" s="61"/>
      <c r="T878" s="61"/>
      <c r="U878" s="61"/>
      <c r="V878" s="61"/>
      <c r="W878" s="61"/>
      <c r="X878" s="61"/>
      <c r="Y878" s="61"/>
      <c r="Z878" s="61"/>
      <c r="AA878" s="61"/>
      <c r="AB878" s="61"/>
    </row>
    <row r="879" spans="1:28" ht="14.25" customHeight="1" x14ac:dyDescent="0.35">
      <c r="A879" s="61"/>
      <c r="B879" s="61"/>
      <c r="C879" s="61"/>
      <c r="D879" s="61"/>
      <c r="E879" s="61"/>
      <c r="F879" s="61"/>
      <c r="G879" s="61"/>
      <c r="H879" s="61"/>
      <c r="I879" s="61"/>
      <c r="J879" s="61"/>
      <c r="K879" s="61"/>
      <c r="L879" s="61"/>
      <c r="M879" s="61"/>
      <c r="N879" s="61"/>
      <c r="O879" s="61"/>
      <c r="P879" s="61"/>
      <c r="Q879" s="61"/>
      <c r="R879" s="61"/>
      <c r="S879" s="61"/>
      <c r="T879" s="61"/>
      <c r="U879" s="61"/>
      <c r="V879" s="61"/>
      <c r="W879" s="61"/>
      <c r="X879" s="61"/>
      <c r="Y879" s="61"/>
      <c r="Z879" s="61"/>
      <c r="AA879" s="61"/>
      <c r="AB879" s="61"/>
    </row>
    <row r="880" spans="1:28" ht="14.25" customHeight="1" x14ac:dyDescent="0.35">
      <c r="A880" s="61"/>
      <c r="B880" s="61"/>
      <c r="C880" s="61"/>
      <c r="D880" s="61"/>
      <c r="E880" s="61"/>
      <c r="F880" s="61"/>
      <c r="G880" s="61"/>
      <c r="H880" s="61"/>
      <c r="I880" s="61"/>
      <c r="J880" s="61"/>
      <c r="K880" s="61"/>
      <c r="L880" s="61"/>
      <c r="M880" s="61"/>
      <c r="N880" s="61"/>
      <c r="O880" s="61"/>
      <c r="P880" s="61"/>
      <c r="Q880" s="61"/>
      <c r="R880" s="61"/>
      <c r="S880" s="61"/>
      <c r="T880" s="61"/>
      <c r="U880" s="61"/>
      <c r="V880" s="61"/>
      <c r="W880" s="61"/>
      <c r="X880" s="61"/>
      <c r="Y880" s="61"/>
      <c r="Z880" s="61"/>
      <c r="AA880" s="61"/>
      <c r="AB880" s="61"/>
    </row>
    <row r="881" spans="1:28" ht="14.25" customHeight="1" x14ac:dyDescent="0.35">
      <c r="A881" s="61"/>
      <c r="B881" s="61"/>
      <c r="C881" s="61"/>
      <c r="D881" s="61"/>
      <c r="E881" s="61"/>
      <c r="F881" s="61"/>
      <c r="G881" s="61"/>
      <c r="H881" s="61"/>
      <c r="I881" s="61"/>
      <c r="J881" s="61"/>
      <c r="K881" s="61"/>
      <c r="L881" s="61"/>
      <c r="M881" s="61"/>
      <c r="N881" s="61"/>
      <c r="O881" s="61"/>
      <c r="P881" s="61"/>
      <c r="Q881" s="61"/>
      <c r="R881" s="61"/>
      <c r="S881" s="61"/>
      <c r="T881" s="61"/>
      <c r="U881" s="61"/>
      <c r="V881" s="61"/>
      <c r="W881" s="61"/>
      <c r="X881" s="61"/>
      <c r="Y881" s="61"/>
      <c r="Z881" s="61"/>
      <c r="AA881" s="61"/>
      <c r="AB881" s="61"/>
    </row>
    <row r="882" spans="1:28" ht="14.25" customHeight="1" x14ac:dyDescent="0.35">
      <c r="A882" s="61"/>
      <c r="B882" s="61"/>
      <c r="C882" s="61"/>
      <c r="D882" s="61"/>
      <c r="E882" s="61"/>
      <c r="F882" s="61"/>
      <c r="G882" s="61"/>
      <c r="H882" s="61"/>
      <c r="I882" s="61"/>
      <c r="J882" s="61"/>
      <c r="K882" s="61"/>
      <c r="L882" s="61"/>
      <c r="M882" s="61"/>
      <c r="N882" s="61"/>
      <c r="O882" s="61"/>
      <c r="P882" s="61"/>
      <c r="Q882" s="61"/>
      <c r="R882" s="61"/>
      <c r="S882" s="61"/>
      <c r="T882" s="61"/>
      <c r="U882" s="61"/>
      <c r="V882" s="61"/>
      <c r="W882" s="61"/>
      <c r="X882" s="61"/>
      <c r="Y882" s="61"/>
      <c r="Z882" s="61"/>
      <c r="AA882" s="61"/>
      <c r="AB882" s="61"/>
    </row>
    <row r="883" spans="1:28" ht="14.25" customHeight="1" x14ac:dyDescent="0.35">
      <c r="A883" s="61"/>
      <c r="B883" s="61"/>
      <c r="C883" s="61"/>
      <c r="D883" s="61"/>
      <c r="E883" s="61"/>
      <c r="F883" s="61"/>
      <c r="G883" s="61"/>
      <c r="H883" s="61"/>
      <c r="I883" s="61"/>
      <c r="J883" s="61"/>
      <c r="K883" s="61"/>
      <c r="L883" s="61"/>
      <c r="M883" s="61"/>
      <c r="N883" s="61"/>
      <c r="O883" s="61"/>
      <c r="P883" s="61"/>
      <c r="Q883" s="61"/>
      <c r="R883" s="61"/>
      <c r="S883" s="61"/>
      <c r="T883" s="61"/>
      <c r="U883" s="61"/>
      <c r="V883" s="61"/>
      <c r="W883" s="61"/>
      <c r="X883" s="61"/>
      <c r="Y883" s="61"/>
      <c r="Z883" s="61"/>
      <c r="AA883" s="61"/>
      <c r="AB883" s="61"/>
    </row>
    <row r="884" spans="1:28" ht="14.25" customHeight="1" x14ac:dyDescent="0.35">
      <c r="A884" s="61"/>
      <c r="B884" s="61"/>
      <c r="C884" s="61"/>
      <c r="D884" s="61"/>
      <c r="E884" s="61"/>
      <c r="F884" s="61"/>
      <c r="G884" s="61"/>
      <c r="H884" s="61"/>
      <c r="I884" s="61"/>
      <c r="J884" s="61"/>
      <c r="K884" s="61"/>
      <c r="L884" s="61"/>
      <c r="M884" s="61"/>
      <c r="N884" s="61"/>
      <c r="O884" s="61"/>
      <c r="P884" s="61"/>
      <c r="Q884" s="61"/>
      <c r="R884" s="61"/>
      <c r="S884" s="61"/>
      <c r="T884" s="61"/>
      <c r="U884" s="61"/>
      <c r="V884" s="61"/>
      <c r="W884" s="61"/>
      <c r="X884" s="61"/>
      <c r="Y884" s="61"/>
      <c r="Z884" s="61"/>
      <c r="AA884" s="61"/>
      <c r="AB884" s="61"/>
    </row>
    <row r="885" spans="1:28" ht="14.25" customHeight="1" x14ac:dyDescent="0.35">
      <c r="A885" s="61"/>
      <c r="B885" s="61"/>
      <c r="C885" s="61"/>
      <c r="D885" s="61"/>
      <c r="E885" s="61"/>
      <c r="F885" s="61"/>
      <c r="G885" s="61"/>
      <c r="H885" s="61"/>
      <c r="I885" s="61"/>
      <c r="J885" s="61"/>
      <c r="K885" s="61"/>
      <c r="L885" s="61"/>
      <c r="M885" s="61"/>
      <c r="N885" s="61"/>
      <c r="O885" s="61"/>
      <c r="P885" s="61"/>
      <c r="Q885" s="61"/>
      <c r="R885" s="61"/>
      <c r="S885" s="61"/>
      <c r="T885" s="61"/>
      <c r="U885" s="61"/>
      <c r="V885" s="61"/>
      <c r="W885" s="61"/>
      <c r="X885" s="61"/>
      <c r="Y885" s="61"/>
      <c r="Z885" s="61"/>
      <c r="AA885" s="61"/>
      <c r="AB885" s="61"/>
    </row>
    <row r="886" spans="1:28" ht="14.25" customHeight="1" x14ac:dyDescent="0.35">
      <c r="A886" s="61"/>
      <c r="B886" s="61"/>
      <c r="C886" s="61"/>
      <c r="D886" s="61"/>
      <c r="E886" s="61"/>
      <c r="F886" s="61"/>
      <c r="G886" s="61"/>
      <c r="H886" s="61"/>
      <c r="I886" s="61"/>
      <c r="J886" s="61"/>
      <c r="K886" s="61"/>
      <c r="L886" s="61"/>
      <c r="M886" s="61"/>
      <c r="N886" s="61"/>
      <c r="O886" s="61"/>
      <c r="P886" s="61"/>
      <c r="Q886" s="61"/>
      <c r="R886" s="61"/>
      <c r="S886" s="61"/>
      <c r="T886" s="61"/>
      <c r="U886" s="61"/>
      <c r="V886" s="61"/>
      <c r="W886" s="61"/>
      <c r="X886" s="61"/>
      <c r="Y886" s="61"/>
      <c r="Z886" s="61"/>
      <c r="AA886" s="61"/>
      <c r="AB886" s="61"/>
    </row>
    <row r="887" spans="1:28" ht="14.25" customHeight="1" x14ac:dyDescent="0.35">
      <c r="A887" s="61"/>
      <c r="B887" s="61"/>
      <c r="C887" s="61"/>
      <c r="D887" s="61"/>
      <c r="E887" s="61"/>
      <c r="F887" s="61"/>
      <c r="G887" s="61"/>
      <c r="H887" s="61"/>
      <c r="I887" s="61"/>
      <c r="J887" s="61"/>
      <c r="K887" s="61"/>
      <c r="L887" s="61"/>
      <c r="M887" s="61"/>
      <c r="N887" s="61"/>
      <c r="O887" s="61"/>
      <c r="P887" s="61"/>
      <c r="Q887" s="61"/>
      <c r="R887" s="61"/>
      <c r="S887" s="61"/>
      <c r="T887" s="61"/>
      <c r="U887" s="61"/>
      <c r="V887" s="61"/>
      <c r="W887" s="61"/>
      <c r="X887" s="61"/>
      <c r="Y887" s="61"/>
      <c r="Z887" s="61"/>
      <c r="AA887" s="61"/>
      <c r="AB887" s="61"/>
    </row>
    <row r="888" spans="1:28" ht="14.25" customHeight="1" x14ac:dyDescent="0.35">
      <c r="A888" s="61"/>
      <c r="B888" s="61"/>
      <c r="C888" s="61"/>
      <c r="D888" s="61"/>
      <c r="E888" s="61"/>
      <c r="F888" s="61"/>
      <c r="G888" s="61"/>
      <c r="H888" s="61"/>
      <c r="I888" s="61"/>
      <c r="J888" s="61"/>
      <c r="K888" s="61"/>
      <c r="L888" s="61"/>
      <c r="M888" s="61"/>
      <c r="N888" s="61"/>
      <c r="O888" s="61"/>
      <c r="P888" s="61"/>
      <c r="Q888" s="61"/>
      <c r="R888" s="61"/>
      <c r="S888" s="61"/>
      <c r="T888" s="61"/>
      <c r="U888" s="61"/>
      <c r="V888" s="61"/>
      <c r="W888" s="61"/>
      <c r="X888" s="61"/>
      <c r="Y888" s="61"/>
      <c r="Z888" s="61"/>
      <c r="AA888" s="61"/>
      <c r="AB888" s="61"/>
    </row>
    <row r="889" spans="1:28" ht="14.25" customHeight="1" x14ac:dyDescent="0.35">
      <c r="A889" s="61"/>
      <c r="B889" s="61"/>
      <c r="C889" s="61"/>
      <c r="D889" s="61"/>
      <c r="E889" s="61"/>
      <c r="F889" s="61"/>
      <c r="G889" s="61"/>
      <c r="H889" s="61"/>
      <c r="I889" s="61"/>
      <c r="J889" s="61"/>
      <c r="K889" s="61"/>
      <c r="L889" s="61"/>
      <c r="M889" s="61"/>
      <c r="N889" s="61"/>
      <c r="O889" s="61"/>
      <c r="P889" s="61"/>
      <c r="Q889" s="61"/>
      <c r="R889" s="61"/>
      <c r="S889" s="61"/>
      <c r="T889" s="61"/>
      <c r="U889" s="61"/>
      <c r="V889" s="61"/>
      <c r="W889" s="61"/>
      <c r="X889" s="61"/>
      <c r="Y889" s="61"/>
      <c r="Z889" s="61"/>
      <c r="AA889" s="61"/>
      <c r="AB889" s="61"/>
    </row>
    <row r="890" spans="1:28" ht="14.25" customHeight="1" x14ac:dyDescent="0.35">
      <c r="A890" s="61"/>
      <c r="B890" s="61"/>
      <c r="C890" s="61"/>
      <c r="D890" s="61"/>
      <c r="E890" s="61"/>
      <c r="F890" s="61"/>
      <c r="G890" s="61"/>
      <c r="H890" s="61"/>
      <c r="I890" s="61"/>
      <c r="J890" s="61"/>
      <c r="K890" s="61"/>
      <c r="L890" s="61"/>
      <c r="M890" s="61"/>
      <c r="N890" s="61"/>
      <c r="O890" s="61"/>
      <c r="P890" s="61"/>
      <c r="Q890" s="61"/>
      <c r="R890" s="61"/>
      <c r="S890" s="61"/>
      <c r="T890" s="61"/>
      <c r="U890" s="61"/>
      <c r="V890" s="61"/>
      <c r="W890" s="61"/>
      <c r="X890" s="61"/>
      <c r="Y890" s="61"/>
      <c r="Z890" s="61"/>
      <c r="AA890" s="61"/>
      <c r="AB890" s="61"/>
    </row>
    <row r="891" spans="1:28" ht="14.25" customHeight="1" x14ac:dyDescent="0.35">
      <c r="A891" s="61"/>
      <c r="B891" s="61"/>
      <c r="C891" s="61"/>
      <c r="D891" s="61"/>
      <c r="E891" s="61"/>
      <c r="F891" s="61"/>
      <c r="G891" s="61"/>
      <c r="H891" s="61"/>
      <c r="I891" s="61"/>
      <c r="J891" s="61"/>
      <c r="K891" s="61"/>
      <c r="L891" s="61"/>
      <c r="M891" s="61"/>
      <c r="N891" s="61"/>
      <c r="O891" s="61"/>
      <c r="P891" s="61"/>
      <c r="Q891" s="61"/>
      <c r="R891" s="61"/>
      <c r="S891" s="61"/>
      <c r="T891" s="61"/>
      <c r="U891" s="61"/>
      <c r="V891" s="61"/>
      <c r="W891" s="61"/>
      <c r="X891" s="61"/>
      <c r="Y891" s="61"/>
      <c r="Z891" s="61"/>
      <c r="AA891" s="61"/>
      <c r="AB891" s="61"/>
    </row>
    <row r="892" spans="1:28" ht="14.25" customHeight="1" x14ac:dyDescent="0.35">
      <c r="A892" s="61"/>
      <c r="B892" s="61"/>
      <c r="C892" s="61"/>
      <c r="D892" s="61"/>
      <c r="E892" s="61"/>
      <c r="F892" s="61"/>
      <c r="G892" s="61"/>
      <c r="H892" s="61"/>
      <c r="I892" s="61"/>
      <c r="J892" s="61"/>
      <c r="K892" s="61"/>
      <c r="L892" s="61"/>
      <c r="M892" s="61"/>
      <c r="N892" s="61"/>
      <c r="O892" s="61"/>
      <c r="P892" s="61"/>
      <c r="Q892" s="61"/>
      <c r="R892" s="61"/>
      <c r="S892" s="61"/>
      <c r="T892" s="61"/>
      <c r="U892" s="61"/>
      <c r="V892" s="61"/>
      <c r="W892" s="61"/>
      <c r="X892" s="61"/>
      <c r="Y892" s="61"/>
      <c r="Z892" s="61"/>
      <c r="AA892" s="61"/>
      <c r="AB892" s="61"/>
    </row>
    <row r="893" spans="1:28" ht="14.25" customHeight="1" x14ac:dyDescent="0.35">
      <c r="A893" s="61"/>
      <c r="B893" s="61"/>
      <c r="C893" s="61"/>
      <c r="D893" s="61"/>
      <c r="E893" s="61"/>
      <c r="F893" s="61"/>
      <c r="G893" s="61"/>
      <c r="H893" s="61"/>
      <c r="I893" s="61"/>
      <c r="J893" s="61"/>
      <c r="K893" s="61"/>
      <c r="L893" s="61"/>
      <c r="M893" s="61"/>
      <c r="N893" s="61"/>
      <c r="O893" s="61"/>
      <c r="P893" s="61"/>
      <c r="Q893" s="61"/>
      <c r="R893" s="61"/>
      <c r="S893" s="61"/>
      <c r="T893" s="61"/>
      <c r="U893" s="61"/>
      <c r="V893" s="61"/>
      <c r="W893" s="61"/>
      <c r="X893" s="61"/>
      <c r="Y893" s="61"/>
      <c r="Z893" s="61"/>
      <c r="AA893" s="61"/>
      <c r="AB893" s="61"/>
    </row>
    <row r="894" spans="1:28" ht="14.25" customHeight="1" x14ac:dyDescent="0.35">
      <c r="A894" s="61"/>
      <c r="B894" s="61"/>
      <c r="C894" s="61"/>
      <c r="D894" s="61"/>
      <c r="E894" s="61"/>
      <c r="F894" s="61"/>
      <c r="G894" s="61"/>
      <c r="H894" s="61"/>
      <c r="I894" s="61"/>
      <c r="J894" s="61"/>
      <c r="K894" s="61"/>
      <c r="L894" s="61"/>
      <c r="M894" s="61"/>
      <c r="N894" s="61"/>
      <c r="O894" s="61"/>
      <c r="P894" s="61"/>
      <c r="Q894" s="61"/>
      <c r="R894" s="61"/>
      <c r="S894" s="61"/>
      <c r="T894" s="61"/>
      <c r="U894" s="61"/>
      <c r="V894" s="61"/>
      <c r="W894" s="61"/>
      <c r="X894" s="61"/>
      <c r="Y894" s="61"/>
      <c r="Z894" s="61"/>
      <c r="AA894" s="61"/>
      <c r="AB894" s="61"/>
    </row>
    <row r="895" spans="1:28" ht="14.25" customHeight="1" x14ac:dyDescent="0.35">
      <c r="A895" s="61"/>
      <c r="B895" s="61"/>
      <c r="C895" s="61"/>
      <c r="D895" s="61"/>
      <c r="E895" s="61"/>
      <c r="F895" s="61"/>
      <c r="G895" s="61"/>
      <c r="H895" s="61"/>
      <c r="I895" s="61"/>
      <c r="J895" s="61"/>
      <c r="K895" s="61"/>
      <c r="L895" s="61"/>
      <c r="M895" s="61"/>
      <c r="N895" s="61"/>
      <c r="O895" s="61"/>
      <c r="P895" s="61"/>
      <c r="Q895" s="61"/>
      <c r="R895" s="61"/>
      <c r="S895" s="61"/>
      <c r="T895" s="61"/>
      <c r="U895" s="61"/>
      <c r="V895" s="61"/>
      <c r="W895" s="61"/>
      <c r="X895" s="61"/>
      <c r="Y895" s="61"/>
      <c r="Z895" s="61"/>
      <c r="AA895" s="61"/>
      <c r="AB895" s="61"/>
    </row>
    <row r="896" spans="1:28" ht="14.25" customHeight="1" x14ac:dyDescent="0.35">
      <c r="A896" s="61"/>
      <c r="B896" s="61"/>
      <c r="C896" s="61"/>
      <c r="D896" s="61"/>
      <c r="E896" s="61"/>
      <c r="F896" s="61"/>
      <c r="G896" s="61"/>
      <c r="H896" s="61"/>
      <c r="I896" s="61"/>
      <c r="J896" s="61"/>
      <c r="K896" s="61"/>
      <c r="L896" s="61"/>
      <c r="M896" s="61"/>
      <c r="N896" s="61"/>
      <c r="O896" s="61"/>
      <c r="P896" s="61"/>
      <c r="Q896" s="61"/>
      <c r="R896" s="61"/>
      <c r="S896" s="61"/>
      <c r="T896" s="61"/>
      <c r="U896" s="61"/>
      <c r="V896" s="61"/>
      <c r="W896" s="61"/>
      <c r="X896" s="61"/>
      <c r="Y896" s="61"/>
      <c r="Z896" s="61"/>
      <c r="AA896" s="61"/>
      <c r="AB896" s="61"/>
    </row>
    <row r="897" spans="1:28" ht="14.25" customHeight="1" x14ac:dyDescent="0.35">
      <c r="A897" s="61"/>
      <c r="B897" s="61"/>
      <c r="C897" s="61"/>
      <c r="D897" s="61"/>
      <c r="E897" s="61"/>
      <c r="F897" s="61"/>
      <c r="G897" s="61"/>
      <c r="H897" s="61"/>
      <c r="I897" s="61"/>
      <c r="J897" s="61"/>
      <c r="K897" s="61"/>
      <c r="L897" s="61"/>
      <c r="M897" s="61"/>
      <c r="N897" s="61"/>
      <c r="O897" s="61"/>
      <c r="P897" s="61"/>
      <c r="Q897" s="61"/>
      <c r="R897" s="61"/>
      <c r="S897" s="61"/>
      <c r="T897" s="61"/>
      <c r="U897" s="61"/>
      <c r="V897" s="61"/>
      <c r="W897" s="61"/>
      <c r="X897" s="61"/>
      <c r="Y897" s="61"/>
      <c r="Z897" s="61"/>
      <c r="AA897" s="61"/>
      <c r="AB897" s="61"/>
    </row>
    <row r="898" spans="1:28" ht="14.25" customHeight="1" x14ac:dyDescent="0.35">
      <c r="A898" s="61"/>
      <c r="B898" s="61"/>
      <c r="C898" s="61"/>
      <c r="D898" s="61"/>
      <c r="E898" s="61"/>
      <c r="F898" s="61"/>
      <c r="G898" s="61"/>
      <c r="H898" s="61"/>
      <c r="I898" s="61"/>
      <c r="J898" s="61"/>
      <c r="K898" s="61"/>
      <c r="L898" s="61"/>
      <c r="M898" s="61"/>
      <c r="N898" s="61"/>
      <c r="O898" s="61"/>
      <c r="P898" s="61"/>
      <c r="Q898" s="61"/>
      <c r="R898" s="61"/>
      <c r="S898" s="61"/>
      <c r="T898" s="61"/>
      <c r="U898" s="61"/>
      <c r="V898" s="61"/>
      <c r="W898" s="61"/>
      <c r="X898" s="61"/>
      <c r="Y898" s="61"/>
      <c r="Z898" s="61"/>
      <c r="AA898" s="61"/>
      <c r="AB898" s="61"/>
    </row>
    <row r="899" spans="1:28" ht="14.25" customHeight="1" x14ac:dyDescent="0.35">
      <c r="A899" s="61"/>
      <c r="B899" s="61"/>
      <c r="C899" s="61"/>
      <c r="D899" s="61"/>
      <c r="E899" s="61"/>
      <c r="F899" s="61"/>
      <c r="G899" s="61"/>
      <c r="H899" s="61"/>
      <c r="I899" s="61"/>
      <c r="J899" s="61"/>
      <c r="K899" s="61"/>
      <c r="L899" s="61"/>
      <c r="M899" s="61"/>
      <c r="N899" s="61"/>
      <c r="O899" s="61"/>
      <c r="P899" s="61"/>
      <c r="Q899" s="61"/>
      <c r="R899" s="61"/>
      <c r="S899" s="61"/>
      <c r="T899" s="61"/>
      <c r="U899" s="61"/>
      <c r="V899" s="61"/>
      <c r="W899" s="61"/>
      <c r="X899" s="61"/>
      <c r="Y899" s="61"/>
      <c r="Z899" s="61"/>
      <c r="AA899" s="61"/>
      <c r="AB899" s="61"/>
    </row>
    <row r="900" spans="1:28" ht="14.25" customHeight="1" x14ac:dyDescent="0.35">
      <c r="A900" s="61"/>
      <c r="B900" s="61"/>
      <c r="C900" s="61"/>
      <c r="D900" s="61"/>
      <c r="E900" s="61"/>
      <c r="F900" s="61"/>
      <c r="G900" s="61"/>
      <c r="H900" s="61"/>
      <c r="I900" s="61"/>
      <c r="J900" s="61"/>
      <c r="K900" s="61"/>
      <c r="L900" s="61"/>
      <c r="M900" s="61"/>
      <c r="N900" s="61"/>
      <c r="O900" s="61"/>
      <c r="P900" s="61"/>
      <c r="Q900" s="61"/>
      <c r="R900" s="61"/>
      <c r="S900" s="61"/>
      <c r="T900" s="61"/>
      <c r="U900" s="61"/>
      <c r="V900" s="61"/>
      <c r="W900" s="61"/>
      <c r="X900" s="61"/>
      <c r="Y900" s="61"/>
      <c r="Z900" s="61"/>
      <c r="AA900" s="61"/>
      <c r="AB900" s="61"/>
    </row>
    <row r="901" spans="1:28" ht="14.25" customHeight="1" x14ac:dyDescent="0.35">
      <c r="A901" s="61"/>
      <c r="B901" s="61"/>
      <c r="C901" s="61"/>
      <c r="D901" s="61"/>
      <c r="E901" s="61"/>
      <c r="F901" s="61"/>
      <c r="G901" s="61"/>
      <c r="H901" s="61"/>
      <c r="I901" s="61"/>
      <c r="J901" s="61"/>
      <c r="K901" s="61"/>
      <c r="L901" s="61"/>
      <c r="M901" s="61"/>
      <c r="N901" s="61"/>
      <c r="O901" s="61"/>
      <c r="P901" s="61"/>
      <c r="Q901" s="61"/>
      <c r="R901" s="61"/>
      <c r="S901" s="61"/>
      <c r="T901" s="61"/>
      <c r="U901" s="61"/>
      <c r="V901" s="61"/>
      <c r="W901" s="61"/>
      <c r="X901" s="61"/>
      <c r="Y901" s="61"/>
      <c r="Z901" s="61"/>
      <c r="AA901" s="61"/>
      <c r="AB901" s="61"/>
    </row>
    <row r="902" spans="1:28" ht="14.25" customHeight="1" x14ac:dyDescent="0.35">
      <c r="A902" s="61"/>
      <c r="B902" s="61"/>
      <c r="C902" s="61"/>
      <c r="D902" s="61"/>
      <c r="E902" s="61"/>
      <c r="F902" s="61"/>
      <c r="G902" s="61"/>
      <c r="H902" s="61"/>
      <c r="I902" s="61"/>
      <c r="J902" s="61"/>
      <c r="K902" s="61"/>
      <c r="L902" s="61"/>
      <c r="M902" s="61"/>
      <c r="N902" s="61"/>
      <c r="O902" s="61"/>
      <c r="P902" s="61"/>
      <c r="Q902" s="61"/>
      <c r="R902" s="61"/>
      <c r="S902" s="61"/>
      <c r="T902" s="61"/>
      <c r="U902" s="61"/>
      <c r="V902" s="61"/>
      <c r="W902" s="61"/>
      <c r="X902" s="61"/>
      <c r="Y902" s="61"/>
      <c r="Z902" s="61"/>
      <c r="AA902" s="61"/>
      <c r="AB902" s="61"/>
    </row>
    <row r="903" spans="1:28" ht="14.25" customHeight="1" x14ac:dyDescent="0.35">
      <c r="A903" s="61"/>
      <c r="B903" s="61"/>
      <c r="C903" s="61"/>
      <c r="D903" s="61"/>
      <c r="E903" s="61"/>
      <c r="F903" s="61"/>
      <c r="G903" s="61"/>
      <c r="H903" s="61"/>
      <c r="I903" s="61"/>
      <c r="J903" s="61"/>
      <c r="K903" s="61"/>
      <c r="L903" s="61"/>
      <c r="M903" s="61"/>
      <c r="N903" s="61"/>
      <c r="O903" s="61"/>
      <c r="P903" s="61"/>
      <c r="Q903" s="61"/>
      <c r="R903" s="61"/>
      <c r="S903" s="61"/>
      <c r="T903" s="61"/>
      <c r="U903" s="61"/>
      <c r="V903" s="61"/>
      <c r="W903" s="61"/>
      <c r="X903" s="61"/>
      <c r="Y903" s="61"/>
      <c r="Z903" s="61"/>
      <c r="AA903" s="61"/>
      <c r="AB903" s="61"/>
    </row>
    <row r="904" spans="1:28" ht="14.25" customHeight="1" x14ac:dyDescent="0.35">
      <c r="A904" s="61"/>
      <c r="B904" s="61"/>
      <c r="C904" s="61"/>
      <c r="D904" s="61"/>
      <c r="E904" s="61"/>
      <c r="F904" s="61"/>
      <c r="G904" s="61"/>
      <c r="H904" s="61"/>
      <c r="I904" s="61"/>
      <c r="J904" s="61"/>
      <c r="K904" s="61"/>
      <c r="L904" s="61"/>
      <c r="M904" s="61"/>
      <c r="N904" s="61"/>
      <c r="O904" s="61"/>
      <c r="P904" s="61"/>
      <c r="Q904" s="61"/>
      <c r="R904" s="61"/>
      <c r="S904" s="61"/>
      <c r="T904" s="61"/>
      <c r="U904" s="61"/>
      <c r="V904" s="61"/>
      <c r="W904" s="61"/>
      <c r="X904" s="61"/>
      <c r="Y904" s="61"/>
      <c r="Z904" s="61"/>
      <c r="AA904" s="61"/>
      <c r="AB904" s="61"/>
    </row>
    <row r="905" spans="1:28" ht="14.25" customHeight="1" x14ac:dyDescent="0.35">
      <c r="A905" s="61"/>
      <c r="B905" s="61"/>
      <c r="C905" s="61"/>
      <c r="D905" s="61"/>
      <c r="E905" s="61"/>
      <c r="F905" s="61"/>
      <c r="G905" s="61"/>
      <c r="H905" s="61"/>
      <c r="I905" s="61"/>
      <c r="J905" s="61"/>
      <c r="K905" s="61"/>
      <c r="L905" s="61"/>
      <c r="M905" s="61"/>
      <c r="N905" s="61"/>
      <c r="O905" s="61"/>
      <c r="P905" s="61"/>
      <c r="Q905" s="61"/>
      <c r="R905" s="61"/>
      <c r="S905" s="61"/>
      <c r="T905" s="61"/>
      <c r="U905" s="61"/>
      <c r="V905" s="61"/>
      <c r="W905" s="61"/>
      <c r="X905" s="61"/>
      <c r="Y905" s="61"/>
      <c r="Z905" s="61"/>
      <c r="AA905" s="61"/>
      <c r="AB905" s="61"/>
    </row>
    <row r="906" spans="1:28" ht="14.25" customHeight="1" x14ac:dyDescent="0.35">
      <c r="A906" s="61"/>
      <c r="B906" s="61"/>
      <c r="C906" s="61"/>
      <c r="D906" s="61"/>
      <c r="E906" s="61"/>
      <c r="F906" s="61"/>
      <c r="G906" s="61"/>
      <c r="H906" s="61"/>
      <c r="I906" s="61"/>
      <c r="J906" s="61"/>
      <c r="K906" s="61"/>
      <c r="L906" s="61"/>
      <c r="M906" s="61"/>
      <c r="N906" s="61"/>
      <c r="O906" s="61"/>
      <c r="P906" s="61"/>
      <c r="Q906" s="61"/>
      <c r="R906" s="61"/>
      <c r="S906" s="61"/>
      <c r="T906" s="61"/>
      <c r="U906" s="61"/>
      <c r="V906" s="61"/>
      <c r="W906" s="61"/>
      <c r="X906" s="61"/>
      <c r="Y906" s="61"/>
      <c r="Z906" s="61"/>
      <c r="AA906" s="61"/>
      <c r="AB906" s="61"/>
    </row>
    <row r="907" spans="1:28" ht="14.25" customHeight="1" x14ac:dyDescent="0.35">
      <c r="A907" s="61"/>
      <c r="B907" s="61"/>
      <c r="C907" s="61"/>
      <c r="D907" s="61"/>
      <c r="E907" s="61"/>
      <c r="F907" s="61"/>
      <c r="G907" s="61"/>
      <c r="H907" s="61"/>
      <c r="I907" s="61"/>
      <c r="J907" s="61"/>
      <c r="K907" s="61"/>
      <c r="L907" s="61"/>
      <c r="M907" s="61"/>
      <c r="N907" s="61"/>
      <c r="O907" s="61"/>
      <c r="P907" s="61"/>
      <c r="Q907" s="61"/>
      <c r="R907" s="61"/>
      <c r="S907" s="61"/>
      <c r="T907" s="61"/>
      <c r="U907" s="61"/>
      <c r="V907" s="61"/>
      <c r="W907" s="61"/>
      <c r="X907" s="61"/>
      <c r="Y907" s="61"/>
      <c r="Z907" s="61"/>
      <c r="AA907" s="61"/>
      <c r="AB907" s="61"/>
    </row>
    <row r="908" spans="1:28" ht="14.25" customHeight="1" x14ac:dyDescent="0.35">
      <c r="A908" s="61"/>
      <c r="B908" s="61"/>
      <c r="C908" s="61"/>
      <c r="D908" s="61"/>
      <c r="E908" s="61"/>
      <c r="F908" s="61"/>
      <c r="G908" s="61"/>
      <c r="H908" s="61"/>
      <c r="I908" s="61"/>
      <c r="J908" s="61"/>
      <c r="K908" s="61"/>
      <c r="L908" s="61"/>
      <c r="M908" s="61"/>
      <c r="N908" s="61"/>
      <c r="O908" s="61"/>
      <c r="P908" s="61"/>
      <c r="Q908" s="61"/>
      <c r="R908" s="61"/>
      <c r="S908" s="61"/>
      <c r="T908" s="61"/>
      <c r="U908" s="61"/>
      <c r="V908" s="61"/>
      <c r="W908" s="61"/>
      <c r="X908" s="61"/>
      <c r="Y908" s="61"/>
      <c r="Z908" s="61"/>
      <c r="AA908" s="61"/>
      <c r="AB908" s="61"/>
    </row>
    <row r="909" spans="1:28" ht="14.25" customHeight="1" x14ac:dyDescent="0.35">
      <c r="A909" s="61"/>
      <c r="B909" s="61"/>
      <c r="C909" s="61"/>
      <c r="D909" s="61"/>
      <c r="E909" s="61"/>
      <c r="F909" s="61"/>
      <c r="G909" s="61"/>
      <c r="H909" s="61"/>
      <c r="I909" s="61"/>
      <c r="J909" s="61"/>
      <c r="K909" s="61"/>
      <c r="L909" s="61"/>
      <c r="M909" s="61"/>
      <c r="N909" s="61"/>
      <c r="O909" s="61"/>
      <c r="P909" s="61"/>
      <c r="Q909" s="61"/>
      <c r="R909" s="61"/>
      <c r="S909" s="61"/>
      <c r="T909" s="61"/>
      <c r="U909" s="61"/>
      <c r="V909" s="61"/>
      <c r="W909" s="61"/>
      <c r="X909" s="61"/>
      <c r="Y909" s="61"/>
      <c r="Z909" s="61"/>
      <c r="AA909" s="61"/>
      <c r="AB909" s="61"/>
    </row>
    <row r="910" spans="1:28" ht="14.25" customHeight="1" x14ac:dyDescent="0.35">
      <c r="A910" s="61"/>
      <c r="B910" s="61"/>
      <c r="C910" s="61"/>
      <c r="D910" s="61"/>
      <c r="E910" s="61"/>
      <c r="F910" s="61"/>
      <c r="G910" s="61"/>
      <c r="H910" s="61"/>
      <c r="I910" s="61"/>
      <c r="J910" s="61"/>
      <c r="K910" s="61"/>
      <c r="L910" s="61"/>
      <c r="M910" s="61"/>
      <c r="N910" s="61"/>
      <c r="O910" s="61"/>
      <c r="P910" s="61"/>
      <c r="Q910" s="61"/>
      <c r="R910" s="61"/>
      <c r="S910" s="61"/>
      <c r="T910" s="61"/>
      <c r="U910" s="61"/>
      <c r="V910" s="61"/>
      <c r="W910" s="61"/>
      <c r="X910" s="61"/>
      <c r="Y910" s="61"/>
      <c r="Z910" s="61"/>
      <c r="AA910" s="61"/>
      <c r="AB910" s="61"/>
    </row>
    <row r="911" spans="1:28" ht="14.25" customHeight="1" x14ac:dyDescent="0.35">
      <c r="A911" s="61"/>
      <c r="B911" s="61"/>
      <c r="C911" s="61"/>
      <c r="D911" s="61"/>
      <c r="E911" s="61"/>
      <c r="F911" s="61"/>
      <c r="G911" s="61"/>
      <c r="H911" s="61"/>
      <c r="I911" s="61"/>
      <c r="J911" s="61"/>
      <c r="K911" s="61"/>
      <c r="L911" s="61"/>
      <c r="M911" s="61"/>
      <c r="N911" s="61"/>
      <c r="O911" s="61"/>
      <c r="P911" s="61"/>
      <c r="Q911" s="61"/>
      <c r="R911" s="61"/>
      <c r="S911" s="61"/>
      <c r="T911" s="61"/>
      <c r="U911" s="61"/>
      <c r="V911" s="61"/>
      <c r="W911" s="61"/>
      <c r="X911" s="61"/>
      <c r="Y911" s="61"/>
      <c r="Z911" s="61"/>
      <c r="AA911" s="61"/>
      <c r="AB911" s="61"/>
    </row>
    <row r="912" spans="1:28" ht="14.25" customHeight="1" x14ac:dyDescent="0.35">
      <c r="A912" s="61"/>
      <c r="B912" s="61"/>
      <c r="C912" s="61"/>
      <c r="D912" s="61"/>
      <c r="E912" s="61"/>
      <c r="F912" s="61"/>
      <c r="G912" s="61"/>
      <c r="H912" s="61"/>
      <c r="I912" s="61"/>
      <c r="J912" s="61"/>
      <c r="K912" s="61"/>
      <c r="L912" s="61"/>
      <c r="M912" s="61"/>
      <c r="N912" s="61"/>
      <c r="O912" s="61"/>
      <c r="P912" s="61"/>
      <c r="Q912" s="61"/>
      <c r="R912" s="61"/>
      <c r="S912" s="61"/>
      <c r="T912" s="61"/>
      <c r="U912" s="61"/>
      <c r="V912" s="61"/>
      <c r="W912" s="61"/>
      <c r="X912" s="61"/>
      <c r="Y912" s="61"/>
      <c r="Z912" s="61"/>
      <c r="AA912" s="61"/>
      <c r="AB912" s="61"/>
    </row>
    <row r="913" spans="1:28" ht="14.25" customHeight="1" x14ac:dyDescent="0.35">
      <c r="A913" s="61"/>
      <c r="B913" s="61"/>
      <c r="C913" s="61"/>
      <c r="D913" s="61"/>
      <c r="E913" s="61"/>
      <c r="F913" s="61"/>
      <c r="G913" s="61"/>
      <c r="H913" s="61"/>
      <c r="I913" s="61"/>
      <c r="J913" s="61"/>
      <c r="K913" s="61"/>
      <c r="L913" s="61"/>
      <c r="M913" s="61"/>
      <c r="N913" s="61"/>
      <c r="O913" s="61"/>
      <c r="P913" s="61"/>
      <c r="Q913" s="61"/>
      <c r="R913" s="61"/>
      <c r="S913" s="61"/>
      <c r="T913" s="61"/>
      <c r="U913" s="61"/>
      <c r="V913" s="61"/>
      <c r="W913" s="61"/>
      <c r="X913" s="61"/>
      <c r="Y913" s="61"/>
      <c r="Z913" s="61"/>
      <c r="AA913" s="61"/>
      <c r="AB913" s="61"/>
    </row>
    <row r="914" spans="1:28" ht="14.25" customHeight="1" x14ac:dyDescent="0.35">
      <c r="A914" s="61"/>
      <c r="B914" s="61"/>
      <c r="C914" s="61"/>
      <c r="D914" s="61"/>
      <c r="E914" s="61"/>
      <c r="F914" s="61"/>
      <c r="G914" s="61"/>
      <c r="H914" s="61"/>
      <c r="I914" s="61"/>
      <c r="J914" s="61"/>
      <c r="K914" s="61"/>
      <c r="L914" s="61"/>
      <c r="M914" s="61"/>
      <c r="N914" s="61"/>
      <c r="O914" s="61"/>
      <c r="P914" s="61"/>
      <c r="Q914" s="61"/>
      <c r="R914" s="61"/>
      <c r="S914" s="61"/>
      <c r="T914" s="61"/>
      <c r="U914" s="61"/>
      <c r="V914" s="61"/>
      <c r="W914" s="61"/>
      <c r="X914" s="61"/>
      <c r="Y914" s="61"/>
      <c r="Z914" s="61"/>
      <c r="AA914" s="61"/>
      <c r="AB914" s="61"/>
    </row>
    <row r="915" spans="1:28" ht="14.25" customHeight="1" x14ac:dyDescent="0.35">
      <c r="A915" s="61"/>
      <c r="B915" s="61"/>
      <c r="C915" s="61"/>
      <c r="D915" s="61"/>
      <c r="E915" s="61"/>
      <c r="F915" s="61"/>
      <c r="G915" s="61"/>
      <c r="H915" s="61"/>
      <c r="I915" s="61"/>
      <c r="J915" s="61"/>
      <c r="K915" s="61"/>
      <c r="L915" s="61"/>
      <c r="M915" s="61"/>
      <c r="N915" s="61"/>
      <c r="O915" s="61"/>
      <c r="P915" s="61"/>
      <c r="Q915" s="61"/>
      <c r="R915" s="61"/>
      <c r="S915" s="61"/>
      <c r="T915" s="61"/>
      <c r="U915" s="61"/>
      <c r="V915" s="61"/>
      <c r="W915" s="61"/>
      <c r="X915" s="61"/>
      <c r="Y915" s="61"/>
      <c r="Z915" s="61"/>
      <c r="AA915" s="61"/>
      <c r="AB915" s="61"/>
    </row>
    <row r="916" spans="1:28" ht="14.25" customHeight="1" x14ac:dyDescent="0.35">
      <c r="A916" s="61"/>
      <c r="B916" s="61"/>
      <c r="C916" s="61"/>
      <c r="D916" s="61"/>
      <c r="E916" s="61"/>
      <c r="F916" s="61"/>
      <c r="G916" s="61"/>
      <c r="H916" s="61"/>
      <c r="I916" s="61"/>
      <c r="J916" s="61"/>
      <c r="K916" s="61"/>
      <c r="L916" s="61"/>
      <c r="M916" s="61"/>
      <c r="N916" s="61"/>
      <c r="O916" s="61"/>
      <c r="P916" s="61"/>
      <c r="Q916" s="61"/>
      <c r="R916" s="61"/>
      <c r="S916" s="61"/>
      <c r="T916" s="61"/>
      <c r="U916" s="61"/>
      <c r="V916" s="61"/>
      <c r="W916" s="61"/>
      <c r="X916" s="61"/>
      <c r="Y916" s="61"/>
      <c r="Z916" s="61"/>
      <c r="AA916" s="61"/>
      <c r="AB916" s="61"/>
    </row>
    <row r="917" spans="1:28" ht="14.25" customHeight="1" x14ac:dyDescent="0.35">
      <c r="A917" s="61"/>
      <c r="B917" s="61"/>
      <c r="C917" s="61"/>
      <c r="D917" s="61"/>
      <c r="E917" s="61"/>
      <c r="F917" s="61"/>
      <c r="G917" s="61"/>
      <c r="H917" s="61"/>
      <c r="I917" s="61"/>
      <c r="J917" s="61"/>
      <c r="K917" s="61"/>
      <c r="L917" s="61"/>
      <c r="M917" s="61"/>
      <c r="N917" s="61"/>
      <c r="O917" s="61"/>
      <c r="P917" s="61"/>
      <c r="Q917" s="61"/>
      <c r="R917" s="61"/>
      <c r="S917" s="61"/>
      <c r="T917" s="61"/>
      <c r="U917" s="61"/>
      <c r="V917" s="61"/>
      <c r="W917" s="61"/>
      <c r="X917" s="61"/>
      <c r="Y917" s="61"/>
      <c r="Z917" s="61"/>
      <c r="AA917" s="61"/>
      <c r="AB917" s="61"/>
    </row>
    <row r="918" spans="1:28" ht="14.25" customHeight="1" x14ac:dyDescent="0.35">
      <c r="A918" s="61"/>
      <c r="B918" s="61"/>
      <c r="C918" s="61"/>
      <c r="D918" s="61"/>
      <c r="E918" s="61"/>
      <c r="F918" s="61"/>
      <c r="G918" s="61"/>
      <c r="H918" s="61"/>
      <c r="I918" s="61"/>
      <c r="J918" s="61"/>
      <c r="K918" s="61"/>
      <c r="L918" s="61"/>
      <c r="M918" s="61"/>
      <c r="N918" s="61"/>
      <c r="O918" s="61"/>
      <c r="P918" s="61"/>
      <c r="Q918" s="61"/>
      <c r="R918" s="61"/>
      <c r="S918" s="61"/>
      <c r="T918" s="61"/>
      <c r="U918" s="61"/>
      <c r="V918" s="61"/>
      <c r="W918" s="61"/>
      <c r="X918" s="61"/>
      <c r="Y918" s="61"/>
      <c r="Z918" s="61"/>
      <c r="AA918" s="61"/>
      <c r="AB918" s="61"/>
    </row>
    <row r="919" spans="1:28" ht="14.25" customHeight="1" x14ac:dyDescent="0.35">
      <c r="A919" s="61"/>
      <c r="B919" s="61"/>
      <c r="C919" s="61"/>
      <c r="D919" s="61"/>
      <c r="E919" s="61"/>
      <c r="F919" s="61"/>
      <c r="G919" s="61"/>
      <c r="H919" s="61"/>
      <c r="I919" s="61"/>
      <c r="J919" s="61"/>
      <c r="K919" s="61"/>
      <c r="L919" s="61"/>
      <c r="M919" s="61"/>
      <c r="N919" s="61"/>
      <c r="O919" s="61"/>
      <c r="P919" s="61"/>
      <c r="Q919" s="61"/>
      <c r="R919" s="61"/>
      <c r="S919" s="61"/>
      <c r="T919" s="61"/>
      <c r="U919" s="61"/>
      <c r="V919" s="61"/>
      <c r="W919" s="61"/>
      <c r="X919" s="61"/>
      <c r="Y919" s="61"/>
      <c r="Z919" s="61"/>
      <c r="AA919" s="61"/>
      <c r="AB919" s="61"/>
    </row>
    <row r="920" spans="1:28" ht="14.25" customHeight="1" x14ac:dyDescent="0.35">
      <c r="A920" s="61"/>
      <c r="B920" s="61"/>
      <c r="C920" s="61"/>
      <c r="D920" s="61"/>
      <c r="E920" s="61"/>
      <c r="F920" s="61"/>
      <c r="G920" s="61"/>
      <c r="H920" s="61"/>
      <c r="I920" s="61"/>
      <c r="J920" s="61"/>
      <c r="K920" s="61"/>
      <c r="L920" s="61"/>
      <c r="M920" s="61"/>
      <c r="N920" s="61"/>
      <c r="O920" s="61"/>
      <c r="P920" s="61"/>
      <c r="Q920" s="61"/>
      <c r="R920" s="61"/>
      <c r="S920" s="61"/>
      <c r="T920" s="61"/>
      <c r="U920" s="61"/>
      <c r="V920" s="61"/>
      <c r="W920" s="61"/>
      <c r="X920" s="61"/>
      <c r="Y920" s="61"/>
      <c r="Z920" s="61"/>
      <c r="AA920" s="61"/>
      <c r="AB920" s="61"/>
    </row>
    <row r="921" spans="1:28" ht="14.25" customHeight="1" x14ac:dyDescent="0.35">
      <c r="A921" s="61"/>
      <c r="B921" s="61"/>
      <c r="C921" s="61"/>
      <c r="D921" s="61"/>
      <c r="E921" s="61"/>
      <c r="F921" s="61"/>
      <c r="G921" s="61"/>
      <c r="H921" s="61"/>
      <c r="I921" s="61"/>
      <c r="J921" s="61"/>
      <c r="K921" s="61"/>
      <c r="L921" s="61"/>
      <c r="M921" s="61"/>
      <c r="N921" s="61"/>
      <c r="O921" s="61"/>
      <c r="P921" s="61"/>
      <c r="Q921" s="61"/>
      <c r="R921" s="61"/>
      <c r="S921" s="61"/>
      <c r="T921" s="61"/>
      <c r="U921" s="61"/>
      <c r="V921" s="61"/>
      <c r="W921" s="61"/>
      <c r="X921" s="61"/>
      <c r="Y921" s="61"/>
      <c r="Z921" s="61"/>
      <c r="AA921" s="61"/>
      <c r="AB921" s="61"/>
    </row>
    <row r="922" spans="1:28" ht="14.25" customHeight="1" x14ac:dyDescent="0.35">
      <c r="A922" s="61"/>
      <c r="B922" s="61"/>
      <c r="C922" s="61"/>
      <c r="D922" s="61"/>
      <c r="E922" s="61"/>
      <c r="F922" s="61"/>
      <c r="G922" s="61"/>
      <c r="H922" s="61"/>
      <c r="I922" s="61"/>
      <c r="J922" s="61"/>
      <c r="K922" s="61"/>
      <c r="L922" s="61"/>
      <c r="M922" s="61"/>
      <c r="N922" s="61"/>
      <c r="O922" s="61"/>
      <c r="P922" s="61"/>
      <c r="Q922" s="61"/>
      <c r="R922" s="61"/>
      <c r="S922" s="61"/>
      <c r="T922" s="61"/>
      <c r="U922" s="61"/>
      <c r="V922" s="61"/>
      <c r="W922" s="61"/>
      <c r="X922" s="61"/>
      <c r="Y922" s="61"/>
      <c r="Z922" s="61"/>
      <c r="AA922" s="61"/>
      <c r="AB922" s="61"/>
    </row>
    <row r="923" spans="1:28" ht="14.25" customHeight="1" x14ac:dyDescent="0.35">
      <c r="A923" s="61"/>
      <c r="B923" s="61"/>
      <c r="C923" s="61"/>
      <c r="D923" s="61"/>
      <c r="E923" s="61"/>
      <c r="F923" s="61"/>
      <c r="G923" s="61"/>
      <c r="H923" s="61"/>
      <c r="I923" s="61"/>
      <c r="J923" s="61"/>
      <c r="K923" s="61"/>
      <c r="L923" s="61"/>
      <c r="M923" s="61"/>
      <c r="N923" s="61"/>
      <c r="O923" s="61"/>
      <c r="P923" s="61"/>
      <c r="Q923" s="61"/>
      <c r="R923" s="61"/>
      <c r="S923" s="61"/>
      <c r="T923" s="61"/>
      <c r="U923" s="61"/>
      <c r="V923" s="61"/>
      <c r="W923" s="61"/>
      <c r="X923" s="61"/>
      <c r="Y923" s="61"/>
      <c r="Z923" s="61"/>
      <c r="AA923" s="61"/>
      <c r="AB923" s="61"/>
    </row>
    <row r="924" spans="1:28" ht="14.25" customHeight="1" x14ac:dyDescent="0.35">
      <c r="A924" s="61"/>
      <c r="B924" s="61"/>
      <c r="C924" s="61"/>
      <c r="D924" s="61"/>
      <c r="E924" s="61"/>
      <c r="F924" s="61"/>
      <c r="G924" s="61"/>
      <c r="H924" s="61"/>
      <c r="I924" s="61"/>
      <c r="J924" s="61"/>
      <c r="K924" s="61"/>
      <c r="L924" s="61"/>
      <c r="M924" s="61"/>
      <c r="N924" s="61"/>
      <c r="O924" s="61"/>
      <c r="P924" s="61"/>
      <c r="Q924" s="61"/>
      <c r="R924" s="61"/>
      <c r="S924" s="61"/>
      <c r="T924" s="61"/>
      <c r="U924" s="61"/>
      <c r="V924" s="61"/>
      <c r="W924" s="61"/>
      <c r="X924" s="61"/>
      <c r="Y924" s="61"/>
      <c r="Z924" s="61"/>
      <c r="AA924" s="61"/>
      <c r="AB924" s="61"/>
    </row>
    <row r="925" spans="1:28" ht="14.25" customHeight="1" x14ac:dyDescent="0.35">
      <c r="A925" s="61"/>
      <c r="B925" s="61"/>
      <c r="C925" s="61"/>
      <c r="D925" s="61"/>
      <c r="E925" s="61"/>
      <c r="F925" s="61"/>
      <c r="G925" s="61"/>
      <c r="H925" s="61"/>
      <c r="I925" s="61"/>
      <c r="J925" s="61"/>
      <c r="K925" s="61"/>
      <c r="L925" s="61"/>
      <c r="M925" s="61"/>
      <c r="N925" s="61"/>
      <c r="O925" s="61"/>
      <c r="P925" s="61"/>
      <c r="Q925" s="61"/>
      <c r="R925" s="61"/>
      <c r="S925" s="61"/>
      <c r="T925" s="61"/>
      <c r="U925" s="61"/>
      <c r="V925" s="61"/>
      <c r="W925" s="61"/>
      <c r="X925" s="61"/>
      <c r="Y925" s="61"/>
      <c r="Z925" s="61"/>
      <c r="AA925" s="61"/>
      <c r="AB925" s="61"/>
    </row>
    <row r="926" spans="1:28" ht="14.25" customHeight="1" x14ac:dyDescent="0.35">
      <c r="A926" s="61"/>
      <c r="B926" s="61"/>
      <c r="C926" s="61"/>
      <c r="D926" s="61"/>
      <c r="E926" s="61"/>
      <c r="F926" s="61"/>
      <c r="G926" s="61"/>
      <c r="H926" s="61"/>
      <c r="I926" s="61"/>
      <c r="J926" s="61"/>
      <c r="K926" s="61"/>
      <c r="L926" s="61"/>
      <c r="M926" s="61"/>
      <c r="N926" s="61"/>
      <c r="O926" s="61"/>
      <c r="P926" s="61"/>
      <c r="Q926" s="61"/>
      <c r="R926" s="61"/>
      <c r="S926" s="61"/>
      <c r="T926" s="61"/>
      <c r="U926" s="61"/>
      <c r="V926" s="61"/>
      <c r="W926" s="61"/>
      <c r="X926" s="61"/>
      <c r="Y926" s="61"/>
      <c r="Z926" s="61"/>
      <c r="AA926" s="61"/>
      <c r="AB926" s="61"/>
    </row>
    <row r="927" spans="1:28" ht="14.25" customHeight="1" x14ac:dyDescent="0.35">
      <c r="A927" s="61"/>
      <c r="B927" s="61"/>
      <c r="C927" s="61"/>
      <c r="D927" s="61"/>
      <c r="E927" s="61"/>
      <c r="F927" s="61"/>
      <c r="G927" s="61"/>
      <c r="H927" s="61"/>
      <c r="I927" s="61"/>
      <c r="J927" s="61"/>
      <c r="K927" s="61"/>
      <c r="L927" s="61"/>
      <c r="M927" s="61"/>
      <c r="N927" s="61"/>
      <c r="O927" s="61"/>
      <c r="P927" s="61"/>
      <c r="Q927" s="61"/>
      <c r="R927" s="61"/>
      <c r="S927" s="61"/>
      <c r="T927" s="61"/>
      <c r="U927" s="61"/>
      <c r="V927" s="61"/>
      <c r="W927" s="61"/>
      <c r="X927" s="61"/>
      <c r="Y927" s="61"/>
      <c r="Z927" s="61"/>
      <c r="AA927" s="61"/>
      <c r="AB927" s="61"/>
    </row>
    <row r="928" spans="1:28" ht="14.25" customHeight="1" x14ac:dyDescent="0.35">
      <c r="A928" s="61"/>
      <c r="B928" s="61"/>
      <c r="C928" s="61"/>
      <c r="D928" s="61"/>
      <c r="E928" s="61"/>
      <c r="F928" s="61"/>
      <c r="G928" s="61"/>
      <c r="H928" s="61"/>
      <c r="I928" s="61"/>
      <c r="J928" s="61"/>
      <c r="K928" s="61"/>
      <c r="L928" s="61"/>
      <c r="M928" s="61"/>
      <c r="N928" s="61"/>
      <c r="O928" s="61"/>
      <c r="P928" s="61"/>
      <c r="Q928" s="61"/>
      <c r="R928" s="61"/>
      <c r="S928" s="61"/>
      <c r="T928" s="61"/>
      <c r="U928" s="61"/>
      <c r="V928" s="61"/>
      <c r="W928" s="61"/>
      <c r="X928" s="61"/>
      <c r="Y928" s="61"/>
      <c r="Z928" s="61"/>
      <c r="AA928" s="61"/>
      <c r="AB928" s="61"/>
    </row>
    <row r="929" spans="1:28" ht="14.25" customHeight="1" x14ac:dyDescent="0.35">
      <c r="A929" s="61"/>
      <c r="B929" s="61"/>
      <c r="C929" s="61"/>
      <c r="D929" s="61"/>
      <c r="E929" s="61"/>
      <c r="F929" s="61"/>
      <c r="G929" s="61"/>
      <c r="H929" s="61"/>
      <c r="I929" s="61"/>
      <c r="J929" s="61"/>
      <c r="K929" s="61"/>
      <c r="L929" s="61"/>
      <c r="M929" s="61"/>
      <c r="N929" s="61"/>
      <c r="O929" s="61"/>
      <c r="P929" s="61"/>
      <c r="Q929" s="61"/>
      <c r="R929" s="61"/>
      <c r="S929" s="61"/>
      <c r="T929" s="61"/>
      <c r="U929" s="61"/>
      <c r="V929" s="61"/>
      <c r="W929" s="61"/>
      <c r="X929" s="61"/>
      <c r="Y929" s="61"/>
      <c r="Z929" s="61"/>
      <c r="AA929" s="61"/>
      <c r="AB929" s="61"/>
    </row>
    <row r="930" spans="1:28" ht="14.25" customHeight="1" x14ac:dyDescent="0.35">
      <c r="A930" s="61"/>
      <c r="B930" s="61"/>
      <c r="C930" s="61"/>
      <c r="D930" s="61"/>
      <c r="E930" s="61"/>
      <c r="F930" s="61"/>
      <c r="G930" s="61"/>
      <c r="H930" s="61"/>
      <c r="I930" s="61"/>
      <c r="J930" s="61"/>
      <c r="K930" s="61"/>
      <c r="L930" s="61"/>
      <c r="M930" s="61"/>
      <c r="N930" s="61"/>
      <c r="O930" s="61"/>
      <c r="P930" s="61"/>
      <c r="Q930" s="61"/>
      <c r="R930" s="61"/>
      <c r="S930" s="61"/>
      <c r="T930" s="61"/>
      <c r="U930" s="61"/>
      <c r="V930" s="61"/>
      <c r="W930" s="61"/>
      <c r="X930" s="61"/>
      <c r="Y930" s="61"/>
      <c r="Z930" s="61"/>
      <c r="AA930" s="61"/>
      <c r="AB930" s="61"/>
    </row>
    <row r="931" spans="1:28" ht="14.25" customHeight="1" x14ac:dyDescent="0.35">
      <c r="A931" s="61"/>
      <c r="B931" s="61"/>
      <c r="C931" s="61"/>
      <c r="D931" s="61"/>
      <c r="E931" s="61"/>
      <c r="F931" s="61"/>
      <c r="G931" s="61"/>
      <c r="H931" s="61"/>
      <c r="I931" s="61"/>
      <c r="J931" s="61"/>
      <c r="K931" s="61"/>
      <c r="L931" s="61"/>
      <c r="M931" s="61"/>
      <c r="N931" s="61"/>
      <c r="O931" s="61"/>
      <c r="P931" s="61"/>
      <c r="Q931" s="61"/>
      <c r="R931" s="61"/>
      <c r="S931" s="61"/>
      <c r="T931" s="61"/>
      <c r="U931" s="61"/>
      <c r="V931" s="61"/>
      <c r="W931" s="61"/>
      <c r="X931" s="61"/>
      <c r="Y931" s="61"/>
      <c r="Z931" s="61"/>
      <c r="AA931" s="61"/>
      <c r="AB931" s="61"/>
    </row>
    <row r="932" spans="1:28" ht="14.25" customHeight="1" x14ac:dyDescent="0.35">
      <c r="A932" s="61"/>
      <c r="B932" s="61"/>
      <c r="C932" s="61"/>
      <c r="D932" s="61"/>
      <c r="E932" s="61"/>
      <c r="F932" s="61"/>
      <c r="G932" s="61"/>
      <c r="H932" s="61"/>
      <c r="I932" s="61"/>
      <c r="J932" s="61"/>
      <c r="K932" s="61"/>
      <c r="L932" s="61"/>
      <c r="M932" s="61"/>
      <c r="N932" s="61"/>
      <c r="O932" s="61"/>
      <c r="P932" s="61"/>
      <c r="Q932" s="61"/>
      <c r="R932" s="61"/>
      <c r="S932" s="61"/>
      <c r="T932" s="61"/>
      <c r="U932" s="61"/>
      <c r="V932" s="61"/>
      <c r="W932" s="61"/>
      <c r="X932" s="61"/>
      <c r="Y932" s="61"/>
      <c r="Z932" s="61"/>
      <c r="AA932" s="61"/>
      <c r="AB932" s="61"/>
    </row>
    <row r="933" spans="1:28" ht="14.25" customHeight="1" x14ac:dyDescent="0.35">
      <c r="A933" s="61"/>
      <c r="B933" s="61"/>
      <c r="C933" s="61"/>
      <c r="D933" s="61"/>
      <c r="E933" s="61"/>
      <c r="F933" s="61"/>
      <c r="G933" s="61"/>
      <c r="H933" s="61"/>
      <c r="I933" s="61"/>
      <c r="J933" s="61"/>
      <c r="K933" s="61"/>
      <c r="L933" s="61"/>
      <c r="M933" s="61"/>
      <c r="N933" s="61"/>
      <c r="O933" s="61"/>
      <c r="P933" s="61"/>
      <c r="Q933" s="61"/>
      <c r="R933" s="61"/>
      <c r="S933" s="61"/>
      <c r="T933" s="61"/>
      <c r="U933" s="61"/>
      <c r="V933" s="61"/>
      <c r="W933" s="61"/>
      <c r="X933" s="61"/>
      <c r="Y933" s="61"/>
      <c r="Z933" s="61"/>
      <c r="AA933" s="61"/>
      <c r="AB933" s="61"/>
    </row>
    <row r="934" spans="1:28" ht="14.25" customHeight="1" x14ac:dyDescent="0.35">
      <c r="A934" s="61"/>
      <c r="B934" s="61"/>
      <c r="C934" s="61"/>
      <c r="D934" s="61"/>
      <c r="E934" s="61"/>
      <c r="F934" s="61"/>
      <c r="G934" s="61"/>
      <c r="H934" s="61"/>
      <c r="I934" s="61"/>
      <c r="J934" s="61"/>
      <c r="K934" s="61"/>
      <c r="L934" s="61"/>
      <c r="M934" s="61"/>
      <c r="N934" s="61"/>
      <c r="O934" s="61"/>
      <c r="P934" s="61"/>
      <c r="Q934" s="61"/>
      <c r="R934" s="61"/>
      <c r="S934" s="61"/>
      <c r="T934" s="61"/>
      <c r="U934" s="61"/>
      <c r="V934" s="61"/>
      <c r="W934" s="61"/>
      <c r="X934" s="61"/>
      <c r="Y934" s="61"/>
      <c r="Z934" s="61"/>
      <c r="AA934" s="61"/>
      <c r="AB934" s="61"/>
    </row>
    <row r="935" spans="1:28" ht="14.25" customHeight="1" x14ac:dyDescent="0.35">
      <c r="A935" s="61"/>
      <c r="B935" s="61"/>
      <c r="C935" s="61"/>
      <c r="D935" s="61"/>
      <c r="E935" s="61"/>
      <c r="F935" s="61"/>
      <c r="G935" s="61"/>
      <c r="H935" s="61"/>
      <c r="I935" s="61"/>
      <c r="J935" s="61"/>
      <c r="K935" s="61"/>
      <c r="L935" s="61"/>
      <c r="M935" s="61"/>
      <c r="N935" s="61"/>
      <c r="O935" s="61"/>
      <c r="P935" s="61"/>
      <c r="Q935" s="61"/>
      <c r="R935" s="61"/>
      <c r="S935" s="61"/>
      <c r="T935" s="61"/>
      <c r="U935" s="61"/>
      <c r="V935" s="61"/>
      <c r="W935" s="61"/>
      <c r="X935" s="61"/>
      <c r="Y935" s="61"/>
      <c r="Z935" s="61"/>
      <c r="AA935" s="61"/>
      <c r="AB935" s="61"/>
    </row>
    <row r="936" spans="1:28" ht="14.25" customHeight="1" x14ac:dyDescent="0.35">
      <c r="A936" s="61"/>
      <c r="B936" s="61"/>
      <c r="C936" s="61"/>
      <c r="D936" s="61"/>
      <c r="E936" s="61"/>
      <c r="F936" s="61"/>
      <c r="G936" s="61"/>
      <c r="H936" s="61"/>
      <c r="I936" s="61"/>
      <c r="J936" s="61"/>
      <c r="K936" s="61"/>
      <c r="L936" s="61"/>
      <c r="M936" s="61"/>
      <c r="N936" s="61"/>
      <c r="O936" s="61"/>
      <c r="P936" s="61"/>
      <c r="Q936" s="61"/>
      <c r="R936" s="61"/>
      <c r="S936" s="61"/>
      <c r="T936" s="61"/>
      <c r="U936" s="61"/>
      <c r="V936" s="61"/>
      <c r="W936" s="61"/>
      <c r="X936" s="61"/>
      <c r="Y936" s="61"/>
      <c r="Z936" s="61"/>
      <c r="AA936" s="61"/>
      <c r="AB936" s="61"/>
    </row>
    <row r="937" spans="1:28" ht="14.25" customHeight="1" x14ac:dyDescent="0.35">
      <c r="A937" s="61"/>
      <c r="B937" s="61"/>
      <c r="C937" s="61"/>
      <c r="D937" s="61"/>
      <c r="E937" s="61"/>
      <c r="F937" s="61"/>
      <c r="G937" s="61"/>
      <c r="H937" s="61"/>
      <c r="I937" s="61"/>
      <c r="J937" s="61"/>
      <c r="K937" s="61"/>
      <c r="L937" s="61"/>
      <c r="M937" s="61"/>
      <c r="N937" s="61"/>
      <c r="O937" s="61"/>
      <c r="P937" s="61"/>
      <c r="Q937" s="61"/>
      <c r="R937" s="61"/>
      <c r="S937" s="61"/>
      <c r="T937" s="61"/>
      <c r="U937" s="61"/>
      <c r="V937" s="61"/>
      <c r="W937" s="61"/>
      <c r="X937" s="61"/>
      <c r="Y937" s="61"/>
      <c r="Z937" s="61"/>
      <c r="AA937" s="61"/>
      <c r="AB937" s="61"/>
    </row>
    <row r="938" spans="1:28" ht="14.25" customHeight="1" x14ac:dyDescent="0.35">
      <c r="A938" s="61"/>
      <c r="B938" s="61"/>
      <c r="C938" s="61"/>
      <c r="D938" s="61"/>
      <c r="E938" s="61"/>
      <c r="F938" s="61"/>
      <c r="G938" s="61"/>
      <c r="H938" s="61"/>
      <c r="I938" s="61"/>
      <c r="J938" s="61"/>
      <c r="K938" s="61"/>
      <c r="L938" s="61"/>
      <c r="M938" s="61"/>
      <c r="N938" s="61"/>
      <c r="O938" s="61"/>
      <c r="P938" s="61"/>
      <c r="Q938" s="61"/>
      <c r="R938" s="61"/>
      <c r="S938" s="61"/>
      <c r="T938" s="61"/>
      <c r="U938" s="61"/>
      <c r="V938" s="61"/>
      <c r="W938" s="61"/>
      <c r="X938" s="61"/>
      <c r="Y938" s="61"/>
      <c r="Z938" s="61"/>
      <c r="AA938" s="61"/>
      <c r="AB938" s="61"/>
    </row>
    <row r="939" spans="1:28" ht="14.25" customHeight="1" x14ac:dyDescent="0.35">
      <c r="A939" s="61"/>
      <c r="B939" s="61"/>
      <c r="C939" s="61"/>
      <c r="D939" s="61"/>
      <c r="E939" s="61"/>
      <c r="F939" s="61"/>
      <c r="G939" s="61"/>
      <c r="H939" s="61"/>
      <c r="I939" s="61"/>
      <c r="J939" s="61"/>
      <c r="K939" s="61"/>
      <c r="L939" s="61"/>
      <c r="M939" s="61"/>
      <c r="N939" s="61"/>
      <c r="O939" s="61"/>
      <c r="P939" s="61"/>
      <c r="Q939" s="61"/>
      <c r="R939" s="61"/>
      <c r="S939" s="61"/>
      <c r="T939" s="61"/>
      <c r="U939" s="61"/>
      <c r="V939" s="61"/>
      <c r="W939" s="61"/>
      <c r="X939" s="61"/>
      <c r="Y939" s="61"/>
      <c r="Z939" s="61"/>
      <c r="AA939" s="61"/>
      <c r="AB939" s="61"/>
    </row>
    <row r="940" spans="1:28" ht="14.25" customHeight="1" x14ac:dyDescent="0.35">
      <c r="A940" s="61"/>
      <c r="B940" s="61"/>
      <c r="C940" s="61"/>
      <c r="D940" s="61"/>
      <c r="E940" s="61"/>
      <c r="F940" s="61"/>
      <c r="G940" s="61"/>
      <c r="H940" s="61"/>
      <c r="I940" s="61"/>
      <c r="J940" s="61"/>
      <c r="K940" s="61"/>
      <c r="L940" s="61"/>
      <c r="M940" s="61"/>
      <c r="N940" s="61"/>
      <c r="O940" s="61"/>
      <c r="P940" s="61"/>
      <c r="Q940" s="61"/>
      <c r="R940" s="61"/>
      <c r="S940" s="61"/>
      <c r="T940" s="61"/>
      <c r="U940" s="61"/>
      <c r="V940" s="61"/>
      <c r="W940" s="61"/>
      <c r="X940" s="61"/>
      <c r="Y940" s="61"/>
      <c r="Z940" s="61"/>
      <c r="AA940" s="61"/>
      <c r="AB940" s="61"/>
    </row>
    <row r="941" spans="1:28" ht="14.25" customHeight="1" x14ac:dyDescent="0.35">
      <c r="A941" s="61"/>
      <c r="B941" s="61"/>
      <c r="C941" s="61"/>
      <c r="D941" s="61"/>
      <c r="E941" s="61"/>
      <c r="F941" s="61"/>
      <c r="G941" s="61"/>
      <c r="H941" s="61"/>
      <c r="I941" s="61"/>
      <c r="J941" s="61"/>
      <c r="K941" s="61"/>
      <c r="L941" s="61"/>
      <c r="M941" s="61"/>
      <c r="N941" s="61"/>
      <c r="O941" s="61"/>
      <c r="P941" s="61"/>
      <c r="Q941" s="61"/>
      <c r="R941" s="61"/>
      <c r="S941" s="61"/>
      <c r="T941" s="61"/>
      <c r="U941" s="61"/>
      <c r="V941" s="61"/>
      <c r="W941" s="61"/>
      <c r="X941" s="61"/>
      <c r="Y941" s="61"/>
      <c r="Z941" s="61"/>
      <c r="AA941" s="61"/>
      <c r="AB941" s="61"/>
    </row>
    <row r="942" spans="1:28" ht="14.25" customHeight="1" x14ac:dyDescent="0.35">
      <c r="A942" s="61"/>
      <c r="B942" s="61"/>
      <c r="C942" s="61"/>
      <c r="D942" s="61"/>
      <c r="E942" s="61"/>
      <c r="F942" s="61"/>
      <c r="G942" s="61"/>
      <c r="H942" s="61"/>
      <c r="I942" s="61"/>
      <c r="J942" s="61"/>
      <c r="K942" s="61"/>
      <c r="L942" s="61"/>
      <c r="M942" s="61"/>
      <c r="N942" s="61"/>
      <c r="O942" s="61"/>
      <c r="P942" s="61"/>
      <c r="Q942" s="61"/>
      <c r="R942" s="61"/>
      <c r="S942" s="61"/>
      <c r="T942" s="61"/>
      <c r="U942" s="61"/>
      <c r="V942" s="61"/>
      <c r="W942" s="61"/>
      <c r="X942" s="61"/>
      <c r="Y942" s="61"/>
      <c r="Z942" s="61"/>
      <c r="AA942" s="61"/>
      <c r="AB942" s="61"/>
    </row>
    <row r="943" spans="1:28" ht="14.25" customHeight="1" x14ac:dyDescent="0.35">
      <c r="A943" s="61"/>
      <c r="B943" s="61"/>
      <c r="C943" s="61"/>
      <c r="D943" s="61"/>
      <c r="E943" s="61"/>
      <c r="F943" s="61"/>
      <c r="G943" s="61"/>
      <c r="H943" s="61"/>
      <c r="I943" s="61"/>
      <c r="J943" s="61"/>
      <c r="K943" s="61"/>
      <c r="L943" s="61"/>
      <c r="M943" s="61"/>
      <c r="N943" s="61"/>
      <c r="O943" s="61"/>
      <c r="P943" s="61"/>
      <c r="Q943" s="61"/>
      <c r="R943" s="61"/>
      <c r="S943" s="61"/>
      <c r="T943" s="61"/>
      <c r="U943" s="61"/>
      <c r="V943" s="61"/>
      <c r="W943" s="61"/>
      <c r="X943" s="61"/>
      <c r="Y943" s="61"/>
      <c r="Z943" s="61"/>
      <c r="AA943" s="61"/>
      <c r="AB943" s="61"/>
    </row>
    <row r="944" spans="1:28" ht="14.25" customHeight="1" x14ac:dyDescent="0.35">
      <c r="A944" s="61"/>
      <c r="B944" s="61"/>
      <c r="C944" s="61"/>
      <c r="D944" s="61"/>
      <c r="E944" s="61"/>
      <c r="F944" s="61"/>
      <c r="G944" s="61"/>
      <c r="H944" s="61"/>
      <c r="I944" s="61"/>
      <c r="J944" s="61"/>
      <c r="K944" s="61"/>
      <c r="L944" s="61"/>
      <c r="M944" s="61"/>
      <c r="N944" s="61"/>
      <c r="O944" s="61"/>
      <c r="P944" s="61"/>
      <c r="Q944" s="61"/>
      <c r="R944" s="61"/>
      <c r="S944" s="61"/>
      <c r="T944" s="61"/>
      <c r="U944" s="61"/>
      <c r="V944" s="61"/>
      <c r="W944" s="61"/>
      <c r="X944" s="61"/>
      <c r="Y944" s="61"/>
      <c r="Z944" s="61"/>
      <c r="AA944" s="61"/>
      <c r="AB944" s="61"/>
    </row>
    <row r="945" spans="1:28" ht="14.25" customHeight="1" x14ac:dyDescent="0.35">
      <c r="A945" s="61"/>
      <c r="B945" s="61"/>
      <c r="C945" s="61"/>
      <c r="D945" s="61"/>
      <c r="E945" s="61"/>
      <c r="F945" s="61"/>
      <c r="G945" s="61"/>
      <c r="H945" s="61"/>
      <c r="I945" s="61"/>
      <c r="J945" s="61"/>
      <c r="K945" s="61"/>
      <c r="L945" s="61"/>
      <c r="M945" s="61"/>
      <c r="N945" s="61"/>
      <c r="O945" s="61"/>
      <c r="P945" s="61"/>
      <c r="Q945" s="61"/>
      <c r="R945" s="61"/>
      <c r="S945" s="61"/>
      <c r="T945" s="61"/>
      <c r="U945" s="61"/>
      <c r="V945" s="61"/>
      <c r="W945" s="61"/>
      <c r="X945" s="61"/>
      <c r="Y945" s="61"/>
      <c r="Z945" s="61"/>
      <c r="AA945" s="61"/>
      <c r="AB945" s="61"/>
    </row>
    <row r="946" spans="1:28" ht="14.25" customHeight="1" x14ac:dyDescent="0.35">
      <c r="A946" s="61"/>
      <c r="B946" s="61"/>
      <c r="C946" s="61"/>
      <c r="D946" s="61"/>
      <c r="E946" s="61"/>
      <c r="F946" s="61"/>
      <c r="G946" s="61"/>
      <c r="H946" s="61"/>
      <c r="I946" s="61"/>
      <c r="J946" s="61"/>
      <c r="K946" s="61"/>
      <c r="L946" s="61"/>
      <c r="M946" s="61"/>
      <c r="N946" s="61"/>
      <c r="O946" s="61"/>
      <c r="P946" s="61"/>
      <c r="Q946" s="61"/>
      <c r="R946" s="61"/>
      <c r="S946" s="61"/>
      <c r="T946" s="61"/>
      <c r="U946" s="61"/>
      <c r="V946" s="61"/>
      <c r="W946" s="61"/>
      <c r="X946" s="61"/>
      <c r="Y946" s="61"/>
      <c r="Z946" s="61"/>
      <c r="AA946" s="61"/>
      <c r="AB946" s="61"/>
    </row>
    <row r="947" spans="1:28" ht="14.25" customHeight="1" x14ac:dyDescent="0.35">
      <c r="A947" s="61"/>
      <c r="B947" s="61"/>
      <c r="C947" s="61"/>
      <c r="D947" s="61"/>
      <c r="E947" s="61"/>
      <c r="F947" s="61"/>
      <c r="G947" s="61"/>
      <c r="H947" s="61"/>
      <c r="I947" s="61"/>
      <c r="J947" s="61"/>
      <c r="K947" s="61"/>
      <c r="L947" s="61"/>
      <c r="M947" s="61"/>
      <c r="N947" s="61"/>
      <c r="O947" s="61"/>
      <c r="P947" s="61"/>
      <c r="Q947" s="61"/>
      <c r="R947" s="61"/>
      <c r="S947" s="61"/>
      <c r="T947" s="61"/>
      <c r="U947" s="61"/>
      <c r="V947" s="61"/>
      <c r="W947" s="61"/>
      <c r="X947" s="61"/>
      <c r="Y947" s="61"/>
      <c r="Z947" s="61"/>
      <c r="AA947" s="61"/>
      <c r="AB947" s="61"/>
    </row>
    <row r="948" spans="1:28" ht="14.25" customHeight="1" x14ac:dyDescent="0.35">
      <c r="A948" s="61"/>
      <c r="B948" s="61"/>
      <c r="C948" s="61"/>
      <c r="D948" s="61"/>
      <c r="E948" s="61"/>
      <c r="F948" s="61"/>
      <c r="G948" s="61"/>
      <c r="H948" s="61"/>
      <c r="I948" s="61"/>
      <c r="J948" s="61"/>
      <c r="K948" s="61"/>
      <c r="L948" s="61"/>
      <c r="M948" s="61"/>
      <c r="N948" s="61"/>
      <c r="O948" s="61"/>
      <c r="P948" s="61"/>
      <c r="Q948" s="61"/>
      <c r="R948" s="61"/>
      <c r="S948" s="61"/>
      <c r="T948" s="61"/>
      <c r="U948" s="61"/>
      <c r="V948" s="61"/>
      <c r="W948" s="61"/>
      <c r="X948" s="61"/>
      <c r="Y948" s="61"/>
      <c r="Z948" s="61"/>
      <c r="AA948" s="61"/>
      <c r="AB948" s="61"/>
    </row>
    <row r="949" spans="1:28" ht="14.25" customHeight="1" x14ac:dyDescent="0.35">
      <c r="A949" s="61"/>
      <c r="B949" s="61"/>
      <c r="C949" s="61"/>
      <c r="D949" s="61"/>
      <c r="E949" s="61"/>
      <c r="F949" s="61"/>
      <c r="G949" s="61"/>
      <c r="H949" s="61"/>
      <c r="I949" s="61"/>
      <c r="J949" s="61"/>
      <c r="K949" s="61"/>
      <c r="L949" s="61"/>
      <c r="M949" s="61"/>
      <c r="N949" s="61"/>
      <c r="O949" s="61"/>
      <c r="P949" s="61"/>
      <c r="Q949" s="61"/>
      <c r="R949" s="61"/>
      <c r="S949" s="61"/>
      <c r="T949" s="61"/>
      <c r="U949" s="61"/>
      <c r="V949" s="61"/>
      <c r="W949" s="61"/>
      <c r="X949" s="61"/>
      <c r="Y949" s="61"/>
      <c r="Z949" s="61"/>
      <c r="AA949" s="61"/>
      <c r="AB949" s="61"/>
    </row>
    <row r="950" spans="1:28" ht="14.25" customHeight="1" x14ac:dyDescent="0.35">
      <c r="A950" s="61"/>
      <c r="B950" s="61"/>
      <c r="C950" s="61"/>
      <c r="D950" s="61"/>
      <c r="E950" s="61"/>
      <c r="F950" s="61"/>
      <c r="G950" s="61"/>
      <c r="H950" s="61"/>
      <c r="I950" s="61"/>
      <c r="J950" s="61"/>
      <c r="K950" s="61"/>
      <c r="L950" s="61"/>
      <c r="M950" s="61"/>
      <c r="N950" s="61"/>
      <c r="O950" s="61"/>
      <c r="P950" s="61"/>
      <c r="Q950" s="61"/>
      <c r="R950" s="61"/>
      <c r="S950" s="61"/>
      <c r="T950" s="61"/>
      <c r="U950" s="61"/>
      <c r="V950" s="61"/>
      <c r="W950" s="61"/>
      <c r="X950" s="61"/>
      <c r="Y950" s="61"/>
      <c r="Z950" s="61"/>
      <c r="AA950" s="61"/>
      <c r="AB950" s="61"/>
    </row>
    <row r="951" spans="1:28" ht="14.25" customHeight="1" x14ac:dyDescent="0.35">
      <c r="A951" s="61"/>
      <c r="B951" s="61"/>
      <c r="C951" s="61"/>
      <c r="D951" s="61"/>
      <c r="E951" s="61"/>
      <c r="F951" s="61"/>
      <c r="G951" s="61"/>
      <c r="H951" s="61"/>
      <c r="I951" s="61"/>
      <c r="J951" s="61"/>
      <c r="K951" s="61"/>
      <c r="L951" s="61"/>
      <c r="M951" s="61"/>
      <c r="N951" s="61"/>
      <c r="O951" s="61"/>
      <c r="P951" s="61"/>
      <c r="Q951" s="61"/>
      <c r="R951" s="61"/>
      <c r="S951" s="61"/>
      <c r="T951" s="61"/>
      <c r="U951" s="61"/>
      <c r="V951" s="61"/>
      <c r="W951" s="61"/>
      <c r="X951" s="61"/>
      <c r="Y951" s="61"/>
      <c r="Z951" s="61"/>
      <c r="AA951" s="61"/>
      <c r="AB951" s="61"/>
    </row>
    <row r="952" spans="1:28" ht="14.25" customHeight="1" x14ac:dyDescent="0.35">
      <c r="A952" s="61"/>
      <c r="B952" s="61"/>
      <c r="C952" s="61"/>
      <c r="D952" s="61"/>
      <c r="E952" s="61"/>
      <c r="F952" s="61"/>
      <c r="G952" s="61"/>
      <c r="H952" s="61"/>
      <c r="I952" s="61"/>
      <c r="J952" s="61"/>
      <c r="K952" s="61"/>
      <c r="L952" s="61"/>
      <c r="M952" s="61"/>
      <c r="N952" s="61"/>
      <c r="O952" s="61"/>
      <c r="P952" s="61"/>
      <c r="Q952" s="61"/>
      <c r="R952" s="61"/>
      <c r="S952" s="61"/>
      <c r="T952" s="61"/>
      <c r="U952" s="61"/>
      <c r="V952" s="61"/>
      <c r="W952" s="61"/>
      <c r="X952" s="61"/>
      <c r="Y952" s="61"/>
      <c r="Z952" s="61"/>
      <c r="AA952" s="61"/>
      <c r="AB952" s="61"/>
    </row>
    <row r="953" spans="1:28" ht="14.25" customHeight="1" x14ac:dyDescent="0.35">
      <c r="A953" s="61"/>
      <c r="B953" s="61"/>
      <c r="C953" s="61"/>
      <c r="D953" s="61"/>
      <c r="E953" s="61"/>
      <c r="F953" s="61"/>
      <c r="G953" s="61"/>
      <c r="H953" s="61"/>
      <c r="I953" s="61"/>
      <c r="J953" s="61"/>
      <c r="K953" s="61"/>
      <c r="L953" s="61"/>
      <c r="M953" s="61"/>
      <c r="N953" s="61"/>
      <c r="O953" s="61"/>
      <c r="P953" s="61"/>
      <c r="Q953" s="61"/>
      <c r="R953" s="61"/>
      <c r="S953" s="61"/>
      <c r="T953" s="61"/>
      <c r="U953" s="61"/>
      <c r="V953" s="61"/>
      <c r="W953" s="61"/>
      <c r="X953" s="61"/>
      <c r="Y953" s="61"/>
      <c r="Z953" s="61"/>
      <c r="AA953" s="61"/>
      <c r="AB953" s="61"/>
    </row>
    <row r="954" spans="1:28" ht="14.25" customHeight="1" x14ac:dyDescent="0.35">
      <c r="A954" s="61"/>
      <c r="B954" s="61"/>
      <c r="C954" s="61"/>
      <c r="D954" s="61"/>
      <c r="E954" s="61"/>
      <c r="F954" s="61"/>
      <c r="G954" s="61"/>
      <c r="H954" s="61"/>
      <c r="I954" s="61"/>
      <c r="J954" s="61"/>
      <c r="K954" s="61"/>
      <c r="L954" s="61"/>
      <c r="M954" s="61"/>
      <c r="N954" s="61"/>
      <c r="O954" s="61"/>
      <c r="P954" s="61"/>
      <c r="Q954" s="61"/>
      <c r="R954" s="61"/>
      <c r="S954" s="61"/>
      <c r="T954" s="61"/>
      <c r="U954" s="61"/>
      <c r="V954" s="61"/>
      <c r="W954" s="61"/>
      <c r="X954" s="61"/>
      <c r="Y954" s="61"/>
      <c r="Z954" s="61"/>
      <c r="AA954" s="61"/>
      <c r="AB954" s="61"/>
    </row>
    <row r="955" spans="1:28" ht="14.25" customHeight="1" x14ac:dyDescent="0.35">
      <c r="A955" s="61"/>
      <c r="B955" s="61"/>
      <c r="C955" s="61"/>
      <c r="D955" s="61"/>
      <c r="E955" s="61"/>
      <c r="F955" s="61"/>
      <c r="G955" s="61"/>
      <c r="H955" s="61"/>
      <c r="I955" s="61"/>
      <c r="J955" s="61"/>
      <c r="K955" s="61"/>
      <c r="L955" s="61"/>
      <c r="M955" s="61"/>
      <c r="N955" s="61"/>
      <c r="O955" s="61"/>
      <c r="P955" s="61"/>
      <c r="Q955" s="61"/>
      <c r="R955" s="61"/>
      <c r="S955" s="61"/>
      <c r="T955" s="61"/>
      <c r="U955" s="61"/>
      <c r="V955" s="61"/>
      <c r="W955" s="61"/>
      <c r="X955" s="61"/>
      <c r="Y955" s="61"/>
      <c r="Z955" s="61"/>
      <c r="AA955" s="61"/>
      <c r="AB955" s="61"/>
    </row>
    <row r="956" spans="1:28" ht="14.25" customHeight="1" x14ac:dyDescent="0.35">
      <c r="A956" s="61"/>
      <c r="B956" s="61"/>
      <c r="C956" s="61"/>
      <c r="D956" s="61"/>
      <c r="E956" s="61"/>
      <c r="F956" s="61"/>
      <c r="G956" s="61"/>
      <c r="H956" s="61"/>
      <c r="I956" s="61"/>
      <c r="J956" s="61"/>
      <c r="K956" s="61"/>
      <c r="L956" s="61"/>
      <c r="M956" s="61"/>
      <c r="N956" s="61"/>
      <c r="O956" s="61"/>
      <c r="P956" s="61"/>
      <c r="Q956" s="61"/>
      <c r="R956" s="61"/>
      <c r="S956" s="61"/>
      <c r="T956" s="61"/>
      <c r="U956" s="61"/>
      <c r="V956" s="61"/>
      <c r="W956" s="61"/>
      <c r="X956" s="61"/>
      <c r="Y956" s="61"/>
      <c r="Z956" s="61"/>
      <c r="AA956" s="61"/>
      <c r="AB956" s="61"/>
    </row>
    <row r="957" spans="1:28" ht="14.25" customHeight="1" x14ac:dyDescent="0.35">
      <c r="A957" s="61"/>
      <c r="B957" s="61"/>
      <c r="C957" s="61"/>
      <c r="D957" s="61"/>
      <c r="E957" s="61"/>
      <c r="F957" s="61"/>
      <c r="G957" s="61"/>
      <c r="H957" s="61"/>
      <c r="I957" s="61"/>
      <c r="J957" s="61"/>
      <c r="K957" s="61"/>
      <c r="L957" s="61"/>
      <c r="M957" s="61"/>
      <c r="N957" s="61"/>
      <c r="O957" s="61"/>
      <c r="P957" s="61"/>
      <c r="Q957" s="61"/>
      <c r="R957" s="61"/>
      <c r="S957" s="61"/>
      <c r="T957" s="61"/>
      <c r="U957" s="61"/>
      <c r="V957" s="61"/>
      <c r="W957" s="61"/>
      <c r="X957" s="61"/>
      <c r="Y957" s="61"/>
      <c r="Z957" s="61"/>
      <c r="AA957" s="61"/>
      <c r="AB957" s="61"/>
    </row>
    <row r="958" spans="1:28" ht="14.25" customHeight="1" x14ac:dyDescent="0.35">
      <c r="A958" s="61"/>
      <c r="B958" s="61"/>
      <c r="C958" s="61"/>
      <c r="D958" s="61"/>
      <c r="E958" s="61"/>
      <c r="F958" s="61"/>
      <c r="G958" s="61"/>
      <c r="H958" s="61"/>
      <c r="I958" s="61"/>
      <c r="J958" s="61"/>
      <c r="K958" s="61"/>
      <c r="L958" s="61"/>
      <c r="M958" s="61"/>
      <c r="N958" s="61"/>
      <c r="O958" s="61"/>
      <c r="P958" s="61"/>
      <c r="Q958" s="61"/>
      <c r="R958" s="61"/>
      <c r="S958" s="61"/>
      <c r="T958" s="61"/>
      <c r="U958" s="61"/>
      <c r="V958" s="61"/>
      <c r="W958" s="61"/>
      <c r="X958" s="61"/>
      <c r="Y958" s="61"/>
      <c r="Z958" s="61"/>
      <c r="AA958" s="61"/>
      <c r="AB958" s="61"/>
    </row>
    <row r="959" spans="1:28" ht="14.25" customHeight="1" x14ac:dyDescent="0.35">
      <c r="A959" s="61"/>
      <c r="B959" s="61"/>
      <c r="C959" s="61"/>
      <c r="D959" s="61"/>
      <c r="E959" s="61"/>
      <c r="F959" s="61"/>
      <c r="G959" s="61"/>
      <c r="H959" s="61"/>
      <c r="I959" s="61"/>
      <c r="J959" s="61"/>
      <c r="K959" s="61"/>
      <c r="L959" s="61"/>
      <c r="M959" s="61"/>
      <c r="N959" s="61"/>
      <c r="O959" s="61"/>
      <c r="P959" s="61"/>
      <c r="Q959" s="61"/>
      <c r="R959" s="61"/>
      <c r="S959" s="61"/>
      <c r="T959" s="61"/>
      <c r="U959" s="61"/>
      <c r="V959" s="61"/>
      <c r="W959" s="61"/>
      <c r="X959" s="61"/>
      <c r="Y959" s="61"/>
      <c r="Z959" s="61"/>
      <c r="AA959" s="61"/>
      <c r="AB959" s="61"/>
    </row>
    <row r="960" spans="1:28" ht="14.25" customHeight="1" x14ac:dyDescent="0.35">
      <c r="A960" s="61"/>
      <c r="B960" s="61"/>
      <c r="C960" s="61"/>
      <c r="D960" s="61"/>
      <c r="E960" s="61"/>
      <c r="F960" s="61"/>
      <c r="G960" s="61"/>
      <c r="H960" s="61"/>
      <c r="I960" s="61"/>
      <c r="J960" s="61"/>
      <c r="K960" s="61"/>
      <c r="L960" s="61"/>
      <c r="M960" s="61"/>
      <c r="N960" s="61"/>
      <c r="O960" s="61"/>
      <c r="P960" s="61"/>
      <c r="Q960" s="61"/>
      <c r="R960" s="61"/>
      <c r="S960" s="61"/>
      <c r="T960" s="61"/>
      <c r="U960" s="61"/>
      <c r="V960" s="61"/>
      <c r="W960" s="61"/>
      <c r="X960" s="61"/>
      <c r="Y960" s="61"/>
      <c r="Z960" s="61"/>
      <c r="AA960" s="61"/>
      <c r="AB960" s="61"/>
    </row>
    <row r="961" spans="1:28" ht="14.25" customHeight="1" x14ac:dyDescent="0.35">
      <c r="A961" s="61"/>
      <c r="B961" s="61"/>
      <c r="C961" s="61"/>
      <c r="D961" s="61"/>
      <c r="E961" s="61"/>
      <c r="F961" s="61"/>
      <c r="G961" s="61"/>
      <c r="H961" s="61"/>
      <c r="I961" s="61"/>
      <c r="J961" s="61"/>
      <c r="K961" s="61"/>
      <c r="L961" s="61"/>
      <c r="M961" s="61"/>
      <c r="N961" s="61"/>
      <c r="O961" s="61"/>
      <c r="P961" s="61"/>
      <c r="Q961" s="61"/>
      <c r="R961" s="61"/>
      <c r="S961" s="61"/>
      <c r="T961" s="61"/>
      <c r="U961" s="61"/>
      <c r="V961" s="61"/>
      <c r="W961" s="61"/>
      <c r="X961" s="61"/>
      <c r="Y961" s="61"/>
      <c r="Z961" s="61"/>
      <c r="AA961" s="61"/>
      <c r="AB961" s="61"/>
    </row>
    <row r="962" spans="1:28" ht="14.25" customHeight="1" x14ac:dyDescent="0.35">
      <c r="A962" s="61"/>
      <c r="B962" s="61"/>
      <c r="C962" s="61"/>
      <c r="D962" s="61"/>
      <c r="E962" s="61"/>
      <c r="F962" s="61"/>
      <c r="G962" s="61"/>
      <c r="H962" s="61"/>
      <c r="I962" s="61"/>
      <c r="J962" s="61"/>
      <c r="K962" s="61"/>
      <c r="L962" s="61"/>
      <c r="M962" s="61"/>
      <c r="N962" s="61"/>
      <c r="O962" s="61"/>
      <c r="P962" s="61"/>
      <c r="Q962" s="61"/>
      <c r="R962" s="61"/>
      <c r="S962" s="61"/>
      <c r="T962" s="61"/>
      <c r="U962" s="61"/>
      <c r="V962" s="61"/>
      <c r="W962" s="61"/>
      <c r="X962" s="61"/>
      <c r="Y962" s="61"/>
      <c r="Z962" s="61"/>
      <c r="AA962" s="61"/>
      <c r="AB962" s="61"/>
    </row>
    <row r="963" spans="1:28" ht="14.25" customHeight="1" x14ac:dyDescent="0.35">
      <c r="A963" s="61"/>
      <c r="B963" s="61"/>
      <c r="C963" s="61"/>
      <c r="D963" s="61"/>
      <c r="E963" s="61"/>
      <c r="F963" s="61"/>
      <c r="G963" s="61"/>
      <c r="H963" s="61"/>
      <c r="I963" s="61"/>
      <c r="J963" s="61"/>
      <c r="K963" s="61"/>
      <c r="L963" s="61"/>
      <c r="M963" s="61"/>
      <c r="N963" s="61"/>
      <c r="O963" s="61"/>
      <c r="P963" s="61"/>
      <c r="Q963" s="61"/>
      <c r="R963" s="61"/>
      <c r="S963" s="61"/>
      <c r="T963" s="61"/>
      <c r="U963" s="61"/>
      <c r="V963" s="61"/>
      <c r="W963" s="61"/>
      <c r="X963" s="61"/>
      <c r="Y963" s="61"/>
      <c r="Z963" s="61"/>
      <c r="AA963" s="61"/>
      <c r="AB963" s="61"/>
    </row>
    <row r="964" spans="1:28" ht="14.25" customHeight="1" x14ac:dyDescent="0.35">
      <c r="A964" s="61"/>
      <c r="B964" s="61"/>
      <c r="C964" s="61"/>
      <c r="D964" s="61"/>
      <c r="E964" s="61"/>
      <c r="F964" s="61"/>
      <c r="G964" s="61"/>
      <c r="H964" s="61"/>
      <c r="I964" s="61"/>
      <c r="J964" s="61"/>
      <c r="K964" s="61"/>
      <c r="L964" s="61"/>
      <c r="M964" s="61"/>
      <c r="N964" s="61"/>
      <c r="O964" s="61"/>
      <c r="P964" s="61"/>
      <c r="Q964" s="61"/>
      <c r="R964" s="61"/>
      <c r="S964" s="61"/>
      <c r="T964" s="61"/>
      <c r="U964" s="61"/>
      <c r="V964" s="61"/>
      <c r="W964" s="61"/>
      <c r="X964" s="61"/>
      <c r="Y964" s="61"/>
      <c r="Z964" s="61"/>
      <c r="AA964" s="61"/>
      <c r="AB964" s="61"/>
    </row>
    <row r="965" spans="1:28" ht="14.25" customHeight="1" x14ac:dyDescent="0.35">
      <c r="A965" s="61"/>
      <c r="B965" s="61"/>
      <c r="C965" s="61"/>
      <c r="D965" s="61"/>
      <c r="E965" s="61"/>
      <c r="F965" s="61"/>
      <c r="G965" s="61"/>
      <c r="H965" s="61"/>
      <c r="I965" s="61"/>
      <c r="J965" s="61"/>
      <c r="K965" s="61"/>
      <c r="L965" s="61"/>
      <c r="M965" s="61"/>
      <c r="N965" s="61"/>
      <c r="O965" s="61"/>
      <c r="P965" s="61"/>
      <c r="Q965" s="61"/>
      <c r="R965" s="61"/>
      <c r="S965" s="61"/>
      <c r="T965" s="61"/>
      <c r="U965" s="61"/>
      <c r="V965" s="61"/>
      <c r="W965" s="61"/>
      <c r="X965" s="61"/>
      <c r="Y965" s="61"/>
      <c r="Z965" s="61"/>
      <c r="AA965" s="61"/>
      <c r="AB965" s="61"/>
    </row>
    <row r="966" spans="1:28" ht="14.25" customHeight="1" x14ac:dyDescent="0.35">
      <c r="A966" s="61"/>
      <c r="B966" s="61"/>
      <c r="C966" s="61"/>
      <c r="D966" s="61"/>
      <c r="E966" s="61"/>
      <c r="F966" s="61"/>
      <c r="G966" s="61"/>
      <c r="H966" s="61"/>
      <c r="I966" s="61"/>
      <c r="J966" s="61"/>
      <c r="K966" s="61"/>
      <c r="L966" s="61"/>
      <c r="M966" s="61"/>
      <c r="N966" s="61"/>
      <c r="O966" s="61"/>
      <c r="P966" s="61"/>
      <c r="Q966" s="61"/>
      <c r="R966" s="61"/>
      <c r="S966" s="61"/>
      <c r="T966" s="61"/>
      <c r="U966" s="61"/>
      <c r="V966" s="61"/>
      <c r="W966" s="61"/>
      <c r="X966" s="61"/>
      <c r="Y966" s="61"/>
      <c r="Z966" s="61"/>
      <c r="AA966" s="61"/>
      <c r="AB966" s="61"/>
    </row>
    <row r="967" spans="1:28" ht="14.25" customHeight="1" x14ac:dyDescent="0.35">
      <c r="A967" s="61"/>
      <c r="B967" s="61"/>
      <c r="C967" s="61"/>
      <c r="D967" s="61"/>
      <c r="E967" s="61"/>
      <c r="F967" s="61"/>
      <c r="G967" s="61"/>
      <c r="H967" s="61"/>
      <c r="I967" s="61"/>
      <c r="J967" s="61"/>
      <c r="K967" s="61"/>
      <c r="L967" s="61"/>
      <c r="M967" s="61"/>
      <c r="N967" s="61"/>
      <c r="O967" s="61"/>
      <c r="P967" s="61"/>
      <c r="Q967" s="61"/>
      <c r="R967" s="61"/>
      <c r="S967" s="61"/>
      <c r="T967" s="61"/>
      <c r="U967" s="61"/>
      <c r="V967" s="61"/>
      <c r="W967" s="61"/>
      <c r="X967" s="61"/>
      <c r="Y967" s="61"/>
      <c r="Z967" s="61"/>
      <c r="AA967" s="61"/>
      <c r="AB967" s="61"/>
    </row>
    <row r="968" spans="1:28" ht="14.25" customHeight="1" x14ac:dyDescent="0.35">
      <c r="A968" s="61"/>
      <c r="B968" s="61"/>
      <c r="C968" s="61"/>
      <c r="D968" s="61"/>
      <c r="E968" s="61"/>
      <c r="F968" s="61"/>
      <c r="G968" s="61"/>
      <c r="H968" s="61"/>
      <c r="I968" s="61"/>
      <c r="J968" s="61"/>
      <c r="K968" s="61"/>
      <c r="L968" s="61"/>
      <c r="M968" s="61"/>
      <c r="N968" s="61"/>
      <c r="O968" s="61"/>
      <c r="P968" s="61"/>
      <c r="Q968" s="61"/>
      <c r="R968" s="61"/>
      <c r="S968" s="61"/>
      <c r="T968" s="61"/>
      <c r="U968" s="61"/>
      <c r="V968" s="61"/>
      <c r="W968" s="61"/>
      <c r="X968" s="61"/>
      <c r="Y968" s="61"/>
      <c r="Z968" s="61"/>
      <c r="AA968" s="61"/>
      <c r="AB968" s="61"/>
    </row>
    <row r="969" spans="1:28" ht="14.25" customHeight="1" x14ac:dyDescent="0.35">
      <c r="A969" s="61"/>
      <c r="B969" s="61"/>
      <c r="C969" s="61"/>
      <c r="D969" s="61"/>
      <c r="E969" s="61"/>
      <c r="F969" s="61"/>
      <c r="G969" s="61"/>
      <c r="H969" s="61"/>
      <c r="I969" s="61"/>
      <c r="J969" s="61"/>
      <c r="K969" s="61"/>
      <c r="L969" s="61"/>
      <c r="M969" s="61"/>
      <c r="N969" s="61"/>
      <c r="O969" s="61"/>
      <c r="P969" s="61"/>
      <c r="Q969" s="61"/>
      <c r="R969" s="61"/>
      <c r="S969" s="61"/>
      <c r="T969" s="61"/>
      <c r="U969" s="61"/>
      <c r="V969" s="61"/>
      <c r="W969" s="61"/>
      <c r="X969" s="61"/>
      <c r="Y969" s="61"/>
      <c r="Z969" s="61"/>
      <c r="AA969" s="61"/>
      <c r="AB969" s="61"/>
    </row>
    <row r="970" spans="1:28" ht="14.25" customHeight="1" x14ac:dyDescent="0.35">
      <c r="A970" s="61"/>
      <c r="B970" s="61"/>
      <c r="C970" s="61"/>
      <c r="D970" s="61"/>
      <c r="E970" s="61"/>
      <c r="F970" s="61"/>
      <c r="G970" s="61"/>
      <c r="H970" s="61"/>
      <c r="I970" s="61"/>
      <c r="J970" s="61"/>
      <c r="K970" s="61"/>
      <c r="L970" s="61"/>
      <c r="M970" s="61"/>
      <c r="N970" s="61"/>
      <c r="O970" s="61"/>
      <c r="P970" s="61"/>
      <c r="Q970" s="61"/>
      <c r="R970" s="61"/>
      <c r="S970" s="61"/>
      <c r="T970" s="61"/>
      <c r="U970" s="61"/>
      <c r="V970" s="61"/>
      <c r="W970" s="61"/>
      <c r="X970" s="61"/>
      <c r="Y970" s="61"/>
      <c r="Z970" s="61"/>
      <c r="AA970" s="61"/>
      <c r="AB970" s="61"/>
    </row>
    <row r="971" spans="1:28" ht="14.25" customHeight="1" x14ac:dyDescent="0.35">
      <c r="A971" s="61"/>
      <c r="B971" s="61"/>
      <c r="C971" s="61"/>
      <c r="D971" s="61"/>
      <c r="E971" s="61"/>
      <c r="F971" s="61"/>
      <c r="G971" s="61"/>
      <c r="H971" s="61"/>
      <c r="I971" s="61"/>
      <c r="J971" s="61"/>
      <c r="K971" s="61"/>
      <c r="L971" s="61"/>
      <c r="M971" s="61"/>
      <c r="N971" s="61"/>
      <c r="O971" s="61"/>
      <c r="P971" s="61"/>
      <c r="Q971" s="61"/>
      <c r="R971" s="61"/>
      <c r="S971" s="61"/>
      <c r="T971" s="61"/>
      <c r="U971" s="61"/>
      <c r="V971" s="61"/>
      <c r="W971" s="61"/>
      <c r="X971" s="61"/>
      <c r="Y971" s="61"/>
      <c r="Z971" s="61"/>
      <c r="AA971" s="61"/>
      <c r="AB971" s="61"/>
    </row>
    <row r="972" spans="1:28" ht="14.25" customHeight="1" x14ac:dyDescent="0.35">
      <c r="A972" s="61"/>
      <c r="B972" s="61"/>
      <c r="C972" s="61"/>
      <c r="D972" s="61"/>
      <c r="E972" s="61"/>
      <c r="F972" s="61"/>
      <c r="G972" s="61"/>
      <c r="H972" s="61"/>
      <c r="I972" s="61"/>
      <c r="J972" s="61"/>
      <c r="K972" s="61"/>
      <c r="L972" s="61"/>
      <c r="M972" s="61"/>
      <c r="N972" s="61"/>
      <c r="O972" s="61"/>
      <c r="P972" s="61"/>
      <c r="Q972" s="61"/>
      <c r="R972" s="61"/>
      <c r="S972" s="61"/>
      <c r="T972" s="61"/>
      <c r="U972" s="61"/>
      <c r="V972" s="61"/>
      <c r="W972" s="61"/>
      <c r="X972" s="61"/>
      <c r="Y972" s="61"/>
      <c r="Z972" s="61"/>
      <c r="AA972" s="61"/>
      <c r="AB972" s="61"/>
    </row>
    <row r="973" spans="1:28" ht="14.25" customHeight="1" x14ac:dyDescent="0.35">
      <c r="A973" s="61"/>
      <c r="B973" s="61"/>
      <c r="C973" s="61"/>
      <c r="D973" s="61"/>
      <c r="E973" s="61"/>
      <c r="F973" s="61"/>
      <c r="G973" s="61"/>
      <c r="H973" s="61"/>
      <c r="I973" s="61"/>
      <c r="J973" s="61"/>
      <c r="K973" s="61"/>
      <c r="L973" s="61"/>
      <c r="M973" s="61"/>
      <c r="N973" s="61"/>
      <c r="O973" s="61"/>
      <c r="P973" s="61"/>
      <c r="Q973" s="61"/>
      <c r="R973" s="61"/>
      <c r="S973" s="61"/>
      <c r="T973" s="61"/>
      <c r="U973" s="61"/>
      <c r="V973" s="61"/>
      <c r="W973" s="61"/>
      <c r="X973" s="61"/>
      <c r="Y973" s="61"/>
      <c r="Z973" s="61"/>
      <c r="AA973" s="61"/>
      <c r="AB973" s="61"/>
    </row>
    <row r="974" spans="1:28" ht="14.25" customHeight="1" x14ac:dyDescent="0.35">
      <c r="A974" s="61"/>
      <c r="B974" s="61"/>
      <c r="C974" s="61"/>
      <c r="D974" s="61"/>
      <c r="E974" s="61"/>
      <c r="F974" s="61"/>
      <c r="G974" s="61"/>
      <c r="H974" s="61"/>
      <c r="I974" s="61"/>
      <c r="J974" s="61"/>
      <c r="K974" s="61"/>
      <c r="L974" s="61"/>
      <c r="M974" s="61"/>
      <c r="N974" s="61"/>
      <c r="O974" s="61"/>
      <c r="P974" s="61"/>
      <c r="Q974" s="61"/>
      <c r="R974" s="61"/>
      <c r="S974" s="61"/>
      <c r="T974" s="61"/>
      <c r="U974" s="61"/>
      <c r="V974" s="61"/>
      <c r="W974" s="61"/>
      <c r="X974" s="61"/>
      <c r="Y974" s="61"/>
      <c r="Z974" s="61"/>
      <c r="AA974" s="61"/>
      <c r="AB974" s="61"/>
    </row>
    <row r="975" spans="1:28" ht="14.25" customHeight="1" x14ac:dyDescent="0.35">
      <c r="A975" s="61"/>
      <c r="B975" s="61"/>
      <c r="C975" s="61"/>
      <c r="D975" s="61"/>
      <c r="E975" s="61"/>
      <c r="F975" s="61"/>
      <c r="G975" s="61"/>
      <c r="H975" s="61"/>
      <c r="I975" s="61"/>
      <c r="J975" s="61"/>
      <c r="K975" s="61"/>
      <c r="L975" s="61"/>
      <c r="M975" s="61"/>
      <c r="N975" s="61"/>
      <c r="O975" s="61"/>
      <c r="P975" s="61"/>
      <c r="Q975" s="61"/>
      <c r="R975" s="61"/>
      <c r="S975" s="61"/>
      <c r="T975" s="61"/>
      <c r="U975" s="61"/>
      <c r="V975" s="61"/>
      <c r="W975" s="61"/>
      <c r="X975" s="61"/>
      <c r="Y975" s="61"/>
      <c r="Z975" s="61"/>
      <c r="AA975" s="61"/>
      <c r="AB975" s="61"/>
    </row>
    <row r="976" spans="1:28" ht="14.25" customHeight="1" x14ac:dyDescent="0.35">
      <c r="A976" s="61"/>
      <c r="B976" s="61"/>
      <c r="C976" s="61"/>
      <c r="D976" s="61"/>
      <c r="E976" s="61"/>
      <c r="F976" s="61"/>
      <c r="G976" s="61"/>
      <c r="H976" s="61"/>
      <c r="I976" s="61"/>
      <c r="J976" s="61"/>
      <c r="K976" s="61"/>
      <c r="L976" s="61"/>
      <c r="M976" s="61"/>
      <c r="N976" s="61"/>
      <c r="O976" s="61"/>
      <c r="P976" s="61"/>
      <c r="Q976" s="61"/>
      <c r="R976" s="61"/>
      <c r="S976" s="61"/>
      <c r="T976" s="61"/>
      <c r="U976" s="61"/>
      <c r="V976" s="61"/>
      <c r="W976" s="61"/>
      <c r="X976" s="61"/>
      <c r="Y976" s="61"/>
      <c r="Z976" s="61"/>
      <c r="AA976" s="61"/>
      <c r="AB976" s="61"/>
    </row>
    <row r="977" spans="1:28" ht="14.25" customHeight="1" x14ac:dyDescent="0.35">
      <c r="A977" s="61"/>
      <c r="B977" s="61"/>
      <c r="C977" s="61"/>
      <c r="D977" s="61"/>
      <c r="E977" s="61"/>
      <c r="F977" s="61"/>
      <c r="G977" s="61"/>
      <c r="H977" s="61"/>
      <c r="I977" s="61"/>
      <c r="J977" s="61"/>
      <c r="K977" s="61"/>
      <c r="L977" s="61"/>
      <c r="M977" s="61"/>
      <c r="N977" s="61"/>
      <c r="O977" s="61"/>
      <c r="P977" s="61"/>
      <c r="Q977" s="61"/>
      <c r="R977" s="61"/>
      <c r="S977" s="61"/>
      <c r="T977" s="61"/>
      <c r="U977" s="61"/>
      <c r="V977" s="61"/>
      <c r="W977" s="61"/>
      <c r="X977" s="61"/>
      <c r="Y977" s="61"/>
      <c r="Z977" s="61"/>
      <c r="AA977" s="61"/>
      <c r="AB977" s="61"/>
    </row>
    <row r="978" spans="1:28" ht="14.25" customHeight="1" x14ac:dyDescent="0.35">
      <c r="A978" s="61"/>
      <c r="B978" s="61"/>
      <c r="C978" s="61"/>
      <c r="D978" s="61"/>
      <c r="E978" s="61"/>
      <c r="F978" s="61"/>
      <c r="G978" s="61"/>
      <c r="H978" s="61"/>
      <c r="I978" s="61"/>
      <c r="J978" s="61"/>
      <c r="K978" s="61"/>
      <c r="L978" s="61"/>
      <c r="M978" s="61"/>
      <c r="N978" s="61"/>
      <c r="O978" s="61"/>
      <c r="P978" s="61"/>
      <c r="Q978" s="61"/>
      <c r="R978" s="61"/>
      <c r="S978" s="61"/>
      <c r="T978" s="61"/>
      <c r="U978" s="61"/>
      <c r="V978" s="61"/>
      <c r="W978" s="61"/>
      <c r="X978" s="61"/>
      <c r="Y978" s="61"/>
      <c r="Z978" s="61"/>
      <c r="AA978" s="61"/>
      <c r="AB978" s="61"/>
    </row>
    <row r="979" spans="1:28" ht="14.25" customHeight="1" x14ac:dyDescent="0.35">
      <c r="A979" s="61"/>
    </row>
  </sheetData>
  <mergeCells count="100">
    <mergeCell ref="C60:G60"/>
    <mergeCell ref="H60:I60"/>
    <mergeCell ref="J60:M60"/>
    <mergeCell ref="N60:U60"/>
    <mergeCell ref="V60:AA60"/>
    <mergeCell ref="C59:G59"/>
    <mergeCell ref="H59:I59"/>
    <mergeCell ref="J59:M59"/>
    <mergeCell ref="N59:U59"/>
    <mergeCell ref="V59:AA59"/>
    <mergeCell ref="C58:G58"/>
    <mergeCell ref="H58:I58"/>
    <mergeCell ref="J58:M58"/>
    <mergeCell ref="N58:U58"/>
    <mergeCell ref="V58:AA58"/>
    <mergeCell ref="C57:G57"/>
    <mergeCell ref="H57:I57"/>
    <mergeCell ref="J57:M57"/>
    <mergeCell ref="N57:U57"/>
    <mergeCell ref="V57:AA57"/>
    <mergeCell ref="C54:G56"/>
    <mergeCell ref="H54:I56"/>
    <mergeCell ref="J54:M56"/>
    <mergeCell ref="N54:U56"/>
    <mergeCell ref="V54:AA56"/>
    <mergeCell ref="C46:AA51"/>
    <mergeCell ref="C37:G37"/>
    <mergeCell ref="K37:AA37"/>
    <mergeCell ref="C38:G38"/>
    <mergeCell ref="K38:AA38"/>
    <mergeCell ref="C39:G39"/>
    <mergeCell ref="K39:AA39"/>
    <mergeCell ref="C40:G40"/>
    <mergeCell ref="K40:AA40"/>
    <mergeCell ref="C41:G41"/>
    <mergeCell ref="K41:AA41"/>
    <mergeCell ref="C44:AA45"/>
    <mergeCell ref="Z32:AA32"/>
    <mergeCell ref="C30:J32"/>
    <mergeCell ref="K30:R30"/>
    <mergeCell ref="S30:W30"/>
    <mergeCell ref="X30:AA30"/>
    <mergeCell ref="K31:N31"/>
    <mergeCell ref="O31:R31"/>
    <mergeCell ref="S31:T31"/>
    <mergeCell ref="U31:W31"/>
    <mergeCell ref="X31:Y31"/>
    <mergeCell ref="Z31:AA31"/>
    <mergeCell ref="K32:N32"/>
    <mergeCell ref="O32:R32"/>
    <mergeCell ref="S32:T32"/>
    <mergeCell ref="U32:W32"/>
    <mergeCell ref="X32:Y32"/>
    <mergeCell ref="C34:AA34"/>
    <mergeCell ref="C35:G36"/>
    <mergeCell ref="H35:H36"/>
    <mergeCell ref="I35:I36"/>
    <mergeCell ref="J35:J36"/>
    <mergeCell ref="K35:AA36"/>
    <mergeCell ref="C23:I23"/>
    <mergeCell ref="J23:P23"/>
    <mergeCell ref="Q23:AA23"/>
    <mergeCell ref="C24:I24"/>
    <mergeCell ref="J24:P24"/>
    <mergeCell ref="Q24:AA24"/>
    <mergeCell ref="C26:H26"/>
    <mergeCell ref="I26:AA26"/>
    <mergeCell ref="C28:H28"/>
    <mergeCell ref="I28:J28"/>
    <mergeCell ref="K28:N28"/>
    <mergeCell ref="O28:R28"/>
    <mergeCell ref="T28:V28"/>
    <mergeCell ref="X28:Z28"/>
    <mergeCell ref="C7:H8"/>
    <mergeCell ref="I7:AA8"/>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B2:G4"/>
    <mergeCell ref="H2:AB2"/>
    <mergeCell ref="H3:O3"/>
    <mergeCell ref="P3:AB3"/>
    <mergeCell ref="H4:AB4"/>
    <mergeCell ref="C10:H11"/>
    <mergeCell ref="I10:Q11"/>
    <mergeCell ref="R10:U10"/>
    <mergeCell ref="V10:AA10"/>
    <mergeCell ref="R11:U11"/>
    <mergeCell ref="V11:AA11"/>
  </mergeCells>
  <pageMargins left="0.7" right="0.7" top="0.75" bottom="0.75" header="0.3" footer="0.3"/>
  <drawing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C08AF"/>
  </sheetPr>
  <dimension ref="A1:AB992"/>
  <sheetViews>
    <sheetView topLeftCell="A38" zoomScale="70" zoomScaleNormal="70" workbookViewId="0">
      <selection activeCell="S32" sqref="S32:T32"/>
    </sheetView>
  </sheetViews>
  <sheetFormatPr baseColWidth="10" defaultColWidth="13.7265625" defaultRowHeight="15" customHeight="1" x14ac:dyDescent="0.35"/>
  <cols>
    <col min="1" max="1" width="3.54296875" style="499" customWidth="1"/>
    <col min="2" max="2" width="2.7265625" style="499" customWidth="1"/>
    <col min="3" max="6" width="2.54296875" style="499" customWidth="1"/>
    <col min="7" max="7" width="4.08984375" style="499" customWidth="1"/>
    <col min="8" max="8" width="20.26953125" style="499" customWidth="1"/>
    <col min="9" max="9" width="15.08984375" style="499" customWidth="1"/>
    <col min="10" max="10" width="14.26953125" style="499" customWidth="1"/>
    <col min="11" max="12" width="3.26953125" style="499" customWidth="1"/>
    <col min="13" max="15" width="2.54296875" style="499" customWidth="1"/>
    <col min="16" max="16" width="3.26953125" style="499" customWidth="1"/>
    <col min="17" max="17" width="3.36328125" style="499" customWidth="1"/>
    <col min="18" max="18" width="3.54296875" style="499" customWidth="1"/>
    <col min="19" max="19" width="3.08984375" style="499" customWidth="1"/>
    <col min="20" max="20" width="7.08984375" style="499" customWidth="1"/>
    <col min="21" max="21" width="3.36328125" style="499" customWidth="1"/>
    <col min="22" max="22" width="3.54296875" style="499" customWidth="1"/>
    <col min="23" max="25" width="4.7265625" style="499" customWidth="1"/>
    <col min="26" max="26" width="6.36328125" style="499" customWidth="1"/>
    <col min="27" max="27" width="22.08984375" style="499" customWidth="1"/>
    <col min="28" max="28" width="3.81640625" style="499" customWidth="1"/>
    <col min="29" max="16384" width="13.7265625" style="499"/>
  </cols>
  <sheetData>
    <row r="1" spans="1:28" ht="14.25" customHeight="1" thickBot="1" x14ac:dyDescent="0.4">
      <c r="A1" s="61"/>
      <c r="B1" s="62"/>
      <c r="C1" s="62"/>
      <c r="D1" s="62"/>
      <c r="E1" s="62"/>
      <c r="F1" s="62"/>
      <c r="G1" s="61"/>
      <c r="H1" s="61"/>
      <c r="I1" s="61"/>
      <c r="J1" s="61"/>
      <c r="K1" s="61"/>
      <c r="L1" s="61"/>
      <c r="M1" s="61"/>
      <c r="N1" s="61"/>
      <c r="O1" s="61"/>
      <c r="P1" s="61"/>
      <c r="Q1" s="61"/>
      <c r="R1" s="61"/>
      <c r="S1" s="61"/>
      <c r="T1" s="61"/>
      <c r="U1" s="61"/>
      <c r="V1" s="61"/>
      <c r="W1" s="61"/>
      <c r="X1" s="61"/>
      <c r="Y1" s="61"/>
      <c r="Z1" s="61"/>
      <c r="AA1" s="61"/>
      <c r="AB1" s="61"/>
    </row>
    <row r="2" spans="1:28" ht="45.75" customHeight="1" x14ac:dyDescent="0.35">
      <c r="A2" s="61"/>
      <c r="B2" s="1622"/>
      <c r="C2" s="1565"/>
      <c r="D2" s="1565"/>
      <c r="E2" s="1565"/>
      <c r="F2" s="1565"/>
      <c r="G2" s="1606"/>
      <c r="H2" s="1633" t="s">
        <v>0</v>
      </c>
      <c r="I2" s="1574"/>
      <c r="J2" s="1574"/>
      <c r="K2" s="1574"/>
      <c r="L2" s="1574"/>
      <c r="M2" s="1574"/>
      <c r="N2" s="1574"/>
      <c r="O2" s="1574"/>
      <c r="P2" s="1574"/>
      <c r="Q2" s="1574"/>
      <c r="R2" s="1574"/>
      <c r="S2" s="1574"/>
      <c r="T2" s="1574"/>
      <c r="U2" s="1574"/>
      <c r="V2" s="1574"/>
      <c r="W2" s="1574"/>
      <c r="X2" s="1574"/>
      <c r="Y2" s="1574"/>
      <c r="Z2" s="1574"/>
      <c r="AA2" s="1574"/>
      <c r="AB2" s="1578"/>
    </row>
    <row r="3" spans="1:28" ht="14.25" customHeight="1" x14ac:dyDescent="0.35">
      <c r="A3" s="61"/>
      <c r="B3" s="1567"/>
      <c r="C3" s="1568"/>
      <c r="D3" s="1568"/>
      <c r="E3" s="1568"/>
      <c r="F3" s="1568"/>
      <c r="G3" s="1623"/>
      <c r="H3" s="1627" t="s">
        <v>1</v>
      </c>
      <c r="I3" s="1580"/>
      <c r="J3" s="1580"/>
      <c r="K3" s="1580"/>
      <c r="L3" s="1580"/>
      <c r="M3" s="1580"/>
      <c r="N3" s="1580"/>
      <c r="O3" s="1581"/>
      <c r="P3" s="1627"/>
      <c r="Q3" s="1580"/>
      <c r="R3" s="1580"/>
      <c r="S3" s="1580"/>
      <c r="T3" s="1580"/>
      <c r="U3" s="1580"/>
      <c r="V3" s="1580"/>
      <c r="W3" s="1580"/>
      <c r="X3" s="1580"/>
      <c r="Y3" s="1580"/>
      <c r="Z3" s="1580"/>
      <c r="AA3" s="1580"/>
      <c r="AB3" s="1583"/>
    </row>
    <row r="4" spans="1:28" ht="21.75" customHeight="1" thickBot="1" x14ac:dyDescent="0.4">
      <c r="A4" s="61"/>
      <c r="B4" s="1570"/>
      <c r="C4" s="1571"/>
      <c r="D4" s="1571"/>
      <c r="E4" s="1571"/>
      <c r="F4" s="1571"/>
      <c r="G4" s="1607"/>
      <c r="H4" s="1628" t="s">
        <v>356</v>
      </c>
      <c r="I4" s="1585"/>
      <c r="J4" s="1585"/>
      <c r="K4" s="1585"/>
      <c r="L4" s="1585"/>
      <c r="M4" s="1585"/>
      <c r="N4" s="1585"/>
      <c r="O4" s="1585"/>
      <c r="P4" s="1585"/>
      <c r="Q4" s="1585"/>
      <c r="R4" s="1585"/>
      <c r="S4" s="1585"/>
      <c r="T4" s="1585"/>
      <c r="U4" s="1585"/>
      <c r="V4" s="1585"/>
      <c r="W4" s="1585"/>
      <c r="X4" s="1585"/>
      <c r="Y4" s="1585"/>
      <c r="Z4" s="1585"/>
      <c r="AA4" s="1585"/>
      <c r="AB4" s="1563"/>
    </row>
    <row r="5" spans="1:28" ht="14.25" customHeight="1" x14ac:dyDescent="0.35">
      <c r="A5" s="61"/>
      <c r="B5" s="61"/>
      <c r="C5" s="61"/>
      <c r="D5" s="61"/>
      <c r="E5" s="61"/>
      <c r="F5" s="61"/>
      <c r="G5" s="61"/>
      <c r="H5" s="63"/>
      <c r="I5" s="63"/>
      <c r="J5" s="63"/>
      <c r="K5" s="63"/>
      <c r="L5" s="63"/>
      <c r="M5" s="63"/>
      <c r="N5" s="63"/>
      <c r="O5" s="63"/>
      <c r="P5" s="63"/>
      <c r="Q5" s="63"/>
      <c r="R5" s="63"/>
      <c r="S5" s="63"/>
      <c r="T5" s="63"/>
      <c r="U5" s="63"/>
      <c r="V5" s="63"/>
      <c r="W5" s="63"/>
      <c r="X5" s="63"/>
      <c r="Y5" s="63"/>
      <c r="Z5" s="63"/>
      <c r="AA5" s="63"/>
      <c r="AB5" s="63"/>
    </row>
    <row r="6" spans="1:28" ht="14.25" customHeight="1" thickBot="1" x14ac:dyDescent="0.4">
      <c r="A6" s="61"/>
      <c r="B6" s="64"/>
      <c r="C6" s="65"/>
      <c r="D6" s="65"/>
      <c r="E6" s="65"/>
      <c r="F6" s="65"/>
      <c r="G6" s="65"/>
      <c r="H6" s="65"/>
      <c r="I6" s="66"/>
      <c r="J6" s="66"/>
      <c r="K6" s="66"/>
      <c r="L6" s="66"/>
      <c r="M6" s="66"/>
      <c r="N6" s="66"/>
      <c r="O6" s="66"/>
      <c r="P6" s="66"/>
      <c r="Q6" s="66"/>
      <c r="R6" s="66"/>
      <c r="S6" s="66"/>
      <c r="T6" s="66"/>
      <c r="U6" s="66"/>
      <c r="V6" s="66"/>
      <c r="W6" s="65"/>
      <c r="X6" s="65"/>
      <c r="Y6" s="65"/>
      <c r="Z6" s="65"/>
      <c r="AA6" s="65"/>
      <c r="AB6" s="67"/>
    </row>
    <row r="7" spans="1:28" ht="15" customHeight="1" x14ac:dyDescent="0.35">
      <c r="A7" s="61"/>
      <c r="B7" s="68"/>
      <c r="C7" s="1604" t="s">
        <v>4</v>
      </c>
      <c r="D7" s="1565"/>
      <c r="E7" s="1565"/>
      <c r="F7" s="1565"/>
      <c r="G7" s="1565"/>
      <c r="H7" s="1566"/>
      <c r="I7" s="1634" t="s">
        <v>357</v>
      </c>
      <c r="J7" s="1565"/>
      <c r="K7" s="1565"/>
      <c r="L7" s="1565"/>
      <c r="M7" s="1565"/>
      <c r="N7" s="1565"/>
      <c r="O7" s="1565"/>
      <c r="P7" s="1565"/>
      <c r="Q7" s="1565"/>
      <c r="R7" s="1565"/>
      <c r="S7" s="1565"/>
      <c r="T7" s="1565"/>
      <c r="U7" s="1565"/>
      <c r="V7" s="1565"/>
      <c r="W7" s="1565"/>
      <c r="X7" s="1565"/>
      <c r="Y7" s="1565"/>
      <c r="Z7" s="1565"/>
      <c r="AA7" s="1566"/>
      <c r="AB7" s="69"/>
    </row>
    <row r="8" spans="1:28" ht="7.9" customHeight="1" thickBot="1" x14ac:dyDescent="0.4">
      <c r="A8" s="61"/>
      <c r="B8" s="68"/>
      <c r="C8" s="1570"/>
      <c r="D8" s="1571"/>
      <c r="E8" s="1571"/>
      <c r="F8" s="1571"/>
      <c r="G8" s="1571"/>
      <c r="H8" s="1572"/>
      <c r="I8" s="1570"/>
      <c r="J8" s="1571"/>
      <c r="K8" s="1571"/>
      <c r="L8" s="1571"/>
      <c r="M8" s="1571"/>
      <c r="N8" s="1571"/>
      <c r="O8" s="1571"/>
      <c r="P8" s="1571"/>
      <c r="Q8" s="1571"/>
      <c r="R8" s="1571"/>
      <c r="S8" s="1571"/>
      <c r="T8" s="1571"/>
      <c r="U8" s="1571"/>
      <c r="V8" s="1571"/>
      <c r="W8" s="1571"/>
      <c r="X8" s="1571"/>
      <c r="Y8" s="1571"/>
      <c r="Z8" s="1571"/>
      <c r="AA8" s="1572"/>
      <c r="AB8" s="69"/>
    </row>
    <row r="9" spans="1:28" ht="14.25" customHeight="1" thickBot="1" x14ac:dyDescent="0.4">
      <c r="A9" s="61"/>
      <c r="B9" s="68"/>
      <c r="C9" s="665"/>
      <c r="D9" s="665"/>
      <c r="E9" s="665"/>
      <c r="F9" s="665"/>
      <c r="G9" s="665"/>
      <c r="H9" s="665"/>
      <c r="I9" s="70"/>
      <c r="J9" s="70"/>
      <c r="K9" s="70"/>
      <c r="L9" s="70"/>
      <c r="M9" s="70"/>
      <c r="N9" s="70"/>
      <c r="O9" s="70"/>
      <c r="P9" s="70"/>
      <c r="Q9" s="70"/>
      <c r="R9" s="70"/>
      <c r="S9" s="70"/>
      <c r="T9" s="70"/>
      <c r="U9" s="70"/>
      <c r="V9" s="70"/>
      <c r="W9" s="665"/>
      <c r="X9" s="665"/>
      <c r="Y9" s="665"/>
      <c r="Z9" s="665"/>
      <c r="AA9" s="665"/>
      <c r="AB9" s="69"/>
    </row>
    <row r="10" spans="1:28" ht="15" customHeight="1" thickBot="1" x14ac:dyDescent="0.4">
      <c r="A10" s="61"/>
      <c r="B10" s="68"/>
      <c r="C10" s="1604" t="s">
        <v>5</v>
      </c>
      <c r="D10" s="1565"/>
      <c r="E10" s="1565"/>
      <c r="F10" s="1565"/>
      <c r="G10" s="1565"/>
      <c r="H10" s="1566"/>
      <c r="I10" s="1641" t="s">
        <v>358</v>
      </c>
      <c r="J10" s="1636"/>
      <c r="K10" s="1636"/>
      <c r="L10" s="1636"/>
      <c r="M10" s="1636"/>
      <c r="N10" s="1636"/>
      <c r="O10" s="1636"/>
      <c r="P10" s="1636"/>
      <c r="Q10" s="1642"/>
      <c r="R10" s="1645" t="s">
        <v>7</v>
      </c>
      <c r="S10" s="1588"/>
      <c r="T10" s="1588"/>
      <c r="U10" s="1589"/>
      <c r="V10" s="1597" t="s">
        <v>8</v>
      </c>
      <c r="W10" s="1574"/>
      <c r="X10" s="1574"/>
      <c r="Y10" s="1574"/>
      <c r="Z10" s="1574"/>
      <c r="AA10" s="1578"/>
      <c r="AB10" s="69"/>
    </row>
    <row r="11" spans="1:28" ht="21" customHeight="1" thickBot="1" x14ac:dyDescent="0.4">
      <c r="A11" s="61"/>
      <c r="B11" s="68"/>
      <c r="C11" s="1570"/>
      <c r="D11" s="1571"/>
      <c r="E11" s="1571"/>
      <c r="F11" s="1571"/>
      <c r="G11" s="1571"/>
      <c r="H11" s="1572"/>
      <c r="I11" s="1643"/>
      <c r="J11" s="1638"/>
      <c r="K11" s="1638"/>
      <c r="L11" s="1638"/>
      <c r="M11" s="1638"/>
      <c r="N11" s="1638"/>
      <c r="O11" s="1638"/>
      <c r="P11" s="1638"/>
      <c r="Q11" s="1644"/>
      <c r="R11" s="1666" t="s">
        <v>359</v>
      </c>
      <c r="S11" s="1588"/>
      <c r="T11" s="1588"/>
      <c r="U11" s="1589"/>
      <c r="V11" s="1598" t="s">
        <v>327</v>
      </c>
      <c r="W11" s="1585"/>
      <c r="X11" s="1585"/>
      <c r="Y11" s="1585"/>
      <c r="Z11" s="1585"/>
      <c r="AA11" s="1563"/>
      <c r="AB11" s="69"/>
    </row>
    <row r="12" spans="1:28" ht="14.25" customHeight="1" thickBot="1" x14ac:dyDescent="0.4">
      <c r="A12" s="61"/>
      <c r="B12" s="60"/>
      <c r="C12" s="614"/>
      <c r="D12" s="614"/>
      <c r="E12" s="614"/>
      <c r="F12" s="614"/>
      <c r="G12" s="614"/>
      <c r="H12" s="614"/>
      <c r="I12" s="614"/>
      <c r="J12" s="614"/>
      <c r="K12" s="614"/>
      <c r="L12" s="614"/>
      <c r="M12" s="614"/>
      <c r="N12" s="614"/>
      <c r="O12" s="614"/>
      <c r="P12" s="614"/>
      <c r="Q12" s="614"/>
      <c r="R12" s="614"/>
      <c r="S12" s="614"/>
      <c r="T12" s="614"/>
      <c r="U12" s="614"/>
      <c r="V12" s="614"/>
      <c r="W12" s="614"/>
      <c r="X12" s="614"/>
      <c r="Y12" s="614"/>
      <c r="Z12" s="614"/>
      <c r="AA12" s="614"/>
      <c r="AB12" s="71"/>
    </row>
    <row r="13" spans="1:28" ht="15" customHeight="1" x14ac:dyDescent="0.35">
      <c r="A13" s="61"/>
      <c r="B13" s="60"/>
      <c r="C13" s="1604" t="s">
        <v>10</v>
      </c>
      <c r="D13" s="1565"/>
      <c r="E13" s="1565"/>
      <c r="F13" s="1565"/>
      <c r="G13" s="1565"/>
      <c r="H13" s="1566"/>
      <c r="I13" s="1635" t="s">
        <v>360</v>
      </c>
      <c r="J13" s="1636"/>
      <c r="K13" s="1636"/>
      <c r="L13" s="1636"/>
      <c r="M13" s="1636"/>
      <c r="N13" s="1636"/>
      <c r="O13" s="1636"/>
      <c r="P13" s="1636"/>
      <c r="Q13" s="1636"/>
      <c r="R13" s="1636"/>
      <c r="S13" s="1637"/>
      <c r="T13" s="1597" t="s">
        <v>11</v>
      </c>
      <c r="U13" s="1574"/>
      <c r="V13" s="1574"/>
      <c r="W13" s="1574"/>
      <c r="X13" s="1574"/>
      <c r="Y13" s="1574"/>
      <c r="Z13" s="1574"/>
      <c r="AA13" s="1578"/>
      <c r="AB13" s="71"/>
    </row>
    <row r="14" spans="1:28" ht="25.9" customHeight="1" thickBot="1" x14ac:dyDescent="0.4">
      <c r="A14" s="61"/>
      <c r="B14" s="60"/>
      <c r="C14" s="1570"/>
      <c r="D14" s="1571"/>
      <c r="E14" s="1571"/>
      <c r="F14" s="1571"/>
      <c r="G14" s="1571"/>
      <c r="H14" s="1572"/>
      <c r="I14" s="1638"/>
      <c r="J14" s="1638"/>
      <c r="K14" s="1638"/>
      <c r="L14" s="1638"/>
      <c r="M14" s="1638"/>
      <c r="N14" s="1638"/>
      <c r="O14" s="1638"/>
      <c r="P14" s="1638"/>
      <c r="Q14" s="1638"/>
      <c r="R14" s="1638"/>
      <c r="S14" s="1639"/>
      <c r="T14" s="1599" t="s">
        <v>310</v>
      </c>
      <c r="U14" s="1585"/>
      <c r="V14" s="1585"/>
      <c r="W14" s="1585"/>
      <c r="X14" s="1585"/>
      <c r="Y14" s="1585"/>
      <c r="Z14" s="1585"/>
      <c r="AA14" s="1563"/>
      <c r="AB14" s="71"/>
    </row>
    <row r="15" spans="1:28" ht="14.25" customHeight="1" thickBot="1" x14ac:dyDescent="0.4">
      <c r="A15" s="61"/>
      <c r="B15" s="60"/>
      <c r="C15" s="614"/>
      <c r="D15" s="614"/>
      <c r="E15" s="614"/>
      <c r="F15" s="614"/>
      <c r="G15" s="614"/>
      <c r="H15" s="614"/>
      <c r="I15" s="614"/>
      <c r="J15" s="614"/>
      <c r="K15" s="614"/>
      <c r="L15" s="614"/>
      <c r="M15" s="614"/>
      <c r="N15" s="614"/>
      <c r="O15" s="614"/>
      <c r="P15" s="614"/>
      <c r="Q15" s="614"/>
      <c r="R15" s="614"/>
      <c r="S15" s="614"/>
      <c r="T15" s="614"/>
      <c r="U15" s="614"/>
      <c r="V15" s="614"/>
      <c r="W15" s="614"/>
      <c r="X15" s="614"/>
      <c r="Y15" s="614"/>
      <c r="Z15" s="614"/>
      <c r="AA15" s="614"/>
      <c r="AB15" s="71"/>
    </row>
    <row r="16" spans="1:28" ht="25.9" customHeight="1" thickBot="1" x14ac:dyDescent="0.4">
      <c r="A16" s="61"/>
      <c r="B16" s="60"/>
      <c r="C16" s="1587" t="s">
        <v>13</v>
      </c>
      <c r="D16" s="1588"/>
      <c r="E16" s="1588"/>
      <c r="F16" s="1588"/>
      <c r="G16" s="1588"/>
      <c r="H16" s="1589"/>
      <c r="I16" s="1656" t="s">
        <v>361</v>
      </c>
      <c r="J16" s="1630"/>
      <c r="K16" s="1630"/>
      <c r="L16" s="1630"/>
      <c r="M16" s="1630"/>
      <c r="N16" s="1630"/>
      <c r="O16" s="1630"/>
      <c r="P16" s="1630"/>
      <c r="Q16" s="1630"/>
      <c r="R16" s="1630"/>
      <c r="S16" s="1630"/>
      <c r="T16" s="1630"/>
      <c r="U16" s="1630"/>
      <c r="V16" s="1630"/>
      <c r="W16" s="1630"/>
      <c r="X16" s="1630"/>
      <c r="Y16" s="1630"/>
      <c r="Z16" s="1630"/>
      <c r="AA16" s="1631"/>
      <c r="AB16" s="71"/>
    </row>
    <row r="17" spans="1:28" ht="16.5" customHeight="1" thickBot="1" x14ac:dyDescent="0.4">
      <c r="A17" s="61"/>
      <c r="B17" s="60"/>
      <c r="C17" s="70"/>
      <c r="D17" s="70"/>
      <c r="E17" s="70"/>
      <c r="F17" s="70"/>
      <c r="G17" s="70"/>
      <c r="H17" s="70"/>
      <c r="I17" s="338"/>
      <c r="J17" s="338"/>
      <c r="K17" s="338"/>
      <c r="L17" s="338"/>
      <c r="M17" s="338"/>
      <c r="N17" s="338"/>
      <c r="O17" s="338"/>
      <c r="P17" s="338"/>
      <c r="Q17" s="338"/>
      <c r="R17" s="338"/>
      <c r="S17" s="338"/>
      <c r="T17" s="338"/>
      <c r="U17" s="338"/>
      <c r="V17" s="338"/>
      <c r="W17" s="338"/>
      <c r="X17" s="338"/>
      <c r="Y17" s="338"/>
      <c r="Z17" s="338"/>
      <c r="AA17" s="338"/>
      <c r="AB17" s="71"/>
    </row>
    <row r="18" spans="1:28" ht="33" customHeight="1" thickBot="1" x14ac:dyDescent="0.4">
      <c r="A18" s="61"/>
      <c r="B18" s="60"/>
      <c r="C18" s="1587" t="s">
        <v>75</v>
      </c>
      <c r="D18" s="1588"/>
      <c r="E18" s="1588"/>
      <c r="F18" s="1588"/>
      <c r="G18" s="1588"/>
      <c r="H18" s="1589"/>
      <c r="I18" s="1656" t="s">
        <v>362</v>
      </c>
      <c r="J18" s="1630"/>
      <c r="K18" s="1630"/>
      <c r="L18" s="1630"/>
      <c r="M18" s="1630"/>
      <c r="N18" s="1630"/>
      <c r="O18" s="1630"/>
      <c r="P18" s="1630"/>
      <c r="Q18" s="1630"/>
      <c r="R18" s="1630"/>
      <c r="S18" s="1630"/>
      <c r="T18" s="1630"/>
      <c r="U18" s="1630"/>
      <c r="V18" s="1630"/>
      <c r="W18" s="1630"/>
      <c r="X18" s="1630"/>
      <c r="Y18" s="1630"/>
      <c r="Z18" s="1630"/>
      <c r="AA18" s="1631"/>
      <c r="AB18" s="71"/>
    </row>
    <row r="19" spans="1:28" ht="16.5" customHeight="1" thickBot="1" x14ac:dyDescent="0.4">
      <c r="A19" s="61"/>
      <c r="B19" s="60"/>
      <c r="C19" s="70"/>
      <c r="D19" s="70"/>
      <c r="E19" s="70"/>
      <c r="F19" s="70"/>
      <c r="G19" s="70"/>
      <c r="H19" s="70"/>
      <c r="I19" s="338"/>
      <c r="J19" s="338"/>
      <c r="K19" s="338"/>
      <c r="L19" s="338"/>
      <c r="M19" s="338"/>
      <c r="N19" s="338"/>
      <c r="O19" s="338"/>
      <c r="P19" s="338"/>
      <c r="Q19" s="338"/>
      <c r="R19" s="338"/>
      <c r="S19" s="338"/>
      <c r="T19" s="338"/>
      <c r="U19" s="338"/>
      <c r="V19" s="338"/>
      <c r="W19" s="338"/>
      <c r="X19" s="338"/>
      <c r="Y19" s="338"/>
      <c r="Z19" s="338"/>
      <c r="AA19" s="338"/>
      <c r="AB19" s="71"/>
    </row>
    <row r="20" spans="1:28" ht="22.5" customHeight="1" x14ac:dyDescent="0.35">
      <c r="A20" s="61"/>
      <c r="B20" s="60"/>
      <c r="C20" s="1601" t="s">
        <v>17</v>
      </c>
      <c r="D20" s="1565"/>
      <c r="E20" s="1565"/>
      <c r="F20" s="1565"/>
      <c r="G20" s="1565"/>
      <c r="H20" s="1566"/>
      <c r="I20" s="1698"/>
      <c r="J20" s="1636"/>
      <c r="K20" s="1636"/>
      <c r="L20" s="1642"/>
      <c r="M20" s="1597" t="s">
        <v>18</v>
      </c>
      <c r="N20" s="1574"/>
      <c r="O20" s="1574"/>
      <c r="P20" s="1574"/>
      <c r="Q20" s="1574"/>
      <c r="R20" s="1574"/>
      <c r="S20" s="1578"/>
      <c r="T20" s="1597" t="s">
        <v>19</v>
      </c>
      <c r="U20" s="1574"/>
      <c r="V20" s="1574"/>
      <c r="W20" s="1574"/>
      <c r="X20" s="1574"/>
      <c r="Y20" s="1574"/>
      <c r="Z20" s="1574"/>
      <c r="AA20" s="1578"/>
      <c r="AB20" s="71"/>
    </row>
    <row r="21" spans="1:28" ht="13.9" customHeight="1" thickBot="1" x14ac:dyDescent="0.4">
      <c r="A21" s="61"/>
      <c r="B21" s="60"/>
      <c r="C21" s="1570"/>
      <c r="D21" s="1571"/>
      <c r="E21" s="1571"/>
      <c r="F21" s="1571"/>
      <c r="G21" s="1571"/>
      <c r="H21" s="1572"/>
      <c r="I21" s="1643"/>
      <c r="J21" s="1638"/>
      <c r="K21" s="1638"/>
      <c r="L21" s="1644"/>
      <c r="M21" s="1699" t="s">
        <v>194</v>
      </c>
      <c r="N21" s="1700"/>
      <c r="O21" s="1700"/>
      <c r="P21" s="1700"/>
      <c r="Q21" s="1700"/>
      <c r="R21" s="1700"/>
      <c r="S21" s="1701"/>
      <c r="T21" s="1702" t="s">
        <v>61</v>
      </c>
      <c r="U21" s="1703"/>
      <c r="V21" s="1703"/>
      <c r="W21" s="1703"/>
      <c r="X21" s="1703"/>
      <c r="Y21" s="1703"/>
      <c r="Z21" s="1703"/>
      <c r="AA21" s="1704"/>
      <c r="AB21" s="71"/>
    </row>
    <row r="22" spans="1:28" ht="14.25" customHeight="1" thickBot="1" x14ac:dyDescent="0.4">
      <c r="A22" s="61"/>
      <c r="B22" s="60"/>
      <c r="C22" s="61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71"/>
    </row>
    <row r="23" spans="1:28" ht="25.15" customHeight="1" x14ac:dyDescent="0.35">
      <c r="A23" s="61"/>
      <c r="B23" s="60"/>
      <c r="C23" s="1705" t="s">
        <v>22</v>
      </c>
      <c r="D23" s="1706"/>
      <c r="E23" s="1706"/>
      <c r="F23" s="1706"/>
      <c r="G23" s="1706"/>
      <c r="H23" s="1706"/>
      <c r="I23" s="1706"/>
      <c r="J23" s="1707" t="s">
        <v>23</v>
      </c>
      <c r="K23" s="1706"/>
      <c r="L23" s="1706"/>
      <c r="M23" s="1706"/>
      <c r="N23" s="1706"/>
      <c r="O23" s="1706"/>
      <c r="P23" s="1706"/>
      <c r="Q23" s="1707" t="s">
        <v>24</v>
      </c>
      <c r="R23" s="1706"/>
      <c r="S23" s="1706"/>
      <c r="T23" s="1706"/>
      <c r="U23" s="1706"/>
      <c r="V23" s="1706"/>
      <c r="W23" s="1706"/>
      <c r="X23" s="1706"/>
      <c r="Y23" s="1706"/>
      <c r="Z23" s="1706"/>
      <c r="AA23" s="1708"/>
      <c r="AB23" s="71"/>
    </row>
    <row r="24" spans="1:28" ht="14.5" customHeight="1" thickBot="1" x14ac:dyDescent="0.4">
      <c r="A24" s="254"/>
      <c r="B24" s="600"/>
      <c r="C24" s="1723" t="s">
        <v>363</v>
      </c>
      <c r="D24" s="1724"/>
      <c r="E24" s="1724"/>
      <c r="F24" s="1724"/>
      <c r="G24" s="1724"/>
      <c r="H24" s="1724"/>
      <c r="I24" s="1725"/>
      <c r="J24" s="1709" t="s">
        <v>345</v>
      </c>
      <c r="K24" s="1710"/>
      <c r="L24" s="1710"/>
      <c r="M24" s="1710"/>
      <c r="N24" s="1710"/>
      <c r="O24" s="1710"/>
      <c r="P24" s="1710"/>
      <c r="Q24" s="1711" t="s">
        <v>364</v>
      </c>
      <c r="R24" s="1710"/>
      <c r="S24" s="1710"/>
      <c r="T24" s="1710"/>
      <c r="U24" s="1710"/>
      <c r="V24" s="1710"/>
      <c r="W24" s="1710"/>
      <c r="X24" s="1710"/>
      <c r="Y24" s="1710"/>
      <c r="Z24" s="1710"/>
      <c r="AA24" s="1712"/>
      <c r="AB24" s="71"/>
    </row>
    <row r="25" spans="1:28" ht="14.25" customHeight="1" thickBot="1" x14ac:dyDescent="0.4">
      <c r="A25" s="61"/>
      <c r="B25" s="60"/>
      <c r="C25" s="614"/>
      <c r="D25" s="614"/>
      <c r="E25" s="614"/>
      <c r="F25" s="614"/>
      <c r="G25" s="614"/>
      <c r="H25" s="614"/>
      <c r="I25" s="614"/>
      <c r="J25" s="614"/>
      <c r="K25" s="614"/>
      <c r="L25" s="614"/>
      <c r="M25" s="614"/>
      <c r="N25" s="614"/>
      <c r="O25" s="614"/>
      <c r="P25" s="614"/>
      <c r="Q25" s="614"/>
      <c r="R25" s="614"/>
      <c r="S25" s="614"/>
      <c r="T25" s="614"/>
      <c r="U25" s="614"/>
      <c r="V25" s="614"/>
      <c r="W25" s="614"/>
      <c r="X25" s="614"/>
      <c r="Y25" s="614"/>
      <c r="Z25" s="614"/>
      <c r="AA25" s="614"/>
      <c r="AB25" s="71"/>
    </row>
    <row r="26" spans="1:28" ht="21.65" customHeight="1" thickBot="1" x14ac:dyDescent="0.4">
      <c r="A26" s="61"/>
      <c r="B26" s="60"/>
      <c r="C26" s="1587" t="s">
        <v>26</v>
      </c>
      <c r="D26" s="1588"/>
      <c r="E26" s="1588"/>
      <c r="F26" s="1588"/>
      <c r="G26" s="1588"/>
      <c r="H26" s="1589"/>
      <c r="I26" s="1679" t="s">
        <v>365</v>
      </c>
      <c r="J26" s="1588"/>
      <c r="K26" s="1588"/>
      <c r="L26" s="1588"/>
      <c r="M26" s="1588"/>
      <c r="N26" s="1588"/>
      <c r="O26" s="1588"/>
      <c r="P26" s="1588"/>
      <c r="Q26" s="1588"/>
      <c r="R26" s="1588"/>
      <c r="S26" s="1588"/>
      <c r="T26" s="1588"/>
      <c r="U26" s="1588"/>
      <c r="V26" s="1588"/>
      <c r="W26" s="1588"/>
      <c r="X26" s="1588"/>
      <c r="Y26" s="1588"/>
      <c r="Z26" s="1588"/>
      <c r="AA26" s="1589"/>
      <c r="AB26" s="71"/>
    </row>
    <row r="27" spans="1:28" ht="14.25" customHeight="1" thickBot="1" x14ac:dyDescent="0.4">
      <c r="A27" s="61"/>
      <c r="B27" s="60"/>
      <c r="C27" s="70"/>
      <c r="D27" s="70"/>
      <c r="E27" s="70"/>
      <c r="F27" s="70"/>
      <c r="G27" s="70"/>
      <c r="H27" s="70"/>
      <c r="I27" s="338"/>
      <c r="J27" s="338"/>
      <c r="K27" s="338"/>
      <c r="L27" s="338"/>
      <c r="M27" s="338"/>
      <c r="N27" s="338"/>
      <c r="O27" s="338"/>
      <c r="P27" s="338"/>
      <c r="Q27" s="338"/>
      <c r="R27" s="338"/>
      <c r="S27" s="338"/>
      <c r="T27" s="338"/>
      <c r="U27" s="338"/>
      <c r="V27" s="338"/>
      <c r="W27" s="338"/>
      <c r="X27" s="338"/>
      <c r="Y27" s="338"/>
      <c r="Z27" s="338"/>
      <c r="AA27" s="338"/>
      <c r="AB27" s="71"/>
    </row>
    <row r="28" spans="1:28" ht="44.5" customHeight="1" thickBot="1" x14ac:dyDescent="0.4">
      <c r="A28" s="61"/>
      <c r="B28" s="60"/>
      <c r="C28" s="1665" t="s">
        <v>28</v>
      </c>
      <c r="D28" s="1588"/>
      <c r="E28" s="1588"/>
      <c r="F28" s="1588"/>
      <c r="G28" s="1588"/>
      <c r="H28" s="1589"/>
      <c r="I28" s="1713">
        <v>0.91</v>
      </c>
      <c r="J28" s="1592"/>
      <c r="K28" s="1593" t="s">
        <v>29</v>
      </c>
      <c r="L28" s="1588"/>
      <c r="M28" s="1588"/>
      <c r="N28" s="1589"/>
      <c r="O28" s="1594" t="s">
        <v>30</v>
      </c>
      <c r="P28" s="1588"/>
      <c r="Q28" s="1588"/>
      <c r="R28" s="1589"/>
      <c r="S28" s="72"/>
      <c r="T28" s="1595" t="s">
        <v>31</v>
      </c>
      <c r="U28" s="1588"/>
      <c r="V28" s="1589"/>
      <c r="W28" s="73" t="s">
        <v>32</v>
      </c>
      <c r="X28" s="1596" t="s">
        <v>33</v>
      </c>
      <c r="Y28" s="1588"/>
      <c r="Z28" s="1589"/>
      <c r="AA28" s="74"/>
      <c r="AB28" s="71"/>
    </row>
    <row r="29" spans="1:28" ht="14.25" customHeight="1" thickBot="1" x14ac:dyDescent="0.4">
      <c r="A29" s="61"/>
      <c r="B29" s="60"/>
      <c r="C29" s="614"/>
      <c r="D29" s="614"/>
      <c r="E29" s="614"/>
      <c r="F29" s="614"/>
      <c r="G29" s="614"/>
      <c r="H29" s="614"/>
      <c r="I29" s="614"/>
      <c r="J29" s="614"/>
      <c r="K29" s="614"/>
      <c r="L29" s="614"/>
      <c r="M29" s="614"/>
      <c r="N29" s="614"/>
      <c r="O29" s="614"/>
      <c r="P29" s="614"/>
      <c r="Q29" s="614"/>
      <c r="R29" s="614"/>
      <c r="S29" s="614"/>
      <c r="T29" s="614"/>
      <c r="U29" s="614"/>
      <c r="V29" s="614"/>
      <c r="W29" s="614"/>
      <c r="X29" s="614"/>
      <c r="Y29" s="614"/>
      <c r="Z29" s="614"/>
      <c r="AA29" s="614"/>
      <c r="AB29" s="71"/>
    </row>
    <row r="30" spans="1:28" ht="15" customHeight="1" x14ac:dyDescent="0.35">
      <c r="A30" s="61"/>
      <c r="B30" s="60"/>
      <c r="C30" s="1564" t="s">
        <v>34</v>
      </c>
      <c r="D30" s="1565"/>
      <c r="E30" s="1565"/>
      <c r="F30" s="1565"/>
      <c r="G30" s="1565"/>
      <c r="H30" s="1565"/>
      <c r="I30" s="1565"/>
      <c r="J30" s="1566"/>
      <c r="K30" s="1573" t="s">
        <v>35</v>
      </c>
      <c r="L30" s="1574"/>
      <c r="M30" s="1574"/>
      <c r="N30" s="1574"/>
      <c r="O30" s="1574"/>
      <c r="P30" s="1574"/>
      <c r="Q30" s="1574"/>
      <c r="R30" s="1575"/>
      <c r="S30" s="1632" t="s">
        <v>36</v>
      </c>
      <c r="T30" s="1574"/>
      <c r="U30" s="1574"/>
      <c r="V30" s="1574"/>
      <c r="W30" s="1575"/>
      <c r="X30" s="1577" t="s">
        <v>37</v>
      </c>
      <c r="Y30" s="1574"/>
      <c r="Z30" s="1574"/>
      <c r="AA30" s="1578"/>
      <c r="AB30" s="71"/>
    </row>
    <row r="31" spans="1:28" ht="14.25" customHeight="1" x14ac:dyDescent="0.35">
      <c r="A31" s="61"/>
      <c r="B31" s="60"/>
      <c r="C31" s="1567"/>
      <c r="D31" s="1568"/>
      <c r="E31" s="1568"/>
      <c r="F31" s="1568"/>
      <c r="G31" s="1568"/>
      <c r="H31" s="1568"/>
      <c r="I31" s="1568"/>
      <c r="J31" s="1569"/>
      <c r="K31" s="1579" t="s">
        <v>38</v>
      </c>
      <c r="L31" s="1580"/>
      <c r="M31" s="1580"/>
      <c r="N31" s="1581"/>
      <c r="O31" s="1582" t="s">
        <v>39</v>
      </c>
      <c r="P31" s="1580"/>
      <c r="Q31" s="1580"/>
      <c r="R31" s="1581"/>
      <c r="S31" s="1582" t="s">
        <v>38</v>
      </c>
      <c r="T31" s="1581"/>
      <c r="U31" s="1582" t="s">
        <v>39</v>
      </c>
      <c r="V31" s="1580"/>
      <c r="W31" s="1581"/>
      <c r="X31" s="1582" t="s">
        <v>38</v>
      </c>
      <c r="Y31" s="1581"/>
      <c r="Z31" s="1582" t="s">
        <v>39</v>
      </c>
      <c r="AA31" s="1583"/>
      <c r="AB31" s="71"/>
    </row>
    <row r="32" spans="1:28" ht="15" customHeight="1" thickBot="1" x14ac:dyDescent="0.4">
      <c r="A32" s="61"/>
      <c r="B32" s="60"/>
      <c r="C32" s="1570"/>
      <c r="D32" s="1571"/>
      <c r="E32" s="1571"/>
      <c r="F32" s="1571"/>
      <c r="G32" s="1571"/>
      <c r="H32" s="1571"/>
      <c r="I32" s="1571"/>
      <c r="J32" s="1572"/>
      <c r="K32" s="1584">
        <v>0</v>
      </c>
      <c r="L32" s="1585"/>
      <c r="M32" s="1585"/>
      <c r="N32" s="1586"/>
      <c r="O32" s="1562">
        <v>0.79</v>
      </c>
      <c r="P32" s="1585"/>
      <c r="Q32" s="1585"/>
      <c r="R32" s="1586"/>
      <c r="S32" s="1562">
        <v>0.8</v>
      </c>
      <c r="T32" s="1586"/>
      <c r="U32" s="1562">
        <v>0.89</v>
      </c>
      <c r="V32" s="1585"/>
      <c r="W32" s="1586"/>
      <c r="X32" s="1562">
        <v>0.9</v>
      </c>
      <c r="Y32" s="1586"/>
      <c r="Z32" s="1562">
        <v>1</v>
      </c>
      <c r="AA32" s="1563"/>
      <c r="AB32" s="71"/>
    </row>
    <row r="33" spans="1:28" ht="14.25" customHeight="1" thickBot="1" x14ac:dyDescent="0.4">
      <c r="A33" s="61"/>
      <c r="B33" s="60"/>
      <c r="C33" s="614"/>
      <c r="D33" s="614"/>
      <c r="E33" s="614"/>
      <c r="F33" s="614"/>
      <c r="G33" s="614"/>
      <c r="H33" s="614"/>
      <c r="I33" s="614"/>
      <c r="J33" s="614"/>
      <c r="K33" s="614"/>
      <c r="L33" s="614"/>
      <c r="M33" s="614"/>
      <c r="N33" s="614"/>
      <c r="O33" s="614"/>
      <c r="P33" s="614"/>
      <c r="Q33" s="614"/>
      <c r="R33" s="614"/>
      <c r="S33" s="614"/>
      <c r="T33" s="255" t="s">
        <v>366</v>
      </c>
      <c r="U33" s="614"/>
      <c r="V33" s="614"/>
      <c r="W33" s="614"/>
      <c r="X33" s="614"/>
      <c r="Y33" s="614"/>
      <c r="Z33" s="614"/>
      <c r="AA33" s="614"/>
      <c r="AB33" s="71"/>
    </row>
    <row r="34" spans="1:28" ht="14.25" customHeight="1" thickBot="1" x14ac:dyDescent="0.4">
      <c r="A34" s="62"/>
      <c r="B34" s="59"/>
      <c r="C34" s="1556" t="s">
        <v>40</v>
      </c>
      <c r="D34" s="1557"/>
      <c r="E34" s="1557"/>
      <c r="F34" s="1557"/>
      <c r="G34" s="1557"/>
      <c r="H34" s="1557"/>
      <c r="I34" s="1557"/>
      <c r="J34" s="1557"/>
      <c r="K34" s="1557"/>
      <c r="L34" s="1557"/>
      <c r="M34" s="1557"/>
      <c r="N34" s="1557"/>
      <c r="O34" s="1557"/>
      <c r="P34" s="1557"/>
      <c r="Q34" s="1557"/>
      <c r="R34" s="1557"/>
      <c r="S34" s="1557"/>
      <c r="T34" s="1557"/>
      <c r="U34" s="1557"/>
      <c r="V34" s="1557"/>
      <c r="W34" s="1557"/>
      <c r="X34" s="1557"/>
      <c r="Y34" s="1557"/>
      <c r="Z34" s="1557"/>
      <c r="AA34" s="1558"/>
      <c r="AB34" s="71"/>
    </row>
    <row r="35" spans="1:28" ht="32.25" customHeight="1" x14ac:dyDescent="0.35">
      <c r="A35" s="62"/>
      <c r="B35" s="59"/>
      <c r="C35" s="1539" t="s">
        <v>41</v>
      </c>
      <c r="D35" s="1540"/>
      <c r="E35" s="1540"/>
      <c r="F35" s="1540"/>
      <c r="G35" s="1541"/>
      <c r="H35" s="1559" t="s">
        <v>367</v>
      </c>
      <c r="I35" s="1559" t="s">
        <v>368</v>
      </c>
      <c r="J35" s="1561" t="s">
        <v>42</v>
      </c>
      <c r="K35" s="1539" t="s">
        <v>43</v>
      </c>
      <c r="L35" s="1540"/>
      <c r="M35" s="1540"/>
      <c r="N35" s="1540"/>
      <c r="O35" s="1540"/>
      <c r="P35" s="1540"/>
      <c r="Q35" s="1540"/>
      <c r="R35" s="1540"/>
      <c r="S35" s="1540"/>
      <c r="T35" s="1540"/>
      <c r="U35" s="1540"/>
      <c r="V35" s="1540"/>
      <c r="W35" s="1540"/>
      <c r="X35" s="1540"/>
      <c r="Y35" s="1540"/>
      <c r="Z35" s="1540"/>
      <c r="AA35" s="1541"/>
      <c r="AB35" s="71"/>
    </row>
    <row r="36" spans="1:28" ht="11.5" customHeight="1" thickBot="1" x14ac:dyDescent="0.4">
      <c r="A36" s="62"/>
      <c r="B36" s="59"/>
      <c r="C36" s="1546"/>
      <c r="D36" s="1547"/>
      <c r="E36" s="1547"/>
      <c r="F36" s="1547"/>
      <c r="G36" s="1548"/>
      <c r="H36" s="1560"/>
      <c r="I36" s="1560"/>
      <c r="J36" s="1560"/>
      <c r="K36" s="1546"/>
      <c r="L36" s="1547"/>
      <c r="M36" s="1547"/>
      <c r="N36" s="1547"/>
      <c r="O36" s="1547"/>
      <c r="P36" s="1547"/>
      <c r="Q36" s="1547"/>
      <c r="R36" s="1547"/>
      <c r="S36" s="1547"/>
      <c r="T36" s="1547"/>
      <c r="U36" s="1547"/>
      <c r="V36" s="1547"/>
      <c r="W36" s="1547"/>
      <c r="X36" s="1547"/>
      <c r="Y36" s="1547"/>
      <c r="Z36" s="1547"/>
      <c r="AA36" s="1548"/>
      <c r="AB36" s="71"/>
    </row>
    <row r="37" spans="1:28" ht="282" customHeight="1" thickBot="1" x14ac:dyDescent="0.4">
      <c r="A37" s="62"/>
      <c r="B37" s="59"/>
      <c r="C37" s="1524" t="s">
        <v>236</v>
      </c>
      <c r="D37" s="1493"/>
      <c r="E37" s="1493"/>
      <c r="F37" s="1493"/>
      <c r="G37" s="1525"/>
      <c r="H37" s="256">
        <f>47+47+14</f>
        <v>108</v>
      </c>
      <c r="I37" s="256">
        <f>53+54+16</f>
        <v>123</v>
      </c>
      <c r="J37" s="257">
        <f>H37/I37</f>
        <v>0.87804878048780488</v>
      </c>
      <c r="K37" s="1726" t="s">
        <v>369</v>
      </c>
      <c r="L37" s="1727"/>
      <c r="M37" s="1727"/>
      <c r="N37" s="1727"/>
      <c r="O37" s="1727"/>
      <c r="P37" s="1727"/>
      <c r="Q37" s="1727"/>
      <c r="R37" s="1727"/>
      <c r="S37" s="1727"/>
      <c r="T37" s="1727"/>
      <c r="U37" s="1727"/>
      <c r="V37" s="1727"/>
      <c r="W37" s="1727"/>
      <c r="X37" s="1727"/>
      <c r="Y37" s="1727"/>
      <c r="Z37" s="1727"/>
      <c r="AA37" s="1728"/>
      <c r="AB37" s="71"/>
    </row>
    <row r="38" spans="1:28" ht="229.5" customHeight="1" thickBot="1" x14ac:dyDescent="0.4">
      <c r="A38" s="62"/>
      <c r="B38" s="59"/>
      <c r="C38" s="1524" t="s">
        <v>239</v>
      </c>
      <c r="D38" s="1493"/>
      <c r="E38" s="1493"/>
      <c r="F38" s="1493"/>
      <c r="G38" s="1525"/>
      <c r="H38" s="601">
        <f>18+27+31</f>
        <v>76</v>
      </c>
      <c r="I38" s="601">
        <f>23+34+34</f>
        <v>91</v>
      </c>
      <c r="J38" s="257">
        <f>H38/I38</f>
        <v>0.8351648351648352</v>
      </c>
      <c r="K38" s="1726" t="s">
        <v>956</v>
      </c>
      <c r="L38" s="1727"/>
      <c r="M38" s="1727"/>
      <c r="N38" s="1727"/>
      <c r="O38" s="1727"/>
      <c r="P38" s="1727"/>
      <c r="Q38" s="1727"/>
      <c r="R38" s="1727"/>
      <c r="S38" s="1727"/>
      <c r="T38" s="1727"/>
      <c r="U38" s="1727"/>
      <c r="V38" s="1727"/>
      <c r="W38" s="1727"/>
      <c r="X38" s="1727"/>
      <c r="Y38" s="1727"/>
      <c r="Z38" s="1727"/>
      <c r="AA38" s="1728"/>
      <c r="AB38" s="71"/>
    </row>
    <row r="39" spans="1:28" ht="229.5" customHeight="1" x14ac:dyDescent="0.35">
      <c r="A39" s="62"/>
      <c r="B39" s="59"/>
      <c r="C39" s="1524" t="s">
        <v>240</v>
      </c>
      <c r="D39" s="1493"/>
      <c r="E39" s="1493"/>
      <c r="F39" s="1493"/>
      <c r="G39" s="1525"/>
      <c r="H39" s="238">
        <f>44+15+19</f>
        <v>78</v>
      </c>
      <c r="I39" s="237">
        <f>53+19+27</f>
        <v>99</v>
      </c>
      <c r="J39" s="257">
        <f>H39/I39</f>
        <v>0.78787878787878785</v>
      </c>
      <c r="K39" s="1726" t="s">
        <v>1147</v>
      </c>
      <c r="L39" s="1727"/>
      <c r="M39" s="1727"/>
      <c r="N39" s="1727"/>
      <c r="O39" s="1727"/>
      <c r="P39" s="1727"/>
      <c r="Q39" s="1727"/>
      <c r="R39" s="1727"/>
      <c r="S39" s="1727"/>
      <c r="T39" s="1727"/>
      <c r="U39" s="1727"/>
      <c r="V39" s="1727"/>
      <c r="W39" s="1727"/>
      <c r="X39" s="1727"/>
      <c r="Y39" s="1727"/>
      <c r="Z39" s="1727"/>
      <c r="AA39" s="1728"/>
      <c r="AB39" s="71"/>
    </row>
    <row r="40" spans="1:28" ht="264" customHeight="1" thickBot="1" x14ac:dyDescent="0.4">
      <c r="A40" s="62"/>
      <c r="B40" s="59"/>
      <c r="C40" s="1524" t="s">
        <v>241</v>
      </c>
      <c r="D40" s="1493"/>
      <c r="E40" s="1493"/>
      <c r="F40" s="1493"/>
      <c r="G40" s="1525"/>
      <c r="H40" s="238"/>
      <c r="I40" s="237"/>
      <c r="J40" s="258"/>
      <c r="K40" s="1729"/>
      <c r="L40" s="1729"/>
      <c r="M40" s="1729"/>
      <c r="N40" s="1729"/>
      <c r="O40" s="1729"/>
      <c r="P40" s="1729"/>
      <c r="Q40" s="1729"/>
      <c r="R40" s="1729"/>
      <c r="S40" s="1729"/>
      <c r="T40" s="1729"/>
      <c r="U40" s="1729"/>
      <c r="V40" s="1729"/>
      <c r="W40" s="1729"/>
      <c r="X40" s="1729"/>
      <c r="Y40" s="1729"/>
      <c r="Z40" s="1729"/>
      <c r="AA40" s="1730"/>
      <c r="AB40" s="71"/>
    </row>
    <row r="41" spans="1:28" ht="15.75" customHeight="1" thickBot="1" x14ac:dyDescent="0.4">
      <c r="A41" s="62"/>
      <c r="B41" s="59"/>
      <c r="C41" s="1529" t="s">
        <v>46</v>
      </c>
      <c r="D41" s="1522"/>
      <c r="E41" s="1522"/>
      <c r="F41" s="1522"/>
      <c r="G41" s="1523"/>
      <c r="H41" s="259">
        <f>SUM(H37:H40)</f>
        <v>262</v>
      </c>
      <c r="I41" s="259">
        <f>SUM(I37:I40)</f>
        <v>313</v>
      </c>
      <c r="J41" s="260">
        <v>0.92</v>
      </c>
      <c r="K41" s="1521"/>
      <c r="L41" s="1522"/>
      <c r="M41" s="1522"/>
      <c r="N41" s="1522"/>
      <c r="O41" s="1522"/>
      <c r="P41" s="1522"/>
      <c r="Q41" s="1522"/>
      <c r="R41" s="1522"/>
      <c r="S41" s="1522"/>
      <c r="T41" s="1522"/>
      <c r="U41" s="1522"/>
      <c r="V41" s="1522"/>
      <c r="W41" s="1522"/>
      <c r="X41" s="1522"/>
      <c r="Y41" s="1522"/>
      <c r="Z41" s="1522"/>
      <c r="AA41" s="1523"/>
      <c r="AB41" s="71"/>
    </row>
    <row r="42" spans="1:28" ht="5.25" customHeight="1" x14ac:dyDescent="0.35">
      <c r="A42" s="62"/>
      <c r="B42" s="59"/>
      <c r="C42" s="80"/>
      <c r="D42" s="80"/>
      <c r="E42" s="80"/>
      <c r="F42" s="80"/>
      <c r="G42" s="80"/>
      <c r="H42" s="81"/>
      <c r="I42" s="81"/>
      <c r="J42" s="82"/>
      <c r="K42" s="80"/>
      <c r="L42" s="80"/>
      <c r="M42" s="80"/>
      <c r="N42" s="80"/>
      <c r="O42" s="80"/>
      <c r="P42" s="80"/>
      <c r="Q42" s="80"/>
      <c r="R42" s="80"/>
      <c r="S42" s="80"/>
      <c r="T42" s="80"/>
      <c r="U42" s="80"/>
      <c r="V42" s="80"/>
      <c r="W42" s="80"/>
      <c r="X42" s="80"/>
      <c r="Y42" s="80"/>
      <c r="Z42" s="80"/>
      <c r="AA42" s="80"/>
      <c r="AB42" s="71"/>
    </row>
    <row r="43" spans="1:28" ht="14.25" customHeight="1" thickBot="1" x14ac:dyDescent="0.4">
      <c r="A43" s="62"/>
      <c r="B43" s="59"/>
      <c r="C43" s="80"/>
      <c r="D43" s="80"/>
      <c r="E43" s="80"/>
      <c r="F43" s="80"/>
      <c r="G43" s="80"/>
      <c r="H43" s="81"/>
      <c r="I43" s="81"/>
      <c r="J43" s="82"/>
      <c r="K43" s="80"/>
      <c r="L43" s="80"/>
      <c r="M43" s="80"/>
      <c r="N43" s="80"/>
      <c r="O43" s="80"/>
      <c r="P43" s="80"/>
      <c r="Q43" s="80"/>
      <c r="R43" s="80"/>
      <c r="S43" s="80"/>
      <c r="T43" s="80"/>
      <c r="U43" s="80"/>
      <c r="V43" s="80"/>
      <c r="W43" s="80"/>
      <c r="X43" s="80"/>
      <c r="Y43" s="80"/>
      <c r="Z43" s="80"/>
      <c r="AA43" s="80"/>
      <c r="AB43" s="71"/>
    </row>
    <row r="44" spans="1:28" ht="14.25" customHeight="1" x14ac:dyDescent="0.35">
      <c r="A44" s="62"/>
      <c r="B44" s="59"/>
      <c r="C44" s="1539" t="s">
        <v>47</v>
      </c>
      <c r="D44" s="1540"/>
      <c r="E44" s="1540"/>
      <c r="F44" s="1540"/>
      <c r="G44" s="1540"/>
      <c r="H44" s="1540"/>
      <c r="I44" s="1540"/>
      <c r="J44" s="1540"/>
      <c r="K44" s="1540"/>
      <c r="L44" s="1540"/>
      <c r="M44" s="1540"/>
      <c r="N44" s="1540"/>
      <c r="O44" s="1540"/>
      <c r="P44" s="1540"/>
      <c r="Q44" s="1540"/>
      <c r="R44" s="1540"/>
      <c r="S44" s="1540"/>
      <c r="T44" s="1540"/>
      <c r="U44" s="1540"/>
      <c r="V44" s="1540"/>
      <c r="W44" s="1540"/>
      <c r="X44" s="1540"/>
      <c r="Y44" s="1540"/>
      <c r="Z44" s="1540"/>
      <c r="AA44" s="1541"/>
      <c r="AB44" s="71"/>
    </row>
    <row r="45" spans="1:28" ht="14.25" customHeight="1" thickBot="1" x14ac:dyDescent="0.4">
      <c r="A45" s="61"/>
      <c r="B45" s="60"/>
      <c r="C45" s="1542"/>
      <c r="D45" s="1501"/>
      <c r="E45" s="1501"/>
      <c r="F45" s="1501"/>
      <c r="G45" s="1501"/>
      <c r="H45" s="1501"/>
      <c r="I45" s="1501"/>
      <c r="J45" s="1501"/>
      <c r="K45" s="1501"/>
      <c r="L45" s="1501"/>
      <c r="M45" s="1501"/>
      <c r="N45" s="1501"/>
      <c r="O45" s="1501"/>
      <c r="P45" s="1501"/>
      <c r="Q45" s="1501"/>
      <c r="R45" s="1501"/>
      <c r="S45" s="1501"/>
      <c r="T45" s="1501"/>
      <c r="U45" s="1501"/>
      <c r="V45" s="1501"/>
      <c r="W45" s="1501"/>
      <c r="X45" s="1501"/>
      <c r="Y45" s="1501"/>
      <c r="Z45" s="1501"/>
      <c r="AA45" s="1543"/>
      <c r="AB45" s="71"/>
    </row>
    <row r="46" spans="1:28" ht="55.5" customHeight="1" x14ac:dyDescent="0.35">
      <c r="A46" s="61"/>
      <c r="B46" s="60"/>
      <c r="C46" s="1676"/>
      <c r="D46" s="1540"/>
      <c r="E46" s="1540"/>
      <c r="F46" s="1540"/>
      <c r="G46" s="1540"/>
      <c r="H46" s="1540"/>
      <c r="I46" s="1540"/>
      <c r="J46" s="1540"/>
      <c r="K46" s="1540"/>
      <c r="L46" s="1540"/>
      <c r="M46" s="1540"/>
      <c r="N46" s="1540"/>
      <c r="O46" s="1540"/>
      <c r="P46" s="1540"/>
      <c r="Q46" s="1540"/>
      <c r="R46" s="1540"/>
      <c r="S46" s="1540"/>
      <c r="T46" s="1540"/>
      <c r="U46" s="1540"/>
      <c r="V46" s="1540"/>
      <c r="W46" s="1540"/>
      <c r="X46" s="1540"/>
      <c r="Y46" s="1540"/>
      <c r="Z46" s="1540"/>
      <c r="AA46" s="1541"/>
      <c r="AB46" s="71"/>
    </row>
    <row r="47" spans="1:28" ht="55.5" customHeight="1" x14ac:dyDescent="0.35">
      <c r="A47" s="61"/>
      <c r="B47" s="60"/>
      <c r="C47" s="1542"/>
      <c r="D47" s="1545"/>
      <c r="E47" s="1545"/>
      <c r="F47" s="1545"/>
      <c r="G47" s="1545"/>
      <c r="H47" s="1545"/>
      <c r="I47" s="1545"/>
      <c r="J47" s="1545"/>
      <c r="K47" s="1545"/>
      <c r="L47" s="1545"/>
      <c r="M47" s="1545"/>
      <c r="N47" s="1545"/>
      <c r="O47" s="1545"/>
      <c r="P47" s="1545"/>
      <c r="Q47" s="1545"/>
      <c r="R47" s="1545"/>
      <c r="S47" s="1545"/>
      <c r="T47" s="1545"/>
      <c r="U47" s="1545"/>
      <c r="V47" s="1545"/>
      <c r="W47" s="1545"/>
      <c r="X47" s="1545"/>
      <c r="Y47" s="1545"/>
      <c r="Z47" s="1545"/>
      <c r="AA47" s="1543"/>
      <c r="AB47" s="71"/>
    </row>
    <row r="48" spans="1:28" ht="55.5" customHeight="1" x14ac:dyDescent="0.35">
      <c r="A48" s="61"/>
      <c r="B48" s="60"/>
      <c r="C48" s="1542"/>
      <c r="D48" s="1545"/>
      <c r="E48" s="1545"/>
      <c r="F48" s="1545"/>
      <c r="G48" s="1545"/>
      <c r="H48" s="1545"/>
      <c r="I48" s="1545"/>
      <c r="J48" s="1545"/>
      <c r="K48" s="1545"/>
      <c r="L48" s="1545"/>
      <c r="M48" s="1545"/>
      <c r="N48" s="1545"/>
      <c r="O48" s="1545"/>
      <c r="P48" s="1545"/>
      <c r="Q48" s="1545"/>
      <c r="R48" s="1545"/>
      <c r="S48" s="1545"/>
      <c r="T48" s="1545"/>
      <c r="U48" s="1545"/>
      <c r="V48" s="1545"/>
      <c r="W48" s="1545"/>
      <c r="X48" s="1545"/>
      <c r="Y48" s="1545"/>
      <c r="Z48" s="1545"/>
      <c r="AA48" s="1543"/>
      <c r="AB48" s="71"/>
    </row>
    <row r="49" spans="1:28" ht="55.5" customHeight="1" x14ac:dyDescent="0.35">
      <c r="A49" s="61"/>
      <c r="B49" s="60"/>
      <c r="C49" s="1542"/>
      <c r="D49" s="1545"/>
      <c r="E49" s="1545"/>
      <c r="F49" s="1545"/>
      <c r="G49" s="1545"/>
      <c r="H49" s="1545"/>
      <c r="I49" s="1545"/>
      <c r="J49" s="1545"/>
      <c r="K49" s="1545"/>
      <c r="L49" s="1545"/>
      <c r="M49" s="1545"/>
      <c r="N49" s="1545"/>
      <c r="O49" s="1545"/>
      <c r="P49" s="1545"/>
      <c r="Q49" s="1545"/>
      <c r="R49" s="1545"/>
      <c r="S49" s="1545"/>
      <c r="T49" s="1545"/>
      <c r="U49" s="1545"/>
      <c r="V49" s="1545"/>
      <c r="W49" s="1545"/>
      <c r="X49" s="1545"/>
      <c r="Y49" s="1545"/>
      <c r="Z49" s="1545"/>
      <c r="AA49" s="1543"/>
      <c r="AB49" s="71"/>
    </row>
    <row r="50" spans="1:28" ht="55.5" customHeight="1" x14ac:dyDescent="0.35">
      <c r="A50" s="61"/>
      <c r="B50" s="60"/>
      <c r="C50" s="1542"/>
      <c r="D50" s="1545"/>
      <c r="E50" s="1545"/>
      <c r="F50" s="1545"/>
      <c r="G50" s="1545"/>
      <c r="H50" s="1545"/>
      <c r="I50" s="1545"/>
      <c r="J50" s="1545"/>
      <c r="K50" s="1545"/>
      <c r="L50" s="1545"/>
      <c r="M50" s="1545"/>
      <c r="N50" s="1545"/>
      <c r="O50" s="1545"/>
      <c r="P50" s="1545"/>
      <c r="Q50" s="1545"/>
      <c r="R50" s="1545"/>
      <c r="S50" s="1545"/>
      <c r="T50" s="1545"/>
      <c r="U50" s="1545"/>
      <c r="V50" s="1545"/>
      <c r="W50" s="1545"/>
      <c r="X50" s="1545"/>
      <c r="Y50" s="1545"/>
      <c r="Z50" s="1545"/>
      <c r="AA50" s="1543"/>
      <c r="AB50" s="71"/>
    </row>
    <row r="51" spans="1:28" ht="18" customHeight="1" x14ac:dyDescent="0.35">
      <c r="A51" s="61"/>
      <c r="B51" s="60"/>
      <c r="C51" s="1542"/>
      <c r="D51" s="1545"/>
      <c r="E51" s="1545"/>
      <c r="F51" s="1545"/>
      <c r="G51" s="1545"/>
      <c r="H51" s="1545"/>
      <c r="I51" s="1545"/>
      <c r="J51" s="1545"/>
      <c r="K51" s="1545"/>
      <c r="L51" s="1545"/>
      <c r="M51" s="1545"/>
      <c r="N51" s="1545"/>
      <c r="O51" s="1545"/>
      <c r="P51" s="1545"/>
      <c r="Q51" s="1545"/>
      <c r="R51" s="1545"/>
      <c r="S51" s="1545"/>
      <c r="T51" s="1545"/>
      <c r="U51" s="1545"/>
      <c r="V51" s="1545"/>
      <c r="W51" s="1545"/>
      <c r="X51" s="1545"/>
      <c r="Y51" s="1545"/>
      <c r="Z51" s="1545"/>
      <c r="AA51" s="1543"/>
      <c r="AB51" s="71"/>
    </row>
    <row r="52" spans="1:28" ht="25.5" customHeight="1" thickBot="1" x14ac:dyDescent="0.4">
      <c r="A52" s="61"/>
      <c r="B52" s="60"/>
      <c r="C52" s="1546"/>
      <c r="D52" s="1547"/>
      <c r="E52" s="1547"/>
      <c r="F52" s="1547"/>
      <c r="G52" s="1547"/>
      <c r="H52" s="1547"/>
      <c r="I52" s="1547"/>
      <c r="J52" s="1547"/>
      <c r="K52" s="1547"/>
      <c r="L52" s="1547"/>
      <c r="M52" s="1547"/>
      <c r="N52" s="1547"/>
      <c r="O52" s="1547"/>
      <c r="P52" s="1547"/>
      <c r="Q52" s="1547"/>
      <c r="R52" s="1547"/>
      <c r="S52" s="1547"/>
      <c r="T52" s="1547"/>
      <c r="U52" s="1547"/>
      <c r="V52" s="1547"/>
      <c r="W52" s="1547"/>
      <c r="X52" s="1547"/>
      <c r="Y52" s="1547"/>
      <c r="Z52" s="1547"/>
      <c r="AA52" s="1548"/>
      <c r="AB52" s="71"/>
    </row>
    <row r="53" spans="1:28" ht="14.25" customHeight="1" x14ac:dyDescent="0.35">
      <c r="A53" s="61"/>
      <c r="B53" s="83"/>
      <c r="C53" s="84"/>
      <c r="D53" s="84"/>
      <c r="E53" s="84"/>
      <c r="F53" s="84"/>
      <c r="G53" s="84"/>
      <c r="H53" s="84"/>
      <c r="I53" s="84"/>
      <c r="J53" s="84"/>
      <c r="K53" s="84"/>
      <c r="L53" s="84"/>
      <c r="M53" s="84"/>
      <c r="N53" s="84"/>
      <c r="O53" s="84"/>
      <c r="P53" s="84"/>
      <c r="Q53" s="84"/>
      <c r="R53" s="84"/>
      <c r="S53" s="84"/>
      <c r="T53" s="84"/>
      <c r="U53" s="84"/>
      <c r="V53" s="84"/>
      <c r="W53" s="84"/>
      <c r="X53" s="84"/>
      <c r="Y53" s="84"/>
      <c r="Z53" s="84"/>
      <c r="AA53" s="84"/>
      <c r="AB53" s="85"/>
    </row>
    <row r="54" spans="1:28" ht="14.25" customHeight="1" thickBot="1" x14ac:dyDescent="0.4">
      <c r="A54" s="61"/>
      <c r="B54" s="86"/>
      <c r="C54" s="87"/>
      <c r="D54" s="87"/>
      <c r="E54" s="87"/>
      <c r="F54" s="87"/>
      <c r="G54" s="87"/>
      <c r="H54" s="87"/>
      <c r="I54" s="87"/>
      <c r="J54" s="87"/>
      <c r="K54" s="87"/>
      <c r="L54" s="87"/>
      <c r="M54" s="87"/>
      <c r="N54" s="87"/>
      <c r="O54" s="87"/>
      <c r="P54" s="87"/>
      <c r="Q54" s="87"/>
      <c r="R54" s="87"/>
      <c r="S54" s="87"/>
      <c r="T54" s="87"/>
      <c r="U54" s="87"/>
      <c r="V54" s="87"/>
      <c r="W54" s="87"/>
      <c r="X54" s="87"/>
      <c r="Y54" s="87"/>
      <c r="Z54" s="87"/>
      <c r="AA54" s="87"/>
      <c r="AB54" s="88"/>
    </row>
    <row r="55" spans="1:28" ht="14.25" customHeight="1" x14ac:dyDescent="0.35">
      <c r="A55" s="61"/>
      <c r="B55" s="89"/>
      <c r="C55" s="1721" t="s">
        <v>41</v>
      </c>
      <c r="D55" s="1540"/>
      <c r="E55" s="1540"/>
      <c r="F55" s="1540"/>
      <c r="G55" s="1541"/>
      <c r="H55" s="1721" t="s">
        <v>68</v>
      </c>
      <c r="I55" s="1541"/>
      <c r="J55" s="1721" t="s">
        <v>48</v>
      </c>
      <c r="K55" s="1540"/>
      <c r="L55" s="1540"/>
      <c r="M55" s="1541"/>
      <c r="N55" s="1721" t="s">
        <v>49</v>
      </c>
      <c r="O55" s="1540"/>
      <c r="P55" s="1540"/>
      <c r="Q55" s="1540"/>
      <c r="R55" s="1540"/>
      <c r="S55" s="1540"/>
      <c r="T55" s="1540"/>
      <c r="U55" s="1541"/>
      <c r="V55" s="1722" t="s">
        <v>50</v>
      </c>
      <c r="W55" s="1540"/>
      <c r="X55" s="1540"/>
      <c r="Y55" s="1540"/>
      <c r="Z55" s="1540"/>
      <c r="AA55" s="1541"/>
      <c r="AB55" s="90"/>
    </row>
    <row r="56" spans="1:28" ht="12" customHeight="1" thickBot="1" x14ac:dyDescent="0.4">
      <c r="A56" s="61"/>
      <c r="B56" s="91"/>
      <c r="C56" s="1542"/>
      <c r="D56" s="1545"/>
      <c r="E56" s="1545"/>
      <c r="F56" s="1545"/>
      <c r="G56" s="1543"/>
      <c r="H56" s="1542"/>
      <c r="I56" s="1543"/>
      <c r="J56" s="1542"/>
      <c r="K56" s="1545"/>
      <c r="L56" s="1545"/>
      <c r="M56" s="1543"/>
      <c r="N56" s="1542"/>
      <c r="O56" s="1545"/>
      <c r="P56" s="1545"/>
      <c r="Q56" s="1545"/>
      <c r="R56" s="1545"/>
      <c r="S56" s="1545"/>
      <c r="T56" s="1545"/>
      <c r="U56" s="1543"/>
      <c r="V56" s="1501"/>
      <c r="W56" s="1545"/>
      <c r="X56" s="1545"/>
      <c r="Y56" s="1545"/>
      <c r="Z56" s="1545"/>
      <c r="AA56" s="1543"/>
      <c r="AB56" s="90"/>
    </row>
    <row r="57" spans="1:28" ht="13.9" hidden="1" customHeight="1" x14ac:dyDescent="0.35">
      <c r="A57" s="61"/>
      <c r="B57" s="91"/>
      <c r="C57" s="1542"/>
      <c r="D57" s="1501"/>
      <c r="E57" s="1501"/>
      <c r="F57" s="1501"/>
      <c r="G57" s="1543"/>
      <c r="H57" s="1542"/>
      <c r="I57" s="1543"/>
      <c r="J57" s="1542"/>
      <c r="K57" s="1501"/>
      <c r="L57" s="1501"/>
      <c r="M57" s="1543"/>
      <c r="N57" s="1542"/>
      <c r="O57" s="1501"/>
      <c r="P57" s="1501"/>
      <c r="Q57" s="1501"/>
      <c r="R57" s="1501"/>
      <c r="S57" s="1501"/>
      <c r="T57" s="1501"/>
      <c r="U57" s="1543"/>
      <c r="V57" s="1501"/>
      <c r="W57" s="1501"/>
      <c r="X57" s="1501"/>
      <c r="Y57" s="1501"/>
      <c r="Z57" s="1501"/>
      <c r="AA57" s="1543"/>
      <c r="AB57" s="90"/>
    </row>
    <row r="58" spans="1:28" ht="60" customHeight="1" x14ac:dyDescent="0.35">
      <c r="A58" s="61"/>
      <c r="B58" s="89"/>
      <c r="C58" s="1714" t="s">
        <v>236</v>
      </c>
      <c r="D58" s="1715"/>
      <c r="E58" s="1715"/>
      <c r="F58" s="1715"/>
      <c r="G58" s="1715"/>
      <c r="H58" s="1716">
        <v>0.93420000000000003</v>
      </c>
      <c r="I58" s="1716"/>
      <c r="J58" s="1717">
        <v>0.878</v>
      </c>
      <c r="K58" s="1717"/>
      <c r="L58" s="1717"/>
      <c r="M58" s="1717"/>
      <c r="N58" s="1718" t="s">
        <v>370</v>
      </c>
      <c r="O58" s="1718"/>
      <c r="P58" s="1718"/>
      <c r="Q58" s="1718"/>
      <c r="R58" s="1718"/>
      <c r="S58" s="1718"/>
      <c r="T58" s="1718"/>
      <c r="U58" s="1718"/>
      <c r="V58" s="1719" t="s">
        <v>371</v>
      </c>
      <c r="W58" s="1719"/>
      <c r="X58" s="1719"/>
      <c r="Y58" s="1719"/>
      <c r="Z58" s="1719"/>
      <c r="AA58" s="1720"/>
      <c r="AB58" s="92"/>
    </row>
    <row r="59" spans="1:28" ht="60" customHeight="1" x14ac:dyDescent="0.35">
      <c r="A59" s="61"/>
      <c r="B59" s="89"/>
      <c r="C59" s="1740" t="s">
        <v>239</v>
      </c>
      <c r="D59" s="1741"/>
      <c r="E59" s="1741"/>
      <c r="F59" s="1741"/>
      <c r="G59" s="1741"/>
      <c r="H59" s="1742">
        <v>0.96</v>
      </c>
      <c r="I59" s="1742"/>
      <c r="J59" s="1743">
        <v>0.8351648351648352</v>
      </c>
      <c r="K59" s="1743"/>
      <c r="L59" s="1743"/>
      <c r="M59" s="1743"/>
      <c r="N59" s="1744" t="s">
        <v>370</v>
      </c>
      <c r="O59" s="1744"/>
      <c r="P59" s="1744"/>
      <c r="Q59" s="1744"/>
      <c r="R59" s="1744"/>
      <c r="S59" s="1744"/>
      <c r="T59" s="1744"/>
      <c r="U59" s="1744"/>
      <c r="V59" s="1746" t="s">
        <v>957</v>
      </c>
      <c r="W59" s="1746"/>
      <c r="X59" s="1746"/>
      <c r="Y59" s="1746"/>
      <c r="Z59" s="1746"/>
      <c r="AA59" s="1747"/>
      <c r="AB59" s="92"/>
    </row>
    <row r="60" spans="1:28" ht="60" customHeight="1" x14ac:dyDescent="0.35">
      <c r="A60" s="61"/>
      <c r="B60" s="89"/>
      <c r="C60" s="1740" t="s">
        <v>240</v>
      </c>
      <c r="D60" s="1741"/>
      <c r="E60" s="1741"/>
      <c r="F60" s="1741"/>
      <c r="G60" s="1741"/>
      <c r="H60" s="1742">
        <v>0.93</v>
      </c>
      <c r="I60" s="1742"/>
      <c r="J60" s="1743">
        <v>0.78790000000000004</v>
      </c>
      <c r="K60" s="1743"/>
      <c r="L60" s="1743"/>
      <c r="M60" s="1743"/>
      <c r="N60" s="1744" t="s">
        <v>370</v>
      </c>
      <c r="O60" s="1744"/>
      <c r="P60" s="1744"/>
      <c r="Q60" s="1744"/>
      <c r="R60" s="1744"/>
      <c r="S60" s="1744"/>
      <c r="T60" s="1744"/>
      <c r="U60" s="1744"/>
      <c r="V60" s="1744" t="s">
        <v>957</v>
      </c>
      <c r="W60" s="1744"/>
      <c r="X60" s="1744"/>
      <c r="Y60" s="1744"/>
      <c r="Z60" s="1744"/>
      <c r="AA60" s="1745"/>
      <c r="AB60" s="92"/>
    </row>
    <row r="61" spans="1:28" ht="50.25" customHeight="1" thickBot="1" x14ac:dyDescent="0.4">
      <c r="A61" s="61"/>
      <c r="B61" s="89"/>
      <c r="C61" s="1731" t="s">
        <v>241</v>
      </c>
      <c r="D61" s="1732"/>
      <c r="E61" s="1732"/>
      <c r="F61" s="1732"/>
      <c r="G61" s="1732"/>
      <c r="H61" s="1733"/>
      <c r="I61" s="1733"/>
      <c r="J61" s="1734"/>
      <c r="K61" s="1734"/>
      <c r="L61" s="1734"/>
      <c r="M61" s="1734"/>
      <c r="N61" s="1735"/>
      <c r="O61" s="1736"/>
      <c r="P61" s="1736"/>
      <c r="Q61" s="1736"/>
      <c r="R61" s="1736"/>
      <c r="S61" s="1736"/>
      <c r="T61" s="1736"/>
      <c r="U61" s="1736"/>
      <c r="V61" s="1737"/>
      <c r="W61" s="1738"/>
      <c r="X61" s="1738"/>
      <c r="Y61" s="1738"/>
      <c r="Z61" s="1738"/>
      <c r="AA61" s="1739"/>
      <c r="AB61" s="92"/>
    </row>
    <row r="62" spans="1:28" ht="14.25" customHeight="1" x14ac:dyDescent="0.35">
      <c r="A62" s="61"/>
      <c r="B62" s="93"/>
      <c r="C62" s="261"/>
      <c r="D62" s="261"/>
      <c r="E62" s="261"/>
      <c r="F62" s="261"/>
      <c r="G62" s="261"/>
      <c r="H62" s="261"/>
      <c r="I62" s="261"/>
      <c r="J62" s="261"/>
      <c r="K62" s="261"/>
      <c r="L62" s="261"/>
      <c r="M62" s="261"/>
      <c r="N62" s="261"/>
      <c r="O62" s="261"/>
      <c r="P62" s="261"/>
      <c r="Q62" s="261"/>
      <c r="R62" s="261"/>
      <c r="S62" s="261"/>
      <c r="T62" s="261"/>
      <c r="U62" s="261"/>
      <c r="V62" s="261"/>
      <c r="W62" s="261"/>
      <c r="X62" s="261"/>
      <c r="Y62" s="261"/>
      <c r="Z62" s="261"/>
      <c r="AA62" s="261"/>
      <c r="AB62" s="94"/>
    </row>
    <row r="63" spans="1:28" ht="14.25" customHeight="1" x14ac:dyDescent="0.35">
      <c r="A63" s="61"/>
      <c r="B63" s="61"/>
      <c r="C63" s="61"/>
      <c r="D63" s="61"/>
      <c r="E63" s="61"/>
      <c r="F63" s="61"/>
      <c r="G63" s="61"/>
      <c r="H63" s="61"/>
      <c r="I63" s="61"/>
      <c r="J63" s="61"/>
      <c r="K63" s="61"/>
      <c r="L63" s="61"/>
      <c r="M63" s="61"/>
      <c r="N63" s="61"/>
      <c r="O63" s="61"/>
      <c r="P63" s="61"/>
      <c r="Q63" s="61"/>
      <c r="R63" s="61"/>
      <c r="S63" s="61"/>
      <c r="T63" s="61"/>
      <c r="U63" s="61"/>
      <c r="V63" s="61"/>
      <c r="W63" s="61"/>
      <c r="X63" s="61"/>
      <c r="Y63" s="61"/>
      <c r="Z63" s="61"/>
      <c r="AA63" s="61"/>
      <c r="AB63" s="61"/>
    </row>
    <row r="64" spans="1:28" ht="14.25" customHeight="1" x14ac:dyDescent="0.35">
      <c r="A64" s="61"/>
      <c r="B64" s="61"/>
      <c r="C64" s="61"/>
      <c r="D64" s="61"/>
      <c r="E64" s="61"/>
      <c r="F64" s="61"/>
      <c r="G64" s="61"/>
      <c r="H64" s="61"/>
      <c r="I64" s="61"/>
      <c r="J64" s="61"/>
      <c r="K64" s="61"/>
      <c r="L64" s="61"/>
      <c r="M64" s="61"/>
      <c r="N64" s="61"/>
      <c r="O64" s="61"/>
      <c r="P64" s="61"/>
      <c r="Q64" s="61"/>
      <c r="R64" s="61"/>
      <c r="S64" s="61"/>
      <c r="T64" s="61"/>
      <c r="U64" s="61"/>
      <c r="V64" s="61"/>
      <c r="W64" s="61"/>
      <c r="X64" s="61"/>
      <c r="Y64" s="61"/>
      <c r="Z64" s="61"/>
      <c r="AA64" s="61"/>
      <c r="AB64" s="61"/>
    </row>
    <row r="65" spans="1:28" ht="14.25" customHeight="1" x14ac:dyDescent="0.35">
      <c r="A65" s="61"/>
      <c r="B65" s="61"/>
      <c r="C65" s="61"/>
      <c r="D65" s="61"/>
      <c r="E65" s="61"/>
      <c r="F65" s="61"/>
      <c r="G65" s="61"/>
      <c r="H65" s="61"/>
      <c r="I65" s="61"/>
      <c r="J65" s="61"/>
      <c r="K65" s="61"/>
      <c r="L65" s="61"/>
      <c r="M65" s="61"/>
      <c r="N65" s="61"/>
      <c r="O65" s="61"/>
      <c r="P65" s="61"/>
      <c r="Q65" s="61"/>
      <c r="R65" s="61"/>
      <c r="S65" s="61"/>
      <c r="T65" s="61"/>
      <c r="U65" s="61"/>
      <c r="V65" s="61"/>
      <c r="W65" s="61"/>
      <c r="X65" s="61"/>
      <c r="Y65" s="61"/>
      <c r="Z65" s="61"/>
      <c r="AA65" s="61"/>
      <c r="AB65" s="61"/>
    </row>
    <row r="66" spans="1:28" ht="14.25" customHeight="1" x14ac:dyDescent="0.35">
      <c r="A66" s="61"/>
      <c r="B66" s="61"/>
      <c r="C66" s="61"/>
      <c r="D66" s="61"/>
      <c r="E66" s="61"/>
      <c r="F66" s="61"/>
      <c r="G66" s="61"/>
      <c r="H66" s="61"/>
      <c r="I66" s="61"/>
      <c r="J66" s="61"/>
      <c r="K66" s="61"/>
      <c r="L66" s="61"/>
      <c r="M66" s="61"/>
      <c r="N66" s="61"/>
      <c r="O66" s="61"/>
      <c r="P66" s="61"/>
      <c r="Q66" s="61"/>
      <c r="R66" s="61"/>
      <c r="S66" s="61"/>
      <c r="T66" s="61"/>
      <c r="U66" s="61"/>
      <c r="V66" s="61"/>
      <c r="W66" s="61"/>
      <c r="X66" s="61"/>
      <c r="Y66" s="61"/>
      <c r="Z66" s="61"/>
      <c r="AA66" s="61"/>
      <c r="AB66" s="61"/>
    </row>
    <row r="67" spans="1:28" ht="14.25" customHeight="1" x14ac:dyDescent="0.35">
      <c r="A67" s="61"/>
      <c r="B67" s="61"/>
      <c r="C67" s="61"/>
      <c r="D67" s="61"/>
      <c r="E67" s="61"/>
      <c r="F67" s="61"/>
      <c r="G67" s="61"/>
      <c r="H67" s="61"/>
      <c r="I67" s="61"/>
      <c r="J67" s="61"/>
      <c r="K67" s="61"/>
      <c r="L67" s="61"/>
      <c r="M67" s="61"/>
      <c r="N67" s="61"/>
      <c r="O67" s="61"/>
      <c r="P67" s="61"/>
      <c r="Q67" s="61"/>
      <c r="R67" s="61"/>
      <c r="S67" s="61"/>
      <c r="T67" s="61"/>
      <c r="U67" s="61"/>
      <c r="V67" s="61"/>
      <c r="W67" s="61"/>
      <c r="X67" s="61"/>
      <c r="Y67" s="61"/>
      <c r="Z67" s="61"/>
      <c r="AA67" s="61"/>
      <c r="AB67" s="61"/>
    </row>
    <row r="68" spans="1:28" ht="14.25" customHeight="1" x14ac:dyDescent="0.35">
      <c r="A68" s="61"/>
      <c r="B68" s="61"/>
      <c r="C68" s="61"/>
      <c r="D68" s="61"/>
      <c r="E68" s="61"/>
      <c r="F68" s="61"/>
      <c r="G68" s="61"/>
      <c r="H68" s="61"/>
      <c r="I68" s="61"/>
      <c r="J68" s="61"/>
      <c r="K68" s="61"/>
      <c r="L68" s="61"/>
      <c r="M68" s="61"/>
      <c r="N68" s="61"/>
      <c r="O68" s="61"/>
      <c r="P68" s="61"/>
      <c r="Q68" s="61"/>
      <c r="R68" s="61"/>
      <c r="S68" s="61"/>
      <c r="T68" s="61"/>
      <c r="U68" s="61"/>
      <c r="V68" s="61"/>
      <c r="W68" s="61"/>
      <c r="X68" s="61"/>
      <c r="Y68" s="61"/>
      <c r="Z68" s="61"/>
      <c r="AA68" s="61"/>
      <c r="AB68" s="61"/>
    </row>
    <row r="69" spans="1:28" ht="14.25" customHeight="1" x14ac:dyDescent="0.35">
      <c r="A69" s="61"/>
      <c r="B69" s="61"/>
      <c r="C69" s="61"/>
      <c r="D69" s="61"/>
      <c r="E69" s="61"/>
      <c r="F69" s="61"/>
      <c r="G69" s="61"/>
      <c r="H69" s="61"/>
      <c r="I69" s="61"/>
      <c r="J69" s="61"/>
      <c r="K69" s="61"/>
      <c r="L69" s="61"/>
      <c r="M69" s="61"/>
      <c r="N69" s="61"/>
      <c r="O69" s="61"/>
      <c r="P69" s="61"/>
      <c r="Q69" s="61"/>
      <c r="R69" s="61"/>
      <c r="S69" s="61"/>
      <c r="T69" s="61"/>
      <c r="U69" s="61"/>
      <c r="V69" s="61"/>
      <c r="W69" s="61"/>
      <c r="X69" s="61"/>
      <c r="Y69" s="61"/>
      <c r="Z69" s="61"/>
      <c r="AA69" s="61"/>
      <c r="AB69" s="61"/>
    </row>
    <row r="70" spans="1:28" ht="14.25" customHeight="1" x14ac:dyDescent="0.35">
      <c r="A70" s="61"/>
      <c r="B70" s="61"/>
      <c r="C70" s="61"/>
      <c r="D70" s="61"/>
      <c r="E70" s="61"/>
      <c r="F70" s="61"/>
      <c r="G70" s="61"/>
      <c r="H70" s="61"/>
      <c r="I70" s="61"/>
      <c r="J70" s="61"/>
      <c r="K70" s="61"/>
      <c r="L70" s="61"/>
      <c r="M70" s="61"/>
      <c r="N70" s="61"/>
      <c r="O70" s="61"/>
      <c r="P70" s="61"/>
      <c r="Q70" s="61"/>
      <c r="R70" s="61"/>
      <c r="S70" s="61"/>
      <c r="T70" s="61"/>
      <c r="U70" s="61"/>
      <c r="V70" s="61"/>
      <c r="W70" s="61"/>
      <c r="X70" s="61"/>
      <c r="Y70" s="61"/>
      <c r="Z70" s="61"/>
      <c r="AA70" s="61"/>
      <c r="AB70" s="61"/>
    </row>
    <row r="71" spans="1:28" ht="14.25" customHeight="1" x14ac:dyDescent="0.35">
      <c r="A71" s="61"/>
      <c r="B71" s="61"/>
      <c r="C71" s="61"/>
      <c r="D71" s="61"/>
      <c r="E71" s="61"/>
      <c r="F71" s="61"/>
      <c r="G71" s="61"/>
      <c r="H71" s="61"/>
      <c r="I71" s="61"/>
      <c r="J71" s="61"/>
      <c r="K71" s="61"/>
      <c r="L71" s="61"/>
      <c r="M71" s="61"/>
      <c r="N71" s="61"/>
      <c r="O71" s="61"/>
      <c r="P71" s="61"/>
      <c r="Q71" s="61"/>
      <c r="R71" s="61"/>
      <c r="S71" s="61"/>
      <c r="T71" s="61"/>
      <c r="U71" s="61"/>
      <c r="V71" s="61"/>
      <c r="W71" s="61"/>
      <c r="X71" s="61"/>
      <c r="Y71" s="61"/>
      <c r="Z71" s="61"/>
      <c r="AA71" s="61"/>
      <c r="AB71" s="61"/>
    </row>
    <row r="72" spans="1:28" ht="14.25" customHeight="1" x14ac:dyDescent="0.35">
      <c r="A72" s="61"/>
      <c r="B72" s="61"/>
      <c r="C72" s="61"/>
      <c r="D72" s="61"/>
      <c r="E72" s="61"/>
      <c r="F72" s="61"/>
      <c r="G72" s="61"/>
      <c r="H72" s="61"/>
      <c r="I72" s="61"/>
      <c r="J72" s="61"/>
      <c r="K72" s="61"/>
      <c r="L72" s="61"/>
      <c r="M72" s="61"/>
      <c r="N72" s="61"/>
      <c r="O72" s="61"/>
      <c r="P72" s="61"/>
      <c r="Q72" s="61"/>
      <c r="R72" s="61"/>
      <c r="S72" s="61"/>
      <c r="T72" s="61"/>
      <c r="U72" s="61"/>
      <c r="V72" s="61"/>
      <c r="W72" s="61"/>
      <c r="X72" s="61"/>
      <c r="Y72" s="61"/>
      <c r="Z72" s="61"/>
      <c r="AA72" s="61"/>
      <c r="AB72" s="61"/>
    </row>
    <row r="73" spans="1:28" ht="14.25" customHeight="1" x14ac:dyDescent="0.35">
      <c r="A73" s="61"/>
      <c r="B73" s="61"/>
      <c r="C73" s="61"/>
      <c r="D73" s="61"/>
      <c r="E73" s="61"/>
      <c r="F73" s="61"/>
      <c r="G73" s="61"/>
      <c r="H73" s="61"/>
      <c r="I73" s="61"/>
      <c r="J73" s="61"/>
      <c r="K73" s="61"/>
      <c r="L73" s="61"/>
      <c r="M73" s="61"/>
      <c r="N73" s="61"/>
      <c r="O73" s="61"/>
      <c r="P73" s="61"/>
      <c r="Q73" s="61"/>
      <c r="R73" s="61"/>
      <c r="S73" s="61"/>
      <c r="T73" s="61"/>
      <c r="U73" s="61"/>
      <c r="V73" s="61"/>
      <c r="W73" s="61"/>
      <c r="X73" s="61"/>
      <c r="Y73" s="61"/>
      <c r="Z73" s="61"/>
      <c r="AA73" s="61"/>
      <c r="AB73" s="61"/>
    </row>
    <row r="74" spans="1:28" ht="14.25" customHeight="1" x14ac:dyDescent="0.35">
      <c r="A74" s="61"/>
      <c r="B74" s="61"/>
      <c r="C74" s="61"/>
      <c r="D74" s="61"/>
      <c r="E74" s="61"/>
      <c r="F74" s="61"/>
      <c r="G74" s="61"/>
      <c r="H74" s="61"/>
      <c r="I74" s="61"/>
      <c r="J74" s="61"/>
      <c r="K74" s="61"/>
      <c r="L74" s="61"/>
      <c r="M74" s="61"/>
      <c r="N74" s="61"/>
      <c r="O74" s="61"/>
      <c r="P74" s="61"/>
      <c r="Q74" s="61"/>
      <c r="R74" s="61"/>
      <c r="S74" s="61"/>
      <c r="T74" s="61"/>
      <c r="U74" s="61"/>
      <c r="V74" s="61"/>
      <c r="W74" s="61"/>
      <c r="X74" s="61"/>
      <c r="Y74" s="61"/>
      <c r="Z74" s="61"/>
      <c r="AA74" s="61"/>
      <c r="AB74" s="61"/>
    </row>
    <row r="75" spans="1:28" ht="14.25" customHeight="1" x14ac:dyDescent="0.35">
      <c r="A75" s="61"/>
      <c r="B75" s="61"/>
      <c r="C75" s="61"/>
      <c r="D75" s="61"/>
      <c r="E75" s="61"/>
      <c r="F75" s="61"/>
      <c r="G75" s="61"/>
      <c r="H75" s="61"/>
      <c r="I75" s="61"/>
      <c r="J75" s="61"/>
      <c r="K75" s="61"/>
      <c r="L75" s="61"/>
      <c r="M75" s="61"/>
      <c r="N75" s="61"/>
      <c r="O75" s="61"/>
      <c r="P75" s="61"/>
      <c r="Q75" s="61"/>
      <c r="R75" s="61"/>
      <c r="S75" s="61"/>
      <c r="T75" s="61"/>
      <c r="U75" s="61"/>
      <c r="V75" s="61"/>
      <c r="W75" s="61"/>
      <c r="X75" s="61"/>
      <c r="Y75" s="61"/>
      <c r="Z75" s="61"/>
      <c r="AA75" s="61"/>
      <c r="AB75" s="61"/>
    </row>
    <row r="76" spans="1:28" ht="14.25" customHeight="1" x14ac:dyDescent="0.35">
      <c r="A76" s="61"/>
      <c r="B76" s="61"/>
      <c r="C76" s="61"/>
      <c r="D76" s="61"/>
      <c r="E76" s="61"/>
      <c r="F76" s="61"/>
      <c r="G76" s="61"/>
      <c r="H76" s="61"/>
      <c r="I76" s="61"/>
      <c r="J76" s="61"/>
      <c r="K76" s="61"/>
      <c r="L76" s="61"/>
      <c r="M76" s="61"/>
      <c r="N76" s="61"/>
      <c r="O76" s="61"/>
      <c r="P76" s="61"/>
      <c r="Q76" s="61"/>
      <c r="R76" s="61"/>
      <c r="S76" s="61"/>
      <c r="T76" s="61"/>
      <c r="U76" s="61"/>
      <c r="V76" s="61"/>
      <c r="W76" s="61"/>
      <c r="X76" s="61"/>
      <c r="Y76" s="61"/>
      <c r="Z76" s="61"/>
      <c r="AA76" s="61"/>
      <c r="AB76" s="61"/>
    </row>
    <row r="77" spans="1:28" ht="14.25" customHeight="1" x14ac:dyDescent="0.35">
      <c r="A77" s="61"/>
      <c r="B77" s="61"/>
      <c r="C77" s="61"/>
      <c r="D77" s="61"/>
      <c r="E77" s="61"/>
      <c r="F77" s="61"/>
      <c r="G77" s="61"/>
      <c r="H77" s="61"/>
      <c r="I77" s="61"/>
      <c r="J77" s="61"/>
      <c r="K77" s="61"/>
      <c r="L77" s="61"/>
      <c r="M77" s="61"/>
      <c r="N77" s="61"/>
      <c r="O77" s="61"/>
      <c r="P77" s="61"/>
      <c r="Q77" s="61"/>
      <c r="R77" s="61"/>
      <c r="S77" s="61"/>
      <c r="T77" s="61"/>
      <c r="U77" s="61"/>
      <c r="V77" s="61"/>
      <c r="W77" s="61"/>
      <c r="X77" s="61"/>
      <c r="Y77" s="61"/>
      <c r="Z77" s="61"/>
      <c r="AA77" s="61"/>
      <c r="AB77" s="61"/>
    </row>
    <row r="78" spans="1:28" ht="14.25" customHeight="1" x14ac:dyDescent="0.35">
      <c r="A78" s="61"/>
      <c r="B78" s="61"/>
      <c r="C78" s="61"/>
      <c r="D78" s="61"/>
      <c r="E78" s="61"/>
      <c r="F78" s="61"/>
      <c r="G78" s="61"/>
      <c r="H78" s="61"/>
      <c r="I78" s="61"/>
      <c r="J78" s="61"/>
      <c r="K78" s="61"/>
      <c r="L78" s="61"/>
      <c r="M78" s="61"/>
      <c r="N78" s="61"/>
      <c r="O78" s="61"/>
      <c r="P78" s="61"/>
      <c r="Q78" s="61"/>
      <c r="R78" s="61"/>
      <c r="S78" s="61"/>
      <c r="T78" s="61"/>
      <c r="U78" s="61"/>
      <c r="V78" s="61"/>
      <c r="W78" s="61"/>
      <c r="X78" s="61"/>
      <c r="Y78" s="61"/>
      <c r="Z78" s="61"/>
      <c r="AA78" s="61"/>
      <c r="AB78" s="61"/>
    </row>
    <row r="79" spans="1:28" ht="14.25" customHeight="1" x14ac:dyDescent="0.35">
      <c r="A79" s="61"/>
      <c r="B79" s="61"/>
      <c r="C79" s="61"/>
      <c r="D79" s="61"/>
      <c r="E79" s="61"/>
      <c r="F79" s="61"/>
      <c r="G79" s="61"/>
      <c r="H79" s="61"/>
      <c r="I79" s="61"/>
      <c r="J79" s="61"/>
      <c r="K79" s="61"/>
      <c r="L79" s="61"/>
      <c r="M79" s="61"/>
      <c r="N79" s="61"/>
      <c r="O79" s="61"/>
      <c r="P79" s="61"/>
      <c r="Q79" s="61"/>
      <c r="R79" s="61"/>
      <c r="S79" s="61"/>
      <c r="T79" s="61"/>
      <c r="U79" s="61"/>
      <c r="V79" s="61"/>
      <c r="W79" s="61"/>
      <c r="X79" s="61"/>
      <c r="Y79" s="61"/>
      <c r="Z79" s="61"/>
      <c r="AA79" s="61"/>
      <c r="AB79" s="61"/>
    </row>
    <row r="80" spans="1:28" ht="14.25" customHeight="1" x14ac:dyDescent="0.35">
      <c r="A80" s="61"/>
      <c r="B80" s="61"/>
      <c r="C80" s="61"/>
      <c r="D80" s="61"/>
      <c r="E80" s="61"/>
      <c r="F80" s="61"/>
      <c r="G80" s="61"/>
      <c r="H80" s="61"/>
      <c r="I80" s="61"/>
      <c r="J80" s="61"/>
      <c r="K80" s="61"/>
      <c r="L80" s="61"/>
      <c r="M80" s="61"/>
      <c r="N80" s="61"/>
      <c r="O80" s="61"/>
      <c r="P80" s="61"/>
      <c r="Q80" s="61"/>
      <c r="R80" s="61"/>
      <c r="S80" s="61"/>
      <c r="T80" s="61"/>
      <c r="U80" s="61"/>
      <c r="V80" s="61"/>
      <c r="W80" s="61"/>
      <c r="X80" s="61"/>
      <c r="Y80" s="61"/>
      <c r="Z80" s="61"/>
      <c r="AA80" s="61"/>
      <c r="AB80" s="61"/>
    </row>
    <row r="81" spans="1:28" ht="14.25" customHeight="1" x14ac:dyDescent="0.35">
      <c r="A81" s="61"/>
      <c r="B81" s="61"/>
      <c r="C81" s="61"/>
      <c r="D81" s="61"/>
      <c r="E81" s="61"/>
      <c r="F81" s="61"/>
      <c r="G81" s="61"/>
      <c r="H81" s="61"/>
      <c r="I81" s="61"/>
      <c r="J81" s="61"/>
      <c r="K81" s="61"/>
      <c r="L81" s="61"/>
      <c r="M81" s="61"/>
      <c r="N81" s="61"/>
      <c r="O81" s="61"/>
      <c r="P81" s="61"/>
      <c r="Q81" s="61"/>
      <c r="R81" s="61"/>
      <c r="S81" s="61"/>
      <c r="T81" s="61"/>
      <c r="U81" s="61"/>
      <c r="V81" s="61"/>
      <c r="W81" s="61"/>
      <c r="X81" s="61"/>
      <c r="Y81" s="61"/>
      <c r="Z81" s="61"/>
      <c r="AA81" s="61"/>
      <c r="AB81" s="61"/>
    </row>
    <row r="82" spans="1:28" ht="14.25" customHeight="1" x14ac:dyDescent="0.35">
      <c r="A82" s="61"/>
      <c r="B82" s="61"/>
      <c r="C82" s="61"/>
      <c r="D82" s="61"/>
      <c r="E82" s="61"/>
      <c r="F82" s="61"/>
      <c r="G82" s="61"/>
      <c r="H82" s="61"/>
      <c r="I82" s="61"/>
      <c r="J82" s="61"/>
      <c r="K82" s="61"/>
      <c r="L82" s="61"/>
      <c r="M82" s="61"/>
      <c r="N82" s="61"/>
      <c r="O82" s="61"/>
      <c r="P82" s="61"/>
      <c r="Q82" s="61"/>
      <c r="R82" s="61"/>
      <c r="S82" s="61"/>
      <c r="T82" s="61"/>
      <c r="U82" s="61"/>
      <c r="V82" s="61"/>
      <c r="W82" s="61"/>
      <c r="X82" s="61"/>
      <c r="Y82" s="61"/>
      <c r="Z82" s="61"/>
      <c r="AA82" s="61"/>
      <c r="AB82" s="61"/>
    </row>
    <row r="83" spans="1:28" ht="14.25" customHeight="1" x14ac:dyDescent="0.35">
      <c r="A83" s="61"/>
      <c r="B83" s="61"/>
      <c r="C83" s="61"/>
      <c r="D83" s="61"/>
      <c r="E83" s="61"/>
      <c r="F83" s="61"/>
      <c r="G83" s="61"/>
      <c r="H83" s="61"/>
      <c r="I83" s="61"/>
      <c r="J83" s="61"/>
      <c r="K83" s="61"/>
      <c r="L83" s="61"/>
      <c r="M83" s="61"/>
      <c r="N83" s="61"/>
      <c r="O83" s="61"/>
      <c r="P83" s="61"/>
      <c r="Q83" s="61"/>
      <c r="R83" s="61"/>
      <c r="S83" s="61"/>
      <c r="T83" s="61"/>
      <c r="U83" s="61"/>
      <c r="V83" s="61"/>
      <c r="W83" s="61"/>
      <c r="X83" s="61"/>
      <c r="Y83" s="61"/>
      <c r="Z83" s="61"/>
      <c r="AA83" s="61"/>
      <c r="AB83" s="61"/>
    </row>
    <row r="84" spans="1:28" ht="14.25" customHeight="1" x14ac:dyDescent="0.35">
      <c r="A84" s="61"/>
      <c r="B84" s="61"/>
      <c r="C84" s="61"/>
      <c r="D84" s="61"/>
      <c r="E84" s="61"/>
      <c r="F84" s="61"/>
      <c r="G84" s="61"/>
      <c r="H84" s="61"/>
      <c r="I84" s="61"/>
      <c r="J84" s="61"/>
      <c r="K84" s="61"/>
      <c r="L84" s="61"/>
      <c r="M84" s="61"/>
      <c r="N84" s="61"/>
      <c r="O84" s="61"/>
      <c r="P84" s="61"/>
      <c r="Q84" s="61"/>
      <c r="R84" s="61"/>
      <c r="S84" s="61"/>
      <c r="T84" s="61"/>
      <c r="U84" s="61"/>
      <c r="V84" s="61"/>
      <c r="W84" s="61"/>
      <c r="X84" s="61"/>
      <c r="Y84" s="61"/>
      <c r="Z84" s="61"/>
      <c r="AA84" s="61"/>
      <c r="AB84" s="61"/>
    </row>
    <row r="85" spans="1:28" ht="14.25" customHeight="1" x14ac:dyDescent="0.35">
      <c r="A85" s="61"/>
      <c r="B85" s="61"/>
      <c r="C85" s="61"/>
      <c r="D85" s="61"/>
      <c r="E85" s="61"/>
      <c r="F85" s="61"/>
      <c r="G85" s="61"/>
      <c r="H85" s="61"/>
      <c r="I85" s="61"/>
      <c r="J85" s="61"/>
      <c r="K85" s="61"/>
      <c r="L85" s="61"/>
      <c r="M85" s="61"/>
      <c r="N85" s="61"/>
      <c r="O85" s="61"/>
      <c r="P85" s="61"/>
      <c r="Q85" s="61"/>
      <c r="R85" s="61"/>
      <c r="S85" s="61"/>
      <c r="T85" s="61"/>
      <c r="U85" s="61"/>
      <c r="V85" s="61"/>
      <c r="W85" s="61"/>
      <c r="X85" s="61"/>
      <c r="Y85" s="61"/>
      <c r="Z85" s="61"/>
      <c r="AA85" s="61"/>
      <c r="AB85" s="61"/>
    </row>
    <row r="86" spans="1:28" ht="14.25" customHeight="1" x14ac:dyDescent="0.35">
      <c r="A86" s="61"/>
      <c r="B86" s="61"/>
      <c r="C86" s="61"/>
      <c r="D86" s="61"/>
      <c r="E86" s="61"/>
      <c r="F86" s="61"/>
      <c r="G86" s="61"/>
      <c r="H86" s="61"/>
      <c r="I86" s="61"/>
      <c r="J86" s="61"/>
      <c r="K86" s="61"/>
      <c r="L86" s="61"/>
      <c r="M86" s="61"/>
      <c r="N86" s="61"/>
      <c r="O86" s="61"/>
      <c r="P86" s="61"/>
      <c r="Q86" s="61"/>
      <c r="R86" s="61"/>
      <c r="S86" s="61"/>
      <c r="T86" s="61"/>
      <c r="U86" s="61"/>
      <c r="V86" s="61"/>
      <c r="W86" s="61"/>
      <c r="X86" s="61"/>
      <c r="Y86" s="61"/>
      <c r="Z86" s="61"/>
      <c r="AA86" s="61"/>
      <c r="AB86" s="61"/>
    </row>
    <row r="87" spans="1:28" ht="14.25" customHeight="1" x14ac:dyDescent="0.35">
      <c r="A87" s="61"/>
      <c r="B87" s="61"/>
      <c r="C87" s="61"/>
      <c r="D87" s="61"/>
      <c r="E87" s="61"/>
      <c r="F87" s="61"/>
      <c r="G87" s="61"/>
      <c r="H87" s="61"/>
      <c r="I87" s="61"/>
      <c r="J87" s="61"/>
      <c r="K87" s="61"/>
      <c r="L87" s="61"/>
      <c r="M87" s="61"/>
      <c r="N87" s="61"/>
      <c r="O87" s="61"/>
      <c r="P87" s="61"/>
      <c r="Q87" s="61"/>
      <c r="R87" s="61"/>
      <c r="S87" s="61"/>
      <c r="T87" s="61"/>
      <c r="U87" s="61"/>
      <c r="V87" s="61"/>
      <c r="W87" s="61"/>
      <c r="X87" s="61"/>
      <c r="Y87" s="61"/>
      <c r="Z87" s="61"/>
      <c r="AA87" s="61"/>
      <c r="AB87" s="61"/>
    </row>
    <row r="88" spans="1:28" ht="14.25" customHeight="1" x14ac:dyDescent="0.35">
      <c r="A88" s="61"/>
      <c r="B88" s="61"/>
      <c r="C88" s="61"/>
      <c r="D88" s="61"/>
      <c r="E88" s="61"/>
      <c r="F88" s="61"/>
      <c r="G88" s="61"/>
      <c r="H88" s="61"/>
      <c r="I88" s="61"/>
      <c r="J88" s="61"/>
      <c r="K88" s="61"/>
      <c r="L88" s="61"/>
      <c r="M88" s="61"/>
      <c r="N88" s="61"/>
      <c r="O88" s="61"/>
      <c r="P88" s="61"/>
      <c r="Q88" s="61"/>
      <c r="R88" s="61"/>
      <c r="S88" s="61"/>
      <c r="T88" s="61"/>
      <c r="U88" s="61"/>
      <c r="V88" s="61"/>
      <c r="W88" s="61"/>
      <c r="X88" s="61"/>
      <c r="Y88" s="61"/>
      <c r="Z88" s="61"/>
      <c r="AA88" s="61"/>
      <c r="AB88" s="61"/>
    </row>
    <row r="89" spans="1:28" ht="14.25" customHeight="1" x14ac:dyDescent="0.35">
      <c r="A89" s="61"/>
      <c r="B89" s="61"/>
      <c r="C89" s="61"/>
      <c r="D89" s="61"/>
      <c r="E89" s="61"/>
      <c r="F89" s="61"/>
      <c r="G89" s="61"/>
      <c r="H89" s="61"/>
      <c r="I89" s="61"/>
      <c r="J89" s="61"/>
      <c r="K89" s="61"/>
      <c r="L89" s="61"/>
      <c r="M89" s="61"/>
      <c r="N89" s="61"/>
      <c r="O89" s="61"/>
      <c r="P89" s="61"/>
      <c r="Q89" s="61"/>
      <c r="R89" s="61"/>
      <c r="S89" s="61"/>
      <c r="T89" s="61"/>
      <c r="U89" s="61"/>
      <c r="V89" s="61"/>
      <c r="W89" s="61"/>
      <c r="X89" s="61"/>
      <c r="Y89" s="61"/>
      <c r="Z89" s="61"/>
      <c r="AA89" s="61"/>
      <c r="AB89" s="61"/>
    </row>
    <row r="90" spans="1:28" ht="14.25" customHeight="1" x14ac:dyDescent="0.35">
      <c r="A90" s="61"/>
      <c r="B90" s="61"/>
      <c r="C90" s="61"/>
      <c r="D90" s="61"/>
      <c r="E90" s="61"/>
      <c r="F90" s="61"/>
      <c r="G90" s="61"/>
      <c r="H90" s="61"/>
      <c r="I90" s="61"/>
      <c r="J90" s="61"/>
      <c r="K90" s="61"/>
      <c r="L90" s="61"/>
      <c r="M90" s="61"/>
      <c r="N90" s="61"/>
      <c r="O90" s="61"/>
      <c r="P90" s="61"/>
      <c r="Q90" s="61"/>
      <c r="R90" s="61"/>
      <c r="S90" s="61"/>
      <c r="T90" s="61"/>
      <c r="U90" s="61"/>
      <c r="V90" s="61"/>
      <c r="W90" s="61"/>
      <c r="X90" s="61"/>
      <c r="Y90" s="61"/>
      <c r="Z90" s="61"/>
      <c r="AA90" s="61"/>
      <c r="AB90" s="61"/>
    </row>
    <row r="91" spans="1:28" ht="14.25" customHeight="1" x14ac:dyDescent="0.35">
      <c r="A91" s="61"/>
      <c r="B91" s="61"/>
      <c r="C91" s="61"/>
      <c r="D91" s="61"/>
      <c r="E91" s="61"/>
      <c r="F91" s="61"/>
      <c r="G91" s="61"/>
      <c r="H91" s="61"/>
      <c r="I91" s="61"/>
      <c r="J91" s="61"/>
      <c r="K91" s="61"/>
      <c r="L91" s="61"/>
      <c r="M91" s="61"/>
      <c r="N91" s="61"/>
      <c r="O91" s="61"/>
      <c r="P91" s="61"/>
      <c r="Q91" s="61"/>
      <c r="R91" s="61"/>
      <c r="S91" s="61"/>
      <c r="T91" s="61"/>
      <c r="U91" s="61"/>
      <c r="V91" s="61"/>
      <c r="W91" s="61"/>
      <c r="X91" s="61"/>
      <c r="Y91" s="61"/>
      <c r="Z91" s="61"/>
      <c r="AA91" s="61"/>
      <c r="AB91" s="61"/>
    </row>
    <row r="92" spans="1:28" ht="14.25" customHeight="1" x14ac:dyDescent="0.35">
      <c r="A92" s="61"/>
      <c r="B92" s="61"/>
      <c r="C92" s="61"/>
      <c r="D92" s="61"/>
      <c r="E92" s="61"/>
      <c r="F92" s="61"/>
      <c r="G92" s="61"/>
      <c r="H92" s="61"/>
      <c r="I92" s="61"/>
      <c r="J92" s="61"/>
      <c r="K92" s="61"/>
      <c r="L92" s="61"/>
      <c r="M92" s="61"/>
      <c r="N92" s="61"/>
      <c r="O92" s="61"/>
      <c r="P92" s="61"/>
      <c r="Q92" s="61"/>
      <c r="R92" s="61"/>
      <c r="S92" s="61"/>
      <c r="T92" s="61"/>
      <c r="U92" s="61"/>
      <c r="V92" s="61"/>
      <c r="W92" s="61"/>
      <c r="X92" s="61"/>
      <c r="Y92" s="61"/>
      <c r="Z92" s="61"/>
      <c r="AA92" s="61"/>
      <c r="AB92" s="61"/>
    </row>
    <row r="93" spans="1:28" ht="14.25" customHeight="1" x14ac:dyDescent="0.35">
      <c r="A93" s="61"/>
      <c r="B93" s="61"/>
      <c r="C93" s="61"/>
      <c r="D93" s="61"/>
      <c r="E93" s="61"/>
      <c r="F93" s="61"/>
      <c r="G93" s="61"/>
      <c r="H93" s="61"/>
      <c r="I93" s="61"/>
      <c r="J93" s="61"/>
      <c r="K93" s="61"/>
      <c r="L93" s="61"/>
      <c r="M93" s="61"/>
      <c r="N93" s="61"/>
      <c r="O93" s="61"/>
      <c r="P93" s="61"/>
      <c r="Q93" s="61"/>
      <c r="R93" s="61"/>
      <c r="S93" s="61"/>
      <c r="T93" s="61"/>
      <c r="U93" s="61"/>
      <c r="V93" s="61"/>
      <c r="W93" s="61"/>
      <c r="X93" s="61"/>
      <c r="Y93" s="61"/>
      <c r="Z93" s="61"/>
      <c r="AA93" s="61"/>
      <c r="AB93" s="61"/>
    </row>
    <row r="94" spans="1:28" ht="14.25" customHeight="1" x14ac:dyDescent="0.35">
      <c r="A94" s="61"/>
      <c r="B94" s="61"/>
      <c r="C94" s="61"/>
      <c r="D94" s="61"/>
      <c r="E94" s="61"/>
      <c r="F94" s="61"/>
      <c r="G94" s="61"/>
      <c r="H94" s="61"/>
      <c r="I94" s="61"/>
      <c r="J94" s="61"/>
      <c r="K94" s="61"/>
      <c r="L94" s="61"/>
      <c r="M94" s="61"/>
      <c r="N94" s="61"/>
      <c r="O94" s="61"/>
      <c r="P94" s="61"/>
      <c r="Q94" s="61"/>
      <c r="R94" s="61"/>
      <c r="S94" s="61"/>
      <c r="T94" s="61"/>
      <c r="U94" s="61"/>
      <c r="V94" s="61"/>
      <c r="W94" s="61"/>
      <c r="X94" s="61"/>
      <c r="Y94" s="61"/>
      <c r="Z94" s="61"/>
      <c r="AA94" s="61"/>
      <c r="AB94" s="61"/>
    </row>
    <row r="95" spans="1:28" ht="14.25" customHeight="1" x14ac:dyDescent="0.35">
      <c r="A95" s="61"/>
      <c r="B95" s="61"/>
      <c r="C95" s="61"/>
      <c r="D95" s="61"/>
      <c r="E95" s="61"/>
      <c r="F95" s="61"/>
      <c r="G95" s="61"/>
      <c r="H95" s="61"/>
      <c r="I95" s="61"/>
      <c r="J95" s="61"/>
      <c r="K95" s="61"/>
      <c r="L95" s="61"/>
      <c r="M95" s="61"/>
      <c r="N95" s="61"/>
      <c r="O95" s="61"/>
      <c r="P95" s="61"/>
      <c r="Q95" s="61"/>
      <c r="R95" s="61"/>
      <c r="S95" s="61"/>
      <c r="T95" s="61"/>
      <c r="U95" s="61"/>
      <c r="V95" s="61"/>
      <c r="W95" s="61"/>
      <c r="X95" s="61"/>
      <c r="Y95" s="61"/>
      <c r="Z95" s="61"/>
      <c r="AA95" s="61"/>
      <c r="AB95" s="61"/>
    </row>
    <row r="96" spans="1:28" ht="14.25" customHeight="1" x14ac:dyDescent="0.35">
      <c r="A96" s="61"/>
      <c r="B96" s="61"/>
      <c r="C96" s="61"/>
      <c r="D96" s="61"/>
      <c r="E96" s="61"/>
      <c r="F96" s="61"/>
      <c r="G96" s="61"/>
      <c r="H96" s="61"/>
      <c r="I96" s="61"/>
      <c r="J96" s="61"/>
      <c r="K96" s="61"/>
      <c r="L96" s="61"/>
      <c r="M96" s="61"/>
      <c r="N96" s="61"/>
      <c r="O96" s="61"/>
      <c r="P96" s="61"/>
      <c r="Q96" s="61"/>
      <c r="R96" s="61"/>
      <c r="S96" s="61"/>
      <c r="T96" s="61"/>
      <c r="U96" s="61"/>
      <c r="V96" s="61"/>
      <c r="W96" s="61"/>
      <c r="X96" s="61"/>
      <c r="Y96" s="61"/>
      <c r="Z96" s="61"/>
      <c r="AA96" s="61"/>
      <c r="AB96" s="61"/>
    </row>
    <row r="97" spans="1:28" ht="14.25" customHeight="1" x14ac:dyDescent="0.35">
      <c r="A97" s="61"/>
      <c r="B97" s="61"/>
      <c r="C97" s="61"/>
      <c r="D97" s="61"/>
      <c r="E97" s="61"/>
      <c r="F97" s="61"/>
      <c r="G97" s="61"/>
      <c r="H97" s="61"/>
      <c r="I97" s="61"/>
      <c r="J97" s="61"/>
      <c r="K97" s="61"/>
      <c r="L97" s="61"/>
      <c r="M97" s="61"/>
      <c r="N97" s="61"/>
      <c r="O97" s="61"/>
      <c r="P97" s="61"/>
      <c r="Q97" s="61"/>
      <c r="R97" s="61"/>
      <c r="S97" s="61"/>
      <c r="T97" s="61"/>
      <c r="U97" s="61"/>
      <c r="V97" s="61"/>
      <c r="W97" s="61"/>
      <c r="X97" s="61"/>
      <c r="Y97" s="61"/>
      <c r="Z97" s="61"/>
      <c r="AA97" s="61"/>
      <c r="AB97" s="61"/>
    </row>
    <row r="98" spans="1:28" ht="14.25" customHeight="1" x14ac:dyDescent="0.35">
      <c r="A98" s="61"/>
      <c r="B98" s="61"/>
      <c r="C98" s="61"/>
      <c r="D98" s="61"/>
      <c r="E98" s="61"/>
      <c r="F98" s="61"/>
      <c r="G98" s="61"/>
      <c r="H98" s="61"/>
      <c r="I98" s="61"/>
      <c r="J98" s="61"/>
      <c r="K98" s="61"/>
      <c r="L98" s="61"/>
      <c r="M98" s="61"/>
      <c r="N98" s="61"/>
      <c r="O98" s="61"/>
      <c r="P98" s="61"/>
      <c r="Q98" s="61"/>
      <c r="R98" s="61"/>
      <c r="S98" s="61"/>
      <c r="T98" s="61"/>
      <c r="U98" s="61"/>
      <c r="V98" s="61"/>
      <c r="W98" s="61"/>
      <c r="X98" s="61"/>
      <c r="Y98" s="61"/>
      <c r="Z98" s="61"/>
      <c r="AA98" s="61"/>
      <c r="AB98" s="61"/>
    </row>
    <row r="99" spans="1:28" ht="14.25" customHeight="1" x14ac:dyDescent="0.35">
      <c r="A99" s="61"/>
      <c r="B99" s="61"/>
      <c r="C99" s="61"/>
      <c r="D99" s="61"/>
      <c r="E99" s="61"/>
      <c r="F99" s="61"/>
      <c r="G99" s="61"/>
      <c r="H99" s="61"/>
      <c r="I99" s="61"/>
      <c r="J99" s="61"/>
      <c r="K99" s="61"/>
      <c r="L99" s="61"/>
      <c r="M99" s="61"/>
      <c r="N99" s="61"/>
      <c r="O99" s="61"/>
      <c r="P99" s="61"/>
      <c r="Q99" s="61"/>
      <c r="R99" s="61"/>
      <c r="S99" s="61"/>
      <c r="T99" s="61"/>
      <c r="U99" s="61"/>
      <c r="V99" s="61"/>
      <c r="W99" s="61"/>
      <c r="X99" s="61"/>
      <c r="Y99" s="61"/>
      <c r="Z99" s="61"/>
      <c r="AA99" s="61"/>
      <c r="AB99" s="61"/>
    </row>
    <row r="100" spans="1:28" ht="14.25" customHeight="1" x14ac:dyDescent="0.35">
      <c r="A100" s="61"/>
      <c r="B100" s="61"/>
      <c r="C100" s="61"/>
      <c r="D100" s="61"/>
      <c r="E100" s="61"/>
      <c r="F100" s="61"/>
      <c r="G100" s="61"/>
      <c r="H100" s="61"/>
      <c r="I100" s="61"/>
      <c r="J100" s="61"/>
      <c r="K100" s="61"/>
      <c r="L100" s="61"/>
      <c r="M100" s="61"/>
      <c r="N100" s="61"/>
      <c r="O100" s="61"/>
      <c r="P100" s="61"/>
      <c r="Q100" s="61"/>
      <c r="R100" s="61"/>
      <c r="S100" s="61"/>
      <c r="T100" s="61"/>
      <c r="U100" s="61"/>
      <c r="V100" s="61"/>
      <c r="W100" s="61"/>
      <c r="X100" s="61"/>
      <c r="Y100" s="61"/>
      <c r="Z100" s="61"/>
      <c r="AA100" s="61"/>
      <c r="AB100" s="61"/>
    </row>
    <row r="101" spans="1:28" ht="6" customHeight="1" x14ac:dyDescent="0.35">
      <c r="A101" s="61"/>
      <c r="B101" s="61"/>
      <c r="C101" s="61"/>
      <c r="D101" s="61"/>
      <c r="E101" s="61"/>
      <c r="F101" s="61"/>
      <c r="G101" s="61"/>
      <c r="H101" s="61"/>
      <c r="I101" s="61"/>
      <c r="J101" s="61"/>
      <c r="K101" s="61"/>
      <c r="L101" s="61"/>
      <c r="M101" s="61"/>
      <c r="N101" s="61"/>
      <c r="O101" s="61"/>
      <c r="P101" s="61"/>
      <c r="Q101" s="61"/>
      <c r="R101" s="61"/>
      <c r="S101" s="61"/>
      <c r="T101" s="61"/>
      <c r="U101" s="61"/>
      <c r="V101" s="61"/>
      <c r="W101" s="61"/>
      <c r="X101" s="61"/>
      <c r="Y101" s="61"/>
      <c r="Z101" s="61"/>
      <c r="AA101" s="61"/>
      <c r="AB101" s="61"/>
    </row>
    <row r="102" spans="1:28" ht="14.25" customHeight="1" x14ac:dyDescent="0.35">
      <c r="A102" s="61"/>
      <c r="B102" s="61"/>
      <c r="C102" s="61"/>
      <c r="D102" s="61"/>
      <c r="E102" s="61"/>
      <c r="F102" s="61"/>
      <c r="G102" s="61"/>
      <c r="H102" s="61"/>
      <c r="I102" s="61"/>
      <c r="J102" s="61"/>
      <c r="K102" s="61"/>
      <c r="L102" s="61"/>
      <c r="M102" s="61"/>
      <c r="N102" s="61"/>
      <c r="O102" s="61"/>
      <c r="P102" s="61"/>
      <c r="Q102" s="61"/>
      <c r="R102" s="61"/>
      <c r="S102" s="61"/>
      <c r="T102" s="61"/>
      <c r="U102" s="61"/>
      <c r="V102" s="61"/>
      <c r="W102" s="61"/>
      <c r="X102" s="61"/>
      <c r="Y102" s="61"/>
      <c r="Z102" s="61"/>
      <c r="AA102" s="61"/>
      <c r="AB102" s="61"/>
    </row>
    <row r="103" spans="1:28" ht="14.25" customHeight="1" x14ac:dyDescent="0.35">
      <c r="A103" s="61"/>
      <c r="B103" s="61"/>
      <c r="C103" s="61"/>
      <c r="D103" s="61"/>
      <c r="E103" s="61"/>
      <c r="F103" s="61"/>
      <c r="G103" s="61"/>
      <c r="H103" s="61"/>
      <c r="I103" s="61"/>
      <c r="J103" s="61"/>
      <c r="K103" s="61"/>
      <c r="L103" s="61"/>
      <c r="M103" s="61"/>
      <c r="N103" s="61"/>
      <c r="O103" s="61"/>
      <c r="P103" s="61"/>
      <c r="Q103" s="61"/>
      <c r="R103" s="61"/>
      <c r="S103" s="61"/>
      <c r="T103" s="61"/>
      <c r="U103" s="61"/>
      <c r="V103" s="61"/>
      <c r="W103" s="61"/>
      <c r="X103" s="61"/>
      <c r="Y103" s="61"/>
      <c r="Z103" s="61"/>
      <c r="AA103" s="61"/>
      <c r="AB103" s="61"/>
    </row>
    <row r="104" spans="1:28" ht="14.25" customHeight="1" x14ac:dyDescent="0.35">
      <c r="A104" s="61"/>
      <c r="B104" s="61"/>
      <c r="C104" s="61"/>
      <c r="D104" s="61"/>
      <c r="E104" s="61"/>
      <c r="F104" s="61"/>
      <c r="G104" s="61"/>
      <c r="H104" s="61"/>
      <c r="I104" s="61"/>
      <c r="J104" s="61"/>
      <c r="K104" s="61"/>
      <c r="L104" s="61"/>
      <c r="M104" s="61"/>
      <c r="N104" s="61"/>
      <c r="O104" s="61"/>
      <c r="P104" s="61"/>
      <c r="Q104" s="61"/>
      <c r="R104" s="61"/>
      <c r="S104" s="61"/>
      <c r="T104" s="61"/>
      <c r="U104" s="61"/>
      <c r="V104" s="61"/>
      <c r="W104" s="61"/>
      <c r="X104" s="61"/>
      <c r="Y104" s="61"/>
      <c r="Z104" s="61"/>
      <c r="AA104" s="61"/>
      <c r="AB104" s="61"/>
    </row>
    <row r="105" spans="1:28" ht="14.25" customHeight="1" x14ac:dyDescent="0.35">
      <c r="A105" s="61"/>
      <c r="B105" s="61"/>
      <c r="C105" s="61"/>
      <c r="D105" s="61"/>
      <c r="E105" s="61"/>
      <c r="F105" s="61"/>
      <c r="G105" s="61"/>
      <c r="H105" s="61"/>
      <c r="I105" s="61"/>
      <c r="J105" s="61"/>
      <c r="K105" s="61"/>
      <c r="L105" s="61"/>
      <c r="M105" s="61"/>
      <c r="N105" s="61"/>
      <c r="O105" s="61"/>
      <c r="P105" s="61"/>
      <c r="Q105" s="61"/>
      <c r="R105" s="61"/>
      <c r="S105" s="61"/>
      <c r="T105" s="61"/>
      <c r="U105" s="61"/>
      <c r="V105" s="61"/>
      <c r="W105" s="61"/>
      <c r="X105" s="61"/>
      <c r="Y105" s="61"/>
      <c r="Z105" s="61"/>
      <c r="AA105" s="61"/>
      <c r="AB105" s="61"/>
    </row>
    <row r="106" spans="1:28" ht="14.25" customHeight="1" x14ac:dyDescent="0.35">
      <c r="A106" s="61"/>
      <c r="B106" s="61"/>
      <c r="C106" s="61"/>
      <c r="D106" s="61"/>
      <c r="E106" s="61"/>
      <c r="F106" s="61"/>
      <c r="G106" s="61"/>
      <c r="H106" s="61"/>
      <c r="I106" s="61"/>
      <c r="J106" s="61"/>
      <c r="K106" s="61"/>
      <c r="L106" s="61"/>
      <c r="M106" s="61"/>
      <c r="N106" s="61"/>
      <c r="O106" s="61"/>
      <c r="P106" s="61"/>
      <c r="Q106" s="61"/>
      <c r="R106" s="61"/>
      <c r="S106" s="61"/>
      <c r="T106" s="61"/>
      <c r="U106" s="61"/>
      <c r="V106" s="61"/>
      <c r="W106" s="61"/>
      <c r="X106" s="61"/>
      <c r="Y106" s="61"/>
      <c r="Z106" s="61"/>
      <c r="AA106" s="61"/>
      <c r="AB106" s="61"/>
    </row>
    <row r="107" spans="1:28" ht="14.25" customHeight="1" x14ac:dyDescent="0.35">
      <c r="A107" s="61"/>
      <c r="B107" s="61"/>
      <c r="C107" s="61"/>
      <c r="D107" s="61"/>
      <c r="E107" s="61"/>
      <c r="F107" s="61"/>
      <c r="G107" s="61"/>
      <c r="H107" s="61"/>
      <c r="I107" s="61"/>
      <c r="J107" s="61"/>
      <c r="K107" s="61"/>
      <c r="L107" s="61"/>
      <c r="M107" s="61"/>
      <c r="N107" s="61"/>
      <c r="O107" s="61"/>
      <c r="P107" s="61"/>
      <c r="Q107" s="61"/>
      <c r="R107" s="61"/>
      <c r="S107" s="61"/>
      <c r="T107" s="61"/>
      <c r="U107" s="61"/>
      <c r="V107" s="61"/>
      <c r="W107" s="61"/>
      <c r="X107" s="61"/>
      <c r="Y107" s="61"/>
      <c r="Z107" s="61"/>
      <c r="AA107" s="61"/>
      <c r="AB107" s="61"/>
    </row>
    <row r="108" spans="1:28" ht="14.25" customHeight="1" x14ac:dyDescent="0.35">
      <c r="A108" s="61"/>
      <c r="B108" s="61"/>
      <c r="C108" s="61"/>
      <c r="D108" s="61"/>
      <c r="E108" s="61"/>
      <c r="F108" s="61"/>
      <c r="G108" s="61"/>
      <c r="H108" s="61"/>
      <c r="I108" s="61"/>
      <c r="J108" s="61"/>
      <c r="K108" s="61"/>
      <c r="L108" s="61"/>
      <c r="M108" s="61"/>
      <c r="N108" s="61"/>
      <c r="O108" s="61"/>
      <c r="P108" s="61"/>
      <c r="Q108" s="61"/>
      <c r="R108" s="61"/>
      <c r="S108" s="61"/>
      <c r="T108" s="61"/>
      <c r="U108" s="61"/>
      <c r="V108" s="61"/>
      <c r="W108" s="61"/>
      <c r="X108" s="61"/>
      <c r="Y108" s="61"/>
      <c r="Z108" s="61"/>
      <c r="AA108" s="61"/>
      <c r="AB108" s="61"/>
    </row>
    <row r="109" spans="1:28" ht="14.25" customHeight="1" x14ac:dyDescent="0.35">
      <c r="A109" s="61"/>
      <c r="B109" s="61"/>
      <c r="C109" s="61"/>
      <c r="D109" s="61"/>
      <c r="E109" s="61"/>
      <c r="F109" s="61"/>
      <c r="G109" s="61"/>
      <c r="H109" s="61"/>
      <c r="I109" s="61"/>
      <c r="J109" s="61"/>
      <c r="K109" s="61"/>
      <c r="L109" s="61"/>
      <c r="M109" s="61"/>
      <c r="N109" s="61"/>
      <c r="O109" s="61"/>
      <c r="P109" s="61"/>
      <c r="Q109" s="61"/>
      <c r="R109" s="61"/>
      <c r="S109" s="61"/>
      <c r="T109" s="61"/>
      <c r="U109" s="61"/>
      <c r="V109" s="61"/>
      <c r="W109" s="61"/>
      <c r="X109" s="61"/>
      <c r="Y109" s="61"/>
      <c r="Z109" s="61"/>
      <c r="AA109" s="61"/>
      <c r="AB109" s="61"/>
    </row>
    <row r="110" spans="1:28" ht="14.25" customHeight="1" x14ac:dyDescent="0.35">
      <c r="A110" s="61"/>
      <c r="B110" s="61"/>
      <c r="C110" s="61"/>
      <c r="D110" s="61"/>
      <c r="E110" s="61"/>
      <c r="F110" s="61"/>
      <c r="G110" s="61"/>
      <c r="H110" s="61"/>
      <c r="I110" s="61"/>
      <c r="J110" s="61"/>
      <c r="K110" s="61"/>
      <c r="L110" s="61"/>
      <c r="M110" s="61"/>
      <c r="N110" s="61"/>
      <c r="O110" s="61"/>
      <c r="P110" s="61"/>
      <c r="Q110" s="61"/>
      <c r="R110" s="61"/>
      <c r="S110" s="61"/>
      <c r="T110" s="61"/>
      <c r="U110" s="61"/>
      <c r="V110" s="61"/>
      <c r="W110" s="61"/>
      <c r="X110" s="61"/>
      <c r="Y110" s="61"/>
      <c r="Z110" s="61"/>
      <c r="AA110" s="61"/>
      <c r="AB110" s="61"/>
    </row>
    <row r="111" spans="1:28" ht="14.25" customHeight="1" x14ac:dyDescent="0.35">
      <c r="A111" s="61"/>
      <c r="B111" s="61"/>
      <c r="C111" s="61"/>
      <c r="D111" s="61"/>
      <c r="E111" s="61"/>
      <c r="F111" s="61"/>
      <c r="G111" s="61"/>
      <c r="H111" s="61"/>
      <c r="I111" s="61"/>
      <c r="J111" s="61"/>
      <c r="K111" s="61"/>
      <c r="L111" s="61"/>
      <c r="M111" s="61"/>
      <c r="N111" s="61"/>
      <c r="O111" s="61"/>
      <c r="P111" s="61"/>
      <c r="Q111" s="61"/>
      <c r="R111" s="61"/>
      <c r="S111" s="61"/>
      <c r="T111" s="61"/>
      <c r="U111" s="61"/>
      <c r="V111" s="61"/>
      <c r="W111" s="61"/>
      <c r="X111" s="61"/>
      <c r="Y111" s="61"/>
      <c r="Z111" s="61"/>
      <c r="AA111" s="61"/>
      <c r="AB111" s="61"/>
    </row>
    <row r="112" spans="1:28" ht="14.25" customHeight="1" x14ac:dyDescent="0.35">
      <c r="A112" s="61"/>
      <c r="B112" s="61"/>
      <c r="C112" s="61"/>
      <c r="D112" s="61"/>
      <c r="E112" s="61"/>
      <c r="F112" s="61"/>
      <c r="G112" s="61"/>
      <c r="H112" s="61"/>
      <c r="I112" s="61"/>
      <c r="J112" s="61"/>
      <c r="K112" s="61"/>
      <c r="L112" s="61"/>
      <c r="M112" s="61"/>
      <c r="N112" s="61"/>
      <c r="O112" s="61"/>
      <c r="P112" s="61"/>
      <c r="Q112" s="61"/>
      <c r="R112" s="61"/>
      <c r="S112" s="61"/>
      <c r="T112" s="61"/>
      <c r="U112" s="61"/>
      <c r="V112" s="61"/>
      <c r="W112" s="61"/>
      <c r="X112" s="61"/>
      <c r="Y112" s="61"/>
      <c r="Z112" s="61"/>
      <c r="AA112" s="61"/>
      <c r="AB112" s="61"/>
    </row>
    <row r="113" spans="1:28" ht="14.25" customHeight="1" x14ac:dyDescent="0.35">
      <c r="A113" s="61"/>
      <c r="B113" s="61"/>
      <c r="C113" s="61"/>
      <c r="D113" s="61"/>
      <c r="E113" s="61"/>
      <c r="F113" s="61"/>
      <c r="G113" s="61"/>
      <c r="H113" s="61"/>
      <c r="I113" s="61"/>
      <c r="J113" s="61"/>
      <c r="K113" s="61"/>
      <c r="L113" s="61"/>
      <c r="M113" s="61"/>
      <c r="N113" s="61"/>
      <c r="O113" s="61"/>
      <c r="P113" s="61"/>
      <c r="Q113" s="61"/>
      <c r="R113" s="61"/>
      <c r="S113" s="61"/>
      <c r="T113" s="61"/>
      <c r="U113" s="61"/>
      <c r="V113" s="61"/>
      <c r="W113" s="61"/>
      <c r="X113" s="61"/>
      <c r="Y113" s="61"/>
      <c r="Z113" s="61"/>
      <c r="AA113" s="61"/>
      <c r="AB113" s="61"/>
    </row>
    <row r="114" spans="1:28" ht="14.25" customHeight="1" x14ac:dyDescent="0.35">
      <c r="A114" s="61"/>
      <c r="B114" s="61"/>
      <c r="C114" s="61"/>
      <c r="D114" s="61"/>
      <c r="E114" s="61"/>
      <c r="F114" s="61"/>
      <c r="G114" s="61"/>
      <c r="H114" s="61"/>
      <c r="I114" s="61"/>
      <c r="J114" s="61"/>
      <c r="K114" s="61"/>
      <c r="L114" s="61"/>
      <c r="M114" s="61"/>
      <c r="N114" s="61"/>
      <c r="O114" s="61"/>
      <c r="P114" s="61"/>
      <c r="Q114" s="61"/>
      <c r="R114" s="61"/>
      <c r="S114" s="61"/>
      <c r="T114" s="61"/>
      <c r="U114" s="61"/>
      <c r="V114" s="61"/>
      <c r="W114" s="61"/>
      <c r="X114" s="61"/>
      <c r="Y114" s="61"/>
      <c r="Z114" s="61"/>
      <c r="AA114" s="61"/>
      <c r="AB114" s="61"/>
    </row>
    <row r="115" spans="1:28" ht="14.25" customHeight="1" x14ac:dyDescent="0.35">
      <c r="A115" s="61"/>
      <c r="B115" s="61"/>
      <c r="C115" s="61"/>
      <c r="D115" s="61"/>
      <c r="E115" s="61"/>
      <c r="F115" s="61"/>
      <c r="G115" s="61"/>
      <c r="H115" s="61"/>
      <c r="I115" s="61"/>
      <c r="J115" s="61"/>
      <c r="K115" s="61"/>
      <c r="L115" s="61"/>
      <c r="M115" s="61"/>
      <c r="N115" s="61"/>
      <c r="O115" s="61"/>
      <c r="P115" s="61"/>
      <c r="Q115" s="61"/>
      <c r="R115" s="61"/>
      <c r="S115" s="61"/>
      <c r="T115" s="61"/>
      <c r="U115" s="61"/>
      <c r="V115" s="61"/>
      <c r="W115" s="61"/>
      <c r="X115" s="61"/>
      <c r="Y115" s="61"/>
      <c r="Z115" s="61"/>
      <c r="AA115" s="61"/>
      <c r="AB115" s="61"/>
    </row>
    <row r="116" spans="1:28" ht="14.25" customHeight="1" x14ac:dyDescent="0.35">
      <c r="A116" s="61"/>
      <c r="B116" s="61"/>
      <c r="C116" s="61"/>
      <c r="D116" s="61"/>
      <c r="E116" s="61"/>
      <c r="F116" s="61"/>
      <c r="G116" s="61"/>
      <c r="H116" s="61"/>
      <c r="I116" s="61"/>
      <c r="J116" s="61"/>
      <c r="K116" s="61"/>
      <c r="L116" s="61"/>
      <c r="M116" s="61"/>
      <c r="N116" s="61"/>
      <c r="O116" s="61"/>
      <c r="P116" s="61"/>
      <c r="Q116" s="61"/>
      <c r="R116" s="61"/>
      <c r="S116" s="61"/>
      <c r="T116" s="61"/>
      <c r="U116" s="61"/>
      <c r="V116" s="61"/>
      <c r="W116" s="61"/>
      <c r="X116" s="61"/>
      <c r="Y116" s="61"/>
      <c r="Z116" s="61"/>
      <c r="AA116" s="61"/>
      <c r="AB116" s="61"/>
    </row>
    <row r="117" spans="1:28" ht="14.25" customHeight="1" x14ac:dyDescent="0.35">
      <c r="A117" s="61"/>
      <c r="B117" s="61"/>
      <c r="C117" s="61"/>
      <c r="D117" s="61"/>
      <c r="E117" s="61"/>
      <c r="F117" s="61"/>
      <c r="G117" s="61"/>
      <c r="H117" s="61"/>
      <c r="I117" s="61"/>
      <c r="J117" s="61"/>
      <c r="K117" s="61"/>
      <c r="L117" s="61"/>
      <c r="M117" s="61"/>
      <c r="N117" s="61"/>
      <c r="O117" s="61"/>
      <c r="P117" s="61"/>
      <c r="Q117" s="61"/>
      <c r="R117" s="61"/>
      <c r="S117" s="61"/>
      <c r="T117" s="61"/>
      <c r="U117" s="61"/>
      <c r="V117" s="61"/>
      <c r="W117" s="61"/>
      <c r="X117" s="61"/>
      <c r="Y117" s="61"/>
      <c r="Z117" s="61"/>
      <c r="AA117" s="61"/>
      <c r="AB117" s="61"/>
    </row>
    <row r="118" spans="1:28" ht="14.25" customHeight="1" x14ac:dyDescent="0.35">
      <c r="A118" s="61"/>
      <c r="B118" s="61"/>
      <c r="C118" s="61"/>
      <c r="D118" s="61"/>
      <c r="E118" s="61"/>
      <c r="F118" s="61"/>
      <c r="G118" s="61"/>
      <c r="H118" s="61"/>
      <c r="I118" s="61"/>
      <c r="J118" s="61"/>
      <c r="K118" s="61"/>
      <c r="L118" s="61"/>
      <c r="M118" s="61"/>
      <c r="N118" s="61"/>
      <c r="O118" s="61"/>
      <c r="P118" s="61"/>
      <c r="Q118" s="61"/>
      <c r="R118" s="61"/>
      <c r="S118" s="61"/>
      <c r="T118" s="61"/>
      <c r="U118" s="61"/>
      <c r="V118" s="61"/>
      <c r="W118" s="61"/>
      <c r="X118" s="61"/>
      <c r="Y118" s="61"/>
      <c r="Z118" s="61"/>
      <c r="AA118" s="61"/>
      <c r="AB118" s="61"/>
    </row>
    <row r="119" spans="1:28" ht="14.25" customHeight="1" x14ac:dyDescent="0.35">
      <c r="A119" s="61"/>
      <c r="B119" s="61"/>
      <c r="C119" s="61"/>
      <c r="D119" s="61"/>
      <c r="E119" s="61"/>
      <c r="F119" s="61"/>
      <c r="G119" s="61"/>
      <c r="H119" s="61"/>
      <c r="I119" s="61"/>
      <c r="J119" s="61"/>
      <c r="K119" s="61"/>
      <c r="L119" s="61"/>
      <c r="M119" s="61"/>
      <c r="N119" s="61"/>
      <c r="O119" s="61"/>
      <c r="P119" s="61"/>
      <c r="Q119" s="61"/>
      <c r="R119" s="61"/>
      <c r="S119" s="61"/>
      <c r="T119" s="61"/>
      <c r="U119" s="61"/>
      <c r="V119" s="61"/>
      <c r="W119" s="61"/>
      <c r="X119" s="61"/>
      <c r="Y119" s="61"/>
      <c r="Z119" s="61"/>
      <c r="AA119" s="61"/>
      <c r="AB119" s="61"/>
    </row>
    <row r="120" spans="1:28" ht="14.25" customHeight="1" x14ac:dyDescent="0.35">
      <c r="A120" s="61"/>
      <c r="B120" s="61"/>
      <c r="C120" s="61"/>
      <c r="D120" s="61"/>
      <c r="E120" s="61"/>
      <c r="F120" s="61"/>
      <c r="G120" s="61"/>
      <c r="H120" s="61"/>
      <c r="I120" s="61"/>
      <c r="J120" s="61"/>
      <c r="K120" s="61"/>
      <c r="L120" s="61"/>
      <c r="M120" s="61"/>
      <c r="N120" s="61"/>
      <c r="O120" s="61"/>
      <c r="P120" s="61"/>
      <c r="Q120" s="61"/>
      <c r="R120" s="61"/>
      <c r="S120" s="61"/>
      <c r="T120" s="61"/>
      <c r="U120" s="61"/>
      <c r="V120" s="61"/>
      <c r="W120" s="61"/>
      <c r="X120" s="61"/>
      <c r="Y120" s="61"/>
      <c r="Z120" s="61"/>
      <c r="AA120" s="61"/>
      <c r="AB120" s="61"/>
    </row>
    <row r="121" spans="1:28" ht="14.25" customHeight="1" x14ac:dyDescent="0.35">
      <c r="A121" s="61"/>
      <c r="B121" s="61"/>
      <c r="C121" s="61"/>
      <c r="D121" s="61"/>
      <c r="E121" s="61"/>
      <c r="F121" s="61"/>
      <c r="G121" s="61"/>
      <c r="H121" s="61"/>
      <c r="I121" s="61"/>
      <c r="J121" s="61"/>
      <c r="K121" s="61"/>
      <c r="L121" s="61"/>
      <c r="M121" s="61"/>
      <c r="N121" s="61"/>
      <c r="O121" s="61"/>
      <c r="P121" s="61"/>
      <c r="Q121" s="61"/>
      <c r="R121" s="61"/>
      <c r="S121" s="61"/>
      <c r="T121" s="61"/>
      <c r="U121" s="61"/>
      <c r="V121" s="61"/>
      <c r="W121" s="61"/>
      <c r="X121" s="61"/>
      <c r="Y121" s="61"/>
      <c r="Z121" s="61"/>
      <c r="AA121" s="61"/>
      <c r="AB121" s="61"/>
    </row>
    <row r="122" spans="1:28" ht="14.25" customHeight="1" x14ac:dyDescent="0.35">
      <c r="A122" s="61"/>
      <c r="B122" s="61"/>
      <c r="C122" s="61"/>
      <c r="D122" s="61"/>
      <c r="E122" s="61"/>
      <c r="F122" s="61"/>
      <c r="G122" s="61"/>
      <c r="H122" s="61"/>
      <c r="I122" s="61"/>
      <c r="J122" s="61"/>
      <c r="K122" s="61"/>
      <c r="L122" s="61"/>
      <c r="M122" s="61"/>
      <c r="N122" s="61"/>
      <c r="O122" s="61"/>
      <c r="P122" s="61"/>
      <c r="Q122" s="61"/>
      <c r="R122" s="61"/>
      <c r="S122" s="61"/>
      <c r="T122" s="61"/>
      <c r="U122" s="61"/>
      <c r="V122" s="61"/>
      <c r="W122" s="61"/>
      <c r="X122" s="61"/>
      <c r="Y122" s="61"/>
      <c r="Z122" s="61"/>
      <c r="AA122" s="61"/>
      <c r="AB122" s="61"/>
    </row>
    <row r="123" spans="1:28" ht="14.25" customHeight="1" x14ac:dyDescent="0.35">
      <c r="A123" s="61"/>
      <c r="B123" s="61"/>
      <c r="C123" s="61"/>
      <c r="D123" s="61"/>
      <c r="E123" s="61"/>
      <c r="F123" s="61"/>
      <c r="G123" s="61"/>
      <c r="H123" s="61"/>
      <c r="I123" s="61"/>
      <c r="J123" s="61"/>
      <c r="K123" s="61"/>
      <c r="L123" s="61"/>
      <c r="M123" s="61"/>
      <c r="N123" s="61"/>
      <c r="O123" s="61"/>
      <c r="P123" s="61"/>
      <c r="Q123" s="61"/>
      <c r="R123" s="61"/>
      <c r="S123" s="61"/>
      <c r="T123" s="61"/>
      <c r="U123" s="61"/>
      <c r="V123" s="61"/>
      <c r="W123" s="61"/>
      <c r="X123" s="61"/>
      <c r="Y123" s="61"/>
      <c r="Z123" s="61"/>
      <c r="AA123" s="61"/>
      <c r="AB123" s="61"/>
    </row>
    <row r="124" spans="1:28" ht="14.25" customHeight="1" x14ac:dyDescent="0.35">
      <c r="A124" s="61"/>
      <c r="B124" s="61"/>
      <c r="C124" s="61"/>
      <c r="D124" s="61"/>
      <c r="E124" s="61"/>
      <c r="F124" s="61"/>
      <c r="G124" s="61"/>
      <c r="H124" s="61"/>
      <c r="I124" s="61"/>
      <c r="J124" s="61"/>
      <c r="K124" s="61"/>
      <c r="L124" s="61"/>
      <c r="M124" s="61"/>
      <c r="N124" s="61"/>
      <c r="O124" s="61"/>
      <c r="P124" s="61"/>
      <c r="Q124" s="61"/>
      <c r="R124" s="61"/>
      <c r="S124" s="61"/>
      <c r="T124" s="61"/>
      <c r="U124" s="61"/>
      <c r="V124" s="61"/>
      <c r="W124" s="61"/>
      <c r="X124" s="61"/>
      <c r="Y124" s="61"/>
      <c r="Z124" s="61"/>
      <c r="AA124" s="61"/>
      <c r="AB124" s="61"/>
    </row>
    <row r="125" spans="1:28" ht="14.25" customHeight="1" x14ac:dyDescent="0.35">
      <c r="A125" s="61"/>
      <c r="B125" s="61"/>
      <c r="C125" s="61"/>
      <c r="D125" s="61"/>
      <c r="E125" s="61"/>
      <c r="F125" s="61"/>
      <c r="G125" s="61"/>
      <c r="H125" s="61"/>
      <c r="I125" s="61"/>
      <c r="J125" s="61"/>
      <c r="K125" s="61"/>
      <c r="L125" s="61"/>
      <c r="M125" s="61"/>
      <c r="N125" s="61"/>
      <c r="O125" s="61"/>
      <c r="P125" s="61"/>
      <c r="Q125" s="61"/>
      <c r="R125" s="61"/>
      <c r="S125" s="61"/>
      <c r="T125" s="61"/>
      <c r="U125" s="61"/>
      <c r="V125" s="61"/>
      <c r="W125" s="61"/>
      <c r="X125" s="61"/>
      <c r="Y125" s="61"/>
      <c r="Z125" s="61"/>
      <c r="AA125" s="61"/>
      <c r="AB125" s="61"/>
    </row>
    <row r="126" spans="1:28" ht="14.25" customHeight="1" x14ac:dyDescent="0.35">
      <c r="A126" s="61"/>
      <c r="B126" s="61"/>
      <c r="C126" s="61"/>
      <c r="D126" s="61"/>
      <c r="E126" s="61"/>
      <c r="F126" s="61"/>
      <c r="G126" s="61"/>
      <c r="H126" s="61"/>
      <c r="I126" s="61"/>
      <c r="J126" s="61"/>
      <c r="K126" s="61"/>
      <c r="L126" s="61"/>
      <c r="M126" s="61"/>
      <c r="N126" s="61"/>
      <c r="O126" s="61"/>
      <c r="P126" s="61"/>
      <c r="Q126" s="61"/>
      <c r="R126" s="61"/>
      <c r="S126" s="61"/>
      <c r="T126" s="61"/>
      <c r="U126" s="61"/>
      <c r="V126" s="61"/>
      <c r="W126" s="61"/>
      <c r="X126" s="61"/>
      <c r="Y126" s="61"/>
      <c r="Z126" s="61"/>
      <c r="AA126" s="61"/>
      <c r="AB126" s="61"/>
    </row>
    <row r="127" spans="1:28" ht="14.25" customHeight="1" x14ac:dyDescent="0.35">
      <c r="A127" s="61"/>
      <c r="B127" s="61"/>
      <c r="C127" s="61"/>
      <c r="D127" s="61"/>
      <c r="E127" s="61"/>
      <c r="F127" s="61"/>
      <c r="G127" s="61"/>
      <c r="H127" s="61"/>
      <c r="I127" s="61"/>
      <c r="J127" s="61"/>
      <c r="K127" s="61"/>
      <c r="L127" s="61"/>
      <c r="M127" s="61"/>
      <c r="N127" s="61"/>
      <c r="O127" s="61"/>
      <c r="P127" s="61"/>
      <c r="Q127" s="61"/>
      <c r="R127" s="61"/>
      <c r="S127" s="61"/>
      <c r="T127" s="61"/>
      <c r="U127" s="61"/>
      <c r="V127" s="61"/>
      <c r="W127" s="61"/>
      <c r="X127" s="61"/>
      <c r="Y127" s="61"/>
      <c r="Z127" s="61"/>
      <c r="AA127" s="61"/>
      <c r="AB127" s="61"/>
    </row>
    <row r="128" spans="1:28" ht="14.25" customHeight="1" x14ac:dyDescent="0.35">
      <c r="A128" s="61"/>
      <c r="B128" s="61"/>
      <c r="C128" s="61"/>
      <c r="D128" s="61"/>
      <c r="E128" s="61"/>
      <c r="F128" s="61"/>
      <c r="G128" s="61"/>
      <c r="H128" s="61"/>
      <c r="I128" s="61"/>
      <c r="J128" s="61"/>
      <c r="K128" s="61"/>
      <c r="L128" s="61"/>
      <c r="M128" s="61"/>
      <c r="N128" s="61"/>
      <c r="O128" s="61"/>
      <c r="P128" s="61"/>
      <c r="Q128" s="61"/>
      <c r="R128" s="61"/>
      <c r="S128" s="61"/>
      <c r="T128" s="61"/>
      <c r="U128" s="61"/>
      <c r="V128" s="61"/>
      <c r="W128" s="61"/>
      <c r="X128" s="61"/>
      <c r="Y128" s="61"/>
      <c r="Z128" s="61"/>
      <c r="AA128" s="61"/>
      <c r="AB128" s="61"/>
    </row>
    <row r="129" spans="1:28" ht="14.25" customHeight="1" x14ac:dyDescent="0.35">
      <c r="A129" s="61"/>
      <c r="B129" s="61"/>
      <c r="C129" s="61"/>
      <c r="D129" s="61"/>
      <c r="E129" s="61"/>
      <c r="F129" s="61"/>
      <c r="G129" s="61"/>
      <c r="H129" s="61"/>
      <c r="I129" s="61"/>
      <c r="J129" s="61"/>
      <c r="K129" s="61"/>
      <c r="L129" s="61"/>
      <c r="M129" s="61"/>
      <c r="N129" s="61"/>
      <c r="O129" s="61"/>
      <c r="P129" s="61"/>
      <c r="Q129" s="61"/>
      <c r="R129" s="61"/>
      <c r="S129" s="61"/>
      <c r="T129" s="61"/>
      <c r="U129" s="61"/>
      <c r="V129" s="61"/>
      <c r="W129" s="61"/>
      <c r="X129" s="61"/>
      <c r="Y129" s="61"/>
      <c r="Z129" s="61"/>
      <c r="AA129" s="61"/>
      <c r="AB129" s="61"/>
    </row>
    <row r="130" spans="1:28" ht="14.25" customHeight="1" x14ac:dyDescent="0.35">
      <c r="A130" s="61"/>
      <c r="B130" s="61"/>
      <c r="C130" s="61"/>
      <c r="D130" s="61"/>
      <c r="E130" s="61"/>
      <c r="F130" s="61"/>
      <c r="G130" s="61"/>
      <c r="H130" s="61"/>
      <c r="I130" s="61"/>
      <c r="J130" s="61"/>
      <c r="K130" s="61"/>
      <c r="L130" s="61"/>
      <c r="M130" s="61"/>
      <c r="N130" s="61"/>
      <c r="O130" s="61"/>
      <c r="P130" s="61"/>
      <c r="Q130" s="61"/>
      <c r="R130" s="61"/>
      <c r="S130" s="61"/>
      <c r="T130" s="61"/>
      <c r="U130" s="61"/>
      <c r="V130" s="61"/>
      <c r="W130" s="61"/>
      <c r="X130" s="61"/>
      <c r="Y130" s="61"/>
      <c r="Z130" s="61"/>
      <c r="AA130" s="61"/>
      <c r="AB130" s="61"/>
    </row>
    <row r="131" spans="1:28" ht="14.25" customHeight="1" x14ac:dyDescent="0.35">
      <c r="A131" s="61"/>
      <c r="B131" s="61"/>
      <c r="C131" s="61"/>
      <c r="D131" s="61"/>
      <c r="E131" s="61"/>
      <c r="F131" s="61"/>
      <c r="G131" s="61"/>
      <c r="H131" s="61"/>
      <c r="I131" s="61"/>
      <c r="J131" s="61"/>
      <c r="K131" s="61"/>
      <c r="L131" s="61"/>
      <c r="M131" s="61"/>
      <c r="N131" s="61"/>
      <c r="O131" s="61"/>
      <c r="P131" s="61"/>
      <c r="Q131" s="61"/>
      <c r="R131" s="61"/>
      <c r="S131" s="61"/>
      <c r="T131" s="61"/>
      <c r="U131" s="61"/>
      <c r="V131" s="61"/>
      <c r="W131" s="61"/>
      <c r="X131" s="61"/>
      <c r="Y131" s="61"/>
      <c r="Z131" s="61"/>
      <c r="AA131" s="61"/>
      <c r="AB131" s="61"/>
    </row>
    <row r="132" spans="1:28" ht="14.25" customHeight="1" x14ac:dyDescent="0.35">
      <c r="A132" s="61"/>
      <c r="B132" s="61"/>
      <c r="C132" s="61"/>
      <c r="D132" s="61"/>
      <c r="E132" s="61"/>
      <c r="F132" s="61"/>
      <c r="G132" s="61"/>
      <c r="H132" s="61"/>
      <c r="I132" s="61"/>
      <c r="J132" s="61"/>
      <c r="K132" s="61"/>
      <c r="L132" s="61"/>
      <c r="M132" s="61"/>
      <c r="N132" s="61"/>
      <c r="O132" s="61"/>
      <c r="P132" s="61"/>
      <c r="Q132" s="61"/>
      <c r="R132" s="61"/>
      <c r="S132" s="61"/>
      <c r="T132" s="61"/>
      <c r="U132" s="61"/>
      <c r="V132" s="61"/>
      <c r="W132" s="61"/>
      <c r="X132" s="61"/>
      <c r="Y132" s="61"/>
      <c r="Z132" s="61"/>
      <c r="AA132" s="61"/>
      <c r="AB132" s="61"/>
    </row>
    <row r="133" spans="1:28" ht="14.25" customHeight="1" x14ac:dyDescent="0.35">
      <c r="A133" s="61"/>
      <c r="B133" s="61"/>
      <c r="C133" s="61"/>
      <c r="D133" s="61"/>
      <c r="E133" s="61"/>
      <c r="F133" s="61"/>
      <c r="G133" s="61"/>
      <c r="H133" s="61"/>
      <c r="I133" s="61"/>
      <c r="J133" s="61"/>
      <c r="K133" s="61"/>
      <c r="L133" s="61"/>
      <c r="M133" s="61"/>
      <c r="N133" s="61"/>
      <c r="O133" s="61"/>
      <c r="P133" s="61"/>
      <c r="Q133" s="61"/>
      <c r="R133" s="61"/>
      <c r="S133" s="61"/>
      <c r="T133" s="61"/>
      <c r="U133" s="61"/>
      <c r="V133" s="61"/>
      <c r="W133" s="61"/>
      <c r="X133" s="61"/>
      <c r="Y133" s="61"/>
      <c r="Z133" s="61"/>
      <c r="AA133" s="61"/>
      <c r="AB133" s="61"/>
    </row>
    <row r="134" spans="1:28" ht="14.25" customHeight="1" x14ac:dyDescent="0.35">
      <c r="A134" s="61"/>
      <c r="B134" s="61"/>
      <c r="C134" s="61"/>
      <c r="D134" s="61"/>
      <c r="E134" s="61"/>
      <c r="F134" s="61"/>
      <c r="G134" s="61"/>
      <c r="H134" s="61"/>
      <c r="I134" s="61"/>
      <c r="J134" s="61"/>
      <c r="K134" s="61"/>
      <c r="L134" s="61"/>
      <c r="M134" s="61"/>
      <c r="N134" s="61"/>
      <c r="O134" s="61"/>
      <c r="P134" s="61"/>
      <c r="Q134" s="61"/>
      <c r="R134" s="61"/>
      <c r="S134" s="61"/>
      <c r="T134" s="61"/>
      <c r="U134" s="61"/>
      <c r="V134" s="61"/>
      <c r="W134" s="61"/>
      <c r="X134" s="61"/>
      <c r="Y134" s="61"/>
      <c r="Z134" s="61"/>
      <c r="AA134" s="61"/>
      <c r="AB134" s="61"/>
    </row>
    <row r="135" spans="1:28" ht="14.25" customHeight="1" x14ac:dyDescent="0.35">
      <c r="A135" s="61"/>
      <c r="B135" s="61"/>
      <c r="C135" s="61"/>
      <c r="D135" s="61"/>
      <c r="E135" s="61"/>
      <c r="F135" s="61"/>
      <c r="G135" s="61"/>
      <c r="H135" s="61"/>
      <c r="I135" s="61"/>
      <c r="J135" s="61"/>
      <c r="K135" s="61"/>
      <c r="L135" s="61"/>
      <c r="M135" s="61"/>
      <c r="N135" s="61"/>
      <c r="O135" s="61"/>
      <c r="P135" s="61"/>
      <c r="Q135" s="61"/>
      <c r="R135" s="61"/>
      <c r="S135" s="61"/>
      <c r="T135" s="61"/>
      <c r="U135" s="61"/>
      <c r="V135" s="61"/>
      <c r="W135" s="61"/>
      <c r="X135" s="61"/>
      <c r="Y135" s="61"/>
      <c r="Z135" s="61"/>
      <c r="AA135" s="61"/>
      <c r="AB135" s="61"/>
    </row>
    <row r="136" spans="1:28" ht="14.25" customHeight="1" x14ac:dyDescent="0.35">
      <c r="A136" s="61"/>
      <c r="B136" s="61"/>
      <c r="C136" s="61"/>
      <c r="D136" s="61"/>
      <c r="E136" s="61"/>
      <c r="F136" s="61"/>
      <c r="G136" s="61"/>
      <c r="H136" s="61"/>
      <c r="I136" s="61"/>
      <c r="J136" s="61"/>
      <c r="K136" s="61"/>
      <c r="L136" s="61"/>
      <c r="M136" s="61"/>
      <c r="N136" s="61"/>
      <c r="O136" s="61"/>
      <c r="P136" s="61"/>
      <c r="Q136" s="61"/>
      <c r="R136" s="61"/>
      <c r="S136" s="61"/>
      <c r="T136" s="61"/>
      <c r="U136" s="61"/>
      <c r="V136" s="61"/>
      <c r="W136" s="61"/>
      <c r="X136" s="61"/>
      <c r="Y136" s="61"/>
      <c r="Z136" s="61"/>
      <c r="AA136" s="61"/>
      <c r="AB136" s="61"/>
    </row>
    <row r="137" spans="1:28" ht="14.25" customHeight="1" x14ac:dyDescent="0.35">
      <c r="A137" s="61"/>
      <c r="B137" s="61"/>
      <c r="C137" s="61"/>
      <c r="D137" s="61"/>
      <c r="E137" s="61"/>
      <c r="F137" s="61"/>
      <c r="G137" s="61"/>
      <c r="H137" s="61"/>
      <c r="I137" s="61"/>
      <c r="J137" s="61"/>
      <c r="K137" s="61"/>
      <c r="L137" s="61"/>
      <c r="M137" s="61"/>
      <c r="N137" s="61"/>
      <c r="O137" s="61"/>
      <c r="P137" s="61"/>
      <c r="Q137" s="61"/>
      <c r="R137" s="61"/>
      <c r="S137" s="61"/>
      <c r="T137" s="61"/>
      <c r="U137" s="61"/>
      <c r="V137" s="61"/>
      <c r="W137" s="61"/>
      <c r="X137" s="61"/>
      <c r="Y137" s="61"/>
      <c r="Z137" s="61"/>
      <c r="AA137" s="61"/>
      <c r="AB137" s="61"/>
    </row>
    <row r="138" spans="1:28" ht="14.25" customHeight="1" x14ac:dyDescent="0.35">
      <c r="A138" s="61"/>
      <c r="B138" s="61"/>
      <c r="C138" s="61"/>
      <c r="D138" s="61"/>
      <c r="E138" s="61"/>
      <c r="F138" s="61"/>
      <c r="G138" s="61"/>
      <c r="H138" s="61"/>
      <c r="I138" s="61"/>
      <c r="J138" s="61"/>
      <c r="K138" s="61"/>
      <c r="L138" s="61"/>
      <c r="M138" s="61"/>
      <c r="N138" s="61"/>
      <c r="O138" s="61"/>
      <c r="P138" s="61"/>
      <c r="Q138" s="61"/>
      <c r="R138" s="61"/>
      <c r="S138" s="61"/>
      <c r="T138" s="61"/>
      <c r="U138" s="61"/>
      <c r="V138" s="61"/>
      <c r="W138" s="61"/>
      <c r="X138" s="61"/>
      <c r="Y138" s="61"/>
      <c r="Z138" s="61"/>
      <c r="AA138" s="61"/>
      <c r="AB138" s="61"/>
    </row>
    <row r="139" spans="1:28" ht="14.25" customHeight="1" x14ac:dyDescent="0.35">
      <c r="A139" s="61"/>
      <c r="B139" s="61"/>
      <c r="C139" s="61"/>
      <c r="D139" s="61"/>
      <c r="E139" s="61"/>
      <c r="F139" s="61"/>
      <c r="G139" s="61"/>
      <c r="H139" s="61"/>
      <c r="I139" s="61"/>
      <c r="J139" s="61"/>
      <c r="K139" s="61"/>
      <c r="L139" s="61"/>
      <c r="M139" s="61"/>
      <c r="N139" s="61"/>
      <c r="O139" s="61"/>
      <c r="P139" s="61"/>
      <c r="Q139" s="61"/>
      <c r="R139" s="61"/>
      <c r="S139" s="61"/>
      <c r="T139" s="61"/>
      <c r="U139" s="61"/>
      <c r="V139" s="61"/>
      <c r="W139" s="61"/>
      <c r="X139" s="61"/>
      <c r="Y139" s="61"/>
      <c r="Z139" s="61"/>
      <c r="AA139" s="61"/>
      <c r="AB139" s="61"/>
    </row>
    <row r="140" spans="1:28" ht="14.25" customHeight="1" x14ac:dyDescent="0.35">
      <c r="A140" s="61"/>
      <c r="B140" s="61"/>
      <c r="C140" s="61"/>
      <c r="D140" s="61"/>
      <c r="E140" s="61"/>
      <c r="F140" s="61"/>
      <c r="G140" s="61"/>
      <c r="H140" s="61"/>
      <c r="I140" s="61"/>
      <c r="J140" s="61"/>
      <c r="K140" s="61"/>
      <c r="L140" s="61"/>
      <c r="M140" s="61"/>
      <c r="N140" s="61"/>
      <c r="O140" s="61"/>
      <c r="P140" s="61"/>
      <c r="Q140" s="61"/>
      <c r="R140" s="61"/>
      <c r="S140" s="61"/>
      <c r="T140" s="61"/>
      <c r="U140" s="61"/>
      <c r="V140" s="61"/>
      <c r="W140" s="61"/>
      <c r="X140" s="61"/>
      <c r="Y140" s="61"/>
      <c r="Z140" s="61"/>
      <c r="AA140" s="61"/>
      <c r="AB140" s="61"/>
    </row>
    <row r="141" spans="1:28" ht="14.25" customHeight="1" x14ac:dyDescent="0.35">
      <c r="A141" s="61"/>
      <c r="B141" s="61"/>
      <c r="C141" s="61"/>
      <c r="D141" s="61"/>
      <c r="E141" s="61"/>
      <c r="F141" s="61"/>
      <c r="G141" s="61"/>
      <c r="H141" s="61"/>
      <c r="I141" s="61"/>
      <c r="J141" s="61"/>
      <c r="K141" s="61"/>
      <c r="L141" s="61"/>
      <c r="M141" s="61"/>
      <c r="N141" s="61"/>
      <c r="O141" s="61"/>
      <c r="P141" s="61"/>
      <c r="Q141" s="61"/>
      <c r="R141" s="61"/>
      <c r="S141" s="61"/>
      <c r="T141" s="61"/>
      <c r="U141" s="61"/>
      <c r="V141" s="61"/>
      <c r="W141" s="61"/>
      <c r="X141" s="61"/>
      <c r="Y141" s="61"/>
      <c r="Z141" s="61"/>
      <c r="AA141" s="61"/>
      <c r="AB141" s="61"/>
    </row>
    <row r="142" spans="1:28" ht="14.25" customHeight="1" x14ac:dyDescent="0.35">
      <c r="A142" s="61"/>
      <c r="B142" s="61"/>
      <c r="C142" s="61"/>
      <c r="D142" s="61"/>
      <c r="E142" s="61"/>
      <c r="F142" s="61"/>
      <c r="G142" s="61"/>
      <c r="H142" s="61"/>
      <c r="I142" s="61"/>
      <c r="J142" s="61"/>
      <c r="K142" s="61"/>
      <c r="L142" s="61"/>
      <c r="M142" s="61"/>
      <c r="N142" s="61"/>
      <c r="O142" s="61"/>
      <c r="P142" s="61"/>
      <c r="Q142" s="61"/>
      <c r="R142" s="61"/>
      <c r="S142" s="61"/>
      <c r="T142" s="61"/>
      <c r="U142" s="61"/>
      <c r="V142" s="61"/>
      <c r="W142" s="61"/>
      <c r="X142" s="61"/>
      <c r="Y142" s="61"/>
      <c r="Z142" s="61"/>
      <c r="AA142" s="61"/>
      <c r="AB142" s="61"/>
    </row>
    <row r="143" spans="1:28" ht="14.25" customHeight="1" x14ac:dyDescent="0.35">
      <c r="A143" s="61"/>
      <c r="B143" s="61"/>
      <c r="C143" s="61"/>
      <c r="D143" s="61"/>
      <c r="E143" s="61"/>
      <c r="F143" s="61"/>
      <c r="G143" s="61"/>
      <c r="H143" s="61"/>
      <c r="I143" s="61"/>
      <c r="J143" s="61"/>
      <c r="K143" s="61"/>
      <c r="L143" s="61"/>
      <c r="M143" s="61"/>
      <c r="N143" s="61"/>
      <c r="O143" s="61"/>
      <c r="P143" s="61"/>
      <c r="Q143" s="61"/>
      <c r="R143" s="61"/>
      <c r="S143" s="61"/>
      <c r="T143" s="61"/>
      <c r="U143" s="61"/>
      <c r="V143" s="61"/>
      <c r="W143" s="61"/>
      <c r="X143" s="61"/>
      <c r="Y143" s="61"/>
      <c r="Z143" s="61"/>
      <c r="AA143" s="61"/>
      <c r="AB143" s="61"/>
    </row>
    <row r="144" spans="1:28" ht="14.25" customHeight="1" x14ac:dyDescent="0.35">
      <c r="A144" s="61"/>
      <c r="B144" s="61"/>
      <c r="C144" s="61"/>
      <c r="D144" s="61"/>
      <c r="E144" s="61"/>
      <c r="F144" s="61"/>
      <c r="G144" s="61"/>
      <c r="H144" s="61"/>
      <c r="I144" s="61"/>
      <c r="J144" s="61"/>
      <c r="K144" s="61"/>
      <c r="L144" s="61"/>
      <c r="M144" s="61"/>
      <c r="N144" s="61"/>
      <c r="O144" s="61"/>
      <c r="P144" s="61"/>
      <c r="Q144" s="61"/>
      <c r="R144" s="61"/>
      <c r="S144" s="61"/>
      <c r="T144" s="61"/>
      <c r="U144" s="61"/>
      <c r="V144" s="61"/>
      <c r="W144" s="61"/>
      <c r="X144" s="61"/>
      <c r="Y144" s="61"/>
      <c r="Z144" s="61"/>
      <c r="AA144" s="61"/>
      <c r="AB144" s="61"/>
    </row>
    <row r="145" spans="1:28" ht="14.25" customHeight="1" x14ac:dyDescent="0.35">
      <c r="A145" s="61"/>
      <c r="B145" s="61"/>
      <c r="C145" s="61"/>
      <c r="D145" s="61"/>
      <c r="E145" s="61"/>
      <c r="F145" s="61"/>
      <c r="G145" s="61"/>
      <c r="H145" s="61"/>
      <c r="I145" s="61"/>
      <c r="J145" s="61"/>
      <c r="K145" s="61"/>
      <c r="L145" s="61"/>
      <c r="M145" s="61"/>
      <c r="N145" s="61"/>
      <c r="O145" s="61"/>
      <c r="P145" s="61"/>
      <c r="Q145" s="61"/>
      <c r="R145" s="61"/>
      <c r="S145" s="61"/>
      <c r="T145" s="61"/>
      <c r="U145" s="61"/>
      <c r="V145" s="61"/>
      <c r="W145" s="61"/>
      <c r="X145" s="61"/>
      <c r="Y145" s="61"/>
      <c r="Z145" s="61"/>
      <c r="AA145" s="61"/>
      <c r="AB145" s="61"/>
    </row>
    <row r="146" spans="1:28" ht="14.25" customHeight="1" x14ac:dyDescent="0.35">
      <c r="A146" s="61"/>
      <c r="B146" s="61"/>
      <c r="C146" s="61"/>
      <c r="D146" s="61"/>
      <c r="E146" s="61"/>
      <c r="F146" s="61"/>
      <c r="G146" s="61"/>
      <c r="H146" s="61"/>
      <c r="I146" s="61"/>
      <c r="J146" s="61"/>
      <c r="K146" s="61"/>
      <c r="L146" s="61"/>
      <c r="M146" s="61"/>
      <c r="N146" s="61"/>
      <c r="O146" s="61"/>
      <c r="P146" s="61"/>
      <c r="Q146" s="61"/>
      <c r="R146" s="61"/>
      <c r="S146" s="61"/>
      <c r="T146" s="61"/>
      <c r="U146" s="61"/>
      <c r="V146" s="61"/>
      <c r="W146" s="61"/>
      <c r="X146" s="61"/>
      <c r="Y146" s="61"/>
      <c r="Z146" s="61"/>
      <c r="AA146" s="61"/>
      <c r="AB146" s="61"/>
    </row>
    <row r="147" spans="1:28" ht="14.25" customHeight="1" x14ac:dyDescent="0.35">
      <c r="A147" s="61"/>
      <c r="B147" s="61"/>
      <c r="C147" s="61"/>
      <c r="D147" s="61"/>
      <c r="E147" s="61"/>
      <c r="F147" s="61"/>
      <c r="G147" s="61"/>
      <c r="H147" s="61"/>
      <c r="I147" s="61"/>
      <c r="J147" s="61"/>
      <c r="K147" s="61"/>
      <c r="L147" s="61"/>
      <c r="M147" s="61"/>
      <c r="N147" s="61"/>
      <c r="O147" s="61"/>
      <c r="P147" s="61"/>
      <c r="Q147" s="61"/>
      <c r="R147" s="61"/>
      <c r="S147" s="61"/>
      <c r="T147" s="61"/>
      <c r="U147" s="61"/>
      <c r="V147" s="61"/>
      <c r="W147" s="61"/>
      <c r="X147" s="61"/>
      <c r="Y147" s="61"/>
      <c r="Z147" s="61"/>
      <c r="AA147" s="61"/>
      <c r="AB147" s="61"/>
    </row>
    <row r="148" spans="1:28" ht="14.25" customHeight="1" x14ac:dyDescent="0.35">
      <c r="A148" s="61"/>
      <c r="B148" s="61"/>
      <c r="C148" s="61"/>
      <c r="D148" s="61"/>
      <c r="E148" s="61"/>
      <c r="F148" s="61"/>
      <c r="G148" s="61"/>
      <c r="H148" s="61"/>
      <c r="I148" s="61"/>
      <c r="J148" s="61"/>
      <c r="K148" s="61"/>
      <c r="L148" s="61"/>
      <c r="M148" s="61"/>
      <c r="N148" s="61"/>
      <c r="O148" s="61"/>
      <c r="P148" s="61"/>
      <c r="Q148" s="61"/>
      <c r="R148" s="61"/>
      <c r="S148" s="61"/>
      <c r="T148" s="61"/>
      <c r="U148" s="61"/>
      <c r="V148" s="61"/>
      <c r="W148" s="61"/>
      <c r="X148" s="61"/>
      <c r="Y148" s="61"/>
      <c r="Z148" s="61"/>
      <c r="AA148" s="61"/>
      <c r="AB148" s="61"/>
    </row>
    <row r="149" spans="1:28" ht="14.25" customHeight="1" x14ac:dyDescent="0.35">
      <c r="A149" s="61"/>
      <c r="B149" s="61"/>
      <c r="C149" s="61"/>
      <c r="D149" s="61"/>
      <c r="E149" s="61"/>
      <c r="F149" s="61"/>
      <c r="G149" s="61"/>
      <c r="H149" s="61"/>
      <c r="I149" s="61"/>
      <c r="J149" s="61"/>
      <c r="K149" s="61"/>
      <c r="L149" s="61"/>
      <c r="M149" s="61"/>
      <c r="N149" s="61"/>
      <c r="O149" s="61"/>
      <c r="P149" s="61"/>
      <c r="Q149" s="61"/>
      <c r="R149" s="61"/>
      <c r="S149" s="61"/>
      <c r="T149" s="61"/>
      <c r="U149" s="61"/>
      <c r="V149" s="61"/>
      <c r="W149" s="61"/>
      <c r="X149" s="61"/>
      <c r="Y149" s="61"/>
      <c r="Z149" s="61"/>
      <c r="AA149" s="61"/>
      <c r="AB149" s="61"/>
    </row>
    <row r="150" spans="1:28" ht="14.25" customHeight="1" x14ac:dyDescent="0.35">
      <c r="A150" s="61"/>
      <c r="B150" s="61"/>
      <c r="C150" s="61"/>
      <c r="D150" s="61"/>
      <c r="E150" s="61"/>
      <c r="F150" s="61"/>
      <c r="G150" s="61"/>
      <c r="H150" s="61"/>
      <c r="I150" s="61"/>
      <c r="J150" s="61"/>
      <c r="K150" s="61"/>
      <c r="L150" s="61"/>
      <c r="M150" s="61"/>
      <c r="N150" s="61"/>
      <c r="O150" s="61"/>
      <c r="P150" s="61"/>
      <c r="Q150" s="61"/>
      <c r="R150" s="61"/>
      <c r="S150" s="61"/>
      <c r="T150" s="61"/>
      <c r="U150" s="61"/>
      <c r="V150" s="61"/>
      <c r="W150" s="61"/>
      <c r="X150" s="61"/>
      <c r="Y150" s="61"/>
      <c r="Z150" s="61"/>
      <c r="AA150" s="61"/>
      <c r="AB150" s="61"/>
    </row>
    <row r="151" spans="1:28" ht="14.25" customHeight="1" x14ac:dyDescent="0.35">
      <c r="A151" s="61"/>
      <c r="B151" s="61"/>
      <c r="C151" s="61"/>
      <c r="D151" s="61"/>
      <c r="E151" s="61"/>
      <c r="F151" s="61"/>
      <c r="G151" s="61"/>
      <c r="H151" s="61"/>
      <c r="I151" s="61"/>
      <c r="J151" s="61"/>
      <c r="K151" s="61"/>
      <c r="L151" s="61"/>
      <c r="M151" s="61"/>
      <c r="N151" s="61"/>
      <c r="O151" s="61"/>
      <c r="P151" s="61"/>
      <c r="Q151" s="61"/>
      <c r="R151" s="61"/>
      <c r="S151" s="61"/>
      <c r="T151" s="61"/>
      <c r="U151" s="61"/>
      <c r="V151" s="61"/>
      <c r="W151" s="61"/>
      <c r="X151" s="61"/>
      <c r="Y151" s="61"/>
      <c r="Z151" s="61"/>
      <c r="AA151" s="61"/>
      <c r="AB151" s="61"/>
    </row>
    <row r="152" spans="1:28" ht="14.25" customHeight="1" x14ac:dyDescent="0.35">
      <c r="A152" s="61"/>
      <c r="B152" s="61"/>
      <c r="C152" s="61"/>
      <c r="D152" s="61"/>
      <c r="E152" s="61"/>
      <c r="F152" s="61"/>
      <c r="G152" s="61"/>
      <c r="H152" s="61"/>
      <c r="I152" s="61"/>
      <c r="J152" s="61"/>
      <c r="K152" s="61"/>
      <c r="L152" s="61"/>
      <c r="M152" s="61"/>
      <c r="N152" s="61"/>
      <c r="O152" s="61"/>
      <c r="P152" s="61"/>
      <c r="Q152" s="61"/>
      <c r="R152" s="61"/>
      <c r="S152" s="61"/>
      <c r="T152" s="61"/>
      <c r="U152" s="61"/>
      <c r="V152" s="61"/>
      <c r="W152" s="61"/>
      <c r="X152" s="61"/>
      <c r="Y152" s="61"/>
      <c r="Z152" s="61"/>
      <c r="AA152" s="61"/>
      <c r="AB152" s="61"/>
    </row>
    <row r="153" spans="1:28" ht="14.25" customHeight="1" x14ac:dyDescent="0.35">
      <c r="A153" s="61"/>
      <c r="B153" s="61"/>
      <c r="C153" s="61"/>
      <c r="D153" s="61"/>
      <c r="E153" s="61"/>
      <c r="F153" s="61"/>
      <c r="G153" s="61"/>
      <c r="H153" s="61"/>
      <c r="I153" s="61"/>
      <c r="J153" s="61"/>
      <c r="K153" s="61"/>
      <c r="L153" s="61"/>
      <c r="M153" s="61"/>
      <c r="N153" s="61"/>
      <c r="O153" s="61"/>
      <c r="P153" s="61"/>
      <c r="Q153" s="61"/>
      <c r="R153" s="61"/>
      <c r="S153" s="61"/>
      <c r="T153" s="61"/>
      <c r="U153" s="61"/>
      <c r="V153" s="61"/>
      <c r="W153" s="61"/>
      <c r="X153" s="61"/>
      <c r="Y153" s="61"/>
      <c r="Z153" s="61"/>
      <c r="AA153" s="61"/>
      <c r="AB153" s="61"/>
    </row>
    <row r="154" spans="1:28" ht="14.25" customHeight="1" x14ac:dyDescent="0.35">
      <c r="A154" s="61"/>
      <c r="B154" s="61"/>
      <c r="C154" s="61"/>
      <c r="D154" s="61"/>
      <c r="E154" s="61"/>
      <c r="F154" s="61"/>
      <c r="G154" s="61"/>
      <c r="H154" s="61"/>
      <c r="I154" s="61"/>
      <c r="J154" s="61"/>
      <c r="K154" s="61"/>
      <c r="L154" s="61"/>
      <c r="M154" s="61"/>
      <c r="N154" s="61"/>
      <c r="O154" s="61"/>
      <c r="P154" s="61"/>
      <c r="Q154" s="61"/>
      <c r="R154" s="61"/>
      <c r="S154" s="61"/>
      <c r="T154" s="61"/>
      <c r="U154" s="61"/>
      <c r="V154" s="61"/>
      <c r="W154" s="61"/>
      <c r="X154" s="61"/>
      <c r="Y154" s="61"/>
      <c r="Z154" s="61"/>
      <c r="AA154" s="61"/>
      <c r="AB154" s="61"/>
    </row>
    <row r="155" spans="1:28" ht="14.25" customHeight="1" x14ac:dyDescent="0.35">
      <c r="A155" s="61"/>
      <c r="B155" s="61"/>
      <c r="C155" s="61"/>
      <c r="D155" s="61"/>
      <c r="E155" s="61"/>
      <c r="F155" s="61"/>
      <c r="G155" s="61"/>
      <c r="H155" s="61"/>
      <c r="I155" s="61"/>
      <c r="J155" s="61"/>
      <c r="K155" s="61"/>
      <c r="L155" s="61"/>
      <c r="M155" s="61"/>
      <c r="N155" s="61"/>
      <c r="O155" s="61"/>
      <c r="P155" s="61"/>
      <c r="Q155" s="61"/>
      <c r="R155" s="61"/>
      <c r="S155" s="61"/>
      <c r="T155" s="61"/>
      <c r="U155" s="61"/>
      <c r="V155" s="61"/>
      <c r="W155" s="61"/>
      <c r="X155" s="61"/>
      <c r="Y155" s="61"/>
      <c r="Z155" s="61"/>
      <c r="AA155" s="61"/>
      <c r="AB155" s="61"/>
    </row>
    <row r="156" spans="1:28" ht="14.25" customHeight="1" x14ac:dyDescent="0.35">
      <c r="A156" s="61"/>
      <c r="B156" s="61"/>
      <c r="C156" s="61"/>
      <c r="D156" s="61"/>
      <c r="E156" s="61"/>
      <c r="F156" s="61"/>
      <c r="G156" s="61"/>
      <c r="H156" s="61"/>
      <c r="I156" s="61"/>
      <c r="J156" s="61"/>
      <c r="K156" s="61"/>
      <c r="L156" s="61"/>
      <c r="M156" s="61"/>
      <c r="N156" s="61"/>
      <c r="O156" s="61"/>
      <c r="P156" s="61"/>
      <c r="Q156" s="61"/>
      <c r="R156" s="61"/>
      <c r="S156" s="61"/>
      <c r="T156" s="61"/>
      <c r="U156" s="61"/>
      <c r="V156" s="61"/>
      <c r="W156" s="61"/>
      <c r="X156" s="61"/>
      <c r="Y156" s="61"/>
      <c r="Z156" s="61"/>
      <c r="AA156" s="61"/>
      <c r="AB156" s="61"/>
    </row>
    <row r="157" spans="1:28" ht="14.25" customHeight="1" x14ac:dyDescent="0.35">
      <c r="A157" s="61"/>
      <c r="B157" s="61"/>
      <c r="C157" s="61"/>
      <c r="D157" s="61"/>
      <c r="E157" s="61"/>
      <c r="F157" s="61"/>
      <c r="G157" s="61"/>
      <c r="H157" s="61"/>
      <c r="I157" s="61"/>
      <c r="J157" s="61"/>
      <c r="K157" s="61"/>
      <c r="L157" s="61"/>
      <c r="M157" s="61"/>
      <c r="N157" s="61"/>
      <c r="O157" s="61"/>
      <c r="P157" s="61"/>
      <c r="Q157" s="61"/>
      <c r="R157" s="61"/>
      <c r="S157" s="61"/>
      <c r="T157" s="61"/>
      <c r="U157" s="61"/>
      <c r="V157" s="61"/>
      <c r="W157" s="61"/>
      <c r="X157" s="61"/>
      <c r="Y157" s="61"/>
      <c r="Z157" s="61"/>
      <c r="AA157" s="61"/>
      <c r="AB157" s="61"/>
    </row>
    <row r="158" spans="1:28" ht="14.25" customHeight="1" x14ac:dyDescent="0.35">
      <c r="A158" s="61"/>
      <c r="B158" s="61"/>
      <c r="C158" s="61"/>
      <c r="D158" s="61"/>
      <c r="E158" s="61"/>
      <c r="F158" s="61"/>
      <c r="G158" s="61"/>
      <c r="H158" s="61"/>
      <c r="I158" s="61"/>
      <c r="J158" s="61"/>
      <c r="K158" s="61"/>
      <c r="L158" s="61"/>
      <c r="M158" s="61"/>
      <c r="N158" s="61"/>
      <c r="O158" s="61"/>
      <c r="P158" s="61"/>
      <c r="Q158" s="61"/>
      <c r="R158" s="61"/>
      <c r="S158" s="61"/>
      <c r="T158" s="61"/>
      <c r="U158" s="61"/>
      <c r="V158" s="61"/>
      <c r="W158" s="61"/>
      <c r="X158" s="61"/>
      <c r="Y158" s="61"/>
      <c r="Z158" s="61"/>
      <c r="AA158" s="61"/>
      <c r="AB158" s="61"/>
    </row>
    <row r="159" spans="1:28" ht="14.25" customHeight="1" x14ac:dyDescent="0.35">
      <c r="A159" s="61"/>
      <c r="B159" s="61"/>
      <c r="C159" s="61"/>
      <c r="D159" s="61"/>
      <c r="E159" s="61"/>
      <c r="F159" s="61"/>
      <c r="G159" s="61"/>
      <c r="H159" s="61"/>
      <c r="I159" s="61"/>
      <c r="J159" s="61"/>
      <c r="K159" s="61"/>
      <c r="L159" s="61"/>
      <c r="M159" s="61"/>
      <c r="N159" s="61"/>
      <c r="O159" s="61"/>
      <c r="P159" s="61"/>
      <c r="Q159" s="61"/>
      <c r="R159" s="61"/>
      <c r="S159" s="61"/>
      <c r="T159" s="61"/>
      <c r="U159" s="61"/>
      <c r="V159" s="61"/>
      <c r="W159" s="61"/>
      <c r="X159" s="61"/>
      <c r="Y159" s="61"/>
      <c r="Z159" s="61"/>
      <c r="AA159" s="61"/>
      <c r="AB159" s="61"/>
    </row>
    <row r="160" spans="1:28" ht="14.25" customHeight="1" x14ac:dyDescent="0.35">
      <c r="A160" s="61"/>
      <c r="B160" s="61"/>
      <c r="C160" s="61"/>
      <c r="D160" s="61"/>
      <c r="E160" s="61"/>
      <c r="F160" s="61"/>
      <c r="G160" s="61"/>
      <c r="H160" s="61"/>
      <c r="I160" s="61"/>
      <c r="J160" s="61"/>
      <c r="K160" s="61"/>
      <c r="L160" s="61"/>
      <c r="M160" s="61"/>
      <c r="N160" s="61"/>
      <c r="O160" s="61"/>
      <c r="P160" s="61"/>
      <c r="Q160" s="61"/>
      <c r="R160" s="61"/>
      <c r="S160" s="61"/>
      <c r="T160" s="61"/>
      <c r="U160" s="61"/>
      <c r="V160" s="61"/>
      <c r="W160" s="61"/>
      <c r="X160" s="61"/>
      <c r="Y160" s="61"/>
      <c r="Z160" s="61"/>
      <c r="AA160" s="61"/>
      <c r="AB160" s="61"/>
    </row>
    <row r="161" spans="1:28" ht="14.25" customHeight="1" x14ac:dyDescent="0.35">
      <c r="A161" s="61"/>
      <c r="B161" s="61"/>
      <c r="C161" s="61"/>
      <c r="D161" s="61"/>
      <c r="E161" s="61"/>
      <c r="F161" s="61"/>
      <c r="G161" s="61"/>
      <c r="H161" s="61"/>
      <c r="I161" s="61"/>
      <c r="J161" s="61"/>
      <c r="K161" s="61"/>
      <c r="L161" s="61"/>
      <c r="M161" s="61"/>
      <c r="N161" s="61"/>
      <c r="O161" s="61"/>
      <c r="P161" s="61"/>
      <c r="Q161" s="61"/>
      <c r="R161" s="61"/>
      <c r="S161" s="61"/>
      <c r="T161" s="61"/>
      <c r="U161" s="61"/>
      <c r="V161" s="61"/>
      <c r="W161" s="61"/>
      <c r="X161" s="61"/>
      <c r="Y161" s="61"/>
      <c r="Z161" s="61"/>
      <c r="AA161" s="61"/>
      <c r="AB161" s="61"/>
    </row>
    <row r="162" spans="1:28" ht="14.25" customHeight="1" x14ac:dyDescent="0.35">
      <c r="A162" s="61"/>
      <c r="B162" s="61"/>
      <c r="C162" s="61"/>
      <c r="D162" s="61"/>
      <c r="E162" s="61"/>
      <c r="F162" s="61"/>
      <c r="G162" s="61"/>
      <c r="H162" s="61"/>
      <c r="I162" s="61"/>
      <c r="J162" s="61"/>
      <c r="K162" s="61"/>
      <c r="L162" s="61"/>
      <c r="M162" s="61"/>
      <c r="N162" s="61"/>
      <c r="O162" s="61"/>
      <c r="P162" s="61"/>
      <c r="Q162" s="61"/>
      <c r="R162" s="61"/>
      <c r="S162" s="61"/>
      <c r="T162" s="61"/>
      <c r="U162" s="61"/>
      <c r="V162" s="61"/>
      <c r="W162" s="61"/>
      <c r="X162" s="61"/>
      <c r="Y162" s="61"/>
      <c r="Z162" s="61"/>
      <c r="AA162" s="61"/>
      <c r="AB162" s="61"/>
    </row>
    <row r="163" spans="1:28" ht="14.25" customHeight="1" x14ac:dyDescent="0.35">
      <c r="A163" s="61"/>
      <c r="B163" s="61"/>
      <c r="C163" s="61"/>
      <c r="D163" s="61"/>
      <c r="E163" s="61"/>
      <c r="F163" s="61"/>
      <c r="G163" s="61"/>
      <c r="H163" s="61"/>
      <c r="I163" s="61"/>
      <c r="J163" s="61"/>
      <c r="K163" s="61"/>
      <c r="L163" s="61"/>
      <c r="M163" s="61"/>
      <c r="N163" s="61"/>
      <c r="O163" s="61"/>
      <c r="P163" s="61"/>
      <c r="Q163" s="61"/>
      <c r="R163" s="61"/>
      <c r="S163" s="61"/>
      <c r="T163" s="61"/>
      <c r="U163" s="61"/>
      <c r="V163" s="61"/>
      <c r="W163" s="61"/>
      <c r="X163" s="61"/>
      <c r="Y163" s="61"/>
      <c r="Z163" s="61"/>
      <c r="AA163" s="61"/>
      <c r="AB163" s="61"/>
    </row>
    <row r="164" spans="1:28" ht="14.25" customHeight="1" x14ac:dyDescent="0.35">
      <c r="A164" s="61"/>
      <c r="B164" s="61"/>
      <c r="C164" s="61"/>
      <c r="D164" s="61"/>
      <c r="E164" s="61"/>
      <c r="F164" s="61"/>
      <c r="G164" s="61"/>
      <c r="H164" s="61"/>
      <c r="I164" s="61"/>
      <c r="J164" s="61"/>
      <c r="K164" s="61"/>
      <c r="L164" s="61"/>
      <c r="M164" s="61"/>
      <c r="N164" s="61"/>
      <c r="O164" s="61"/>
      <c r="P164" s="61"/>
      <c r="Q164" s="61"/>
      <c r="R164" s="61"/>
      <c r="S164" s="61"/>
      <c r="T164" s="61"/>
      <c r="U164" s="61"/>
      <c r="V164" s="61"/>
      <c r="W164" s="61"/>
      <c r="X164" s="61"/>
      <c r="Y164" s="61"/>
      <c r="Z164" s="61"/>
      <c r="AA164" s="61"/>
      <c r="AB164" s="61"/>
    </row>
    <row r="165" spans="1:28" ht="14.25" customHeight="1" x14ac:dyDescent="0.35">
      <c r="A165" s="61"/>
      <c r="B165" s="61"/>
      <c r="C165" s="61"/>
      <c r="D165" s="61"/>
      <c r="E165" s="61"/>
      <c r="F165" s="61"/>
      <c r="G165" s="61"/>
      <c r="H165" s="61"/>
      <c r="I165" s="61"/>
      <c r="J165" s="61"/>
      <c r="K165" s="61"/>
      <c r="L165" s="61"/>
      <c r="M165" s="61"/>
      <c r="N165" s="61"/>
      <c r="O165" s="61"/>
      <c r="P165" s="61"/>
      <c r="Q165" s="61"/>
      <c r="R165" s="61"/>
      <c r="S165" s="61"/>
      <c r="T165" s="61"/>
      <c r="U165" s="61"/>
      <c r="V165" s="61"/>
      <c r="W165" s="61"/>
      <c r="X165" s="61"/>
      <c r="Y165" s="61"/>
      <c r="Z165" s="61"/>
      <c r="AA165" s="61"/>
      <c r="AB165" s="61"/>
    </row>
    <row r="166" spans="1:28" ht="14.25" customHeight="1" x14ac:dyDescent="0.35">
      <c r="A166" s="61"/>
      <c r="B166" s="61"/>
      <c r="C166" s="61"/>
      <c r="D166" s="61"/>
      <c r="E166" s="61"/>
      <c r="F166" s="61"/>
      <c r="G166" s="61"/>
      <c r="H166" s="61"/>
      <c r="I166" s="61"/>
      <c r="J166" s="61"/>
      <c r="K166" s="61"/>
      <c r="L166" s="61"/>
      <c r="M166" s="61"/>
      <c r="N166" s="61"/>
      <c r="O166" s="61"/>
      <c r="P166" s="61"/>
      <c r="Q166" s="61"/>
      <c r="R166" s="61"/>
      <c r="S166" s="61"/>
      <c r="T166" s="61"/>
      <c r="U166" s="61"/>
      <c r="V166" s="61"/>
      <c r="W166" s="61"/>
      <c r="X166" s="61"/>
      <c r="Y166" s="61"/>
      <c r="Z166" s="61"/>
      <c r="AA166" s="61"/>
      <c r="AB166" s="61"/>
    </row>
    <row r="167" spans="1:28" ht="14.25" customHeight="1" x14ac:dyDescent="0.35">
      <c r="A167" s="61"/>
      <c r="B167" s="61"/>
      <c r="C167" s="61"/>
      <c r="D167" s="61"/>
      <c r="E167" s="61"/>
      <c r="F167" s="61"/>
      <c r="G167" s="61"/>
      <c r="H167" s="61"/>
      <c r="I167" s="61"/>
      <c r="J167" s="61"/>
      <c r="K167" s="61"/>
      <c r="L167" s="61"/>
      <c r="M167" s="61"/>
      <c r="N167" s="61"/>
      <c r="O167" s="61"/>
      <c r="P167" s="61"/>
      <c r="Q167" s="61"/>
      <c r="R167" s="61"/>
      <c r="S167" s="61"/>
      <c r="T167" s="61"/>
      <c r="U167" s="61"/>
      <c r="V167" s="61"/>
      <c r="W167" s="61"/>
      <c r="X167" s="61"/>
      <c r="Y167" s="61"/>
      <c r="Z167" s="61"/>
      <c r="AA167" s="61"/>
      <c r="AB167" s="61"/>
    </row>
    <row r="168" spans="1:28" ht="14.25" customHeight="1" x14ac:dyDescent="0.35">
      <c r="A168" s="61"/>
      <c r="B168" s="61"/>
      <c r="C168" s="61"/>
      <c r="D168" s="61"/>
      <c r="E168" s="61"/>
      <c r="F168" s="61"/>
      <c r="G168" s="61"/>
      <c r="H168" s="61"/>
      <c r="I168" s="61"/>
      <c r="J168" s="61"/>
      <c r="K168" s="61"/>
      <c r="L168" s="61"/>
      <c r="M168" s="61"/>
      <c r="N168" s="61"/>
      <c r="O168" s="61"/>
      <c r="P168" s="61"/>
      <c r="Q168" s="61"/>
      <c r="R168" s="61"/>
      <c r="S168" s="61"/>
      <c r="T168" s="61"/>
      <c r="U168" s="61"/>
      <c r="V168" s="61"/>
      <c r="W168" s="61"/>
      <c r="X168" s="61"/>
      <c r="Y168" s="61"/>
      <c r="Z168" s="61"/>
      <c r="AA168" s="61"/>
      <c r="AB168" s="61"/>
    </row>
    <row r="169" spans="1:28" ht="14.25" customHeight="1" x14ac:dyDescent="0.35">
      <c r="A169" s="61"/>
      <c r="B169" s="61"/>
      <c r="C169" s="61"/>
      <c r="D169" s="61"/>
      <c r="E169" s="61"/>
      <c r="F169" s="61"/>
      <c r="G169" s="61"/>
      <c r="H169" s="61"/>
      <c r="I169" s="61"/>
      <c r="J169" s="61"/>
      <c r="K169" s="61"/>
      <c r="L169" s="61"/>
      <c r="M169" s="61"/>
      <c r="N169" s="61"/>
      <c r="O169" s="61"/>
      <c r="P169" s="61"/>
      <c r="Q169" s="61"/>
      <c r="R169" s="61"/>
      <c r="S169" s="61"/>
      <c r="T169" s="61"/>
      <c r="U169" s="61"/>
      <c r="V169" s="61"/>
      <c r="W169" s="61"/>
      <c r="X169" s="61"/>
      <c r="Y169" s="61"/>
      <c r="Z169" s="61"/>
      <c r="AA169" s="61"/>
      <c r="AB169" s="61"/>
    </row>
    <row r="170" spans="1:28" ht="14.25" customHeight="1" x14ac:dyDescent="0.35">
      <c r="A170" s="61"/>
      <c r="B170" s="61"/>
      <c r="C170" s="61"/>
      <c r="D170" s="61"/>
      <c r="E170" s="61"/>
      <c r="F170" s="61"/>
      <c r="G170" s="61"/>
      <c r="H170" s="61"/>
      <c r="I170" s="61"/>
      <c r="J170" s="61"/>
      <c r="K170" s="61"/>
      <c r="L170" s="61"/>
      <c r="M170" s="61"/>
      <c r="N170" s="61"/>
      <c r="O170" s="61"/>
      <c r="P170" s="61"/>
      <c r="Q170" s="61"/>
      <c r="R170" s="61"/>
      <c r="S170" s="61"/>
      <c r="T170" s="61"/>
      <c r="U170" s="61"/>
      <c r="V170" s="61"/>
      <c r="W170" s="61"/>
      <c r="X170" s="61"/>
      <c r="Y170" s="61"/>
      <c r="Z170" s="61"/>
      <c r="AA170" s="61"/>
      <c r="AB170" s="61"/>
    </row>
    <row r="171" spans="1:28" ht="14.25" customHeight="1" x14ac:dyDescent="0.35">
      <c r="A171" s="61"/>
      <c r="B171" s="61"/>
      <c r="C171" s="61"/>
      <c r="D171" s="61"/>
      <c r="E171" s="61"/>
      <c r="F171" s="61"/>
      <c r="G171" s="61"/>
      <c r="H171" s="61"/>
      <c r="I171" s="61"/>
      <c r="J171" s="61"/>
      <c r="K171" s="61"/>
      <c r="L171" s="61"/>
      <c r="M171" s="61"/>
      <c r="N171" s="61"/>
      <c r="O171" s="61"/>
      <c r="P171" s="61"/>
      <c r="Q171" s="61"/>
      <c r="R171" s="61"/>
      <c r="S171" s="61"/>
      <c r="T171" s="61"/>
      <c r="U171" s="61"/>
      <c r="V171" s="61"/>
      <c r="W171" s="61"/>
      <c r="X171" s="61"/>
      <c r="Y171" s="61"/>
      <c r="Z171" s="61"/>
      <c r="AA171" s="61"/>
      <c r="AB171" s="61"/>
    </row>
    <row r="172" spans="1:28" ht="14.25" customHeight="1" x14ac:dyDescent="0.35">
      <c r="A172" s="61"/>
      <c r="B172" s="61"/>
      <c r="C172" s="61"/>
      <c r="D172" s="61"/>
      <c r="E172" s="61"/>
      <c r="F172" s="61"/>
      <c r="G172" s="61"/>
      <c r="H172" s="61"/>
      <c r="I172" s="61"/>
      <c r="J172" s="61"/>
      <c r="K172" s="61"/>
      <c r="L172" s="61"/>
      <c r="M172" s="61"/>
      <c r="N172" s="61"/>
      <c r="O172" s="61"/>
      <c r="P172" s="61"/>
      <c r="Q172" s="61"/>
      <c r="R172" s="61"/>
      <c r="S172" s="61"/>
      <c r="T172" s="61"/>
      <c r="U172" s="61"/>
      <c r="V172" s="61"/>
      <c r="W172" s="61"/>
      <c r="X172" s="61"/>
      <c r="Y172" s="61"/>
      <c r="Z172" s="61"/>
      <c r="AA172" s="61"/>
      <c r="AB172" s="61"/>
    </row>
    <row r="173" spans="1:28" ht="14.25" customHeight="1" x14ac:dyDescent="0.35">
      <c r="A173" s="61"/>
      <c r="B173" s="61"/>
      <c r="C173" s="61"/>
      <c r="D173" s="61"/>
      <c r="E173" s="61"/>
      <c r="F173" s="61"/>
      <c r="G173" s="61"/>
      <c r="H173" s="61"/>
      <c r="I173" s="61"/>
      <c r="J173" s="61"/>
      <c r="K173" s="61"/>
      <c r="L173" s="61"/>
      <c r="M173" s="61"/>
      <c r="N173" s="61"/>
      <c r="O173" s="61"/>
      <c r="P173" s="61"/>
      <c r="Q173" s="61"/>
      <c r="R173" s="61"/>
      <c r="S173" s="61"/>
      <c r="T173" s="61"/>
      <c r="U173" s="61"/>
      <c r="V173" s="61"/>
      <c r="W173" s="61"/>
      <c r="X173" s="61"/>
      <c r="Y173" s="61"/>
      <c r="Z173" s="61"/>
      <c r="AA173" s="61"/>
      <c r="AB173" s="61"/>
    </row>
    <row r="174" spans="1:28" ht="14.25" customHeight="1" x14ac:dyDescent="0.35">
      <c r="A174" s="61"/>
      <c r="B174" s="61"/>
      <c r="C174" s="61"/>
      <c r="D174" s="61"/>
      <c r="E174" s="61"/>
      <c r="F174" s="61"/>
      <c r="G174" s="61"/>
      <c r="H174" s="61"/>
      <c r="I174" s="61"/>
      <c r="J174" s="61"/>
      <c r="K174" s="61"/>
      <c r="L174" s="61"/>
      <c r="M174" s="61"/>
      <c r="N174" s="61"/>
      <c r="O174" s="61"/>
      <c r="P174" s="61"/>
      <c r="Q174" s="61"/>
      <c r="R174" s="61"/>
      <c r="S174" s="61"/>
      <c r="T174" s="61"/>
      <c r="U174" s="61"/>
      <c r="V174" s="61"/>
      <c r="W174" s="61"/>
      <c r="X174" s="61"/>
      <c r="Y174" s="61"/>
      <c r="Z174" s="61"/>
      <c r="AA174" s="61"/>
      <c r="AB174" s="61"/>
    </row>
    <row r="175" spans="1:28" ht="14.25" customHeight="1" x14ac:dyDescent="0.35">
      <c r="A175" s="61"/>
      <c r="B175" s="61"/>
      <c r="C175" s="61"/>
      <c r="D175" s="61"/>
      <c r="E175" s="61"/>
      <c r="F175" s="61"/>
      <c r="G175" s="61"/>
      <c r="H175" s="61"/>
      <c r="I175" s="61"/>
      <c r="J175" s="61"/>
      <c r="K175" s="61"/>
      <c r="L175" s="61"/>
      <c r="M175" s="61"/>
      <c r="N175" s="61"/>
      <c r="O175" s="61"/>
      <c r="P175" s="61"/>
      <c r="Q175" s="61"/>
      <c r="R175" s="61"/>
      <c r="S175" s="61"/>
      <c r="T175" s="61"/>
      <c r="U175" s="61"/>
      <c r="V175" s="61"/>
      <c r="W175" s="61"/>
      <c r="X175" s="61"/>
      <c r="Y175" s="61"/>
      <c r="Z175" s="61"/>
      <c r="AA175" s="61"/>
      <c r="AB175" s="61"/>
    </row>
    <row r="176" spans="1:28" ht="14.25" customHeight="1" x14ac:dyDescent="0.35">
      <c r="A176" s="61"/>
      <c r="B176" s="61"/>
      <c r="C176" s="61"/>
      <c r="D176" s="61"/>
      <c r="E176" s="61"/>
      <c r="F176" s="61"/>
      <c r="G176" s="61"/>
      <c r="H176" s="61"/>
      <c r="I176" s="61"/>
      <c r="J176" s="61"/>
      <c r="K176" s="61"/>
      <c r="L176" s="61"/>
      <c r="M176" s="61"/>
      <c r="N176" s="61"/>
      <c r="O176" s="61"/>
      <c r="P176" s="61"/>
      <c r="Q176" s="61"/>
      <c r="R176" s="61"/>
      <c r="S176" s="61"/>
      <c r="T176" s="61"/>
      <c r="U176" s="61"/>
      <c r="V176" s="61"/>
      <c r="W176" s="61"/>
      <c r="X176" s="61"/>
      <c r="Y176" s="61"/>
      <c r="Z176" s="61"/>
      <c r="AA176" s="61"/>
      <c r="AB176" s="61"/>
    </row>
    <row r="177" spans="1:28" ht="14.25" customHeight="1" x14ac:dyDescent="0.35">
      <c r="A177" s="61"/>
      <c r="B177" s="61"/>
      <c r="C177" s="61"/>
      <c r="D177" s="61"/>
      <c r="E177" s="61"/>
      <c r="F177" s="61"/>
      <c r="G177" s="61"/>
      <c r="H177" s="61"/>
      <c r="I177" s="61"/>
      <c r="J177" s="61"/>
      <c r="K177" s="61"/>
      <c r="L177" s="61"/>
      <c r="M177" s="61"/>
      <c r="N177" s="61"/>
      <c r="O177" s="61"/>
      <c r="P177" s="61"/>
      <c r="Q177" s="61"/>
      <c r="R177" s="61"/>
      <c r="S177" s="61"/>
      <c r="T177" s="61"/>
      <c r="U177" s="61"/>
      <c r="V177" s="61"/>
      <c r="W177" s="61"/>
      <c r="X177" s="61"/>
      <c r="Y177" s="61"/>
      <c r="Z177" s="61"/>
      <c r="AA177" s="61"/>
      <c r="AB177" s="61"/>
    </row>
    <row r="178" spans="1:28" ht="14.25" customHeight="1" x14ac:dyDescent="0.35">
      <c r="A178" s="61"/>
      <c r="B178" s="61"/>
      <c r="C178" s="61"/>
      <c r="D178" s="61"/>
      <c r="E178" s="61"/>
      <c r="F178" s="61"/>
      <c r="G178" s="61"/>
      <c r="H178" s="61"/>
      <c r="I178" s="61"/>
      <c r="J178" s="61"/>
      <c r="K178" s="61"/>
      <c r="L178" s="61"/>
      <c r="M178" s="61"/>
      <c r="N178" s="61"/>
      <c r="O178" s="61"/>
      <c r="P178" s="61"/>
      <c r="Q178" s="61"/>
      <c r="R178" s="61"/>
      <c r="S178" s="61"/>
      <c r="T178" s="61"/>
      <c r="U178" s="61"/>
      <c r="V178" s="61"/>
      <c r="W178" s="61"/>
      <c r="X178" s="61"/>
      <c r="Y178" s="61"/>
      <c r="Z178" s="61"/>
      <c r="AA178" s="61"/>
      <c r="AB178" s="61"/>
    </row>
    <row r="179" spans="1:28" ht="14.25" customHeight="1" x14ac:dyDescent="0.35">
      <c r="A179" s="61"/>
      <c r="B179" s="61"/>
      <c r="C179" s="61"/>
      <c r="D179" s="61"/>
      <c r="E179" s="61"/>
      <c r="F179" s="61"/>
      <c r="G179" s="61"/>
      <c r="H179" s="61"/>
      <c r="I179" s="61"/>
      <c r="J179" s="61"/>
      <c r="K179" s="61"/>
      <c r="L179" s="61"/>
      <c r="M179" s="61"/>
      <c r="N179" s="61"/>
      <c r="O179" s="61"/>
      <c r="P179" s="61"/>
      <c r="Q179" s="61"/>
      <c r="R179" s="61"/>
      <c r="S179" s="61"/>
      <c r="T179" s="61"/>
      <c r="U179" s="61"/>
      <c r="V179" s="61"/>
      <c r="W179" s="61"/>
      <c r="X179" s="61"/>
      <c r="Y179" s="61"/>
      <c r="Z179" s="61"/>
      <c r="AA179" s="61"/>
      <c r="AB179" s="61"/>
    </row>
    <row r="180" spans="1:28" ht="14.25" customHeight="1" x14ac:dyDescent="0.35">
      <c r="A180" s="61"/>
      <c r="B180" s="61"/>
      <c r="C180" s="61"/>
      <c r="D180" s="61"/>
      <c r="E180" s="61"/>
      <c r="F180" s="61"/>
      <c r="G180" s="61"/>
      <c r="H180" s="61"/>
      <c r="I180" s="61"/>
      <c r="J180" s="61"/>
      <c r="K180" s="61"/>
      <c r="L180" s="61"/>
      <c r="M180" s="61"/>
      <c r="N180" s="61"/>
      <c r="O180" s="61"/>
      <c r="P180" s="61"/>
      <c r="Q180" s="61"/>
      <c r="R180" s="61"/>
      <c r="S180" s="61"/>
      <c r="T180" s="61"/>
      <c r="U180" s="61"/>
      <c r="V180" s="61"/>
      <c r="W180" s="61"/>
      <c r="X180" s="61"/>
      <c r="Y180" s="61"/>
      <c r="Z180" s="61"/>
      <c r="AA180" s="61"/>
      <c r="AB180" s="61"/>
    </row>
    <row r="181" spans="1:28" ht="14.25" customHeight="1" x14ac:dyDescent="0.35">
      <c r="A181" s="61"/>
      <c r="B181" s="61"/>
      <c r="C181" s="61"/>
      <c r="D181" s="61"/>
      <c r="E181" s="61"/>
      <c r="F181" s="61"/>
      <c r="G181" s="61"/>
      <c r="H181" s="61"/>
      <c r="I181" s="61"/>
      <c r="J181" s="61"/>
      <c r="K181" s="61"/>
      <c r="L181" s="61"/>
      <c r="M181" s="61"/>
      <c r="N181" s="61"/>
      <c r="O181" s="61"/>
      <c r="P181" s="61"/>
      <c r="Q181" s="61"/>
      <c r="R181" s="61"/>
      <c r="S181" s="61"/>
      <c r="T181" s="61"/>
      <c r="U181" s="61"/>
      <c r="V181" s="61"/>
      <c r="W181" s="61"/>
      <c r="X181" s="61"/>
      <c r="Y181" s="61"/>
      <c r="Z181" s="61"/>
      <c r="AA181" s="61"/>
      <c r="AB181" s="61"/>
    </row>
    <row r="182" spans="1:28" ht="14.25" customHeight="1" x14ac:dyDescent="0.35">
      <c r="A182" s="61"/>
      <c r="B182" s="61"/>
      <c r="C182" s="61"/>
      <c r="D182" s="61"/>
      <c r="E182" s="61"/>
      <c r="F182" s="61"/>
      <c r="G182" s="61"/>
      <c r="H182" s="61"/>
      <c r="I182" s="61"/>
      <c r="J182" s="61"/>
      <c r="K182" s="61"/>
      <c r="L182" s="61"/>
      <c r="M182" s="61"/>
      <c r="N182" s="61"/>
      <c r="O182" s="61"/>
      <c r="P182" s="61"/>
      <c r="Q182" s="61"/>
      <c r="R182" s="61"/>
      <c r="S182" s="61"/>
      <c r="T182" s="61"/>
      <c r="U182" s="61"/>
      <c r="V182" s="61"/>
      <c r="W182" s="61"/>
      <c r="X182" s="61"/>
      <c r="Y182" s="61"/>
      <c r="Z182" s="61"/>
      <c r="AA182" s="61"/>
      <c r="AB182" s="61"/>
    </row>
    <row r="183" spans="1:28" ht="14.25" customHeight="1" x14ac:dyDescent="0.35">
      <c r="A183" s="61"/>
      <c r="B183" s="61"/>
      <c r="C183" s="61"/>
      <c r="D183" s="61"/>
      <c r="E183" s="61"/>
      <c r="F183" s="61"/>
      <c r="G183" s="61"/>
      <c r="H183" s="61"/>
      <c r="I183" s="61"/>
      <c r="J183" s="61"/>
      <c r="K183" s="61"/>
      <c r="L183" s="61"/>
      <c r="M183" s="61"/>
      <c r="N183" s="61"/>
      <c r="O183" s="61"/>
      <c r="P183" s="61"/>
      <c r="Q183" s="61"/>
      <c r="R183" s="61"/>
      <c r="S183" s="61"/>
      <c r="T183" s="61"/>
      <c r="U183" s="61"/>
      <c r="V183" s="61"/>
      <c r="W183" s="61"/>
      <c r="X183" s="61"/>
      <c r="Y183" s="61"/>
      <c r="Z183" s="61"/>
      <c r="AA183" s="61"/>
      <c r="AB183" s="61"/>
    </row>
    <row r="184" spans="1:28" ht="14.25" customHeight="1" x14ac:dyDescent="0.35">
      <c r="A184" s="61"/>
      <c r="B184" s="61"/>
      <c r="C184" s="61"/>
      <c r="D184" s="61"/>
      <c r="E184" s="61"/>
      <c r="F184" s="61"/>
      <c r="G184" s="61"/>
      <c r="H184" s="61"/>
      <c r="I184" s="61"/>
      <c r="J184" s="61"/>
      <c r="K184" s="61"/>
      <c r="L184" s="61"/>
      <c r="M184" s="61"/>
      <c r="N184" s="61"/>
      <c r="O184" s="61"/>
      <c r="P184" s="61"/>
      <c r="Q184" s="61"/>
      <c r="R184" s="61"/>
      <c r="S184" s="61"/>
      <c r="T184" s="61"/>
      <c r="U184" s="61"/>
      <c r="V184" s="61"/>
      <c r="W184" s="61"/>
      <c r="X184" s="61"/>
      <c r="Y184" s="61"/>
      <c r="Z184" s="61"/>
      <c r="AA184" s="61"/>
      <c r="AB184" s="61"/>
    </row>
    <row r="185" spans="1:28" ht="14.25" customHeight="1" x14ac:dyDescent="0.35">
      <c r="A185" s="61"/>
      <c r="B185" s="61"/>
      <c r="C185" s="61"/>
      <c r="D185" s="61"/>
      <c r="E185" s="61"/>
      <c r="F185" s="61"/>
      <c r="G185" s="61"/>
      <c r="H185" s="61"/>
      <c r="I185" s="61"/>
      <c r="J185" s="61"/>
      <c r="K185" s="61"/>
      <c r="L185" s="61"/>
      <c r="M185" s="61"/>
      <c r="N185" s="61"/>
      <c r="O185" s="61"/>
      <c r="P185" s="61"/>
      <c r="Q185" s="61"/>
      <c r="R185" s="61"/>
      <c r="S185" s="61"/>
      <c r="T185" s="61"/>
      <c r="U185" s="61"/>
      <c r="V185" s="61"/>
      <c r="W185" s="61"/>
      <c r="X185" s="61"/>
      <c r="Y185" s="61"/>
      <c r="Z185" s="61"/>
      <c r="AA185" s="61"/>
      <c r="AB185" s="61"/>
    </row>
    <row r="186" spans="1:28" ht="14.25" customHeight="1" x14ac:dyDescent="0.35">
      <c r="A186" s="61"/>
      <c r="B186" s="61"/>
      <c r="C186" s="61"/>
      <c r="D186" s="61"/>
      <c r="E186" s="61"/>
      <c r="F186" s="61"/>
      <c r="G186" s="61"/>
      <c r="H186" s="61"/>
      <c r="I186" s="61"/>
      <c r="J186" s="61"/>
      <c r="K186" s="61"/>
      <c r="L186" s="61"/>
      <c r="M186" s="61"/>
      <c r="N186" s="61"/>
      <c r="O186" s="61"/>
      <c r="P186" s="61"/>
      <c r="Q186" s="61"/>
      <c r="R186" s="61"/>
      <c r="S186" s="61"/>
      <c r="T186" s="61"/>
      <c r="U186" s="61"/>
      <c r="V186" s="61"/>
      <c r="W186" s="61"/>
      <c r="X186" s="61"/>
      <c r="Y186" s="61"/>
      <c r="Z186" s="61"/>
      <c r="AA186" s="61"/>
      <c r="AB186" s="61"/>
    </row>
    <row r="187" spans="1:28" ht="14.25" customHeight="1" x14ac:dyDescent="0.35">
      <c r="A187" s="61"/>
      <c r="B187" s="61"/>
      <c r="C187" s="61"/>
      <c r="D187" s="61"/>
      <c r="E187" s="61"/>
      <c r="F187" s="61"/>
      <c r="G187" s="61"/>
      <c r="H187" s="61"/>
      <c r="I187" s="61"/>
      <c r="J187" s="61"/>
      <c r="K187" s="61"/>
      <c r="L187" s="61"/>
      <c r="M187" s="61"/>
      <c r="N187" s="61"/>
      <c r="O187" s="61"/>
      <c r="P187" s="61"/>
      <c r="Q187" s="61"/>
      <c r="R187" s="61"/>
      <c r="S187" s="61"/>
      <c r="T187" s="61"/>
      <c r="U187" s="61"/>
      <c r="V187" s="61"/>
      <c r="W187" s="61"/>
      <c r="X187" s="61"/>
      <c r="Y187" s="61"/>
      <c r="Z187" s="61"/>
      <c r="AA187" s="61"/>
      <c r="AB187" s="61"/>
    </row>
    <row r="188" spans="1:28" ht="14.25" customHeight="1" x14ac:dyDescent="0.35">
      <c r="A188" s="61"/>
      <c r="B188" s="61"/>
      <c r="C188" s="61"/>
      <c r="D188" s="61"/>
      <c r="E188" s="61"/>
      <c r="F188" s="61"/>
      <c r="G188" s="61"/>
      <c r="H188" s="61"/>
      <c r="I188" s="61"/>
      <c r="J188" s="61"/>
      <c r="K188" s="61"/>
      <c r="L188" s="61"/>
      <c r="M188" s="61"/>
      <c r="N188" s="61"/>
      <c r="O188" s="61"/>
      <c r="P188" s="61"/>
      <c r="Q188" s="61"/>
      <c r="R188" s="61"/>
      <c r="S188" s="61"/>
      <c r="T188" s="61"/>
      <c r="U188" s="61"/>
      <c r="V188" s="61"/>
      <c r="W188" s="61"/>
      <c r="X188" s="61"/>
      <c r="Y188" s="61"/>
      <c r="Z188" s="61"/>
      <c r="AA188" s="61"/>
      <c r="AB188" s="61"/>
    </row>
    <row r="189" spans="1:28" ht="14.25" customHeight="1" x14ac:dyDescent="0.35">
      <c r="A189" s="61"/>
      <c r="B189" s="61"/>
      <c r="C189" s="61"/>
      <c r="D189" s="61"/>
      <c r="E189" s="61"/>
      <c r="F189" s="61"/>
      <c r="G189" s="61"/>
      <c r="H189" s="61"/>
      <c r="I189" s="61"/>
      <c r="J189" s="61"/>
      <c r="K189" s="61"/>
      <c r="L189" s="61"/>
      <c r="M189" s="61"/>
      <c r="N189" s="61"/>
      <c r="O189" s="61"/>
      <c r="P189" s="61"/>
      <c r="Q189" s="61"/>
      <c r="R189" s="61"/>
      <c r="S189" s="61"/>
      <c r="T189" s="61"/>
      <c r="U189" s="61"/>
      <c r="V189" s="61"/>
      <c r="W189" s="61"/>
      <c r="X189" s="61"/>
      <c r="Y189" s="61"/>
      <c r="Z189" s="61"/>
      <c r="AA189" s="61"/>
      <c r="AB189" s="61"/>
    </row>
    <row r="190" spans="1:28" ht="14.25" customHeight="1" x14ac:dyDescent="0.35">
      <c r="A190" s="61"/>
      <c r="B190" s="61"/>
      <c r="C190" s="61"/>
      <c r="D190" s="61"/>
      <c r="E190" s="61"/>
      <c r="F190" s="61"/>
      <c r="G190" s="61"/>
      <c r="H190" s="61"/>
      <c r="I190" s="61"/>
      <c r="J190" s="61"/>
      <c r="K190" s="61"/>
      <c r="L190" s="61"/>
      <c r="M190" s="61"/>
      <c r="N190" s="61"/>
      <c r="O190" s="61"/>
      <c r="P190" s="61"/>
      <c r="Q190" s="61"/>
      <c r="R190" s="61"/>
      <c r="S190" s="61"/>
      <c r="T190" s="61"/>
      <c r="U190" s="61"/>
      <c r="V190" s="61"/>
      <c r="W190" s="61"/>
      <c r="X190" s="61"/>
      <c r="Y190" s="61"/>
      <c r="Z190" s="61"/>
      <c r="AA190" s="61"/>
      <c r="AB190" s="61"/>
    </row>
    <row r="191" spans="1:28" ht="14.25" customHeight="1" x14ac:dyDescent="0.35">
      <c r="A191" s="61"/>
      <c r="B191" s="61"/>
      <c r="C191" s="61"/>
      <c r="D191" s="61"/>
      <c r="E191" s="61"/>
      <c r="F191" s="61"/>
      <c r="G191" s="61"/>
      <c r="H191" s="61"/>
      <c r="I191" s="61"/>
      <c r="J191" s="61"/>
      <c r="K191" s="61"/>
      <c r="L191" s="61"/>
      <c r="M191" s="61"/>
      <c r="N191" s="61"/>
      <c r="O191" s="61"/>
      <c r="P191" s="61"/>
      <c r="Q191" s="61"/>
      <c r="R191" s="61"/>
      <c r="S191" s="61"/>
      <c r="T191" s="61"/>
      <c r="U191" s="61"/>
      <c r="V191" s="61"/>
      <c r="W191" s="61"/>
      <c r="X191" s="61"/>
      <c r="Y191" s="61"/>
      <c r="Z191" s="61"/>
      <c r="AA191" s="61"/>
      <c r="AB191" s="61"/>
    </row>
    <row r="192" spans="1:28" ht="14.25" customHeight="1" x14ac:dyDescent="0.35">
      <c r="A192" s="61"/>
      <c r="B192" s="61"/>
      <c r="C192" s="61"/>
      <c r="D192" s="61"/>
      <c r="E192" s="61"/>
      <c r="F192" s="61"/>
      <c r="G192" s="61"/>
      <c r="H192" s="61"/>
      <c r="I192" s="61"/>
      <c r="J192" s="61"/>
      <c r="K192" s="61"/>
      <c r="L192" s="61"/>
      <c r="M192" s="61"/>
      <c r="N192" s="61"/>
      <c r="O192" s="61"/>
      <c r="P192" s="61"/>
      <c r="Q192" s="61"/>
      <c r="R192" s="61"/>
      <c r="S192" s="61"/>
      <c r="T192" s="61"/>
      <c r="U192" s="61"/>
      <c r="V192" s="61"/>
      <c r="W192" s="61"/>
      <c r="X192" s="61"/>
      <c r="Y192" s="61"/>
      <c r="Z192" s="61"/>
      <c r="AA192" s="61"/>
      <c r="AB192" s="61"/>
    </row>
    <row r="193" spans="1:28" ht="14.25" customHeight="1" x14ac:dyDescent="0.35">
      <c r="A193" s="61"/>
      <c r="B193" s="61"/>
      <c r="C193" s="61"/>
      <c r="D193" s="61"/>
      <c r="E193" s="61"/>
      <c r="F193" s="61"/>
      <c r="G193" s="61"/>
      <c r="H193" s="61"/>
      <c r="I193" s="61"/>
      <c r="J193" s="61"/>
      <c r="K193" s="61"/>
      <c r="L193" s="61"/>
      <c r="M193" s="61"/>
      <c r="N193" s="61"/>
      <c r="O193" s="61"/>
      <c r="P193" s="61"/>
      <c r="Q193" s="61"/>
      <c r="R193" s="61"/>
      <c r="S193" s="61"/>
      <c r="T193" s="61"/>
      <c r="U193" s="61"/>
      <c r="V193" s="61"/>
      <c r="W193" s="61"/>
      <c r="X193" s="61"/>
      <c r="Y193" s="61"/>
      <c r="Z193" s="61"/>
      <c r="AA193" s="61"/>
      <c r="AB193" s="61"/>
    </row>
    <row r="194" spans="1:28" ht="14.25" customHeight="1" x14ac:dyDescent="0.35">
      <c r="A194" s="61"/>
      <c r="B194" s="61"/>
      <c r="C194" s="61"/>
      <c r="D194" s="61"/>
      <c r="E194" s="61"/>
      <c r="F194" s="61"/>
      <c r="G194" s="61"/>
      <c r="H194" s="61"/>
      <c r="I194" s="61"/>
      <c r="J194" s="61"/>
      <c r="K194" s="61"/>
      <c r="L194" s="61"/>
      <c r="M194" s="61"/>
      <c r="N194" s="61"/>
      <c r="O194" s="61"/>
      <c r="P194" s="61"/>
      <c r="Q194" s="61"/>
      <c r="R194" s="61"/>
      <c r="S194" s="61"/>
      <c r="T194" s="61"/>
      <c r="U194" s="61"/>
      <c r="V194" s="61"/>
      <c r="W194" s="61"/>
      <c r="X194" s="61"/>
      <c r="Y194" s="61"/>
      <c r="Z194" s="61"/>
      <c r="AA194" s="61"/>
      <c r="AB194" s="61"/>
    </row>
    <row r="195" spans="1:28" ht="14.25" customHeight="1" x14ac:dyDescent="0.35">
      <c r="A195" s="61"/>
      <c r="B195" s="61"/>
      <c r="C195" s="61"/>
      <c r="D195" s="61"/>
      <c r="E195" s="61"/>
      <c r="F195" s="61"/>
      <c r="G195" s="61"/>
      <c r="H195" s="61"/>
      <c r="I195" s="61"/>
      <c r="J195" s="61"/>
      <c r="K195" s="61"/>
      <c r="L195" s="61"/>
      <c r="M195" s="61"/>
      <c r="N195" s="61"/>
      <c r="O195" s="61"/>
      <c r="P195" s="61"/>
      <c r="Q195" s="61"/>
      <c r="R195" s="61"/>
      <c r="S195" s="61"/>
      <c r="T195" s="61"/>
      <c r="U195" s="61"/>
      <c r="V195" s="61"/>
      <c r="W195" s="61"/>
      <c r="X195" s="61"/>
      <c r="Y195" s="61"/>
      <c r="Z195" s="61"/>
      <c r="AA195" s="61"/>
      <c r="AB195" s="61"/>
    </row>
    <row r="196" spans="1:28" ht="14.25" customHeight="1" x14ac:dyDescent="0.35">
      <c r="A196" s="61"/>
      <c r="B196" s="61"/>
      <c r="C196" s="61"/>
      <c r="D196" s="61"/>
      <c r="E196" s="61"/>
      <c r="F196" s="61"/>
      <c r="G196" s="61"/>
      <c r="H196" s="61"/>
      <c r="I196" s="61"/>
      <c r="J196" s="61"/>
      <c r="K196" s="61"/>
      <c r="L196" s="61"/>
      <c r="M196" s="61"/>
      <c r="N196" s="61"/>
      <c r="O196" s="61"/>
      <c r="P196" s="61"/>
      <c r="Q196" s="61"/>
      <c r="R196" s="61"/>
      <c r="S196" s="61"/>
      <c r="T196" s="61"/>
      <c r="U196" s="61"/>
      <c r="V196" s="61"/>
      <c r="W196" s="61"/>
      <c r="X196" s="61"/>
      <c r="Y196" s="61"/>
      <c r="Z196" s="61"/>
      <c r="AA196" s="61"/>
      <c r="AB196" s="61"/>
    </row>
    <row r="197" spans="1:28" ht="14.25" customHeight="1" x14ac:dyDescent="0.35">
      <c r="A197" s="61"/>
      <c r="B197" s="61"/>
      <c r="C197" s="61"/>
      <c r="D197" s="61"/>
      <c r="E197" s="61"/>
      <c r="F197" s="61"/>
      <c r="G197" s="61"/>
      <c r="H197" s="61"/>
      <c r="I197" s="61"/>
      <c r="J197" s="61"/>
      <c r="K197" s="61"/>
      <c r="L197" s="61"/>
      <c r="M197" s="61"/>
      <c r="N197" s="61"/>
      <c r="O197" s="61"/>
      <c r="P197" s="61"/>
      <c r="Q197" s="61"/>
      <c r="R197" s="61"/>
      <c r="S197" s="61"/>
      <c r="T197" s="61"/>
      <c r="U197" s="61"/>
      <c r="V197" s="61"/>
      <c r="W197" s="61"/>
      <c r="X197" s="61"/>
      <c r="Y197" s="61"/>
      <c r="Z197" s="61"/>
      <c r="AA197" s="61"/>
      <c r="AB197" s="61"/>
    </row>
    <row r="198" spans="1:28" ht="14.25" customHeight="1" x14ac:dyDescent="0.35">
      <c r="A198" s="61"/>
      <c r="B198" s="61"/>
      <c r="C198" s="61"/>
      <c r="D198" s="61"/>
      <c r="E198" s="61"/>
      <c r="F198" s="61"/>
      <c r="G198" s="61"/>
      <c r="H198" s="61"/>
      <c r="I198" s="61"/>
      <c r="J198" s="61"/>
      <c r="K198" s="61"/>
      <c r="L198" s="61"/>
      <c r="M198" s="61"/>
      <c r="N198" s="61"/>
      <c r="O198" s="61"/>
      <c r="P198" s="61"/>
      <c r="Q198" s="61"/>
      <c r="R198" s="61"/>
      <c r="S198" s="61"/>
      <c r="T198" s="61"/>
      <c r="U198" s="61"/>
      <c r="V198" s="61"/>
      <c r="W198" s="61"/>
      <c r="X198" s="61"/>
      <c r="Y198" s="61"/>
      <c r="Z198" s="61"/>
      <c r="AA198" s="61"/>
      <c r="AB198" s="61"/>
    </row>
    <row r="199" spans="1:28" ht="14.25" customHeight="1" x14ac:dyDescent="0.35">
      <c r="A199" s="61"/>
      <c r="B199" s="61"/>
      <c r="C199" s="61"/>
      <c r="D199" s="61"/>
      <c r="E199" s="61"/>
      <c r="F199" s="61"/>
      <c r="G199" s="61"/>
      <c r="H199" s="61"/>
      <c r="I199" s="61"/>
      <c r="J199" s="61"/>
      <c r="K199" s="61"/>
      <c r="L199" s="61"/>
      <c r="M199" s="61"/>
      <c r="N199" s="61"/>
      <c r="O199" s="61"/>
      <c r="P199" s="61"/>
      <c r="Q199" s="61"/>
      <c r="R199" s="61"/>
      <c r="S199" s="61"/>
      <c r="T199" s="61"/>
      <c r="U199" s="61"/>
      <c r="V199" s="61"/>
      <c r="W199" s="61"/>
      <c r="X199" s="61"/>
      <c r="Y199" s="61"/>
      <c r="Z199" s="61"/>
      <c r="AA199" s="61"/>
      <c r="AB199" s="61"/>
    </row>
    <row r="200" spans="1:28" ht="14.25" customHeight="1" x14ac:dyDescent="0.35">
      <c r="A200" s="61"/>
      <c r="B200" s="61"/>
      <c r="C200" s="61"/>
      <c r="D200" s="61"/>
      <c r="E200" s="61"/>
      <c r="F200" s="61"/>
      <c r="G200" s="61"/>
      <c r="H200" s="61"/>
      <c r="I200" s="61"/>
      <c r="J200" s="61"/>
      <c r="K200" s="61"/>
      <c r="L200" s="61"/>
      <c r="M200" s="61"/>
      <c r="N200" s="61"/>
      <c r="O200" s="61"/>
      <c r="P200" s="61"/>
      <c r="Q200" s="61"/>
      <c r="R200" s="61"/>
      <c r="S200" s="61"/>
      <c r="T200" s="61"/>
      <c r="U200" s="61"/>
      <c r="V200" s="61"/>
      <c r="W200" s="61"/>
      <c r="X200" s="61"/>
      <c r="Y200" s="61"/>
      <c r="Z200" s="61"/>
      <c r="AA200" s="61"/>
      <c r="AB200" s="61"/>
    </row>
    <row r="201" spans="1:28" ht="14.25" customHeight="1" x14ac:dyDescent="0.35">
      <c r="A201" s="61"/>
      <c r="B201" s="61"/>
      <c r="C201" s="61"/>
      <c r="D201" s="61"/>
      <c r="E201" s="61"/>
      <c r="F201" s="61"/>
      <c r="G201" s="61"/>
      <c r="H201" s="61"/>
      <c r="I201" s="61"/>
      <c r="J201" s="61"/>
      <c r="K201" s="61"/>
      <c r="L201" s="61"/>
      <c r="M201" s="61"/>
      <c r="N201" s="61"/>
      <c r="O201" s="61"/>
      <c r="P201" s="61"/>
      <c r="Q201" s="61"/>
      <c r="R201" s="61"/>
      <c r="S201" s="61"/>
      <c r="T201" s="61"/>
      <c r="U201" s="61"/>
      <c r="V201" s="61"/>
      <c r="W201" s="61"/>
      <c r="X201" s="61"/>
      <c r="Y201" s="61"/>
      <c r="Z201" s="61"/>
      <c r="AA201" s="61"/>
      <c r="AB201" s="61"/>
    </row>
    <row r="202" spans="1:28" ht="14.25" customHeight="1" x14ac:dyDescent="0.35">
      <c r="A202" s="61"/>
      <c r="B202" s="61"/>
      <c r="C202" s="61"/>
      <c r="D202" s="61"/>
      <c r="E202" s="61"/>
      <c r="F202" s="61"/>
      <c r="G202" s="61"/>
      <c r="H202" s="61"/>
      <c r="I202" s="61"/>
      <c r="J202" s="61"/>
      <c r="K202" s="61"/>
      <c r="L202" s="61"/>
      <c r="M202" s="61"/>
      <c r="N202" s="61"/>
      <c r="O202" s="61"/>
      <c r="P202" s="61"/>
      <c r="Q202" s="61"/>
      <c r="R202" s="61"/>
      <c r="S202" s="61"/>
      <c r="T202" s="61"/>
      <c r="U202" s="61"/>
      <c r="V202" s="61"/>
      <c r="W202" s="61"/>
      <c r="X202" s="61"/>
      <c r="Y202" s="61"/>
      <c r="Z202" s="61"/>
      <c r="AA202" s="61"/>
      <c r="AB202" s="61"/>
    </row>
    <row r="203" spans="1:28" ht="14.25" customHeight="1" x14ac:dyDescent="0.35">
      <c r="A203" s="61"/>
      <c r="B203" s="61"/>
      <c r="C203" s="61"/>
      <c r="D203" s="61"/>
      <c r="E203" s="61"/>
      <c r="F203" s="61"/>
      <c r="G203" s="61"/>
      <c r="H203" s="61"/>
      <c r="I203" s="61"/>
      <c r="J203" s="61"/>
      <c r="K203" s="61"/>
      <c r="L203" s="61"/>
      <c r="M203" s="61"/>
      <c r="N203" s="61"/>
      <c r="O203" s="61"/>
      <c r="P203" s="61"/>
      <c r="Q203" s="61"/>
      <c r="R203" s="61"/>
      <c r="S203" s="61"/>
      <c r="T203" s="61"/>
      <c r="U203" s="61"/>
      <c r="V203" s="61"/>
      <c r="W203" s="61"/>
      <c r="X203" s="61"/>
      <c r="Y203" s="61"/>
      <c r="Z203" s="61"/>
      <c r="AA203" s="61"/>
      <c r="AB203" s="61"/>
    </row>
    <row r="204" spans="1:28" ht="14.25" customHeight="1" x14ac:dyDescent="0.35">
      <c r="A204" s="61"/>
      <c r="B204" s="61"/>
      <c r="C204" s="61"/>
      <c r="D204" s="61"/>
      <c r="E204" s="61"/>
      <c r="F204" s="61"/>
      <c r="G204" s="61"/>
      <c r="H204" s="61"/>
      <c r="I204" s="61"/>
      <c r="J204" s="61"/>
      <c r="K204" s="61"/>
      <c r="L204" s="61"/>
      <c r="M204" s="61"/>
      <c r="N204" s="61"/>
      <c r="O204" s="61"/>
      <c r="P204" s="61"/>
      <c r="Q204" s="61"/>
      <c r="R204" s="61"/>
      <c r="S204" s="61"/>
      <c r="T204" s="61"/>
      <c r="U204" s="61"/>
      <c r="V204" s="61"/>
      <c r="W204" s="61"/>
      <c r="X204" s="61"/>
      <c r="Y204" s="61"/>
      <c r="Z204" s="61"/>
      <c r="AA204" s="61"/>
      <c r="AB204" s="61"/>
    </row>
    <row r="205" spans="1:28" ht="14.25" customHeight="1" x14ac:dyDescent="0.35">
      <c r="A205" s="61"/>
      <c r="B205" s="61"/>
      <c r="C205" s="61"/>
      <c r="D205" s="61"/>
      <c r="E205" s="61"/>
      <c r="F205" s="61"/>
      <c r="G205" s="61"/>
      <c r="H205" s="61"/>
      <c r="I205" s="61"/>
      <c r="J205" s="61"/>
      <c r="K205" s="61"/>
      <c r="L205" s="61"/>
      <c r="M205" s="61"/>
      <c r="N205" s="61"/>
      <c r="O205" s="61"/>
      <c r="P205" s="61"/>
      <c r="Q205" s="61"/>
      <c r="R205" s="61"/>
      <c r="S205" s="61"/>
      <c r="T205" s="61"/>
      <c r="U205" s="61"/>
      <c r="V205" s="61"/>
      <c r="W205" s="61"/>
      <c r="X205" s="61"/>
      <c r="Y205" s="61"/>
      <c r="Z205" s="61"/>
      <c r="AA205" s="61"/>
      <c r="AB205" s="61"/>
    </row>
    <row r="206" spans="1:28" ht="14.25" customHeight="1" x14ac:dyDescent="0.35">
      <c r="A206" s="61"/>
      <c r="B206" s="61"/>
      <c r="C206" s="61"/>
      <c r="D206" s="61"/>
      <c r="E206" s="61"/>
      <c r="F206" s="61"/>
      <c r="G206" s="61"/>
      <c r="H206" s="61"/>
      <c r="I206" s="61"/>
      <c r="J206" s="61"/>
      <c r="K206" s="61"/>
      <c r="L206" s="61"/>
      <c r="M206" s="61"/>
      <c r="N206" s="61"/>
      <c r="O206" s="61"/>
      <c r="P206" s="61"/>
      <c r="Q206" s="61"/>
      <c r="R206" s="61"/>
      <c r="S206" s="61"/>
      <c r="T206" s="61"/>
      <c r="U206" s="61"/>
      <c r="V206" s="61"/>
      <c r="W206" s="61"/>
      <c r="X206" s="61"/>
      <c r="Y206" s="61"/>
      <c r="Z206" s="61"/>
      <c r="AA206" s="61"/>
      <c r="AB206" s="61"/>
    </row>
    <row r="207" spans="1:28" ht="14.25" customHeight="1" x14ac:dyDescent="0.35">
      <c r="A207" s="61"/>
      <c r="B207" s="61"/>
      <c r="C207" s="61"/>
      <c r="D207" s="61"/>
      <c r="E207" s="61"/>
      <c r="F207" s="61"/>
      <c r="G207" s="61"/>
      <c r="H207" s="61"/>
      <c r="I207" s="61"/>
      <c r="J207" s="61"/>
      <c r="K207" s="61"/>
      <c r="L207" s="61"/>
      <c r="M207" s="61"/>
      <c r="N207" s="61"/>
      <c r="O207" s="61"/>
      <c r="P207" s="61"/>
      <c r="Q207" s="61"/>
      <c r="R207" s="61"/>
      <c r="S207" s="61"/>
      <c r="T207" s="61"/>
      <c r="U207" s="61"/>
      <c r="V207" s="61"/>
      <c r="W207" s="61"/>
      <c r="X207" s="61"/>
      <c r="Y207" s="61"/>
      <c r="Z207" s="61"/>
      <c r="AA207" s="61"/>
      <c r="AB207" s="61"/>
    </row>
    <row r="208" spans="1:28" ht="14.25" customHeight="1" x14ac:dyDescent="0.35">
      <c r="A208" s="61"/>
      <c r="B208" s="61"/>
      <c r="C208" s="61"/>
      <c r="D208" s="61"/>
      <c r="E208" s="61"/>
      <c r="F208" s="61"/>
      <c r="G208" s="61"/>
      <c r="H208" s="61"/>
      <c r="I208" s="61"/>
      <c r="J208" s="61"/>
      <c r="K208" s="61"/>
      <c r="L208" s="61"/>
      <c r="M208" s="61"/>
      <c r="N208" s="61"/>
      <c r="O208" s="61"/>
      <c r="P208" s="61"/>
      <c r="Q208" s="61"/>
      <c r="R208" s="61"/>
      <c r="S208" s="61"/>
      <c r="T208" s="61"/>
      <c r="U208" s="61"/>
      <c r="V208" s="61"/>
      <c r="W208" s="61"/>
      <c r="X208" s="61"/>
      <c r="Y208" s="61"/>
      <c r="Z208" s="61"/>
      <c r="AA208" s="61"/>
      <c r="AB208" s="61"/>
    </row>
    <row r="209" spans="1:28" ht="14.25" customHeight="1" x14ac:dyDescent="0.35">
      <c r="A209" s="61"/>
      <c r="B209" s="61"/>
      <c r="C209" s="61"/>
      <c r="D209" s="61"/>
      <c r="E209" s="61"/>
      <c r="F209" s="61"/>
      <c r="G209" s="61"/>
      <c r="H209" s="61"/>
      <c r="I209" s="61"/>
      <c r="J209" s="61"/>
      <c r="K209" s="61"/>
      <c r="L209" s="61"/>
      <c r="M209" s="61"/>
      <c r="N209" s="61"/>
      <c r="O209" s="61"/>
      <c r="P209" s="61"/>
      <c r="Q209" s="61"/>
      <c r="R209" s="61"/>
      <c r="S209" s="61"/>
      <c r="T209" s="61"/>
      <c r="U209" s="61"/>
      <c r="V209" s="61"/>
      <c r="W209" s="61"/>
      <c r="X209" s="61"/>
      <c r="Y209" s="61"/>
      <c r="Z209" s="61"/>
      <c r="AA209" s="61"/>
      <c r="AB209" s="61"/>
    </row>
    <row r="210" spans="1:28" ht="14.25" customHeight="1" x14ac:dyDescent="0.35">
      <c r="A210" s="61"/>
      <c r="B210" s="61"/>
      <c r="C210" s="61"/>
      <c r="D210" s="61"/>
      <c r="E210" s="61"/>
      <c r="F210" s="61"/>
      <c r="G210" s="61"/>
      <c r="H210" s="61"/>
      <c r="I210" s="61"/>
      <c r="J210" s="61"/>
      <c r="K210" s="61"/>
      <c r="L210" s="61"/>
      <c r="M210" s="61"/>
      <c r="N210" s="61"/>
      <c r="O210" s="61"/>
      <c r="P210" s="61"/>
      <c r="Q210" s="61"/>
      <c r="R210" s="61"/>
      <c r="S210" s="61"/>
      <c r="T210" s="61"/>
      <c r="U210" s="61"/>
      <c r="V210" s="61"/>
      <c r="W210" s="61"/>
      <c r="X210" s="61"/>
      <c r="Y210" s="61"/>
      <c r="Z210" s="61"/>
      <c r="AA210" s="61"/>
      <c r="AB210" s="61"/>
    </row>
    <row r="211" spans="1:28" ht="14.25" customHeight="1" x14ac:dyDescent="0.35">
      <c r="A211" s="61"/>
      <c r="B211" s="61"/>
      <c r="C211" s="61"/>
      <c r="D211" s="61"/>
      <c r="E211" s="61"/>
      <c r="F211" s="61"/>
      <c r="G211" s="61"/>
      <c r="H211" s="61"/>
      <c r="I211" s="61"/>
      <c r="J211" s="61"/>
      <c r="K211" s="61"/>
      <c r="L211" s="61"/>
      <c r="M211" s="61"/>
      <c r="N211" s="61"/>
      <c r="O211" s="61"/>
      <c r="P211" s="61"/>
      <c r="Q211" s="61"/>
      <c r="R211" s="61"/>
      <c r="S211" s="61"/>
      <c r="T211" s="61"/>
      <c r="U211" s="61"/>
      <c r="V211" s="61"/>
      <c r="W211" s="61"/>
      <c r="X211" s="61"/>
      <c r="Y211" s="61"/>
      <c r="Z211" s="61"/>
      <c r="AA211" s="61"/>
      <c r="AB211" s="61"/>
    </row>
    <row r="212" spans="1:28" ht="14.25" customHeight="1" x14ac:dyDescent="0.35">
      <c r="A212" s="61"/>
      <c r="B212" s="61"/>
      <c r="C212" s="61"/>
      <c r="D212" s="61"/>
      <c r="E212" s="61"/>
      <c r="F212" s="61"/>
      <c r="G212" s="61"/>
      <c r="H212" s="61"/>
      <c r="I212" s="61"/>
      <c r="J212" s="61"/>
      <c r="K212" s="61"/>
      <c r="L212" s="61"/>
      <c r="M212" s="61"/>
      <c r="N212" s="61"/>
      <c r="O212" s="61"/>
      <c r="P212" s="61"/>
      <c r="Q212" s="61"/>
      <c r="R212" s="61"/>
      <c r="S212" s="61"/>
      <c r="T212" s="61"/>
      <c r="U212" s="61"/>
      <c r="V212" s="61"/>
      <c r="W212" s="61"/>
      <c r="X212" s="61"/>
      <c r="Y212" s="61"/>
      <c r="Z212" s="61"/>
      <c r="AA212" s="61"/>
      <c r="AB212" s="61"/>
    </row>
    <row r="213" spans="1:28" ht="14.25" customHeight="1" x14ac:dyDescent="0.35">
      <c r="A213" s="61"/>
      <c r="B213" s="61"/>
      <c r="C213" s="61"/>
      <c r="D213" s="61"/>
      <c r="E213" s="61"/>
      <c r="F213" s="61"/>
      <c r="G213" s="61"/>
      <c r="H213" s="61"/>
      <c r="I213" s="61"/>
      <c r="J213" s="61"/>
      <c r="K213" s="61"/>
      <c r="L213" s="61"/>
      <c r="M213" s="61"/>
      <c r="N213" s="61"/>
      <c r="O213" s="61"/>
      <c r="P213" s="61"/>
      <c r="Q213" s="61"/>
      <c r="R213" s="61"/>
      <c r="S213" s="61"/>
      <c r="T213" s="61"/>
      <c r="U213" s="61"/>
      <c r="V213" s="61"/>
      <c r="W213" s="61"/>
      <c r="X213" s="61"/>
      <c r="Y213" s="61"/>
      <c r="Z213" s="61"/>
      <c r="AA213" s="61"/>
      <c r="AB213" s="61"/>
    </row>
    <row r="214" spans="1:28" ht="14.25" customHeight="1" x14ac:dyDescent="0.35">
      <c r="A214" s="61"/>
      <c r="B214" s="61"/>
      <c r="C214" s="61"/>
      <c r="D214" s="61"/>
      <c r="E214" s="61"/>
      <c r="F214" s="61"/>
      <c r="G214" s="61"/>
      <c r="H214" s="61"/>
      <c r="I214" s="61"/>
      <c r="J214" s="61"/>
      <c r="K214" s="61"/>
      <c r="L214" s="61"/>
      <c r="M214" s="61"/>
      <c r="N214" s="61"/>
      <c r="O214" s="61"/>
      <c r="P214" s="61"/>
      <c r="Q214" s="61"/>
      <c r="R214" s="61"/>
      <c r="S214" s="61"/>
      <c r="T214" s="61"/>
      <c r="U214" s="61"/>
      <c r="V214" s="61"/>
      <c r="W214" s="61"/>
      <c r="X214" s="61"/>
      <c r="Y214" s="61"/>
      <c r="Z214" s="61"/>
      <c r="AA214" s="61"/>
      <c r="AB214" s="61"/>
    </row>
    <row r="215" spans="1:28" ht="14.25" customHeight="1" x14ac:dyDescent="0.35">
      <c r="A215" s="61"/>
      <c r="B215" s="61"/>
      <c r="C215" s="61"/>
      <c r="D215" s="61"/>
      <c r="E215" s="61"/>
      <c r="F215" s="61"/>
      <c r="G215" s="61"/>
      <c r="H215" s="61"/>
      <c r="I215" s="61"/>
      <c r="J215" s="61"/>
      <c r="K215" s="61"/>
      <c r="L215" s="61"/>
      <c r="M215" s="61"/>
      <c r="N215" s="61"/>
      <c r="O215" s="61"/>
      <c r="P215" s="61"/>
      <c r="Q215" s="61"/>
      <c r="R215" s="61"/>
      <c r="S215" s="61"/>
      <c r="T215" s="61"/>
      <c r="U215" s="61"/>
      <c r="V215" s="61"/>
      <c r="W215" s="61"/>
      <c r="X215" s="61"/>
      <c r="Y215" s="61"/>
      <c r="Z215" s="61"/>
      <c r="AA215" s="61"/>
      <c r="AB215" s="61"/>
    </row>
    <row r="216" spans="1:28" ht="14.25" customHeight="1" x14ac:dyDescent="0.35">
      <c r="A216" s="61"/>
      <c r="B216" s="61"/>
      <c r="C216" s="61"/>
      <c r="D216" s="61"/>
      <c r="E216" s="61"/>
      <c r="F216" s="61"/>
      <c r="G216" s="61"/>
      <c r="H216" s="61"/>
      <c r="I216" s="61"/>
      <c r="J216" s="61"/>
      <c r="K216" s="61"/>
      <c r="L216" s="61"/>
      <c r="M216" s="61"/>
      <c r="N216" s="61"/>
      <c r="O216" s="61"/>
      <c r="P216" s="61"/>
      <c r="Q216" s="61"/>
      <c r="R216" s="61"/>
      <c r="S216" s="61"/>
      <c r="T216" s="61"/>
      <c r="U216" s="61"/>
      <c r="V216" s="61"/>
      <c r="W216" s="61"/>
      <c r="X216" s="61"/>
      <c r="Y216" s="61"/>
      <c r="Z216" s="61"/>
      <c r="AA216" s="61"/>
      <c r="AB216" s="61"/>
    </row>
    <row r="217" spans="1:28" ht="14.25" customHeight="1" x14ac:dyDescent="0.35">
      <c r="A217" s="61"/>
      <c r="B217" s="61"/>
      <c r="C217" s="61"/>
      <c r="D217" s="61"/>
      <c r="E217" s="61"/>
      <c r="F217" s="61"/>
      <c r="G217" s="61"/>
      <c r="H217" s="61"/>
      <c r="I217" s="61"/>
      <c r="J217" s="61"/>
      <c r="K217" s="61"/>
      <c r="L217" s="61"/>
      <c r="M217" s="61"/>
      <c r="N217" s="61"/>
      <c r="O217" s="61"/>
      <c r="P217" s="61"/>
      <c r="Q217" s="61"/>
      <c r="R217" s="61"/>
      <c r="S217" s="61"/>
      <c r="T217" s="61"/>
      <c r="U217" s="61"/>
      <c r="V217" s="61"/>
      <c r="W217" s="61"/>
      <c r="X217" s="61"/>
      <c r="Y217" s="61"/>
      <c r="Z217" s="61"/>
      <c r="AA217" s="61"/>
      <c r="AB217" s="61"/>
    </row>
    <row r="218" spans="1:28" ht="14.25" customHeight="1" x14ac:dyDescent="0.35">
      <c r="A218" s="61"/>
      <c r="B218" s="61"/>
      <c r="C218" s="61"/>
      <c r="D218" s="61"/>
      <c r="E218" s="61"/>
      <c r="F218" s="61"/>
      <c r="G218" s="61"/>
      <c r="H218" s="61"/>
      <c r="I218" s="61"/>
      <c r="J218" s="61"/>
      <c r="K218" s="61"/>
      <c r="L218" s="61"/>
      <c r="M218" s="61"/>
      <c r="N218" s="61"/>
      <c r="O218" s="61"/>
      <c r="P218" s="61"/>
      <c r="Q218" s="61"/>
      <c r="R218" s="61"/>
      <c r="S218" s="61"/>
      <c r="T218" s="61"/>
      <c r="U218" s="61"/>
      <c r="V218" s="61"/>
      <c r="W218" s="61"/>
      <c r="X218" s="61"/>
      <c r="Y218" s="61"/>
      <c r="Z218" s="61"/>
      <c r="AA218" s="61"/>
      <c r="AB218" s="61"/>
    </row>
    <row r="219" spans="1:28" ht="14.25" customHeight="1" x14ac:dyDescent="0.35">
      <c r="A219" s="61"/>
      <c r="B219" s="61"/>
      <c r="C219" s="61"/>
      <c r="D219" s="61"/>
      <c r="E219" s="61"/>
      <c r="F219" s="61"/>
      <c r="G219" s="61"/>
      <c r="H219" s="61"/>
      <c r="I219" s="61"/>
      <c r="J219" s="61"/>
      <c r="K219" s="61"/>
      <c r="L219" s="61"/>
      <c r="M219" s="61"/>
      <c r="N219" s="61"/>
      <c r="O219" s="61"/>
      <c r="P219" s="61"/>
      <c r="Q219" s="61"/>
      <c r="R219" s="61"/>
      <c r="S219" s="61"/>
      <c r="T219" s="61"/>
      <c r="U219" s="61"/>
      <c r="V219" s="61"/>
      <c r="W219" s="61"/>
      <c r="X219" s="61"/>
      <c r="Y219" s="61"/>
      <c r="Z219" s="61"/>
      <c r="AA219" s="61"/>
      <c r="AB219" s="61"/>
    </row>
    <row r="220" spans="1:28" ht="14.25" customHeight="1" x14ac:dyDescent="0.35">
      <c r="A220" s="61"/>
      <c r="B220" s="61"/>
      <c r="C220" s="61"/>
      <c r="D220" s="61"/>
      <c r="E220" s="61"/>
      <c r="F220" s="61"/>
      <c r="G220" s="61"/>
      <c r="H220" s="61"/>
      <c r="I220" s="61"/>
      <c r="J220" s="61"/>
      <c r="K220" s="61"/>
      <c r="L220" s="61"/>
      <c r="M220" s="61"/>
      <c r="N220" s="61"/>
      <c r="O220" s="61"/>
      <c r="P220" s="61"/>
      <c r="Q220" s="61"/>
      <c r="R220" s="61"/>
      <c r="S220" s="61"/>
      <c r="T220" s="61"/>
      <c r="U220" s="61"/>
      <c r="V220" s="61"/>
      <c r="W220" s="61"/>
      <c r="X220" s="61"/>
      <c r="Y220" s="61"/>
      <c r="Z220" s="61"/>
      <c r="AA220" s="61"/>
      <c r="AB220" s="61"/>
    </row>
    <row r="221" spans="1:28" ht="14.25" customHeight="1" x14ac:dyDescent="0.35">
      <c r="A221" s="61"/>
      <c r="B221" s="61"/>
      <c r="C221" s="61"/>
      <c r="D221" s="61"/>
      <c r="E221" s="61"/>
      <c r="F221" s="61"/>
      <c r="G221" s="61"/>
      <c r="H221" s="61"/>
      <c r="I221" s="61"/>
      <c r="J221" s="61"/>
      <c r="K221" s="61"/>
      <c r="L221" s="61"/>
      <c r="M221" s="61"/>
      <c r="N221" s="61"/>
      <c r="O221" s="61"/>
      <c r="P221" s="61"/>
      <c r="Q221" s="61"/>
      <c r="R221" s="61"/>
      <c r="S221" s="61"/>
      <c r="T221" s="61"/>
      <c r="U221" s="61"/>
      <c r="V221" s="61"/>
      <c r="W221" s="61"/>
      <c r="X221" s="61"/>
      <c r="Y221" s="61"/>
      <c r="Z221" s="61"/>
      <c r="AA221" s="61"/>
      <c r="AB221" s="61"/>
    </row>
    <row r="222" spans="1:28" ht="14.25" customHeight="1" x14ac:dyDescent="0.35">
      <c r="A222" s="61"/>
      <c r="B222" s="61"/>
      <c r="C222" s="61"/>
      <c r="D222" s="61"/>
      <c r="E222" s="61"/>
      <c r="F222" s="61"/>
      <c r="G222" s="61"/>
      <c r="H222" s="61"/>
      <c r="I222" s="61"/>
      <c r="J222" s="61"/>
      <c r="K222" s="61"/>
      <c r="L222" s="61"/>
      <c r="M222" s="61"/>
      <c r="N222" s="61"/>
      <c r="O222" s="61"/>
      <c r="P222" s="61"/>
      <c r="Q222" s="61"/>
      <c r="R222" s="61"/>
      <c r="S222" s="61"/>
      <c r="T222" s="61"/>
      <c r="U222" s="61"/>
      <c r="V222" s="61"/>
      <c r="W222" s="61"/>
      <c r="X222" s="61"/>
      <c r="Y222" s="61"/>
      <c r="Z222" s="61"/>
      <c r="AA222" s="61"/>
      <c r="AB222" s="61"/>
    </row>
    <row r="223" spans="1:28" ht="14.25" customHeight="1" x14ac:dyDescent="0.35">
      <c r="A223" s="61"/>
      <c r="B223" s="61"/>
      <c r="C223" s="61"/>
      <c r="D223" s="61"/>
      <c r="E223" s="61"/>
      <c r="F223" s="61"/>
      <c r="G223" s="61"/>
      <c r="H223" s="61"/>
      <c r="I223" s="61"/>
      <c r="J223" s="61"/>
      <c r="K223" s="61"/>
      <c r="L223" s="61"/>
      <c r="M223" s="61"/>
      <c r="N223" s="61"/>
      <c r="O223" s="61"/>
      <c r="P223" s="61"/>
      <c r="Q223" s="61"/>
      <c r="R223" s="61"/>
      <c r="S223" s="61"/>
      <c r="T223" s="61"/>
      <c r="U223" s="61"/>
      <c r="V223" s="61"/>
      <c r="W223" s="61"/>
      <c r="X223" s="61"/>
      <c r="Y223" s="61"/>
      <c r="Z223" s="61"/>
      <c r="AA223" s="61"/>
      <c r="AB223" s="61"/>
    </row>
    <row r="224" spans="1:28" ht="14.25" customHeight="1" x14ac:dyDescent="0.35">
      <c r="A224" s="61"/>
      <c r="B224" s="61"/>
      <c r="C224" s="61"/>
      <c r="D224" s="61"/>
      <c r="E224" s="61"/>
      <c r="F224" s="61"/>
      <c r="G224" s="61"/>
      <c r="H224" s="61"/>
      <c r="I224" s="61"/>
      <c r="J224" s="61"/>
      <c r="K224" s="61"/>
      <c r="L224" s="61"/>
      <c r="M224" s="61"/>
      <c r="N224" s="61"/>
      <c r="O224" s="61"/>
      <c r="P224" s="61"/>
      <c r="Q224" s="61"/>
      <c r="R224" s="61"/>
      <c r="S224" s="61"/>
      <c r="T224" s="61"/>
      <c r="U224" s="61"/>
      <c r="V224" s="61"/>
      <c r="W224" s="61"/>
      <c r="X224" s="61"/>
      <c r="Y224" s="61"/>
      <c r="Z224" s="61"/>
      <c r="AA224" s="61"/>
      <c r="AB224" s="61"/>
    </row>
    <row r="225" spans="1:28" ht="14.25" customHeight="1" x14ac:dyDescent="0.35">
      <c r="A225" s="61"/>
      <c r="B225" s="61"/>
      <c r="C225" s="61"/>
      <c r="D225" s="61"/>
      <c r="E225" s="61"/>
      <c r="F225" s="61"/>
      <c r="G225" s="61"/>
      <c r="H225" s="61"/>
      <c r="I225" s="61"/>
      <c r="J225" s="61"/>
      <c r="K225" s="61"/>
      <c r="L225" s="61"/>
      <c r="M225" s="61"/>
      <c r="N225" s="61"/>
      <c r="O225" s="61"/>
      <c r="P225" s="61"/>
      <c r="Q225" s="61"/>
      <c r="R225" s="61"/>
      <c r="S225" s="61"/>
      <c r="T225" s="61"/>
      <c r="U225" s="61"/>
      <c r="V225" s="61"/>
      <c r="W225" s="61"/>
      <c r="X225" s="61"/>
      <c r="Y225" s="61"/>
      <c r="Z225" s="61"/>
      <c r="AA225" s="61"/>
      <c r="AB225" s="61"/>
    </row>
    <row r="226" spans="1:28" ht="14.25" customHeight="1" x14ac:dyDescent="0.35">
      <c r="A226" s="61"/>
      <c r="B226" s="61"/>
      <c r="C226" s="61"/>
      <c r="D226" s="61"/>
      <c r="E226" s="61"/>
      <c r="F226" s="61"/>
      <c r="G226" s="61"/>
      <c r="H226" s="61"/>
      <c r="I226" s="61"/>
      <c r="J226" s="61"/>
      <c r="K226" s="61"/>
      <c r="L226" s="61"/>
      <c r="M226" s="61"/>
      <c r="N226" s="61"/>
      <c r="O226" s="61"/>
      <c r="P226" s="61"/>
      <c r="Q226" s="61"/>
      <c r="R226" s="61"/>
      <c r="S226" s="61"/>
      <c r="T226" s="61"/>
      <c r="U226" s="61"/>
      <c r="V226" s="61"/>
      <c r="W226" s="61"/>
      <c r="X226" s="61"/>
      <c r="Y226" s="61"/>
      <c r="Z226" s="61"/>
      <c r="AA226" s="61"/>
      <c r="AB226" s="61"/>
    </row>
    <row r="227" spans="1:28" ht="14.25" customHeight="1" x14ac:dyDescent="0.35">
      <c r="A227" s="61"/>
      <c r="B227" s="61"/>
      <c r="C227" s="61"/>
      <c r="D227" s="61"/>
      <c r="E227" s="61"/>
      <c r="F227" s="61"/>
      <c r="G227" s="61"/>
      <c r="H227" s="61"/>
      <c r="I227" s="61"/>
      <c r="J227" s="61"/>
      <c r="K227" s="61"/>
      <c r="L227" s="61"/>
      <c r="M227" s="61"/>
      <c r="N227" s="61"/>
      <c r="O227" s="61"/>
      <c r="P227" s="61"/>
      <c r="Q227" s="61"/>
      <c r="R227" s="61"/>
      <c r="S227" s="61"/>
      <c r="T227" s="61"/>
      <c r="U227" s="61"/>
      <c r="V227" s="61"/>
      <c r="W227" s="61"/>
      <c r="X227" s="61"/>
      <c r="Y227" s="61"/>
      <c r="Z227" s="61"/>
      <c r="AA227" s="61"/>
      <c r="AB227" s="61"/>
    </row>
    <row r="228" spans="1:28" ht="14.25" customHeight="1" x14ac:dyDescent="0.35">
      <c r="A228" s="61"/>
      <c r="B228" s="61"/>
      <c r="C228" s="61"/>
      <c r="D228" s="61"/>
      <c r="E228" s="61"/>
      <c r="F228" s="61"/>
      <c r="G228" s="61"/>
      <c r="H228" s="61"/>
      <c r="I228" s="61"/>
      <c r="J228" s="61"/>
      <c r="K228" s="61"/>
      <c r="L228" s="61"/>
      <c r="M228" s="61"/>
      <c r="N228" s="61"/>
      <c r="O228" s="61"/>
      <c r="P228" s="61"/>
      <c r="Q228" s="61"/>
      <c r="R228" s="61"/>
      <c r="S228" s="61"/>
      <c r="T228" s="61"/>
      <c r="U228" s="61"/>
      <c r="V228" s="61"/>
      <c r="W228" s="61"/>
      <c r="X228" s="61"/>
      <c r="Y228" s="61"/>
      <c r="Z228" s="61"/>
      <c r="AA228" s="61"/>
      <c r="AB228" s="61"/>
    </row>
    <row r="229" spans="1:28" ht="14.25" customHeight="1" x14ac:dyDescent="0.35">
      <c r="A229" s="61"/>
      <c r="B229" s="61"/>
      <c r="C229" s="61"/>
      <c r="D229" s="61"/>
      <c r="E229" s="61"/>
      <c r="F229" s="61"/>
      <c r="G229" s="61"/>
      <c r="H229" s="61"/>
      <c r="I229" s="61"/>
      <c r="J229" s="61"/>
      <c r="K229" s="61"/>
      <c r="L229" s="61"/>
      <c r="M229" s="61"/>
      <c r="N229" s="61"/>
      <c r="O229" s="61"/>
      <c r="P229" s="61"/>
      <c r="Q229" s="61"/>
      <c r="R229" s="61"/>
      <c r="S229" s="61"/>
      <c r="T229" s="61"/>
      <c r="U229" s="61"/>
      <c r="V229" s="61"/>
      <c r="W229" s="61"/>
      <c r="X229" s="61"/>
      <c r="Y229" s="61"/>
      <c r="Z229" s="61"/>
      <c r="AA229" s="61"/>
      <c r="AB229" s="61"/>
    </row>
    <row r="230" spans="1:28" ht="14.25" customHeight="1" x14ac:dyDescent="0.35">
      <c r="A230" s="61"/>
      <c r="B230" s="61"/>
      <c r="C230" s="61"/>
      <c r="D230" s="61"/>
      <c r="E230" s="61"/>
      <c r="F230" s="61"/>
      <c r="G230" s="61"/>
      <c r="H230" s="61"/>
      <c r="I230" s="61"/>
      <c r="J230" s="61"/>
      <c r="K230" s="61"/>
      <c r="L230" s="61"/>
      <c r="M230" s="61"/>
      <c r="N230" s="61"/>
      <c r="O230" s="61"/>
      <c r="P230" s="61"/>
      <c r="Q230" s="61"/>
      <c r="R230" s="61"/>
      <c r="S230" s="61"/>
      <c r="T230" s="61"/>
      <c r="U230" s="61"/>
      <c r="V230" s="61"/>
      <c r="W230" s="61"/>
      <c r="X230" s="61"/>
      <c r="Y230" s="61"/>
      <c r="Z230" s="61"/>
      <c r="AA230" s="61"/>
      <c r="AB230" s="61"/>
    </row>
    <row r="231" spans="1:28" ht="14.25" customHeight="1" x14ac:dyDescent="0.35">
      <c r="A231" s="61"/>
      <c r="B231" s="61"/>
      <c r="C231" s="61"/>
      <c r="D231" s="61"/>
      <c r="E231" s="61"/>
      <c r="F231" s="61"/>
      <c r="G231" s="61"/>
      <c r="H231" s="61"/>
      <c r="I231" s="61"/>
      <c r="J231" s="61"/>
      <c r="K231" s="61"/>
      <c r="L231" s="61"/>
      <c r="M231" s="61"/>
      <c r="N231" s="61"/>
      <c r="O231" s="61"/>
      <c r="P231" s="61"/>
      <c r="Q231" s="61"/>
      <c r="R231" s="61"/>
      <c r="S231" s="61"/>
      <c r="T231" s="61"/>
      <c r="U231" s="61"/>
      <c r="V231" s="61"/>
      <c r="W231" s="61"/>
      <c r="X231" s="61"/>
      <c r="Y231" s="61"/>
      <c r="Z231" s="61"/>
      <c r="AA231" s="61"/>
      <c r="AB231" s="61"/>
    </row>
    <row r="232" spans="1:28" ht="14.25" customHeight="1" x14ac:dyDescent="0.35">
      <c r="A232" s="61"/>
      <c r="B232" s="61"/>
      <c r="C232" s="61"/>
      <c r="D232" s="61"/>
      <c r="E232" s="61"/>
      <c r="F232" s="61"/>
      <c r="G232" s="61"/>
      <c r="H232" s="61"/>
      <c r="I232" s="61"/>
      <c r="J232" s="61"/>
      <c r="K232" s="61"/>
      <c r="L232" s="61"/>
      <c r="M232" s="61"/>
      <c r="N232" s="61"/>
      <c r="O232" s="61"/>
      <c r="P232" s="61"/>
      <c r="Q232" s="61"/>
      <c r="R232" s="61"/>
      <c r="S232" s="61"/>
      <c r="T232" s="61"/>
      <c r="U232" s="61"/>
      <c r="V232" s="61"/>
      <c r="W232" s="61"/>
      <c r="X232" s="61"/>
      <c r="Y232" s="61"/>
      <c r="Z232" s="61"/>
      <c r="AA232" s="61"/>
      <c r="AB232" s="61"/>
    </row>
    <row r="233" spans="1:28" ht="14.25" customHeight="1" x14ac:dyDescent="0.35">
      <c r="A233" s="61"/>
      <c r="B233" s="61"/>
      <c r="C233" s="61"/>
      <c r="D233" s="61"/>
      <c r="E233" s="61"/>
      <c r="F233" s="61"/>
      <c r="G233" s="61"/>
      <c r="H233" s="61"/>
      <c r="I233" s="61"/>
      <c r="J233" s="61"/>
      <c r="K233" s="61"/>
      <c r="L233" s="61"/>
      <c r="M233" s="61"/>
      <c r="N233" s="61"/>
      <c r="O233" s="61"/>
      <c r="P233" s="61"/>
      <c r="Q233" s="61"/>
      <c r="R233" s="61"/>
      <c r="S233" s="61"/>
      <c r="T233" s="61"/>
      <c r="U233" s="61"/>
      <c r="V233" s="61"/>
      <c r="W233" s="61"/>
      <c r="X233" s="61"/>
      <c r="Y233" s="61"/>
      <c r="Z233" s="61"/>
      <c r="AA233" s="61"/>
      <c r="AB233" s="61"/>
    </row>
    <row r="234" spans="1:28" ht="14.25" customHeight="1" x14ac:dyDescent="0.35">
      <c r="A234" s="61"/>
      <c r="B234" s="61"/>
      <c r="C234" s="61"/>
      <c r="D234" s="61"/>
      <c r="E234" s="61"/>
      <c r="F234" s="61"/>
      <c r="G234" s="61"/>
      <c r="H234" s="61"/>
      <c r="I234" s="61"/>
      <c r="J234" s="61"/>
      <c r="K234" s="61"/>
      <c r="L234" s="61"/>
      <c r="M234" s="61"/>
      <c r="N234" s="61"/>
      <c r="O234" s="61"/>
      <c r="P234" s="61"/>
      <c r="Q234" s="61"/>
      <c r="R234" s="61"/>
      <c r="S234" s="61"/>
      <c r="T234" s="61"/>
      <c r="U234" s="61"/>
      <c r="V234" s="61"/>
      <c r="W234" s="61"/>
      <c r="X234" s="61"/>
      <c r="Y234" s="61"/>
      <c r="Z234" s="61"/>
      <c r="AA234" s="61"/>
      <c r="AB234" s="61"/>
    </row>
    <row r="235" spans="1:28" ht="14.25" customHeight="1" x14ac:dyDescent="0.35">
      <c r="A235" s="61"/>
      <c r="B235" s="61"/>
      <c r="C235" s="61"/>
      <c r="D235" s="61"/>
      <c r="E235" s="61"/>
      <c r="F235" s="61"/>
      <c r="G235" s="61"/>
      <c r="H235" s="61"/>
      <c r="I235" s="61"/>
      <c r="J235" s="61"/>
      <c r="K235" s="61"/>
      <c r="L235" s="61"/>
      <c r="M235" s="61"/>
      <c r="N235" s="61"/>
      <c r="O235" s="61"/>
      <c r="P235" s="61"/>
      <c r="Q235" s="61"/>
      <c r="R235" s="61"/>
      <c r="S235" s="61"/>
      <c r="T235" s="61"/>
      <c r="U235" s="61"/>
      <c r="V235" s="61"/>
      <c r="W235" s="61"/>
      <c r="X235" s="61"/>
      <c r="Y235" s="61"/>
      <c r="Z235" s="61"/>
      <c r="AA235" s="61"/>
      <c r="AB235" s="61"/>
    </row>
    <row r="236" spans="1:28" ht="14.25" customHeight="1" x14ac:dyDescent="0.35">
      <c r="A236" s="61"/>
      <c r="B236" s="61"/>
      <c r="C236" s="61"/>
      <c r="D236" s="61"/>
      <c r="E236" s="61"/>
      <c r="F236" s="61"/>
      <c r="G236" s="61"/>
      <c r="H236" s="61"/>
      <c r="I236" s="61"/>
      <c r="J236" s="61"/>
      <c r="K236" s="61"/>
      <c r="L236" s="61"/>
      <c r="M236" s="61"/>
      <c r="N236" s="61"/>
      <c r="O236" s="61"/>
      <c r="P236" s="61"/>
      <c r="Q236" s="61"/>
      <c r="R236" s="61"/>
      <c r="S236" s="61"/>
      <c r="T236" s="61"/>
      <c r="U236" s="61"/>
      <c r="V236" s="61"/>
      <c r="W236" s="61"/>
      <c r="X236" s="61"/>
      <c r="Y236" s="61"/>
      <c r="Z236" s="61"/>
      <c r="AA236" s="61"/>
      <c r="AB236" s="61"/>
    </row>
    <row r="237" spans="1:28" ht="14.25" customHeight="1" x14ac:dyDescent="0.35">
      <c r="A237" s="61"/>
      <c r="B237" s="61"/>
      <c r="C237" s="61"/>
      <c r="D237" s="61"/>
      <c r="E237" s="61"/>
      <c r="F237" s="61"/>
      <c r="G237" s="61"/>
      <c r="H237" s="61"/>
      <c r="I237" s="61"/>
      <c r="J237" s="61"/>
      <c r="K237" s="61"/>
      <c r="L237" s="61"/>
      <c r="M237" s="61"/>
      <c r="N237" s="61"/>
      <c r="O237" s="61"/>
      <c r="P237" s="61"/>
      <c r="Q237" s="61"/>
      <c r="R237" s="61"/>
      <c r="S237" s="61"/>
      <c r="T237" s="61"/>
      <c r="U237" s="61"/>
      <c r="V237" s="61"/>
      <c r="W237" s="61"/>
      <c r="X237" s="61"/>
      <c r="Y237" s="61"/>
      <c r="Z237" s="61"/>
      <c r="AA237" s="61"/>
      <c r="AB237" s="61"/>
    </row>
    <row r="238" spans="1:28" ht="14.25" customHeight="1" x14ac:dyDescent="0.35">
      <c r="A238" s="61"/>
      <c r="B238" s="61"/>
      <c r="C238" s="61"/>
      <c r="D238" s="61"/>
      <c r="E238" s="61"/>
      <c r="F238" s="61"/>
      <c r="G238" s="61"/>
      <c r="H238" s="61"/>
      <c r="I238" s="61"/>
      <c r="J238" s="61"/>
      <c r="K238" s="61"/>
      <c r="L238" s="61"/>
      <c r="M238" s="61"/>
      <c r="N238" s="61"/>
      <c r="O238" s="61"/>
      <c r="P238" s="61"/>
      <c r="Q238" s="61"/>
      <c r="R238" s="61"/>
      <c r="S238" s="61"/>
      <c r="T238" s="61"/>
      <c r="U238" s="61"/>
      <c r="V238" s="61"/>
      <c r="W238" s="61"/>
      <c r="X238" s="61"/>
      <c r="Y238" s="61"/>
      <c r="Z238" s="61"/>
      <c r="AA238" s="61"/>
      <c r="AB238" s="61"/>
    </row>
    <row r="239" spans="1:28" ht="14.25" customHeight="1" x14ac:dyDescent="0.35">
      <c r="A239" s="61"/>
      <c r="B239" s="61"/>
      <c r="C239" s="61"/>
      <c r="D239" s="61"/>
      <c r="E239" s="61"/>
      <c r="F239" s="61"/>
      <c r="G239" s="61"/>
      <c r="H239" s="61"/>
      <c r="I239" s="61"/>
      <c r="J239" s="61"/>
      <c r="K239" s="61"/>
      <c r="L239" s="61"/>
      <c r="M239" s="61"/>
      <c r="N239" s="61"/>
      <c r="O239" s="61"/>
      <c r="P239" s="61"/>
      <c r="Q239" s="61"/>
      <c r="R239" s="61"/>
      <c r="S239" s="61"/>
      <c r="T239" s="61"/>
      <c r="U239" s="61"/>
      <c r="V239" s="61"/>
      <c r="W239" s="61"/>
      <c r="X239" s="61"/>
      <c r="Y239" s="61"/>
      <c r="Z239" s="61"/>
      <c r="AA239" s="61"/>
      <c r="AB239" s="61"/>
    </row>
    <row r="240" spans="1:28" ht="14.25" customHeight="1" x14ac:dyDescent="0.35">
      <c r="A240" s="61"/>
      <c r="B240" s="61"/>
      <c r="C240" s="61"/>
      <c r="D240" s="61"/>
      <c r="E240" s="61"/>
      <c r="F240" s="61"/>
      <c r="G240" s="61"/>
      <c r="H240" s="61"/>
      <c r="I240" s="61"/>
      <c r="J240" s="61"/>
      <c r="K240" s="61"/>
      <c r="L240" s="61"/>
      <c r="M240" s="61"/>
      <c r="N240" s="61"/>
      <c r="O240" s="61"/>
      <c r="P240" s="61"/>
      <c r="Q240" s="61"/>
      <c r="R240" s="61"/>
      <c r="S240" s="61"/>
      <c r="T240" s="61"/>
      <c r="U240" s="61"/>
      <c r="V240" s="61"/>
      <c r="W240" s="61"/>
      <c r="X240" s="61"/>
      <c r="Y240" s="61"/>
      <c r="Z240" s="61"/>
      <c r="AA240" s="61"/>
      <c r="AB240" s="61"/>
    </row>
    <row r="241" spans="1:28" ht="14.25" customHeight="1" x14ac:dyDescent="0.35">
      <c r="A241" s="61"/>
      <c r="B241" s="61"/>
      <c r="C241" s="61"/>
      <c r="D241" s="61"/>
      <c r="E241" s="61"/>
      <c r="F241" s="61"/>
      <c r="G241" s="61"/>
      <c r="H241" s="61"/>
      <c r="I241" s="61"/>
      <c r="J241" s="61"/>
      <c r="K241" s="61"/>
      <c r="L241" s="61"/>
      <c r="M241" s="61"/>
      <c r="N241" s="61"/>
      <c r="O241" s="61"/>
      <c r="P241" s="61"/>
      <c r="Q241" s="61"/>
      <c r="R241" s="61"/>
      <c r="S241" s="61"/>
      <c r="T241" s="61"/>
      <c r="U241" s="61"/>
      <c r="V241" s="61"/>
      <c r="W241" s="61"/>
      <c r="X241" s="61"/>
      <c r="Y241" s="61"/>
      <c r="Z241" s="61"/>
      <c r="AA241" s="61"/>
      <c r="AB241" s="61"/>
    </row>
    <row r="242" spans="1:28" ht="14.25" customHeight="1" x14ac:dyDescent="0.35">
      <c r="A242" s="61"/>
      <c r="B242" s="61"/>
      <c r="C242" s="61"/>
      <c r="D242" s="61"/>
      <c r="E242" s="61"/>
      <c r="F242" s="61"/>
      <c r="G242" s="61"/>
      <c r="H242" s="61"/>
      <c r="I242" s="61"/>
      <c r="J242" s="61"/>
      <c r="K242" s="61"/>
      <c r="L242" s="61"/>
      <c r="M242" s="61"/>
      <c r="N242" s="61"/>
      <c r="O242" s="61"/>
      <c r="P242" s="61"/>
      <c r="Q242" s="61"/>
      <c r="R242" s="61"/>
      <c r="S242" s="61"/>
      <c r="T242" s="61"/>
      <c r="U242" s="61"/>
      <c r="V242" s="61"/>
      <c r="W242" s="61"/>
      <c r="X242" s="61"/>
      <c r="Y242" s="61"/>
      <c r="Z242" s="61"/>
      <c r="AA242" s="61"/>
      <c r="AB242" s="61"/>
    </row>
    <row r="243" spans="1:28" ht="14.25" customHeight="1" x14ac:dyDescent="0.35">
      <c r="A243" s="61"/>
      <c r="B243" s="61"/>
      <c r="C243" s="61"/>
      <c r="D243" s="61"/>
      <c r="E243" s="61"/>
      <c r="F243" s="61"/>
      <c r="G243" s="61"/>
      <c r="H243" s="61"/>
      <c r="I243" s="61"/>
      <c r="J243" s="61"/>
      <c r="K243" s="61"/>
      <c r="L243" s="61"/>
      <c r="M243" s="61"/>
      <c r="N243" s="61"/>
      <c r="O243" s="61"/>
      <c r="P243" s="61"/>
      <c r="Q243" s="61"/>
      <c r="R243" s="61"/>
      <c r="S243" s="61"/>
      <c r="T243" s="61"/>
      <c r="U243" s="61"/>
      <c r="V243" s="61"/>
      <c r="W243" s="61"/>
      <c r="X243" s="61"/>
      <c r="Y243" s="61"/>
      <c r="Z243" s="61"/>
      <c r="AA243" s="61"/>
      <c r="AB243" s="61"/>
    </row>
    <row r="244" spans="1:28" ht="14.25" customHeight="1" x14ac:dyDescent="0.35">
      <c r="A244" s="61"/>
      <c r="B244" s="61"/>
      <c r="C244" s="61"/>
      <c r="D244" s="61"/>
      <c r="E244" s="61"/>
      <c r="F244" s="61"/>
      <c r="G244" s="61"/>
      <c r="H244" s="61"/>
      <c r="I244" s="61"/>
      <c r="J244" s="61"/>
      <c r="K244" s="61"/>
      <c r="L244" s="61"/>
      <c r="M244" s="61"/>
      <c r="N244" s="61"/>
      <c r="O244" s="61"/>
      <c r="P244" s="61"/>
      <c r="Q244" s="61"/>
      <c r="R244" s="61"/>
      <c r="S244" s="61"/>
      <c r="T244" s="61"/>
      <c r="U244" s="61"/>
      <c r="V244" s="61"/>
      <c r="W244" s="61"/>
      <c r="X244" s="61"/>
      <c r="Y244" s="61"/>
      <c r="Z244" s="61"/>
      <c r="AA244" s="61"/>
      <c r="AB244" s="61"/>
    </row>
    <row r="245" spans="1:28" ht="14.25" customHeight="1" x14ac:dyDescent="0.35">
      <c r="A245" s="61"/>
      <c r="B245" s="61"/>
      <c r="C245" s="61"/>
      <c r="D245" s="61"/>
      <c r="E245" s="61"/>
      <c r="F245" s="61"/>
      <c r="G245" s="61"/>
      <c r="H245" s="61"/>
      <c r="I245" s="61"/>
      <c r="J245" s="61"/>
      <c r="K245" s="61"/>
      <c r="L245" s="61"/>
      <c r="M245" s="61"/>
      <c r="N245" s="61"/>
      <c r="O245" s="61"/>
      <c r="P245" s="61"/>
      <c r="Q245" s="61"/>
      <c r="R245" s="61"/>
      <c r="S245" s="61"/>
      <c r="T245" s="61"/>
      <c r="U245" s="61"/>
      <c r="V245" s="61"/>
      <c r="W245" s="61"/>
      <c r="X245" s="61"/>
      <c r="Y245" s="61"/>
      <c r="Z245" s="61"/>
      <c r="AA245" s="61"/>
      <c r="AB245" s="61"/>
    </row>
    <row r="246" spans="1:28" ht="14.25" customHeight="1" x14ac:dyDescent="0.35">
      <c r="A246" s="61"/>
      <c r="B246" s="61"/>
      <c r="C246" s="61"/>
      <c r="D246" s="61"/>
      <c r="E246" s="61"/>
      <c r="F246" s="61"/>
      <c r="G246" s="61"/>
      <c r="H246" s="61"/>
      <c r="I246" s="61"/>
      <c r="J246" s="61"/>
      <c r="K246" s="61"/>
      <c r="L246" s="61"/>
      <c r="M246" s="61"/>
      <c r="N246" s="61"/>
      <c r="O246" s="61"/>
      <c r="P246" s="61"/>
      <c r="Q246" s="61"/>
      <c r="R246" s="61"/>
      <c r="S246" s="61"/>
      <c r="T246" s="61"/>
      <c r="U246" s="61"/>
      <c r="V246" s="61"/>
      <c r="W246" s="61"/>
      <c r="X246" s="61"/>
      <c r="Y246" s="61"/>
      <c r="Z246" s="61"/>
      <c r="AA246" s="61"/>
      <c r="AB246" s="61"/>
    </row>
    <row r="247" spans="1:28" ht="14.25" customHeight="1" x14ac:dyDescent="0.35">
      <c r="A247" s="61"/>
      <c r="B247" s="61"/>
      <c r="C247" s="61"/>
      <c r="D247" s="61"/>
      <c r="E247" s="61"/>
      <c r="F247" s="61"/>
      <c r="G247" s="61"/>
      <c r="H247" s="61"/>
      <c r="I247" s="61"/>
      <c r="J247" s="61"/>
      <c r="K247" s="61"/>
      <c r="L247" s="61"/>
      <c r="M247" s="61"/>
      <c r="N247" s="61"/>
      <c r="O247" s="61"/>
      <c r="P247" s="61"/>
      <c r="Q247" s="61"/>
      <c r="R247" s="61"/>
      <c r="S247" s="61"/>
      <c r="T247" s="61"/>
      <c r="U247" s="61"/>
      <c r="V247" s="61"/>
      <c r="W247" s="61"/>
      <c r="X247" s="61"/>
      <c r="Y247" s="61"/>
      <c r="Z247" s="61"/>
      <c r="AA247" s="61"/>
      <c r="AB247" s="61"/>
    </row>
    <row r="248" spans="1:28" ht="14.25" customHeight="1" x14ac:dyDescent="0.35">
      <c r="A248" s="61"/>
      <c r="B248" s="61"/>
      <c r="C248" s="61"/>
      <c r="D248" s="61"/>
      <c r="E248" s="61"/>
      <c r="F248" s="61"/>
      <c r="G248" s="61"/>
      <c r="H248" s="61"/>
      <c r="I248" s="61"/>
      <c r="J248" s="61"/>
      <c r="K248" s="61"/>
      <c r="L248" s="61"/>
      <c r="M248" s="61"/>
      <c r="N248" s="61"/>
      <c r="O248" s="61"/>
      <c r="P248" s="61"/>
      <c r="Q248" s="61"/>
      <c r="R248" s="61"/>
      <c r="S248" s="61"/>
      <c r="T248" s="61"/>
      <c r="U248" s="61"/>
      <c r="V248" s="61"/>
      <c r="W248" s="61"/>
      <c r="X248" s="61"/>
      <c r="Y248" s="61"/>
      <c r="Z248" s="61"/>
      <c r="AA248" s="61"/>
      <c r="AB248" s="61"/>
    </row>
    <row r="249" spans="1:28" ht="14.25" customHeight="1" x14ac:dyDescent="0.35">
      <c r="A249" s="61"/>
      <c r="B249" s="61"/>
      <c r="C249" s="61"/>
      <c r="D249" s="61"/>
      <c r="E249" s="61"/>
      <c r="F249" s="61"/>
      <c r="G249" s="61"/>
      <c r="H249" s="61"/>
      <c r="I249" s="61"/>
      <c r="J249" s="61"/>
      <c r="K249" s="61"/>
      <c r="L249" s="61"/>
      <c r="M249" s="61"/>
      <c r="N249" s="61"/>
      <c r="O249" s="61"/>
      <c r="P249" s="61"/>
      <c r="Q249" s="61"/>
      <c r="R249" s="61"/>
      <c r="S249" s="61"/>
      <c r="T249" s="61"/>
      <c r="U249" s="61"/>
      <c r="V249" s="61"/>
      <c r="W249" s="61"/>
      <c r="X249" s="61"/>
      <c r="Y249" s="61"/>
      <c r="Z249" s="61"/>
      <c r="AA249" s="61"/>
      <c r="AB249" s="61"/>
    </row>
    <row r="250" spans="1:28" ht="14.25" customHeight="1" x14ac:dyDescent="0.35">
      <c r="A250" s="61"/>
      <c r="B250" s="61"/>
      <c r="C250" s="61"/>
      <c r="D250" s="61"/>
      <c r="E250" s="61"/>
      <c r="F250" s="61"/>
      <c r="G250" s="61"/>
      <c r="H250" s="61"/>
      <c r="I250" s="61"/>
      <c r="J250" s="61"/>
      <c r="K250" s="61"/>
      <c r="L250" s="61"/>
      <c r="M250" s="61"/>
      <c r="N250" s="61"/>
      <c r="O250" s="61"/>
      <c r="P250" s="61"/>
      <c r="Q250" s="61"/>
      <c r="R250" s="61"/>
      <c r="S250" s="61"/>
      <c r="T250" s="61"/>
      <c r="U250" s="61"/>
      <c r="V250" s="61"/>
      <c r="W250" s="61"/>
      <c r="X250" s="61"/>
      <c r="Y250" s="61"/>
      <c r="Z250" s="61"/>
      <c r="AA250" s="61"/>
      <c r="AB250" s="61"/>
    </row>
    <row r="251" spans="1:28" ht="14.25" customHeight="1" x14ac:dyDescent="0.35">
      <c r="A251" s="61"/>
      <c r="B251" s="61"/>
      <c r="C251" s="61"/>
      <c r="D251" s="61"/>
      <c r="E251" s="61"/>
      <c r="F251" s="61"/>
      <c r="G251" s="61"/>
      <c r="H251" s="61"/>
      <c r="I251" s="61"/>
      <c r="J251" s="61"/>
      <c r="K251" s="61"/>
      <c r="L251" s="61"/>
      <c r="M251" s="61"/>
      <c r="N251" s="61"/>
      <c r="O251" s="61"/>
      <c r="P251" s="61"/>
      <c r="Q251" s="61"/>
      <c r="R251" s="61"/>
      <c r="S251" s="61"/>
      <c r="T251" s="61"/>
      <c r="U251" s="61"/>
      <c r="V251" s="61"/>
      <c r="W251" s="61"/>
      <c r="X251" s="61"/>
      <c r="Y251" s="61"/>
      <c r="Z251" s="61"/>
      <c r="AA251" s="61"/>
      <c r="AB251" s="61"/>
    </row>
    <row r="252" spans="1:28" ht="14.25" customHeight="1" x14ac:dyDescent="0.35">
      <c r="A252" s="61"/>
      <c r="B252" s="61"/>
      <c r="C252" s="61"/>
      <c r="D252" s="61"/>
      <c r="E252" s="61"/>
      <c r="F252" s="61"/>
      <c r="G252" s="61"/>
      <c r="H252" s="61"/>
      <c r="I252" s="61"/>
      <c r="J252" s="61"/>
      <c r="K252" s="61"/>
      <c r="L252" s="61"/>
      <c r="M252" s="61"/>
      <c r="N252" s="61"/>
      <c r="O252" s="61"/>
      <c r="P252" s="61"/>
      <c r="Q252" s="61"/>
      <c r="R252" s="61"/>
      <c r="S252" s="61"/>
      <c r="T252" s="61"/>
      <c r="U252" s="61"/>
      <c r="V252" s="61"/>
      <c r="W252" s="61"/>
      <c r="X252" s="61"/>
      <c r="Y252" s="61"/>
      <c r="Z252" s="61"/>
      <c r="AA252" s="61"/>
      <c r="AB252" s="61"/>
    </row>
    <row r="253" spans="1:28" ht="14.25" customHeight="1" x14ac:dyDescent="0.35">
      <c r="A253" s="61"/>
      <c r="B253" s="61"/>
      <c r="C253" s="61"/>
      <c r="D253" s="61"/>
      <c r="E253" s="61"/>
      <c r="F253" s="61"/>
      <c r="G253" s="61"/>
      <c r="H253" s="61"/>
      <c r="I253" s="61"/>
      <c r="J253" s="61"/>
      <c r="K253" s="61"/>
      <c r="L253" s="61"/>
      <c r="M253" s="61"/>
      <c r="N253" s="61"/>
      <c r="O253" s="61"/>
      <c r="P253" s="61"/>
      <c r="Q253" s="61"/>
      <c r="R253" s="61"/>
      <c r="S253" s="61"/>
      <c r="T253" s="61"/>
      <c r="U253" s="61"/>
      <c r="V253" s="61"/>
      <c r="W253" s="61"/>
      <c r="X253" s="61"/>
      <c r="Y253" s="61"/>
      <c r="Z253" s="61"/>
      <c r="AA253" s="61"/>
      <c r="AB253" s="61"/>
    </row>
    <row r="254" spans="1:28" ht="14.25" customHeight="1" x14ac:dyDescent="0.35">
      <c r="A254" s="61"/>
      <c r="B254" s="61"/>
      <c r="C254" s="61"/>
      <c r="D254" s="61"/>
      <c r="E254" s="61"/>
      <c r="F254" s="61"/>
      <c r="G254" s="61"/>
      <c r="H254" s="61"/>
      <c r="I254" s="61"/>
      <c r="J254" s="61"/>
      <c r="K254" s="61"/>
      <c r="L254" s="61"/>
      <c r="M254" s="61"/>
      <c r="N254" s="61"/>
      <c r="O254" s="61"/>
      <c r="P254" s="61"/>
      <c r="Q254" s="61"/>
      <c r="R254" s="61"/>
      <c r="S254" s="61"/>
      <c r="T254" s="61"/>
      <c r="U254" s="61"/>
      <c r="V254" s="61"/>
      <c r="W254" s="61"/>
      <c r="X254" s="61"/>
      <c r="Y254" s="61"/>
      <c r="Z254" s="61"/>
      <c r="AA254" s="61"/>
      <c r="AB254" s="61"/>
    </row>
    <row r="255" spans="1:28" ht="14.25" customHeight="1" x14ac:dyDescent="0.35">
      <c r="A255" s="61"/>
      <c r="B255" s="61"/>
      <c r="C255" s="61"/>
      <c r="D255" s="61"/>
      <c r="E255" s="61"/>
      <c r="F255" s="61"/>
      <c r="G255" s="61"/>
      <c r="H255" s="61"/>
      <c r="I255" s="61"/>
      <c r="J255" s="61"/>
      <c r="K255" s="61"/>
      <c r="L255" s="61"/>
      <c r="M255" s="61"/>
      <c r="N255" s="61"/>
      <c r="O255" s="61"/>
      <c r="P255" s="61"/>
      <c r="Q255" s="61"/>
      <c r="R255" s="61"/>
      <c r="S255" s="61"/>
      <c r="T255" s="61"/>
      <c r="U255" s="61"/>
      <c r="V255" s="61"/>
      <c r="W255" s="61"/>
      <c r="X255" s="61"/>
      <c r="Y255" s="61"/>
      <c r="Z255" s="61"/>
      <c r="AA255" s="61"/>
      <c r="AB255" s="61"/>
    </row>
    <row r="256" spans="1:28" ht="14.25" customHeight="1" x14ac:dyDescent="0.35">
      <c r="A256" s="61"/>
      <c r="B256" s="61"/>
      <c r="C256" s="61"/>
      <c r="D256" s="61"/>
      <c r="E256" s="61"/>
      <c r="F256" s="61"/>
      <c r="G256" s="61"/>
      <c r="H256" s="61"/>
      <c r="I256" s="61"/>
      <c r="J256" s="61"/>
      <c r="K256" s="61"/>
      <c r="L256" s="61"/>
      <c r="M256" s="61"/>
      <c r="N256" s="61"/>
      <c r="O256" s="61"/>
      <c r="P256" s="61"/>
      <c r="Q256" s="61"/>
      <c r="R256" s="61"/>
      <c r="S256" s="61"/>
      <c r="T256" s="61"/>
      <c r="U256" s="61"/>
      <c r="V256" s="61"/>
      <c r="W256" s="61"/>
      <c r="X256" s="61"/>
      <c r="Y256" s="61"/>
      <c r="Z256" s="61"/>
      <c r="AA256" s="61"/>
      <c r="AB256" s="61"/>
    </row>
    <row r="257" spans="1:28" ht="14.25" customHeight="1" x14ac:dyDescent="0.35">
      <c r="A257" s="61"/>
      <c r="B257" s="61"/>
      <c r="C257" s="61"/>
      <c r="D257" s="61"/>
      <c r="E257" s="61"/>
      <c r="F257" s="61"/>
      <c r="G257" s="61"/>
      <c r="H257" s="61"/>
      <c r="I257" s="61"/>
      <c r="J257" s="61"/>
      <c r="K257" s="61"/>
      <c r="L257" s="61"/>
      <c r="M257" s="61"/>
      <c r="N257" s="61"/>
      <c r="O257" s="61"/>
      <c r="P257" s="61"/>
      <c r="Q257" s="61"/>
      <c r="R257" s="61"/>
      <c r="S257" s="61"/>
      <c r="T257" s="61"/>
      <c r="U257" s="61"/>
      <c r="V257" s="61"/>
      <c r="W257" s="61"/>
      <c r="X257" s="61"/>
      <c r="Y257" s="61"/>
      <c r="Z257" s="61"/>
      <c r="AA257" s="61"/>
      <c r="AB257" s="61"/>
    </row>
    <row r="258" spans="1:28" ht="14.25" customHeight="1" x14ac:dyDescent="0.35">
      <c r="A258" s="61"/>
      <c r="B258" s="61"/>
      <c r="C258" s="61"/>
      <c r="D258" s="61"/>
      <c r="E258" s="61"/>
      <c r="F258" s="61"/>
      <c r="G258" s="61"/>
      <c r="H258" s="61"/>
      <c r="I258" s="61"/>
      <c r="J258" s="61"/>
      <c r="K258" s="61"/>
      <c r="L258" s="61"/>
      <c r="M258" s="61"/>
      <c r="N258" s="61"/>
      <c r="O258" s="61"/>
      <c r="P258" s="61"/>
      <c r="Q258" s="61"/>
      <c r="R258" s="61"/>
      <c r="S258" s="61"/>
      <c r="T258" s="61"/>
      <c r="U258" s="61"/>
      <c r="V258" s="61"/>
      <c r="W258" s="61"/>
      <c r="X258" s="61"/>
      <c r="Y258" s="61"/>
      <c r="Z258" s="61"/>
      <c r="AA258" s="61"/>
      <c r="AB258" s="61"/>
    </row>
    <row r="259" spans="1:28" ht="14.25" customHeight="1" x14ac:dyDescent="0.35">
      <c r="A259" s="61"/>
      <c r="B259" s="61"/>
      <c r="C259" s="61"/>
      <c r="D259" s="61"/>
      <c r="E259" s="61"/>
      <c r="F259" s="61"/>
      <c r="G259" s="61"/>
      <c r="H259" s="61"/>
      <c r="I259" s="61"/>
      <c r="J259" s="61"/>
      <c r="K259" s="61"/>
      <c r="L259" s="61"/>
      <c r="M259" s="61"/>
      <c r="N259" s="61"/>
      <c r="O259" s="61"/>
      <c r="P259" s="61"/>
      <c r="Q259" s="61"/>
      <c r="R259" s="61"/>
      <c r="S259" s="61"/>
      <c r="T259" s="61"/>
      <c r="U259" s="61"/>
      <c r="V259" s="61"/>
      <c r="W259" s="61"/>
      <c r="X259" s="61"/>
      <c r="Y259" s="61"/>
      <c r="Z259" s="61"/>
      <c r="AA259" s="61"/>
      <c r="AB259" s="61"/>
    </row>
    <row r="260" spans="1:28" ht="14.25" customHeight="1" x14ac:dyDescent="0.35">
      <c r="A260" s="61"/>
      <c r="B260" s="61"/>
      <c r="C260" s="61"/>
      <c r="D260" s="61"/>
      <c r="E260" s="61"/>
      <c r="F260" s="61"/>
      <c r="G260" s="61"/>
      <c r="H260" s="61"/>
      <c r="I260" s="61"/>
      <c r="J260" s="61"/>
      <c r="K260" s="61"/>
      <c r="L260" s="61"/>
      <c r="M260" s="61"/>
      <c r="N260" s="61"/>
      <c r="O260" s="61"/>
      <c r="P260" s="61"/>
      <c r="Q260" s="61"/>
      <c r="R260" s="61"/>
      <c r="S260" s="61"/>
      <c r="T260" s="61"/>
      <c r="U260" s="61"/>
      <c r="V260" s="61"/>
      <c r="W260" s="61"/>
      <c r="X260" s="61"/>
      <c r="Y260" s="61"/>
      <c r="Z260" s="61"/>
      <c r="AA260" s="61"/>
      <c r="AB260" s="61"/>
    </row>
    <row r="261" spans="1:28" ht="15.75" customHeight="1" x14ac:dyDescent="0.35"/>
    <row r="262" spans="1:28" ht="15.75" customHeight="1" x14ac:dyDescent="0.35"/>
    <row r="263" spans="1:28" ht="15.75" customHeight="1" x14ac:dyDescent="0.35"/>
    <row r="264" spans="1:28" ht="15.75" customHeight="1" x14ac:dyDescent="0.35"/>
    <row r="265" spans="1:28" ht="15.75" customHeight="1" x14ac:dyDescent="0.35"/>
    <row r="266" spans="1:28" ht="15.75" customHeight="1" x14ac:dyDescent="0.35"/>
    <row r="267" spans="1:28" ht="15.75" customHeight="1" x14ac:dyDescent="0.35"/>
    <row r="268" spans="1:28" ht="15.75" customHeight="1" x14ac:dyDescent="0.35"/>
    <row r="269" spans="1:28" ht="15.75" customHeight="1" x14ac:dyDescent="0.35"/>
    <row r="270" spans="1:28" ht="15.75" customHeight="1" x14ac:dyDescent="0.35"/>
    <row r="271" spans="1:28" ht="15.75" customHeight="1" x14ac:dyDescent="0.35"/>
    <row r="272" spans="1:28"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sheetData>
  <mergeCells count="100">
    <mergeCell ref="C59:G59"/>
    <mergeCell ref="H59:I59"/>
    <mergeCell ref="J59:M59"/>
    <mergeCell ref="N59:U59"/>
    <mergeCell ref="V59:AA59"/>
    <mergeCell ref="C60:G60"/>
    <mergeCell ref="H60:I60"/>
    <mergeCell ref="J60:M60"/>
    <mergeCell ref="N60:U60"/>
    <mergeCell ref="V60:AA60"/>
    <mergeCell ref="C61:G61"/>
    <mergeCell ref="H61:I61"/>
    <mergeCell ref="J61:M61"/>
    <mergeCell ref="N61:U61"/>
    <mergeCell ref="V61:AA61"/>
    <mergeCell ref="K41:AA41"/>
    <mergeCell ref="C24:I24"/>
    <mergeCell ref="C37:G37"/>
    <mergeCell ref="C38:G38"/>
    <mergeCell ref="C39:G39"/>
    <mergeCell ref="C40:G40"/>
    <mergeCell ref="C34:AA34"/>
    <mergeCell ref="C35:G36"/>
    <mergeCell ref="H35:H36"/>
    <mergeCell ref="I35:I36"/>
    <mergeCell ref="J35:J36"/>
    <mergeCell ref="K35:AA36"/>
    <mergeCell ref="K37:AA37"/>
    <mergeCell ref="K38:AA38"/>
    <mergeCell ref="K39:AA39"/>
    <mergeCell ref="K40:AA40"/>
    <mergeCell ref="V10:AA10"/>
    <mergeCell ref="R11:U11"/>
    <mergeCell ref="V11:AA11"/>
    <mergeCell ref="C58:G58"/>
    <mergeCell ref="H58:I58"/>
    <mergeCell ref="J58:M58"/>
    <mergeCell ref="N58:U58"/>
    <mergeCell ref="V58:AA58"/>
    <mergeCell ref="C41:G41"/>
    <mergeCell ref="C44:AA45"/>
    <mergeCell ref="C46:AA52"/>
    <mergeCell ref="C55:G57"/>
    <mergeCell ref="H55:I57"/>
    <mergeCell ref="J55:M57"/>
    <mergeCell ref="N55:U57"/>
    <mergeCell ref="V55:AA57"/>
    <mergeCell ref="Z32:AA32"/>
    <mergeCell ref="C30:J32"/>
    <mergeCell ref="K30:R30"/>
    <mergeCell ref="S30:W30"/>
    <mergeCell ref="X30:AA30"/>
    <mergeCell ref="K31:N31"/>
    <mergeCell ref="O31:R31"/>
    <mergeCell ref="S31:T31"/>
    <mergeCell ref="K32:N32"/>
    <mergeCell ref="O32:R32"/>
    <mergeCell ref="S32:T32"/>
    <mergeCell ref="U32:W32"/>
    <mergeCell ref="X32:Y32"/>
    <mergeCell ref="U31:W31"/>
    <mergeCell ref="X31:Y31"/>
    <mergeCell ref="Z31:AA31"/>
    <mergeCell ref="C26:H26"/>
    <mergeCell ref="I26:AA26"/>
    <mergeCell ref="C28:H28"/>
    <mergeCell ref="I28:J28"/>
    <mergeCell ref="K28:N28"/>
    <mergeCell ref="Q23:AA23"/>
    <mergeCell ref="J24:P24"/>
    <mergeCell ref="Q24:AA24"/>
    <mergeCell ref="B2:G4"/>
    <mergeCell ref="H2:AB2"/>
    <mergeCell ref="H3:O3"/>
    <mergeCell ref="P3:AB3"/>
    <mergeCell ref="H4:AB4"/>
    <mergeCell ref="T14:AA14"/>
    <mergeCell ref="C16:H16"/>
    <mergeCell ref="I16:AA16"/>
    <mergeCell ref="C7:H8"/>
    <mergeCell ref="I7:AA8"/>
    <mergeCell ref="C10:H11"/>
    <mergeCell ref="I10:Q11"/>
    <mergeCell ref="R10:U10"/>
    <mergeCell ref="C13:H14"/>
    <mergeCell ref="I13:S14"/>
    <mergeCell ref="T13:AA13"/>
    <mergeCell ref="O28:R28"/>
    <mergeCell ref="T28:V28"/>
    <mergeCell ref="X28:Z28"/>
    <mergeCell ref="C18:H18"/>
    <mergeCell ref="I18:AA18"/>
    <mergeCell ref="C20:H21"/>
    <mergeCell ref="I20:L21"/>
    <mergeCell ref="M20:S20"/>
    <mergeCell ref="T20:AA20"/>
    <mergeCell ref="M21:S21"/>
    <mergeCell ref="T21:AA21"/>
    <mergeCell ref="C23:I23"/>
    <mergeCell ref="J23:P23"/>
  </mergeCells>
  <pageMargins left="0.7" right="0.7" top="0.75" bottom="0.75" header="0.3" footer="0.3"/>
  <pageSetup orientation="portrait"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C08AF"/>
  </sheetPr>
  <dimension ref="A1:AK111"/>
  <sheetViews>
    <sheetView topLeftCell="A42" zoomScale="70" zoomScaleNormal="70" workbookViewId="0">
      <selection activeCell="J42" sqref="J42:J44"/>
    </sheetView>
  </sheetViews>
  <sheetFormatPr baseColWidth="10" defaultColWidth="3.7265625" defaultRowHeight="14.5" x14ac:dyDescent="0.35"/>
  <cols>
    <col min="1" max="1" width="3.7265625" style="544"/>
    <col min="2" max="2" width="2.81640625" style="544" customWidth="1"/>
    <col min="3" max="6" width="2.7265625" style="544" customWidth="1"/>
    <col min="7" max="7" width="4.26953125" style="544" customWidth="1"/>
    <col min="8" max="8" width="14.26953125" style="544" customWidth="1"/>
    <col min="9" max="9" width="14.54296875" style="544" customWidth="1"/>
    <col min="10" max="10" width="16.54296875" style="544" customWidth="1"/>
    <col min="11" max="12" width="3.453125" style="544" customWidth="1"/>
    <col min="13" max="15" width="2.7265625" style="544" customWidth="1"/>
    <col min="16" max="16" width="3.453125" style="544" customWidth="1"/>
    <col min="17" max="17" width="3.54296875" style="544" customWidth="1"/>
    <col min="18" max="18" width="3.7265625" style="544"/>
    <col min="19" max="19" width="3.26953125" style="544" customWidth="1"/>
    <col min="20" max="20" width="7.453125" style="544" customWidth="1"/>
    <col min="21" max="21" width="3.54296875" style="544" customWidth="1"/>
    <col min="22" max="22" width="3.7265625" style="544"/>
    <col min="23" max="25" width="5" style="544" customWidth="1"/>
    <col min="26" max="26" width="6.7265625" style="544" customWidth="1"/>
    <col min="27" max="27" width="83.1796875" style="544" customWidth="1"/>
    <col min="28" max="28" width="2" style="544" customWidth="1"/>
    <col min="29" max="30" width="9" style="2789" customWidth="1"/>
    <col min="31" max="32" width="3.7265625" style="2789"/>
    <col min="33" max="33" width="10.26953125" style="2789" bestFit="1" customWidth="1"/>
    <col min="34" max="34" width="8.453125" style="2789" bestFit="1" customWidth="1"/>
    <col min="35" max="16384" width="3.7265625" style="544"/>
  </cols>
  <sheetData>
    <row r="1" spans="1:28" ht="15" thickBot="1" x14ac:dyDescent="0.4">
      <c r="A1" s="542"/>
      <c r="B1" s="543"/>
      <c r="C1" s="543"/>
      <c r="D1" s="543"/>
      <c r="E1" s="543"/>
      <c r="F1" s="543"/>
    </row>
    <row r="2" spans="1:28" ht="45.75" customHeight="1" x14ac:dyDescent="0.35">
      <c r="A2" s="542"/>
      <c r="B2" s="1158"/>
      <c r="C2" s="1159"/>
      <c r="D2" s="1159"/>
      <c r="E2" s="1159"/>
      <c r="F2" s="1159"/>
      <c r="G2" s="1159"/>
      <c r="H2" s="1164" t="s">
        <v>0</v>
      </c>
      <c r="I2" s="1164"/>
      <c r="J2" s="1164"/>
      <c r="K2" s="1164"/>
      <c r="L2" s="1164"/>
      <c r="M2" s="1164"/>
      <c r="N2" s="1164"/>
      <c r="O2" s="1164"/>
      <c r="P2" s="1164"/>
      <c r="Q2" s="1164"/>
      <c r="R2" s="1164"/>
      <c r="S2" s="1164"/>
      <c r="T2" s="1164"/>
      <c r="U2" s="1164"/>
      <c r="V2" s="1164"/>
      <c r="W2" s="1164"/>
      <c r="X2" s="1164"/>
      <c r="Y2" s="1164"/>
      <c r="Z2" s="1164"/>
      <c r="AA2" s="1164"/>
      <c r="AB2" s="1165"/>
    </row>
    <row r="3" spans="1:28" x14ac:dyDescent="0.35">
      <c r="A3" s="542"/>
      <c r="B3" s="1160"/>
      <c r="C3" s="1161"/>
      <c r="D3" s="1161"/>
      <c r="E3" s="1161"/>
      <c r="F3" s="1161"/>
      <c r="G3" s="1161"/>
      <c r="H3" s="1166" t="s">
        <v>1</v>
      </c>
      <c r="I3" s="1166"/>
      <c r="J3" s="1166"/>
      <c r="K3" s="1166"/>
      <c r="L3" s="1166"/>
      <c r="M3" s="1166"/>
      <c r="N3" s="1166"/>
      <c r="O3" s="1166"/>
      <c r="P3" s="1166" t="s">
        <v>2</v>
      </c>
      <c r="Q3" s="1166"/>
      <c r="R3" s="1166"/>
      <c r="S3" s="1166"/>
      <c r="T3" s="1166"/>
      <c r="U3" s="1166"/>
      <c r="V3" s="1166"/>
      <c r="W3" s="1166"/>
      <c r="X3" s="1166"/>
      <c r="Y3" s="1166"/>
      <c r="Z3" s="1166"/>
      <c r="AA3" s="1166"/>
      <c r="AB3" s="1167"/>
    </row>
    <row r="4" spans="1:28" ht="15" thickBot="1" x14ac:dyDescent="0.4">
      <c r="A4" s="542"/>
      <c r="B4" s="1162"/>
      <c r="C4" s="1163"/>
      <c r="D4" s="1163"/>
      <c r="E4" s="1163"/>
      <c r="F4" s="1163"/>
      <c r="G4" s="1163"/>
      <c r="H4" s="1168" t="s">
        <v>3</v>
      </c>
      <c r="I4" s="1168"/>
      <c r="J4" s="1168"/>
      <c r="K4" s="1168"/>
      <c r="L4" s="1168"/>
      <c r="M4" s="1168"/>
      <c r="N4" s="1168"/>
      <c r="O4" s="1168"/>
      <c r="P4" s="1168"/>
      <c r="Q4" s="1168"/>
      <c r="R4" s="1168"/>
      <c r="S4" s="1168"/>
      <c r="T4" s="1168"/>
      <c r="U4" s="1168"/>
      <c r="V4" s="1168"/>
      <c r="W4" s="1168"/>
      <c r="X4" s="1168"/>
      <c r="Y4" s="1168"/>
      <c r="Z4" s="1168"/>
      <c r="AA4" s="1168"/>
      <c r="AB4" s="1169"/>
    </row>
    <row r="5" spans="1:28" x14ac:dyDescent="0.35">
      <c r="A5" s="542"/>
      <c r="B5" s="542"/>
      <c r="C5" s="542"/>
      <c r="D5" s="542"/>
      <c r="E5" s="542"/>
      <c r="F5" s="542"/>
      <c r="G5" s="542"/>
      <c r="H5" s="545"/>
      <c r="I5" s="545"/>
      <c r="J5" s="545"/>
      <c r="K5" s="545"/>
      <c r="L5" s="545"/>
      <c r="M5" s="545"/>
      <c r="N5" s="545"/>
      <c r="O5" s="545"/>
      <c r="P5" s="545"/>
      <c r="Q5" s="545"/>
      <c r="R5" s="545"/>
      <c r="S5" s="545"/>
      <c r="T5" s="545"/>
      <c r="U5" s="545"/>
      <c r="V5" s="545"/>
      <c r="W5" s="545"/>
      <c r="X5" s="545"/>
      <c r="Y5" s="545"/>
      <c r="Z5" s="545"/>
      <c r="AA5" s="545"/>
      <c r="AB5" s="545"/>
    </row>
    <row r="6" spans="1:28" ht="7.5" customHeight="1" thickBot="1" x14ac:dyDescent="0.4">
      <c r="B6" s="546"/>
      <c r="C6" s="547"/>
      <c r="D6" s="547"/>
      <c r="E6" s="547"/>
      <c r="F6" s="547"/>
      <c r="G6" s="547"/>
      <c r="H6" s="547"/>
      <c r="I6" s="548"/>
      <c r="J6" s="548"/>
      <c r="K6" s="548"/>
      <c r="L6" s="548"/>
      <c r="M6" s="548"/>
      <c r="N6" s="548"/>
      <c r="O6" s="548"/>
      <c r="P6" s="548"/>
      <c r="Q6" s="548"/>
      <c r="R6" s="549"/>
      <c r="S6" s="549"/>
      <c r="T6" s="549"/>
      <c r="U6" s="549"/>
      <c r="V6" s="549"/>
      <c r="W6" s="547"/>
      <c r="X6" s="547"/>
      <c r="Y6" s="547"/>
      <c r="Z6" s="547"/>
      <c r="AA6" s="547"/>
      <c r="AB6" s="550"/>
    </row>
    <row r="7" spans="1:28" ht="15" customHeight="1" x14ac:dyDescent="0.35">
      <c r="B7" s="551"/>
      <c r="C7" s="953" t="s">
        <v>4</v>
      </c>
      <c r="D7" s="954"/>
      <c r="E7" s="954"/>
      <c r="F7" s="954"/>
      <c r="G7" s="954"/>
      <c r="H7" s="955"/>
      <c r="I7" s="1034" t="s">
        <v>372</v>
      </c>
      <c r="J7" s="1035"/>
      <c r="K7" s="1035"/>
      <c r="L7" s="1035"/>
      <c r="M7" s="1035"/>
      <c r="N7" s="1035"/>
      <c r="O7" s="1035"/>
      <c r="P7" s="1035"/>
      <c r="Q7" s="1035"/>
      <c r="R7" s="1035"/>
      <c r="S7" s="1035"/>
      <c r="T7" s="1035"/>
      <c r="U7" s="1035"/>
      <c r="V7" s="1035"/>
      <c r="W7" s="1035"/>
      <c r="X7" s="1035"/>
      <c r="Y7" s="1035"/>
      <c r="Z7" s="1035"/>
      <c r="AA7" s="1036"/>
      <c r="AB7" s="552"/>
    </row>
    <row r="8" spans="1:28" ht="15" thickBot="1" x14ac:dyDescent="0.4">
      <c r="B8" s="551"/>
      <c r="C8" s="956"/>
      <c r="D8" s="957"/>
      <c r="E8" s="957"/>
      <c r="F8" s="957"/>
      <c r="G8" s="957"/>
      <c r="H8" s="958"/>
      <c r="I8" s="1037"/>
      <c r="J8" s="1038"/>
      <c r="K8" s="1038"/>
      <c r="L8" s="1038"/>
      <c r="M8" s="1038"/>
      <c r="N8" s="1038"/>
      <c r="O8" s="1038"/>
      <c r="P8" s="1038"/>
      <c r="Q8" s="1038"/>
      <c r="R8" s="1038"/>
      <c r="S8" s="1038"/>
      <c r="T8" s="1038"/>
      <c r="U8" s="1038"/>
      <c r="V8" s="1038"/>
      <c r="W8" s="1038"/>
      <c r="X8" s="1038"/>
      <c r="Y8" s="1038"/>
      <c r="Z8" s="1038"/>
      <c r="AA8" s="1039"/>
      <c r="AB8" s="552"/>
    </row>
    <row r="9" spans="1:28" ht="7.5" customHeight="1" thickBot="1" x14ac:dyDescent="0.4">
      <c r="B9" s="551"/>
      <c r="C9" s="553"/>
      <c r="D9" s="553"/>
      <c r="E9" s="553"/>
      <c r="F9" s="553"/>
      <c r="G9" s="553"/>
      <c r="H9" s="553"/>
      <c r="I9" s="554"/>
      <c r="J9" s="554"/>
      <c r="K9" s="554"/>
      <c r="L9" s="554"/>
      <c r="M9" s="554"/>
      <c r="N9" s="554"/>
      <c r="O9" s="554"/>
      <c r="P9" s="554"/>
      <c r="Q9" s="554"/>
      <c r="R9" s="555"/>
      <c r="S9" s="555"/>
      <c r="T9" s="555"/>
      <c r="U9" s="555"/>
      <c r="V9" s="555"/>
      <c r="W9" s="553"/>
      <c r="X9" s="553"/>
      <c r="Y9" s="553"/>
      <c r="Z9" s="553"/>
      <c r="AA9" s="553"/>
      <c r="AB9" s="552"/>
    </row>
    <row r="10" spans="1:28" ht="15" customHeight="1" thickBot="1" x14ac:dyDescent="0.4">
      <c r="B10" s="551"/>
      <c r="C10" s="953" t="s">
        <v>5</v>
      </c>
      <c r="D10" s="954"/>
      <c r="E10" s="954"/>
      <c r="F10" s="954"/>
      <c r="G10" s="954"/>
      <c r="H10" s="955"/>
      <c r="I10" s="1256" t="s">
        <v>373</v>
      </c>
      <c r="J10" s="2790"/>
      <c r="K10" s="2790"/>
      <c r="L10" s="2790"/>
      <c r="M10" s="2790"/>
      <c r="N10" s="2790"/>
      <c r="O10" s="2790"/>
      <c r="P10" s="2790"/>
      <c r="Q10" s="2791"/>
      <c r="R10" s="834" t="s">
        <v>7</v>
      </c>
      <c r="S10" s="835"/>
      <c r="T10" s="835"/>
      <c r="U10" s="836"/>
      <c r="V10" s="929" t="s">
        <v>8</v>
      </c>
      <c r="W10" s="930"/>
      <c r="X10" s="930"/>
      <c r="Y10" s="930"/>
      <c r="Z10" s="930"/>
      <c r="AA10" s="931"/>
      <c r="AB10" s="552"/>
    </row>
    <row r="11" spans="1:28" ht="28.5" customHeight="1" thickBot="1" x14ac:dyDescent="0.4">
      <c r="B11" s="551"/>
      <c r="C11" s="956"/>
      <c r="D11" s="957"/>
      <c r="E11" s="957"/>
      <c r="F11" s="957"/>
      <c r="G11" s="957"/>
      <c r="H11" s="958"/>
      <c r="I11" s="2792"/>
      <c r="J11" s="2793"/>
      <c r="K11" s="2793"/>
      <c r="L11" s="2793"/>
      <c r="M11" s="2793"/>
      <c r="N11" s="2793"/>
      <c r="O11" s="2793"/>
      <c r="P11" s="2793"/>
      <c r="Q11" s="2794"/>
      <c r="R11" s="1183" t="s">
        <v>374</v>
      </c>
      <c r="S11" s="1184"/>
      <c r="T11" s="1184"/>
      <c r="U11" s="1185"/>
      <c r="V11" s="1174">
        <v>1</v>
      </c>
      <c r="W11" s="1175"/>
      <c r="X11" s="1175"/>
      <c r="Y11" s="1175"/>
      <c r="Z11" s="1175"/>
      <c r="AA11" s="1176"/>
      <c r="AB11" s="552"/>
    </row>
    <row r="12" spans="1:28" ht="6" customHeight="1" thickBot="1" x14ac:dyDescent="0.4">
      <c r="B12" s="556"/>
      <c r="C12" s="557"/>
      <c r="D12" s="557"/>
      <c r="E12" s="557"/>
      <c r="F12" s="557"/>
      <c r="G12" s="557"/>
      <c r="H12" s="557"/>
      <c r="I12" s="557"/>
      <c r="J12" s="557"/>
      <c r="K12" s="557"/>
      <c r="L12" s="557"/>
      <c r="M12" s="557"/>
      <c r="N12" s="557"/>
      <c r="O12" s="557"/>
      <c r="P12" s="557"/>
      <c r="Q12" s="557"/>
      <c r="R12" s="557"/>
      <c r="S12" s="557"/>
      <c r="T12" s="557"/>
      <c r="U12" s="557"/>
      <c r="V12" s="557"/>
      <c r="W12" s="557"/>
      <c r="X12" s="557"/>
      <c r="Y12" s="557"/>
      <c r="Z12" s="557"/>
      <c r="AA12" s="557"/>
      <c r="AB12" s="558"/>
    </row>
    <row r="13" spans="1:28" ht="15" customHeight="1" x14ac:dyDescent="0.35">
      <c r="B13" s="556"/>
      <c r="C13" s="953" t="s">
        <v>10</v>
      </c>
      <c r="D13" s="954"/>
      <c r="E13" s="954"/>
      <c r="F13" s="954"/>
      <c r="G13" s="954"/>
      <c r="H13" s="955"/>
      <c r="I13" s="2795" t="s">
        <v>375</v>
      </c>
      <c r="J13" s="2796"/>
      <c r="K13" s="2796"/>
      <c r="L13" s="2796"/>
      <c r="M13" s="2796"/>
      <c r="N13" s="2796"/>
      <c r="O13" s="2796"/>
      <c r="P13" s="2796"/>
      <c r="Q13" s="2796"/>
      <c r="R13" s="2796"/>
      <c r="S13" s="2797"/>
      <c r="T13" s="953" t="s">
        <v>11</v>
      </c>
      <c r="U13" s="954"/>
      <c r="V13" s="954"/>
      <c r="W13" s="954"/>
      <c r="X13" s="954"/>
      <c r="Y13" s="954"/>
      <c r="Z13" s="954"/>
      <c r="AA13" s="955"/>
      <c r="AB13" s="558"/>
    </row>
    <row r="14" spans="1:28" ht="45.75" customHeight="1" thickBot="1" x14ac:dyDescent="0.4">
      <c r="B14" s="556"/>
      <c r="C14" s="956"/>
      <c r="D14" s="957"/>
      <c r="E14" s="957"/>
      <c r="F14" s="957"/>
      <c r="G14" s="957"/>
      <c r="H14" s="958"/>
      <c r="I14" s="2798"/>
      <c r="J14" s="2799"/>
      <c r="K14" s="2799"/>
      <c r="L14" s="2799"/>
      <c r="M14" s="2799"/>
      <c r="N14" s="2799"/>
      <c r="O14" s="2799"/>
      <c r="P14" s="2799"/>
      <c r="Q14" s="2799"/>
      <c r="R14" s="2799"/>
      <c r="S14" s="2800"/>
      <c r="T14" s="1204" t="s">
        <v>73</v>
      </c>
      <c r="U14" s="1190"/>
      <c r="V14" s="1190"/>
      <c r="W14" s="1190"/>
      <c r="X14" s="1190"/>
      <c r="Y14" s="1190"/>
      <c r="Z14" s="1190"/>
      <c r="AA14" s="1191"/>
      <c r="AB14" s="558"/>
    </row>
    <row r="15" spans="1:28" ht="6.75" customHeight="1" thickBot="1" x14ac:dyDescent="0.4">
      <c r="B15" s="556"/>
      <c r="C15" s="557"/>
      <c r="D15" s="557"/>
      <c r="E15" s="557"/>
      <c r="F15" s="557"/>
      <c r="G15" s="557"/>
      <c r="H15" s="557"/>
      <c r="I15" s="557"/>
      <c r="J15" s="557"/>
      <c r="K15" s="557"/>
      <c r="L15" s="557"/>
      <c r="M15" s="557"/>
      <c r="N15" s="557"/>
      <c r="O15" s="557"/>
      <c r="P15" s="557"/>
      <c r="Q15" s="557"/>
      <c r="R15" s="557"/>
      <c r="S15" s="557"/>
      <c r="T15" s="557"/>
      <c r="U15" s="557"/>
      <c r="V15" s="557"/>
      <c r="W15" s="557"/>
      <c r="X15" s="557"/>
      <c r="Y15" s="557"/>
      <c r="Z15" s="557"/>
      <c r="AA15" s="557"/>
      <c r="AB15" s="558"/>
    </row>
    <row r="16" spans="1:28" ht="57.75" customHeight="1" thickBot="1" x14ac:dyDescent="0.4">
      <c r="B16" s="556"/>
      <c r="C16" s="938" t="s">
        <v>13</v>
      </c>
      <c r="D16" s="939"/>
      <c r="E16" s="939"/>
      <c r="F16" s="939"/>
      <c r="G16" s="939"/>
      <c r="H16" s="940"/>
      <c r="I16" s="1205" t="s">
        <v>376</v>
      </c>
      <c r="J16" s="1206"/>
      <c r="K16" s="1206"/>
      <c r="L16" s="1206"/>
      <c r="M16" s="1206"/>
      <c r="N16" s="1206"/>
      <c r="O16" s="1206"/>
      <c r="P16" s="1206"/>
      <c r="Q16" s="1206"/>
      <c r="R16" s="1206"/>
      <c r="S16" s="1206"/>
      <c r="T16" s="1206"/>
      <c r="U16" s="1206"/>
      <c r="V16" s="1206"/>
      <c r="W16" s="1206"/>
      <c r="X16" s="1206"/>
      <c r="Y16" s="1206"/>
      <c r="Z16" s="1206"/>
      <c r="AA16" s="1207"/>
      <c r="AB16" s="558"/>
    </row>
    <row r="17" spans="2:34" ht="7.5" customHeight="1" thickBot="1" x14ac:dyDescent="0.4">
      <c r="B17" s="556"/>
      <c r="C17" s="555"/>
      <c r="D17" s="555"/>
      <c r="E17" s="555"/>
      <c r="F17" s="555"/>
      <c r="G17" s="555"/>
      <c r="H17" s="555"/>
      <c r="I17" s="559"/>
      <c r="J17" s="559"/>
      <c r="K17" s="559"/>
      <c r="L17" s="559"/>
      <c r="M17" s="559"/>
      <c r="N17" s="559"/>
      <c r="O17" s="559"/>
      <c r="P17" s="559"/>
      <c r="Q17" s="559"/>
      <c r="R17" s="559"/>
      <c r="S17" s="559"/>
      <c r="T17" s="559"/>
      <c r="U17" s="559"/>
      <c r="V17" s="559"/>
      <c r="W17" s="559"/>
      <c r="X17" s="559"/>
      <c r="Y17" s="559"/>
      <c r="Z17" s="559"/>
      <c r="AA17" s="559"/>
      <c r="AB17" s="558"/>
    </row>
    <row r="18" spans="2:34" ht="52.5" customHeight="1" thickBot="1" x14ac:dyDescent="0.4">
      <c r="B18" s="556"/>
      <c r="C18" s="938" t="s">
        <v>75</v>
      </c>
      <c r="D18" s="939"/>
      <c r="E18" s="939"/>
      <c r="F18" s="939"/>
      <c r="G18" s="939"/>
      <c r="H18" s="940"/>
      <c r="I18" s="1205" t="s">
        <v>377</v>
      </c>
      <c r="J18" s="1206"/>
      <c r="K18" s="1206"/>
      <c r="L18" s="1206"/>
      <c r="M18" s="1206"/>
      <c r="N18" s="1206"/>
      <c r="O18" s="1206"/>
      <c r="P18" s="1206"/>
      <c r="Q18" s="1206"/>
      <c r="R18" s="1206"/>
      <c r="S18" s="1206"/>
      <c r="T18" s="1206"/>
      <c r="U18" s="1206"/>
      <c r="V18" s="1206"/>
      <c r="W18" s="1206"/>
      <c r="X18" s="1206"/>
      <c r="Y18" s="1206"/>
      <c r="Z18" s="1206"/>
      <c r="AA18" s="1207"/>
      <c r="AB18" s="558"/>
    </row>
    <row r="19" spans="2:34" ht="9" customHeight="1" thickBot="1" x14ac:dyDescent="0.4">
      <c r="B19" s="556"/>
      <c r="C19" s="555"/>
      <c r="D19" s="555"/>
      <c r="E19" s="555"/>
      <c r="F19" s="555"/>
      <c r="G19" s="555"/>
      <c r="H19" s="555"/>
      <c r="I19" s="559"/>
      <c r="J19" s="559"/>
      <c r="K19" s="559"/>
      <c r="L19" s="559"/>
      <c r="M19" s="559"/>
      <c r="N19" s="559"/>
      <c r="O19" s="559"/>
      <c r="P19" s="559"/>
      <c r="Q19" s="559"/>
      <c r="R19" s="559"/>
      <c r="S19" s="559"/>
      <c r="T19" s="559"/>
      <c r="U19" s="559"/>
      <c r="V19" s="559"/>
      <c r="W19" s="559"/>
      <c r="X19" s="559"/>
      <c r="Y19" s="559"/>
      <c r="Z19" s="559"/>
      <c r="AA19" s="559"/>
      <c r="AB19" s="558"/>
    </row>
    <row r="20" spans="2:34" s="542" customFormat="1" ht="22.5" customHeight="1" x14ac:dyDescent="0.35">
      <c r="B20" s="556"/>
      <c r="C20" s="843" t="s">
        <v>17</v>
      </c>
      <c r="D20" s="844"/>
      <c r="E20" s="844"/>
      <c r="F20" s="844"/>
      <c r="G20" s="844"/>
      <c r="H20" s="968"/>
      <c r="I20" s="1192" t="s">
        <v>125</v>
      </c>
      <c r="J20" s="1193"/>
      <c r="K20" s="1193"/>
      <c r="L20" s="1194"/>
      <c r="M20" s="929" t="s">
        <v>18</v>
      </c>
      <c r="N20" s="930"/>
      <c r="O20" s="930"/>
      <c r="P20" s="930"/>
      <c r="Q20" s="930"/>
      <c r="R20" s="930"/>
      <c r="S20" s="931"/>
      <c r="T20" s="929" t="s">
        <v>19</v>
      </c>
      <c r="U20" s="930"/>
      <c r="V20" s="930"/>
      <c r="W20" s="930"/>
      <c r="X20" s="930"/>
      <c r="Y20" s="930"/>
      <c r="Z20" s="930"/>
      <c r="AA20" s="931"/>
      <c r="AB20" s="558"/>
      <c r="AC20" s="2801"/>
      <c r="AD20" s="2801"/>
      <c r="AE20" s="2801"/>
      <c r="AF20" s="2801"/>
      <c r="AG20" s="2801"/>
      <c r="AH20" s="2801"/>
    </row>
    <row r="21" spans="2:34" s="542" customFormat="1" ht="30.75" customHeight="1" thickBot="1" x14ac:dyDescent="0.4">
      <c r="B21" s="556"/>
      <c r="C21" s="845"/>
      <c r="D21" s="846"/>
      <c r="E21" s="846"/>
      <c r="F21" s="846"/>
      <c r="G21" s="846"/>
      <c r="H21" s="969"/>
      <c r="I21" s="1195"/>
      <c r="J21" s="1196"/>
      <c r="K21" s="1196"/>
      <c r="L21" s="1197"/>
      <c r="M21" s="2802" t="s">
        <v>378</v>
      </c>
      <c r="N21" s="2803"/>
      <c r="O21" s="2803"/>
      <c r="P21" s="2803"/>
      <c r="Q21" s="2803"/>
      <c r="R21" s="2803"/>
      <c r="S21" s="2804"/>
      <c r="T21" s="1174" t="s">
        <v>162</v>
      </c>
      <c r="U21" s="2803"/>
      <c r="V21" s="2803"/>
      <c r="W21" s="2803"/>
      <c r="X21" s="2803"/>
      <c r="Y21" s="2803"/>
      <c r="Z21" s="2803"/>
      <c r="AA21" s="2804"/>
      <c r="AB21" s="558"/>
      <c r="AC21" s="2801"/>
      <c r="AD21" s="2801"/>
      <c r="AE21" s="2801"/>
      <c r="AF21" s="2801"/>
      <c r="AG21" s="2801"/>
      <c r="AH21" s="2801"/>
    </row>
    <row r="22" spans="2:34" ht="9" customHeight="1" thickBot="1" x14ac:dyDescent="0.4">
      <c r="B22" s="556"/>
      <c r="C22" s="557"/>
      <c r="D22" s="557"/>
      <c r="E22" s="557"/>
      <c r="F22" s="557"/>
      <c r="G22" s="557"/>
      <c r="H22" s="557"/>
      <c r="I22" s="557"/>
      <c r="J22" s="557"/>
      <c r="K22" s="557"/>
      <c r="L22" s="557"/>
      <c r="M22" s="557"/>
      <c r="N22" s="557"/>
      <c r="O22" s="557"/>
      <c r="P22" s="557"/>
      <c r="Q22" s="557"/>
      <c r="R22" s="557"/>
      <c r="S22" s="557"/>
      <c r="T22" s="557"/>
      <c r="U22" s="557"/>
      <c r="V22" s="557"/>
      <c r="W22" s="557"/>
      <c r="X22" s="557"/>
      <c r="Y22" s="557"/>
      <c r="Z22" s="557"/>
      <c r="AA22" s="557"/>
      <c r="AB22" s="558"/>
    </row>
    <row r="23" spans="2:34" ht="31.5" customHeight="1" x14ac:dyDescent="0.35">
      <c r="B23" s="556"/>
      <c r="C23" s="929" t="s">
        <v>22</v>
      </c>
      <c r="D23" s="930"/>
      <c r="E23" s="930"/>
      <c r="F23" s="930"/>
      <c r="G23" s="930"/>
      <c r="H23" s="930"/>
      <c r="I23" s="931"/>
      <c r="J23" s="929" t="s">
        <v>23</v>
      </c>
      <c r="K23" s="930"/>
      <c r="L23" s="930"/>
      <c r="M23" s="930"/>
      <c r="N23" s="930"/>
      <c r="O23" s="930"/>
      <c r="P23" s="931"/>
      <c r="Q23" s="929" t="s">
        <v>24</v>
      </c>
      <c r="R23" s="930"/>
      <c r="S23" s="930"/>
      <c r="T23" s="930"/>
      <c r="U23" s="930"/>
      <c r="V23" s="930"/>
      <c r="W23" s="930"/>
      <c r="X23" s="930"/>
      <c r="Y23" s="930"/>
      <c r="Z23" s="930"/>
      <c r="AA23" s="931"/>
      <c r="AB23" s="558"/>
    </row>
    <row r="24" spans="2:34" ht="24" customHeight="1" thickBot="1" x14ac:dyDescent="0.4">
      <c r="B24" s="556"/>
      <c r="C24" s="1186" t="s">
        <v>379</v>
      </c>
      <c r="D24" s="1187"/>
      <c r="E24" s="1187"/>
      <c r="F24" s="1187"/>
      <c r="G24" s="1187"/>
      <c r="H24" s="1187"/>
      <c r="I24" s="1188"/>
      <c r="J24" s="1186" t="s">
        <v>380</v>
      </c>
      <c r="K24" s="1187"/>
      <c r="L24" s="1187"/>
      <c r="M24" s="1187"/>
      <c r="N24" s="1187"/>
      <c r="O24" s="1187"/>
      <c r="P24" s="1188"/>
      <c r="Q24" s="2805" t="s">
        <v>381</v>
      </c>
      <c r="R24" s="2806"/>
      <c r="S24" s="2806"/>
      <c r="T24" s="2806"/>
      <c r="U24" s="2806"/>
      <c r="V24" s="2806"/>
      <c r="W24" s="2806"/>
      <c r="X24" s="2806"/>
      <c r="Y24" s="2806"/>
      <c r="Z24" s="2806"/>
      <c r="AA24" s="2807"/>
      <c r="AB24" s="558"/>
    </row>
    <row r="25" spans="2:34" ht="9" customHeight="1" thickBot="1" x14ac:dyDescent="0.4">
      <c r="B25" s="556"/>
      <c r="C25" s="557"/>
      <c r="D25" s="557"/>
      <c r="E25" s="557"/>
      <c r="F25" s="557"/>
      <c r="G25" s="557"/>
      <c r="H25" s="557"/>
      <c r="I25" s="557"/>
      <c r="J25" s="557"/>
      <c r="K25" s="557"/>
      <c r="L25" s="557"/>
      <c r="M25" s="557"/>
      <c r="N25" s="557"/>
      <c r="O25" s="557"/>
      <c r="P25" s="557"/>
      <c r="Q25" s="557"/>
      <c r="R25" s="557"/>
      <c r="S25" s="557"/>
      <c r="T25" s="557"/>
      <c r="U25" s="557"/>
      <c r="V25" s="557"/>
      <c r="W25" s="557"/>
      <c r="X25" s="557"/>
      <c r="Y25" s="557"/>
      <c r="Z25" s="557"/>
      <c r="AA25" s="557"/>
      <c r="AB25" s="558"/>
    </row>
    <row r="26" spans="2:34" ht="27" customHeight="1" thickBot="1" x14ac:dyDescent="0.4">
      <c r="B26" s="556"/>
      <c r="C26" s="938" t="s">
        <v>26</v>
      </c>
      <c r="D26" s="939"/>
      <c r="E26" s="939"/>
      <c r="F26" s="939"/>
      <c r="G26" s="939"/>
      <c r="H26" s="940"/>
      <c r="I26" s="1205" t="s">
        <v>382</v>
      </c>
      <c r="J26" s="1206"/>
      <c r="K26" s="1206"/>
      <c r="L26" s="1206"/>
      <c r="M26" s="1206"/>
      <c r="N26" s="1206"/>
      <c r="O26" s="1206"/>
      <c r="P26" s="1206"/>
      <c r="Q26" s="1206"/>
      <c r="R26" s="1206"/>
      <c r="S26" s="1206"/>
      <c r="T26" s="1206"/>
      <c r="U26" s="1206"/>
      <c r="V26" s="1206"/>
      <c r="W26" s="1206"/>
      <c r="X26" s="1206"/>
      <c r="Y26" s="1206"/>
      <c r="Z26" s="1206"/>
      <c r="AA26" s="1207"/>
      <c r="AB26" s="558"/>
    </row>
    <row r="27" spans="2:34" ht="7.5" customHeight="1" thickBot="1" x14ac:dyDescent="0.4">
      <c r="B27" s="556"/>
      <c r="C27" s="555"/>
      <c r="D27" s="555"/>
      <c r="E27" s="555"/>
      <c r="F27" s="555"/>
      <c r="G27" s="555"/>
      <c r="H27" s="555"/>
      <c r="I27" s="559"/>
      <c r="J27" s="559"/>
      <c r="K27" s="559"/>
      <c r="L27" s="559"/>
      <c r="M27" s="559"/>
      <c r="N27" s="559"/>
      <c r="O27" s="559"/>
      <c r="P27" s="559"/>
      <c r="Q27" s="559"/>
      <c r="R27" s="559"/>
      <c r="S27" s="559"/>
      <c r="T27" s="559"/>
      <c r="U27" s="559"/>
      <c r="V27" s="559"/>
      <c r="W27" s="559"/>
      <c r="X27" s="559"/>
      <c r="Y27" s="559"/>
      <c r="Z27" s="559"/>
      <c r="AA27" s="559"/>
      <c r="AB27" s="558"/>
    </row>
    <row r="28" spans="2:34" ht="34.5" customHeight="1" thickBot="1" x14ac:dyDescent="0.4">
      <c r="B28" s="556"/>
      <c r="C28" s="938" t="s">
        <v>28</v>
      </c>
      <c r="D28" s="939"/>
      <c r="E28" s="939"/>
      <c r="F28" s="939"/>
      <c r="G28" s="939"/>
      <c r="H28" s="940"/>
      <c r="I28" s="2808" t="s">
        <v>383</v>
      </c>
      <c r="J28" s="1205"/>
      <c r="K28" s="944" t="s">
        <v>29</v>
      </c>
      <c r="L28" s="945"/>
      <c r="M28" s="945"/>
      <c r="N28" s="946"/>
      <c r="O28" s="1213" t="s">
        <v>30</v>
      </c>
      <c r="P28" s="1211"/>
      <c r="Q28" s="1211"/>
      <c r="R28" s="1212"/>
      <c r="S28" s="561" t="s">
        <v>32</v>
      </c>
      <c r="T28" s="1211" t="s">
        <v>31</v>
      </c>
      <c r="U28" s="1211"/>
      <c r="V28" s="1212"/>
      <c r="W28" s="487"/>
      <c r="X28" s="1208" t="s">
        <v>33</v>
      </c>
      <c r="Y28" s="1209"/>
      <c r="Z28" s="1210"/>
      <c r="AA28" s="561"/>
      <c r="AB28" s="558"/>
    </row>
    <row r="29" spans="2:34" ht="15" thickBot="1" x14ac:dyDescent="0.4">
      <c r="B29" s="556"/>
      <c r="C29" s="557"/>
      <c r="D29" s="557"/>
      <c r="E29" s="557"/>
      <c r="F29" s="557"/>
      <c r="G29" s="557"/>
      <c r="H29" s="557"/>
      <c r="I29" s="557"/>
      <c r="J29" s="557"/>
      <c r="K29" s="557"/>
      <c r="L29" s="557"/>
      <c r="M29" s="557"/>
      <c r="N29" s="557"/>
      <c r="O29" s="557"/>
      <c r="P29" s="557"/>
      <c r="Q29" s="557"/>
      <c r="R29" s="557"/>
      <c r="S29" s="557"/>
      <c r="T29" s="557"/>
      <c r="U29" s="557"/>
      <c r="V29" s="557"/>
      <c r="W29" s="557"/>
      <c r="X29" s="557"/>
      <c r="Y29" s="557"/>
      <c r="Z29" s="557"/>
      <c r="AA29" s="557"/>
      <c r="AB29" s="558"/>
    </row>
    <row r="30" spans="2:34" ht="15" customHeight="1" x14ac:dyDescent="0.35">
      <c r="B30" s="556"/>
      <c r="C30" s="778" t="s">
        <v>34</v>
      </c>
      <c r="D30" s="779"/>
      <c r="E30" s="779"/>
      <c r="F30" s="779"/>
      <c r="G30" s="779"/>
      <c r="H30" s="779"/>
      <c r="I30" s="779"/>
      <c r="J30" s="780"/>
      <c r="K30" s="787" t="s">
        <v>35</v>
      </c>
      <c r="L30" s="788"/>
      <c r="M30" s="788"/>
      <c r="N30" s="788"/>
      <c r="O30" s="788"/>
      <c r="P30" s="788"/>
      <c r="Q30" s="788"/>
      <c r="R30" s="788"/>
      <c r="S30" s="789" t="s">
        <v>36</v>
      </c>
      <c r="T30" s="789"/>
      <c r="U30" s="789"/>
      <c r="V30" s="789"/>
      <c r="W30" s="789"/>
      <c r="X30" s="915" t="s">
        <v>37</v>
      </c>
      <c r="Y30" s="915"/>
      <c r="Z30" s="915"/>
      <c r="AA30" s="916"/>
      <c r="AB30" s="558"/>
    </row>
    <row r="31" spans="2:34" ht="14.25" customHeight="1" x14ac:dyDescent="0.35">
      <c r="B31" s="556"/>
      <c r="C31" s="781"/>
      <c r="D31" s="1226"/>
      <c r="E31" s="1226"/>
      <c r="F31" s="1226"/>
      <c r="G31" s="1226"/>
      <c r="H31" s="1226"/>
      <c r="I31" s="1226"/>
      <c r="J31" s="783"/>
      <c r="K31" s="1219" t="s">
        <v>38</v>
      </c>
      <c r="L31" s="1216"/>
      <c r="M31" s="1216"/>
      <c r="N31" s="1216"/>
      <c r="O31" s="1216" t="s">
        <v>39</v>
      </c>
      <c r="P31" s="1216"/>
      <c r="Q31" s="1216"/>
      <c r="R31" s="1216"/>
      <c r="S31" s="1216" t="s">
        <v>38</v>
      </c>
      <c r="T31" s="1216"/>
      <c r="U31" s="1216" t="s">
        <v>39</v>
      </c>
      <c r="V31" s="1216"/>
      <c r="W31" s="1216"/>
      <c r="X31" s="1216" t="s">
        <v>38</v>
      </c>
      <c r="Y31" s="1216"/>
      <c r="Z31" s="1216" t="s">
        <v>39</v>
      </c>
      <c r="AA31" s="1217"/>
      <c r="AB31" s="558"/>
    </row>
    <row r="32" spans="2:34" ht="16.5" customHeight="1" thickBot="1" x14ac:dyDescent="0.4">
      <c r="B32" s="556"/>
      <c r="C32" s="784"/>
      <c r="D32" s="785"/>
      <c r="E32" s="785"/>
      <c r="F32" s="785"/>
      <c r="G32" s="785"/>
      <c r="H32" s="785"/>
      <c r="I32" s="785"/>
      <c r="J32" s="786"/>
      <c r="K32" s="2809">
        <v>0</v>
      </c>
      <c r="L32" s="1215"/>
      <c r="M32" s="1215"/>
      <c r="N32" s="1215"/>
      <c r="O32" s="1215">
        <v>84</v>
      </c>
      <c r="P32" s="1215"/>
      <c r="Q32" s="1215"/>
      <c r="R32" s="1215"/>
      <c r="S32" s="1215">
        <v>85</v>
      </c>
      <c r="T32" s="1215"/>
      <c r="U32" s="1215">
        <v>95</v>
      </c>
      <c r="V32" s="1215"/>
      <c r="W32" s="1215"/>
      <c r="X32" s="1215">
        <v>96</v>
      </c>
      <c r="Y32" s="1215"/>
      <c r="Z32" s="1215">
        <v>100</v>
      </c>
      <c r="AA32" s="1225"/>
      <c r="AB32" s="558"/>
    </row>
    <row r="33" spans="2:37" ht="12" customHeight="1" thickBot="1" x14ac:dyDescent="0.4">
      <c r="B33" s="556"/>
      <c r="C33" s="557"/>
      <c r="D33" s="557"/>
      <c r="E33" s="557"/>
      <c r="F33" s="557"/>
      <c r="G33" s="557"/>
      <c r="H33" s="557"/>
      <c r="I33" s="557"/>
      <c r="J33" s="557"/>
      <c r="K33" s="557"/>
      <c r="L33" s="557"/>
      <c r="M33" s="557"/>
      <c r="N33" s="557"/>
      <c r="O33" s="557"/>
      <c r="P33" s="557"/>
      <c r="Q33" s="557"/>
      <c r="R33" s="557"/>
      <c r="S33" s="557"/>
      <c r="T33" s="557"/>
      <c r="U33" s="557"/>
      <c r="V33" s="557"/>
      <c r="W33" s="557"/>
      <c r="X33" s="557"/>
      <c r="Y33" s="557"/>
      <c r="Z33" s="557"/>
      <c r="AA33" s="557"/>
      <c r="AB33" s="558"/>
    </row>
    <row r="34" spans="2:37" s="562" customFormat="1" ht="15" thickBot="1" x14ac:dyDescent="0.4">
      <c r="B34" s="563"/>
      <c r="C34" s="768" t="s">
        <v>40</v>
      </c>
      <c r="D34" s="769"/>
      <c r="E34" s="769"/>
      <c r="F34" s="769"/>
      <c r="G34" s="769"/>
      <c r="H34" s="769"/>
      <c r="I34" s="769"/>
      <c r="J34" s="769"/>
      <c r="K34" s="769"/>
      <c r="L34" s="769"/>
      <c r="M34" s="769"/>
      <c r="N34" s="769"/>
      <c r="O34" s="769"/>
      <c r="P34" s="769"/>
      <c r="Q34" s="769"/>
      <c r="R34" s="769"/>
      <c r="S34" s="769"/>
      <c r="T34" s="769"/>
      <c r="U34" s="769"/>
      <c r="V34" s="769"/>
      <c r="W34" s="769"/>
      <c r="X34" s="769"/>
      <c r="Y34" s="769"/>
      <c r="Z34" s="769"/>
      <c r="AA34" s="770"/>
      <c r="AB34" s="558"/>
      <c r="AC34" s="2810"/>
      <c r="AD34" s="2810"/>
      <c r="AE34" s="2810"/>
      <c r="AF34" s="2810"/>
      <c r="AG34" s="2810"/>
      <c r="AH34" s="2810"/>
    </row>
    <row r="35" spans="2:37" s="562" customFormat="1" ht="58.5" customHeight="1" thickBot="1" x14ac:dyDescent="0.4">
      <c r="B35" s="563"/>
      <c r="C35" s="1848" t="s">
        <v>41</v>
      </c>
      <c r="D35" s="1849"/>
      <c r="E35" s="1849"/>
      <c r="F35" s="1849"/>
      <c r="G35" s="1850"/>
      <c r="H35" s="262" t="s">
        <v>384</v>
      </c>
      <c r="I35" s="262" t="s">
        <v>385</v>
      </c>
      <c r="J35" s="262" t="s">
        <v>386</v>
      </c>
      <c r="K35" s="1334" t="s">
        <v>387</v>
      </c>
      <c r="L35" s="1335"/>
      <c r="M35" s="1335"/>
      <c r="N35" s="1335"/>
      <c r="O35" s="1335"/>
      <c r="P35" s="1336"/>
      <c r="Q35" s="1335" t="s">
        <v>43</v>
      </c>
      <c r="R35" s="1335"/>
      <c r="S35" s="1335"/>
      <c r="T35" s="1335"/>
      <c r="U35" s="1335"/>
      <c r="V35" s="1335"/>
      <c r="W35" s="1335"/>
      <c r="X35" s="1335"/>
      <c r="Y35" s="1335"/>
      <c r="Z35" s="1335"/>
      <c r="AA35" s="1336"/>
      <c r="AB35" s="558"/>
      <c r="AC35" s="2810"/>
      <c r="AD35" s="2810"/>
      <c r="AE35" s="2810"/>
      <c r="AF35" s="2810"/>
      <c r="AG35" s="2810"/>
      <c r="AH35" s="2810"/>
    </row>
    <row r="36" spans="2:37" s="562" customFormat="1" ht="74.25" customHeight="1" x14ac:dyDescent="0.35">
      <c r="B36" s="563"/>
      <c r="C36" s="1823" t="s">
        <v>388</v>
      </c>
      <c r="D36" s="2811"/>
      <c r="E36" s="2811"/>
      <c r="F36" s="2811"/>
      <c r="G36" s="2812"/>
      <c r="H36" s="389">
        <v>7.37</v>
      </c>
      <c r="I36" s="389">
        <v>5.4</v>
      </c>
      <c r="J36" s="393">
        <f>+H36/I36</f>
        <v>1.3648148148148147</v>
      </c>
      <c r="K36" s="1851">
        <f>+H36/I$49</f>
        <v>2.4516000266116691E-2</v>
      </c>
      <c r="L36" s="1852"/>
      <c r="M36" s="1852"/>
      <c r="N36" s="1852"/>
      <c r="O36" s="1852"/>
      <c r="P36" s="1853"/>
      <c r="Q36" s="1810" t="s">
        <v>389</v>
      </c>
      <c r="R36" s="1810"/>
      <c r="S36" s="1810"/>
      <c r="T36" s="1810"/>
      <c r="U36" s="1810"/>
      <c r="V36" s="1810"/>
      <c r="W36" s="1810"/>
      <c r="X36" s="1810"/>
      <c r="Y36" s="1810"/>
      <c r="Z36" s="1810"/>
      <c r="AA36" s="1811"/>
      <c r="AB36" s="558"/>
      <c r="AC36" s="346"/>
      <c r="AD36" s="346"/>
      <c r="AE36" s="2810"/>
      <c r="AF36" s="2810"/>
      <c r="AG36" s="2810"/>
      <c r="AH36" s="2810"/>
    </row>
    <row r="37" spans="2:37" s="562" customFormat="1" ht="74.25" customHeight="1" x14ac:dyDescent="0.35">
      <c r="B37" s="563"/>
      <c r="C37" s="1807" t="s">
        <v>390</v>
      </c>
      <c r="D37" s="2813"/>
      <c r="E37" s="2813"/>
      <c r="F37" s="2813"/>
      <c r="G37" s="2814"/>
      <c r="H37" s="284">
        <f>22.22-H36</f>
        <v>14.849999999999998</v>
      </c>
      <c r="I37" s="390">
        <v>16.98</v>
      </c>
      <c r="J37" s="469">
        <f t="shared" ref="J37:J47" si="0">+H37/I37</f>
        <v>0.87455830388692568</v>
      </c>
      <c r="K37" s="1782">
        <f t="shared" ref="K37" si="1">+(H36+H37)/I$49</f>
        <v>7.3913911250083161E-2</v>
      </c>
      <c r="L37" s="1783"/>
      <c r="M37" s="1783"/>
      <c r="N37" s="1783"/>
      <c r="O37" s="1783"/>
      <c r="P37" s="1784"/>
      <c r="Q37" s="2815"/>
      <c r="R37" s="2815"/>
      <c r="S37" s="2815"/>
      <c r="T37" s="2815"/>
      <c r="U37" s="2815"/>
      <c r="V37" s="2815"/>
      <c r="W37" s="2815"/>
      <c r="X37" s="2815"/>
      <c r="Y37" s="2815"/>
      <c r="Z37" s="2815"/>
      <c r="AA37" s="2816"/>
      <c r="AB37" s="558"/>
      <c r="AC37" s="2810">
        <v>18.25</v>
      </c>
      <c r="AD37" s="2810">
        <v>18.3</v>
      </c>
      <c r="AE37" s="2810"/>
      <c r="AF37" s="2810"/>
      <c r="AG37" s="2810"/>
      <c r="AH37" s="2810"/>
    </row>
    <row r="38" spans="2:37" s="562" customFormat="1" ht="74" customHeight="1" thickBot="1" x14ac:dyDescent="0.4">
      <c r="B38" s="563"/>
      <c r="C38" s="1854" t="s">
        <v>391</v>
      </c>
      <c r="D38" s="2817"/>
      <c r="E38" s="2817"/>
      <c r="F38" s="2817"/>
      <c r="G38" s="2818"/>
      <c r="H38" s="282">
        <f>43.47-H36-H37</f>
        <v>21.250000000000004</v>
      </c>
      <c r="I38" s="282">
        <v>27.4</v>
      </c>
      <c r="J38" s="347">
        <f t="shared" si="0"/>
        <v>0.77554744525547459</v>
      </c>
      <c r="K38" s="1857">
        <f>+(H37+H38+H36)/I$49</f>
        <v>0.14460115760761094</v>
      </c>
      <c r="L38" s="1858"/>
      <c r="M38" s="1858"/>
      <c r="N38" s="1858"/>
      <c r="O38" s="1858"/>
      <c r="P38" s="1859"/>
      <c r="Q38" s="2815"/>
      <c r="R38" s="2815"/>
      <c r="S38" s="2815"/>
      <c r="T38" s="2815"/>
      <c r="U38" s="2815"/>
      <c r="V38" s="2815"/>
      <c r="W38" s="2815"/>
      <c r="X38" s="2815"/>
      <c r="Y38" s="2815"/>
      <c r="Z38" s="2815"/>
      <c r="AA38" s="2816"/>
      <c r="AB38" s="558"/>
      <c r="AC38" s="2810">
        <v>1.02</v>
      </c>
      <c r="AD38" s="2810">
        <v>1.2</v>
      </c>
      <c r="AE38" s="2810"/>
      <c r="AF38" s="2810"/>
      <c r="AG38" s="2819">
        <f>65.12/67.67</f>
        <v>0.96231712723511165</v>
      </c>
      <c r="AH38" s="2810"/>
    </row>
    <row r="39" spans="2:37" s="562" customFormat="1" ht="76" customHeight="1" x14ac:dyDescent="0.35">
      <c r="B39" s="563"/>
      <c r="C39" s="1823" t="s">
        <v>392</v>
      </c>
      <c r="D39" s="2811"/>
      <c r="E39" s="2811"/>
      <c r="F39" s="2811"/>
      <c r="G39" s="2812"/>
      <c r="H39" s="404">
        <f>60.45-H36-H37-H38</f>
        <v>16.98</v>
      </c>
      <c r="I39" s="404">
        <v>13.75</v>
      </c>
      <c r="J39" s="393">
        <f>+H39/I39</f>
        <v>1.234909090909091</v>
      </c>
      <c r="K39" s="1826">
        <f>+(H38+H39+H37+H36)/I$49</f>
        <v>0.20108442552059075</v>
      </c>
      <c r="L39" s="1827"/>
      <c r="M39" s="1827"/>
      <c r="N39" s="1827"/>
      <c r="O39" s="1827"/>
      <c r="P39" s="1828"/>
      <c r="Q39" s="1839" t="s">
        <v>1148</v>
      </c>
      <c r="R39" s="1840"/>
      <c r="S39" s="1840"/>
      <c r="T39" s="1840"/>
      <c r="U39" s="1840"/>
      <c r="V39" s="1840"/>
      <c r="W39" s="1840"/>
      <c r="X39" s="1840"/>
      <c r="Y39" s="1840"/>
      <c r="Z39" s="1840"/>
      <c r="AA39" s="1841"/>
      <c r="AB39" s="558"/>
      <c r="AC39" s="2810">
        <v>0.39</v>
      </c>
      <c r="AD39" s="2810">
        <v>0.52</v>
      </c>
      <c r="AE39" s="2810"/>
      <c r="AF39" s="2810"/>
      <c r="AG39" s="2810">
        <v>13.75</v>
      </c>
      <c r="AH39" s="2810" t="s">
        <v>392</v>
      </c>
    </row>
    <row r="40" spans="2:37" s="562" customFormat="1" ht="76" customHeight="1" x14ac:dyDescent="0.35">
      <c r="B40" s="563"/>
      <c r="C40" s="1829" t="s">
        <v>393</v>
      </c>
      <c r="D40" s="2820"/>
      <c r="E40" s="2820"/>
      <c r="F40" s="2820"/>
      <c r="G40" s="2821"/>
      <c r="H40" s="383">
        <f>83.65-H36-H37-H38-H39</f>
        <v>23.200000000000006</v>
      </c>
      <c r="I40" s="383">
        <v>23.7</v>
      </c>
      <c r="J40" s="416">
        <f>+H40/I40</f>
        <v>0.97890295358649815</v>
      </c>
      <c r="K40" s="1831">
        <f>+(H39+H40+H38+H37+H36)/I$49</f>
        <v>0.27825826624975053</v>
      </c>
      <c r="L40" s="1832"/>
      <c r="M40" s="1832"/>
      <c r="N40" s="1832"/>
      <c r="O40" s="1832"/>
      <c r="P40" s="1833"/>
      <c r="Q40" s="1842"/>
      <c r="R40" s="1843"/>
      <c r="S40" s="1843"/>
      <c r="T40" s="1843"/>
      <c r="U40" s="1843"/>
      <c r="V40" s="1843"/>
      <c r="W40" s="1843"/>
      <c r="X40" s="1843"/>
      <c r="Y40" s="1843"/>
      <c r="Z40" s="1843"/>
      <c r="AA40" s="1844"/>
      <c r="AB40" s="558"/>
      <c r="AC40" s="2810">
        <v>0.76</v>
      </c>
      <c r="AD40" s="2810">
        <v>1.2</v>
      </c>
      <c r="AE40" s="2810"/>
      <c r="AF40" s="2810"/>
      <c r="AG40" s="2810">
        <v>23.7</v>
      </c>
      <c r="AH40" s="2810" t="s">
        <v>393</v>
      </c>
    </row>
    <row r="41" spans="2:37" s="562" customFormat="1" ht="76" customHeight="1" thickBot="1" x14ac:dyDescent="0.4">
      <c r="B41" s="563"/>
      <c r="C41" s="1834" t="s">
        <v>394</v>
      </c>
      <c r="D41" s="2822"/>
      <c r="E41" s="2822"/>
      <c r="F41" s="2822"/>
      <c r="G41" s="2823"/>
      <c r="H41" s="348">
        <f>108.59-H36-H37-H38-H39-H40</f>
        <v>24.939999999999994</v>
      </c>
      <c r="I41" s="348">
        <v>30.22</v>
      </c>
      <c r="J41" s="417">
        <f>+H41/I41</f>
        <v>0.82528127068166757</v>
      </c>
      <c r="K41" s="1836">
        <f>+(H40+H41+H39+H38+H37+H36)/I$49</f>
        <v>0.36122014503359723</v>
      </c>
      <c r="L41" s="1837"/>
      <c r="M41" s="1837"/>
      <c r="N41" s="1837"/>
      <c r="O41" s="1837"/>
      <c r="P41" s="1838"/>
      <c r="Q41" s="1845"/>
      <c r="R41" s="1846"/>
      <c r="S41" s="1846"/>
      <c r="T41" s="1846"/>
      <c r="U41" s="1846"/>
      <c r="V41" s="1846"/>
      <c r="W41" s="1846"/>
      <c r="X41" s="1846"/>
      <c r="Y41" s="1846"/>
      <c r="Z41" s="1846"/>
      <c r="AA41" s="1847"/>
      <c r="AB41" s="558"/>
      <c r="AC41" s="2824"/>
      <c r="AD41" s="2810"/>
      <c r="AE41" s="2810"/>
      <c r="AF41" s="2810"/>
      <c r="AG41" s="2810">
        <v>30.22</v>
      </c>
      <c r="AH41" s="2810" t="s">
        <v>394</v>
      </c>
    </row>
    <row r="42" spans="2:37" s="562" customFormat="1" ht="76" customHeight="1" x14ac:dyDescent="0.35">
      <c r="B42" s="563"/>
      <c r="C42" s="1807" t="s">
        <v>395</v>
      </c>
      <c r="D42" s="2813"/>
      <c r="E42" s="2813"/>
      <c r="F42" s="2813"/>
      <c r="G42" s="2814"/>
      <c r="H42" s="401">
        <v>40.81</v>
      </c>
      <c r="I42" s="263">
        <v>45</v>
      </c>
      <c r="J42" s="469">
        <f t="shared" si="0"/>
        <v>0.90688888888888897</v>
      </c>
      <c r="K42" s="1782">
        <f>+(H41+H42+H40+H39+H38+H37+H36)/I$49</f>
        <v>0.49697292262657178</v>
      </c>
      <c r="L42" s="1783"/>
      <c r="M42" s="1783"/>
      <c r="N42" s="1783"/>
      <c r="O42" s="1783"/>
      <c r="P42" s="1784"/>
      <c r="Q42" s="1839" t="s">
        <v>1149</v>
      </c>
      <c r="R42" s="1840"/>
      <c r="S42" s="1840"/>
      <c r="T42" s="1840"/>
      <c r="U42" s="1840"/>
      <c r="V42" s="1840"/>
      <c r="W42" s="1840"/>
      <c r="X42" s="1840"/>
      <c r="Y42" s="1840"/>
      <c r="Z42" s="1840"/>
      <c r="AA42" s="1841"/>
      <c r="AB42" s="558"/>
      <c r="AC42" s="2825"/>
      <c r="AD42" s="2810"/>
      <c r="AE42" s="2810"/>
      <c r="AF42" s="2810"/>
      <c r="AG42" s="2810"/>
      <c r="AH42" s="2810"/>
    </row>
    <row r="43" spans="2:37" s="562" customFormat="1" ht="76" customHeight="1" x14ac:dyDescent="0.35">
      <c r="B43" s="563"/>
      <c r="C43" s="1807" t="s">
        <v>396</v>
      </c>
      <c r="D43" s="2813"/>
      <c r="E43" s="2813"/>
      <c r="F43" s="2813"/>
      <c r="G43" s="2814"/>
      <c r="H43" s="383">
        <v>37.270000000000003</v>
      </c>
      <c r="I43" s="349">
        <v>27.08</v>
      </c>
      <c r="J43" s="469">
        <f t="shared" si="0"/>
        <v>1.3762924667651406</v>
      </c>
      <c r="K43" s="1782">
        <f>+(H42+H43+H41+H40+H39+H38+H37+H36)/I$49</f>
        <v>0.6209500365910452</v>
      </c>
      <c r="L43" s="1783"/>
      <c r="M43" s="1783"/>
      <c r="N43" s="1783"/>
      <c r="O43" s="1783"/>
      <c r="P43" s="1784"/>
      <c r="Q43" s="1842"/>
      <c r="R43" s="1843"/>
      <c r="S43" s="1843"/>
      <c r="T43" s="1843"/>
      <c r="U43" s="1843"/>
      <c r="V43" s="1843"/>
      <c r="W43" s="1843"/>
      <c r="X43" s="1843"/>
      <c r="Y43" s="1843"/>
      <c r="Z43" s="1843"/>
      <c r="AA43" s="1844"/>
      <c r="AB43" s="558"/>
      <c r="AC43" s="2824"/>
      <c r="AD43" s="2810"/>
      <c r="AE43" s="2810"/>
      <c r="AF43" s="2810"/>
      <c r="AG43" s="2810"/>
      <c r="AH43" s="2810"/>
    </row>
    <row r="44" spans="2:37" s="562" customFormat="1" ht="76" customHeight="1" thickBot="1" x14ac:dyDescent="0.4">
      <c r="B44" s="563"/>
      <c r="C44" s="1807" t="s">
        <v>397</v>
      </c>
      <c r="D44" s="2813"/>
      <c r="E44" s="2813"/>
      <c r="F44" s="2813"/>
      <c r="G44" s="2814"/>
      <c r="H44" s="383">
        <v>74.739999999999995</v>
      </c>
      <c r="I44" s="349">
        <v>60</v>
      </c>
      <c r="J44" s="469">
        <f t="shared" si="0"/>
        <v>1.2456666666666665</v>
      </c>
      <c r="K44" s="1782">
        <f>+(H43+H44+H42+H41+H40+H39+H38+H37+H36)/I$49</f>
        <v>0.86956955625041565</v>
      </c>
      <c r="L44" s="1783"/>
      <c r="M44" s="1783"/>
      <c r="N44" s="1783"/>
      <c r="O44" s="1783"/>
      <c r="P44" s="1784"/>
      <c r="Q44" s="1845"/>
      <c r="R44" s="1846"/>
      <c r="S44" s="1846"/>
      <c r="T44" s="1846"/>
      <c r="U44" s="1846"/>
      <c r="V44" s="1846"/>
      <c r="W44" s="1846"/>
      <c r="X44" s="1846"/>
      <c r="Y44" s="1846"/>
      <c r="Z44" s="1846"/>
      <c r="AA44" s="1847"/>
      <c r="AB44" s="558"/>
      <c r="AC44" s="2824"/>
      <c r="AD44" s="2810"/>
      <c r="AE44" s="2810"/>
      <c r="AF44" s="2810"/>
      <c r="AG44" s="346"/>
      <c r="AH44" s="350"/>
      <c r="AK44" s="386"/>
    </row>
    <row r="45" spans="2:37" s="562" customFormat="1" ht="76" customHeight="1" x14ac:dyDescent="0.35">
      <c r="B45" s="563"/>
      <c r="C45" s="1807" t="s">
        <v>398</v>
      </c>
      <c r="D45" s="2813"/>
      <c r="E45" s="2813"/>
      <c r="F45" s="2813"/>
      <c r="G45" s="2814"/>
      <c r="H45" s="383"/>
      <c r="I45" s="349"/>
      <c r="J45" s="469" t="e">
        <f t="shared" si="0"/>
        <v>#DIV/0!</v>
      </c>
      <c r="K45" s="1782">
        <f>+(H44+H45+H43+H42+H41+H40+H39+H38+H37+H36)/I$49</f>
        <v>0.86956955625041565</v>
      </c>
      <c r="L45" s="1783"/>
      <c r="M45" s="1783"/>
      <c r="N45" s="1783"/>
      <c r="O45" s="1783"/>
      <c r="P45" s="1784"/>
      <c r="Q45" s="1810"/>
      <c r="R45" s="1810"/>
      <c r="S45" s="1810"/>
      <c r="T45" s="1810"/>
      <c r="U45" s="1810"/>
      <c r="V45" s="1810"/>
      <c r="W45" s="1810"/>
      <c r="X45" s="1810"/>
      <c r="Y45" s="1810"/>
      <c r="Z45" s="1810"/>
      <c r="AA45" s="1811"/>
      <c r="AB45" s="558"/>
      <c r="AC45" s="351"/>
      <c r="AD45" s="351"/>
      <c r="AE45" s="2810"/>
      <c r="AF45" s="2810"/>
      <c r="AG45" s="2810"/>
      <c r="AH45" s="2810"/>
    </row>
    <row r="46" spans="2:37" s="562" customFormat="1" ht="76" customHeight="1" x14ac:dyDescent="0.35">
      <c r="B46" s="563"/>
      <c r="C46" s="1807" t="s">
        <v>399</v>
      </c>
      <c r="D46" s="2813"/>
      <c r="E46" s="2813"/>
      <c r="F46" s="2813"/>
      <c r="G46" s="2814"/>
      <c r="H46" s="383"/>
      <c r="I46" s="349"/>
      <c r="J46" s="469" t="e">
        <f t="shared" si="0"/>
        <v>#DIV/0!</v>
      </c>
      <c r="K46" s="1782">
        <f>+(H45+H46+H44+H43+H42+H41+H40+H39+H38+H37+H36)/I$49</f>
        <v>0.86956955625041565</v>
      </c>
      <c r="L46" s="1783"/>
      <c r="M46" s="1783"/>
      <c r="N46" s="1783"/>
      <c r="O46" s="1783"/>
      <c r="P46" s="1784"/>
      <c r="Q46" s="2826"/>
      <c r="R46" s="1812"/>
      <c r="S46" s="1812"/>
      <c r="T46" s="1812"/>
      <c r="U46" s="1812"/>
      <c r="V46" s="1812"/>
      <c r="W46" s="1812"/>
      <c r="X46" s="1812"/>
      <c r="Y46" s="1812"/>
      <c r="Z46" s="1812"/>
      <c r="AA46" s="1813"/>
      <c r="AB46" s="558"/>
      <c r="AC46" s="351"/>
      <c r="AD46" s="351"/>
      <c r="AE46" s="2810"/>
      <c r="AF46" s="2810"/>
      <c r="AG46" s="2810"/>
      <c r="AH46" s="2810"/>
    </row>
    <row r="47" spans="2:37" s="562" customFormat="1" ht="76" customHeight="1" thickBot="1" x14ac:dyDescent="0.4">
      <c r="B47" s="563"/>
      <c r="C47" s="1816" t="s">
        <v>400</v>
      </c>
      <c r="D47" s="2827"/>
      <c r="E47" s="2827"/>
      <c r="F47" s="2827"/>
      <c r="G47" s="2828"/>
      <c r="H47" s="406"/>
      <c r="I47" s="348"/>
      <c r="J47" s="395" t="e">
        <f t="shared" si="0"/>
        <v>#DIV/0!</v>
      </c>
      <c r="K47" s="1819">
        <f>+(H46+H47+H45+H44+H43+H42+H41+H40+H39+H38+H37+H36)/I$49</f>
        <v>0.86956955625041565</v>
      </c>
      <c r="L47" s="1820"/>
      <c r="M47" s="1820"/>
      <c r="N47" s="1820"/>
      <c r="O47" s="1820"/>
      <c r="P47" s="1821"/>
      <c r="Q47" s="1814"/>
      <c r="R47" s="1814"/>
      <c r="S47" s="1814"/>
      <c r="T47" s="1814"/>
      <c r="U47" s="1814"/>
      <c r="V47" s="1814"/>
      <c r="W47" s="1814"/>
      <c r="X47" s="1814"/>
      <c r="Y47" s="1814"/>
      <c r="Z47" s="1814"/>
      <c r="AA47" s="1815"/>
      <c r="AB47" s="558"/>
      <c r="AC47" s="351"/>
      <c r="AD47" s="351"/>
      <c r="AE47" s="2810"/>
      <c r="AF47" s="2810"/>
      <c r="AG47" s="2810"/>
      <c r="AH47" s="2810"/>
    </row>
    <row r="48" spans="2:37" s="562" customFormat="1" ht="32.25" customHeight="1" thickBot="1" x14ac:dyDescent="0.4">
      <c r="B48" s="563"/>
      <c r="C48" s="1779" t="s">
        <v>46</v>
      </c>
      <c r="D48" s="1780"/>
      <c r="E48" s="1780"/>
      <c r="F48" s="1780"/>
      <c r="G48" s="1781"/>
      <c r="H48" s="264">
        <f>SUM(H36:H47)</f>
        <v>261.41000000000003</v>
      </c>
      <c r="I48" s="264">
        <f>SUM(I36:I47)</f>
        <v>249.52999999999997</v>
      </c>
      <c r="J48" s="265"/>
      <c r="K48" s="1776"/>
      <c r="L48" s="1777"/>
      <c r="M48" s="1777"/>
      <c r="N48" s="1777"/>
      <c r="O48" s="1777"/>
      <c r="P48" s="1778"/>
      <c r="Q48" s="1356"/>
      <c r="R48" s="1356"/>
      <c r="S48" s="1356"/>
      <c r="T48" s="1356"/>
      <c r="U48" s="1356"/>
      <c r="V48" s="1356"/>
      <c r="W48" s="1356"/>
      <c r="X48" s="1356"/>
      <c r="Y48" s="1356"/>
      <c r="Z48" s="1356"/>
      <c r="AA48" s="1357"/>
      <c r="AB48" s="558"/>
      <c r="AC48" s="351"/>
      <c r="AD48" s="351"/>
      <c r="AE48" s="2810"/>
      <c r="AF48" s="2810"/>
      <c r="AG48" s="2810"/>
      <c r="AH48" s="2810"/>
    </row>
    <row r="49" spans="1:34" s="562" customFormat="1" ht="32.25" customHeight="1" thickBot="1" x14ac:dyDescent="0.4">
      <c r="B49" s="563"/>
      <c r="C49" s="1770" t="s">
        <v>401</v>
      </c>
      <c r="D49" s="1771"/>
      <c r="E49" s="1771"/>
      <c r="F49" s="1771"/>
      <c r="G49" s="1771"/>
      <c r="H49" s="1772"/>
      <c r="I49" s="266">
        <v>300.62</v>
      </c>
      <c r="J49" s="267"/>
      <c r="K49" s="1776"/>
      <c r="L49" s="1777"/>
      <c r="M49" s="1777"/>
      <c r="N49" s="1777"/>
      <c r="O49" s="1777"/>
      <c r="P49" s="1778"/>
      <c r="Q49" s="609"/>
      <c r="R49" s="609"/>
      <c r="S49" s="609"/>
      <c r="T49" s="609"/>
      <c r="U49" s="609"/>
      <c r="V49" s="609"/>
      <c r="W49" s="609"/>
      <c r="X49" s="609"/>
      <c r="Y49" s="609"/>
      <c r="Z49" s="609"/>
      <c r="AA49" s="610"/>
      <c r="AB49" s="558"/>
      <c r="AC49" s="351"/>
      <c r="AD49" s="351"/>
      <c r="AE49" s="2810"/>
      <c r="AF49" s="2810"/>
      <c r="AG49" s="2810"/>
      <c r="AH49" s="2810"/>
    </row>
    <row r="50" spans="1:34" s="268" customFormat="1" ht="12" customHeight="1" thickBot="1" x14ac:dyDescent="0.4">
      <c r="AC50" s="351"/>
      <c r="AD50" s="351"/>
      <c r="AE50" s="352"/>
      <c r="AF50" s="352"/>
      <c r="AG50" s="352"/>
      <c r="AH50" s="352"/>
    </row>
    <row r="51" spans="1:34" s="562" customFormat="1" ht="11.25" customHeight="1" x14ac:dyDescent="0.35">
      <c r="B51" s="563"/>
      <c r="C51" s="1358" t="s">
        <v>47</v>
      </c>
      <c r="D51" s="1359"/>
      <c r="E51" s="1359"/>
      <c r="F51" s="1359"/>
      <c r="G51" s="1359"/>
      <c r="H51" s="1359"/>
      <c r="I51" s="1359"/>
      <c r="J51" s="1359"/>
      <c r="K51" s="1359"/>
      <c r="L51" s="1359"/>
      <c r="M51" s="1359"/>
      <c r="N51" s="1359"/>
      <c r="O51" s="1359"/>
      <c r="P51" s="1359"/>
      <c r="Q51" s="1359"/>
      <c r="R51" s="1359"/>
      <c r="S51" s="1359"/>
      <c r="T51" s="1359"/>
      <c r="U51" s="1359"/>
      <c r="V51" s="1359"/>
      <c r="W51" s="1359"/>
      <c r="X51" s="1359"/>
      <c r="Y51" s="1359"/>
      <c r="Z51" s="1359"/>
      <c r="AA51" s="1360"/>
      <c r="AB51" s="558"/>
      <c r="AC51" s="351"/>
      <c r="AD51" s="351"/>
      <c r="AE51" s="2810"/>
      <c r="AF51" s="2810"/>
      <c r="AG51" s="2810"/>
      <c r="AH51" s="2810"/>
    </row>
    <row r="52" spans="1:34" ht="20.25" customHeight="1" x14ac:dyDescent="0.35">
      <c r="B52" s="556"/>
      <c r="C52" s="1785"/>
      <c r="D52" s="2829"/>
      <c r="E52" s="2829"/>
      <c r="F52" s="2829"/>
      <c r="G52" s="2829"/>
      <c r="H52" s="2829"/>
      <c r="I52" s="2829"/>
      <c r="J52" s="2829"/>
      <c r="K52" s="2829"/>
      <c r="L52" s="2829"/>
      <c r="M52" s="2829"/>
      <c r="N52" s="2829"/>
      <c r="O52" s="2829"/>
      <c r="P52" s="2829"/>
      <c r="Q52" s="2829"/>
      <c r="R52" s="2829"/>
      <c r="S52" s="2829"/>
      <c r="T52" s="2829"/>
      <c r="U52" s="2829"/>
      <c r="V52" s="2829"/>
      <c r="W52" s="2829"/>
      <c r="X52" s="2829"/>
      <c r="Y52" s="2829"/>
      <c r="Z52" s="2829"/>
      <c r="AA52" s="1787"/>
      <c r="AB52" s="558"/>
      <c r="AC52" s="351"/>
      <c r="AD52" s="351"/>
    </row>
    <row r="53" spans="1:34" ht="22.5" customHeight="1" x14ac:dyDescent="0.35">
      <c r="B53" s="556"/>
      <c r="C53" s="2830"/>
      <c r="D53" s="2831"/>
      <c r="E53" s="2831"/>
      <c r="F53" s="2831"/>
      <c r="G53" s="2831"/>
      <c r="H53" s="2831"/>
      <c r="I53" s="2831"/>
      <c r="J53" s="2831"/>
      <c r="K53" s="2831"/>
      <c r="L53" s="2831"/>
      <c r="M53" s="2831"/>
      <c r="N53" s="2831"/>
      <c r="O53" s="2831"/>
      <c r="P53" s="2831"/>
      <c r="Q53" s="2831"/>
      <c r="R53" s="2831"/>
      <c r="S53" s="2831"/>
      <c r="T53" s="2831"/>
      <c r="U53" s="2831"/>
      <c r="V53" s="2831"/>
      <c r="W53" s="2831"/>
      <c r="X53" s="2831"/>
      <c r="Y53" s="2831"/>
      <c r="Z53" s="2831"/>
      <c r="AA53" s="2832"/>
      <c r="AB53" s="558"/>
      <c r="AC53" s="351"/>
      <c r="AD53" s="351"/>
    </row>
    <row r="54" spans="1:34" ht="22.5" customHeight="1" x14ac:dyDescent="0.35">
      <c r="B54" s="556"/>
      <c r="C54" s="2830"/>
      <c r="D54" s="2831"/>
      <c r="E54" s="2831"/>
      <c r="F54" s="2831"/>
      <c r="G54" s="2831"/>
      <c r="H54" s="2831"/>
      <c r="I54" s="2831"/>
      <c r="J54" s="2831"/>
      <c r="K54" s="2831"/>
      <c r="L54" s="2831"/>
      <c r="M54" s="2831"/>
      <c r="N54" s="2831"/>
      <c r="O54" s="2831"/>
      <c r="P54" s="2831"/>
      <c r="Q54" s="2831"/>
      <c r="R54" s="2831"/>
      <c r="S54" s="2831"/>
      <c r="T54" s="2831"/>
      <c r="U54" s="2831"/>
      <c r="V54" s="2831"/>
      <c r="W54" s="2831"/>
      <c r="X54" s="2831"/>
      <c r="Y54" s="2831"/>
      <c r="Z54" s="2831"/>
      <c r="AA54" s="2832"/>
      <c r="AB54" s="558"/>
      <c r="AC54" s="351"/>
      <c r="AD54" s="351"/>
    </row>
    <row r="55" spans="1:34" ht="87" customHeight="1" x14ac:dyDescent="0.35">
      <c r="B55" s="556"/>
      <c r="C55" s="2830"/>
      <c r="D55" s="2831"/>
      <c r="E55" s="2831"/>
      <c r="F55" s="2831"/>
      <c r="G55" s="2831"/>
      <c r="H55" s="2831"/>
      <c r="I55" s="2831"/>
      <c r="J55" s="2831"/>
      <c r="K55" s="2831"/>
      <c r="L55" s="2831"/>
      <c r="M55" s="2831"/>
      <c r="N55" s="2831"/>
      <c r="O55" s="2831"/>
      <c r="P55" s="2831"/>
      <c r="Q55" s="2831"/>
      <c r="R55" s="2831"/>
      <c r="S55" s="2831"/>
      <c r="T55" s="2831"/>
      <c r="U55" s="2831"/>
      <c r="V55" s="2831"/>
      <c r="W55" s="2831"/>
      <c r="X55" s="2831"/>
      <c r="Y55" s="2831"/>
      <c r="Z55" s="2831"/>
      <c r="AA55" s="2832"/>
      <c r="AB55" s="558"/>
      <c r="AC55" s="351"/>
      <c r="AD55" s="351"/>
    </row>
    <row r="56" spans="1:34" ht="98.25" customHeight="1" thickBot="1" x14ac:dyDescent="0.4">
      <c r="B56" s="556"/>
      <c r="C56" s="2833"/>
      <c r="D56" s="2834"/>
      <c r="E56" s="2834"/>
      <c r="F56" s="2834"/>
      <c r="G56" s="2834"/>
      <c r="H56" s="2834"/>
      <c r="I56" s="2834"/>
      <c r="J56" s="2834"/>
      <c r="K56" s="2834"/>
      <c r="L56" s="2834"/>
      <c r="M56" s="2834"/>
      <c r="N56" s="2834"/>
      <c r="O56" s="2834"/>
      <c r="P56" s="2834"/>
      <c r="Q56" s="2834"/>
      <c r="R56" s="2834"/>
      <c r="S56" s="2834"/>
      <c r="T56" s="2834"/>
      <c r="U56" s="2834"/>
      <c r="V56" s="2834"/>
      <c r="W56" s="2834"/>
      <c r="X56" s="2834"/>
      <c r="Y56" s="2834"/>
      <c r="Z56" s="2834"/>
      <c r="AA56" s="2835"/>
      <c r="AB56" s="558"/>
      <c r="AC56" s="351"/>
      <c r="AD56" s="351"/>
    </row>
    <row r="57" spans="1:34" ht="8.25" customHeight="1" x14ac:dyDescent="0.35">
      <c r="B57" s="565"/>
      <c r="C57" s="2836"/>
      <c r="D57" s="2836"/>
      <c r="E57" s="2836"/>
      <c r="F57" s="2836"/>
      <c r="G57" s="2836"/>
      <c r="H57" s="2836"/>
      <c r="I57" s="2836"/>
      <c r="J57" s="2836"/>
      <c r="K57" s="2836"/>
      <c r="L57" s="2836"/>
      <c r="M57" s="2836"/>
      <c r="N57" s="2836"/>
      <c r="O57" s="2836"/>
      <c r="P57" s="2836"/>
      <c r="Q57" s="2836"/>
      <c r="R57" s="2836"/>
      <c r="S57" s="2836"/>
      <c r="T57" s="2836"/>
      <c r="U57" s="2836"/>
      <c r="V57" s="2836"/>
      <c r="W57" s="2836"/>
      <c r="X57" s="2836"/>
      <c r="Y57" s="2836"/>
      <c r="Z57" s="2836"/>
      <c r="AA57" s="2836"/>
      <c r="AB57" s="567"/>
    </row>
    <row r="58" spans="1:34" ht="6" customHeight="1" thickBot="1" x14ac:dyDescent="0.4">
      <c r="B58" s="568"/>
      <c r="C58" s="2837"/>
      <c r="D58" s="2837"/>
      <c r="E58" s="2837"/>
      <c r="F58" s="2837"/>
      <c r="G58" s="2837"/>
      <c r="H58" s="2837"/>
      <c r="I58" s="2837"/>
      <c r="J58" s="2837"/>
      <c r="K58" s="2837"/>
      <c r="L58" s="2837"/>
      <c r="M58" s="2837"/>
      <c r="N58" s="2837"/>
      <c r="O58" s="2837"/>
      <c r="P58" s="2837"/>
      <c r="Q58" s="2837"/>
      <c r="R58" s="2837"/>
      <c r="S58" s="2837"/>
      <c r="T58" s="2837"/>
      <c r="U58" s="2837"/>
      <c r="V58" s="2837"/>
      <c r="W58" s="2837"/>
      <c r="X58" s="2837"/>
      <c r="Y58" s="2837"/>
      <c r="Z58" s="2837"/>
      <c r="AA58" s="2837"/>
      <c r="AB58" s="570"/>
    </row>
    <row r="59" spans="1:34" ht="15.5" x14ac:dyDescent="0.35">
      <c r="B59" s="571"/>
      <c r="C59" s="1794" t="s">
        <v>41</v>
      </c>
      <c r="D59" s="1795"/>
      <c r="E59" s="1795"/>
      <c r="F59" s="1795"/>
      <c r="G59" s="1796"/>
      <c r="H59" s="1794" t="s">
        <v>68</v>
      </c>
      <c r="I59" s="1796"/>
      <c r="J59" s="1794" t="s">
        <v>48</v>
      </c>
      <c r="K59" s="1795"/>
      <c r="L59" s="1795"/>
      <c r="M59" s="1796"/>
      <c r="N59" s="1794" t="s">
        <v>49</v>
      </c>
      <c r="O59" s="1795"/>
      <c r="P59" s="1795"/>
      <c r="Q59" s="1795"/>
      <c r="R59" s="1795"/>
      <c r="S59" s="1795"/>
      <c r="T59" s="1795"/>
      <c r="U59" s="1796"/>
      <c r="V59" s="1803" t="s">
        <v>50</v>
      </c>
      <c r="W59" s="1803"/>
      <c r="X59" s="1803"/>
      <c r="Y59" s="1803"/>
      <c r="Z59" s="1803"/>
      <c r="AA59" s="1804"/>
      <c r="AB59" s="397"/>
    </row>
    <row r="60" spans="1:34" ht="16" thickBot="1" x14ac:dyDescent="0.4">
      <c r="A60" s="542"/>
      <c r="B60" s="398"/>
      <c r="C60" s="1797"/>
      <c r="D60" s="2838"/>
      <c r="E60" s="2838"/>
      <c r="F60" s="2838"/>
      <c r="G60" s="1799"/>
      <c r="H60" s="1797"/>
      <c r="I60" s="1799"/>
      <c r="J60" s="1800"/>
      <c r="K60" s="1801"/>
      <c r="L60" s="1801"/>
      <c r="M60" s="1802"/>
      <c r="N60" s="1797"/>
      <c r="O60" s="2838"/>
      <c r="P60" s="2838"/>
      <c r="Q60" s="2838"/>
      <c r="R60" s="2838"/>
      <c r="S60" s="2838"/>
      <c r="T60" s="2838"/>
      <c r="U60" s="1799"/>
      <c r="V60" s="2839"/>
      <c r="W60" s="2839"/>
      <c r="X60" s="2839"/>
      <c r="Y60" s="2839"/>
      <c r="Z60" s="2839"/>
      <c r="AA60" s="1806"/>
      <c r="AB60" s="397"/>
      <c r="AG60" s="353"/>
    </row>
    <row r="61" spans="1:34" ht="14.25" customHeight="1" x14ac:dyDescent="0.35">
      <c r="B61" s="571"/>
      <c r="C61" s="1822" t="s">
        <v>388</v>
      </c>
      <c r="D61" s="1347"/>
      <c r="E61" s="1347"/>
      <c r="F61" s="1347"/>
      <c r="G61" s="1347"/>
      <c r="H61" s="1346">
        <v>23.94</v>
      </c>
      <c r="I61" s="1346"/>
      <c r="J61" s="1860">
        <f>+H36</f>
        <v>7.37</v>
      </c>
      <c r="K61" s="1861"/>
      <c r="L61" s="1861"/>
      <c r="M61" s="1862"/>
      <c r="N61" s="1863">
        <f>+J61*1/H61</f>
        <v>0.3078529657477026</v>
      </c>
      <c r="O61" s="1864"/>
      <c r="P61" s="1864"/>
      <c r="Q61" s="1864"/>
      <c r="R61" s="1864"/>
      <c r="S61" s="1864"/>
      <c r="T61" s="1864"/>
      <c r="U61" s="1865"/>
      <c r="V61" s="2840" t="s">
        <v>402</v>
      </c>
      <c r="W61" s="2841"/>
      <c r="X61" s="2841"/>
      <c r="Y61" s="2841"/>
      <c r="Z61" s="2841"/>
      <c r="AA61" s="2842"/>
      <c r="AB61" s="572"/>
    </row>
    <row r="62" spans="1:34" ht="14.25" customHeight="1" x14ac:dyDescent="0.35">
      <c r="B62" s="571"/>
      <c r="C62" s="1748" t="s">
        <v>403</v>
      </c>
      <c r="D62" s="1381"/>
      <c r="E62" s="1381"/>
      <c r="F62" s="1381"/>
      <c r="G62" s="1381"/>
      <c r="H62" s="1761">
        <v>24.64</v>
      </c>
      <c r="I62" s="1762"/>
      <c r="J62" s="1761">
        <f>+H37</f>
        <v>14.849999999999998</v>
      </c>
      <c r="K62" s="1763"/>
      <c r="L62" s="1763"/>
      <c r="M62" s="1762"/>
      <c r="N62" s="1764">
        <f>+J62*1/H62</f>
        <v>0.60267857142857129</v>
      </c>
      <c r="O62" s="1765"/>
      <c r="P62" s="1765"/>
      <c r="Q62" s="1765"/>
      <c r="R62" s="1765"/>
      <c r="S62" s="1765"/>
      <c r="T62" s="1765"/>
      <c r="U62" s="1766"/>
      <c r="V62" s="1755"/>
      <c r="W62" s="2843"/>
      <c r="X62" s="2843"/>
      <c r="Y62" s="2843"/>
      <c r="Z62" s="2843"/>
      <c r="AA62" s="1757"/>
      <c r="AB62" s="572"/>
    </row>
    <row r="63" spans="1:34" ht="14.25" customHeight="1" x14ac:dyDescent="0.35">
      <c r="B63" s="571"/>
      <c r="C63" s="1748" t="s">
        <v>391</v>
      </c>
      <c r="D63" s="1381"/>
      <c r="E63" s="1381"/>
      <c r="F63" s="1381"/>
      <c r="G63" s="1381"/>
      <c r="H63" s="1761">
        <v>35.82</v>
      </c>
      <c r="I63" s="1762"/>
      <c r="J63" s="1761">
        <f>+H38</f>
        <v>21.250000000000004</v>
      </c>
      <c r="K63" s="1763"/>
      <c r="L63" s="1763"/>
      <c r="M63" s="1762"/>
      <c r="N63" s="1764">
        <f>+J63*1/H63</f>
        <v>0.59324399776661096</v>
      </c>
      <c r="O63" s="1765"/>
      <c r="P63" s="1765"/>
      <c r="Q63" s="1765"/>
      <c r="R63" s="1765"/>
      <c r="S63" s="1765"/>
      <c r="T63" s="1765"/>
      <c r="U63" s="1766"/>
      <c r="V63" s="1755"/>
      <c r="W63" s="2843"/>
      <c r="X63" s="2843"/>
      <c r="Y63" s="2843"/>
      <c r="Z63" s="2843"/>
      <c r="AA63" s="1757"/>
      <c r="AB63" s="572"/>
    </row>
    <row r="64" spans="1:34" ht="15" thickBot="1" x14ac:dyDescent="0.4">
      <c r="B64" s="571"/>
      <c r="C64" s="1773" t="s">
        <v>404</v>
      </c>
      <c r="D64" s="1388"/>
      <c r="E64" s="1388"/>
      <c r="F64" s="1388"/>
      <c r="G64" s="1388"/>
      <c r="H64" s="1869">
        <f>SUM(H61:I63)</f>
        <v>84.4</v>
      </c>
      <c r="I64" s="1870"/>
      <c r="J64" s="1869">
        <f>SUM(J61:M63)</f>
        <v>43.47</v>
      </c>
      <c r="K64" s="1871"/>
      <c r="L64" s="1871"/>
      <c r="M64" s="1870"/>
      <c r="N64" s="1872">
        <f>+J64*1/H64</f>
        <v>0.51504739336492888</v>
      </c>
      <c r="O64" s="1873"/>
      <c r="P64" s="1873"/>
      <c r="Q64" s="1873"/>
      <c r="R64" s="1873"/>
      <c r="S64" s="1873"/>
      <c r="T64" s="1873"/>
      <c r="U64" s="1874"/>
      <c r="V64" s="1866"/>
      <c r="W64" s="1867"/>
      <c r="X64" s="1867"/>
      <c r="Y64" s="1867"/>
      <c r="Z64" s="1867"/>
      <c r="AA64" s="1868"/>
      <c r="AB64" s="572"/>
    </row>
    <row r="65" spans="2:28" x14ac:dyDescent="0.35">
      <c r="B65" s="571"/>
      <c r="C65" s="1774" t="s">
        <v>392</v>
      </c>
      <c r="D65" s="1775"/>
      <c r="E65" s="1775"/>
      <c r="F65" s="1775"/>
      <c r="G65" s="1775"/>
      <c r="H65" s="1749">
        <v>23.7</v>
      </c>
      <c r="I65" s="1750"/>
      <c r="J65" s="1749">
        <f>+H39</f>
        <v>16.98</v>
      </c>
      <c r="K65" s="1751"/>
      <c r="L65" s="1751"/>
      <c r="M65" s="1750"/>
      <c r="N65" s="1752">
        <f>+J65/H65</f>
        <v>0.71645569620253169</v>
      </c>
      <c r="O65" s="1753"/>
      <c r="P65" s="1753"/>
      <c r="Q65" s="1753"/>
      <c r="R65" s="1753"/>
      <c r="S65" s="1753"/>
      <c r="T65" s="1753"/>
      <c r="U65" s="1754"/>
      <c r="V65" s="2844" t="s">
        <v>858</v>
      </c>
      <c r="W65" s="2845"/>
      <c r="X65" s="2845"/>
      <c r="Y65" s="2845"/>
      <c r="Z65" s="2845"/>
      <c r="AA65" s="2846"/>
      <c r="AB65" s="572"/>
    </row>
    <row r="66" spans="2:28" x14ac:dyDescent="0.35">
      <c r="B66" s="571"/>
      <c r="C66" s="1748" t="s">
        <v>393</v>
      </c>
      <c r="D66" s="1381"/>
      <c r="E66" s="1381"/>
      <c r="F66" s="1381"/>
      <c r="G66" s="1381"/>
      <c r="H66" s="1761">
        <v>39.159999999999997</v>
      </c>
      <c r="I66" s="1762"/>
      <c r="J66" s="1761">
        <f>+H40</f>
        <v>23.200000000000006</v>
      </c>
      <c r="K66" s="1763"/>
      <c r="L66" s="1763"/>
      <c r="M66" s="1762"/>
      <c r="N66" s="1764">
        <f t="shared" ref="N66:N72" si="2">+J66*1/H66</f>
        <v>0.59244126659857022</v>
      </c>
      <c r="O66" s="1765"/>
      <c r="P66" s="1765"/>
      <c r="Q66" s="1765"/>
      <c r="R66" s="1765"/>
      <c r="S66" s="1765"/>
      <c r="T66" s="1765"/>
      <c r="U66" s="1766"/>
      <c r="V66" s="1755"/>
      <c r="W66" s="2843"/>
      <c r="X66" s="2843"/>
      <c r="Y66" s="2843"/>
      <c r="Z66" s="2843"/>
      <c r="AA66" s="1757"/>
      <c r="AB66" s="572"/>
    </row>
    <row r="67" spans="2:28" x14ac:dyDescent="0.35">
      <c r="B67" s="571"/>
      <c r="C67" s="1748" t="s">
        <v>394</v>
      </c>
      <c r="D67" s="1381"/>
      <c r="E67" s="1381"/>
      <c r="F67" s="1381"/>
      <c r="G67" s="1381"/>
      <c r="H67" s="1761">
        <v>22.48</v>
      </c>
      <c r="I67" s="1762"/>
      <c r="J67" s="1761">
        <f>+H41</f>
        <v>24.939999999999994</v>
      </c>
      <c r="K67" s="1763"/>
      <c r="L67" s="1763"/>
      <c r="M67" s="1762"/>
      <c r="N67" s="1764">
        <f t="shared" si="2"/>
        <v>1.109430604982206</v>
      </c>
      <c r="O67" s="1765"/>
      <c r="P67" s="1765"/>
      <c r="Q67" s="1765"/>
      <c r="R67" s="1765"/>
      <c r="S67" s="1765"/>
      <c r="T67" s="1765"/>
      <c r="U67" s="1766"/>
      <c r="V67" s="1755"/>
      <c r="W67" s="2843"/>
      <c r="X67" s="2843"/>
      <c r="Y67" s="2843"/>
      <c r="Z67" s="2843"/>
      <c r="AA67" s="1757"/>
      <c r="AB67" s="572"/>
    </row>
    <row r="68" spans="2:28" ht="15" thickBot="1" x14ac:dyDescent="0.4">
      <c r="B68" s="571"/>
      <c r="C68" s="1748" t="s">
        <v>405</v>
      </c>
      <c r="D68" s="1381"/>
      <c r="E68" s="1381"/>
      <c r="F68" s="1381"/>
      <c r="G68" s="1381"/>
      <c r="H68" s="1761">
        <f>SUM(H65:I67)</f>
        <v>85.34</v>
      </c>
      <c r="I68" s="1762"/>
      <c r="J68" s="1761">
        <f>+SUM(J65:M67)</f>
        <v>65.12</v>
      </c>
      <c r="K68" s="1763"/>
      <c r="L68" s="1763"/>
      <c r="M68" s="1762"/>
      <c r="N68" s="1764">
        <f t="shared" si="2"/>
        <v>0.76306538551675651</v>
      </c>
      <c r="O68" s="1765"/>
      <c r="P68" s="1765"/>
      <c r="Q68" s="1765"/>
      <c r="R68" s="1765"/>
      <c r="S68" s="1765"/>
      <c r="T68" s="1765"/>
      <c r="U68" s="1766"/>
      <c r="V68" s="1758"/>
      <c r="W68" s="1759"/>
      <c r="X68" s="1759"/>
      <c r="Y68" s="1759"/>
      <c r="Z68" s="1759"/>
      <c r="AA68" s="1760"/>
      <c r="AB68" s="572"/>
    </row>
    <row r="69" spans="2:28" x14ac:dyDescent="0.35">
      <c r="B69" s="571"/>
      <c r="C69" s="2847" t="s">
        <v>395</v>
      </c>
      <c r="D69" s="2848"/>
      <c r="E69" s="2848"/>
      <c r="F69" s="2848"/>
      <c r="G69" s="2848"/>
      <c r="H69" s="1761">
        <v>27.26</v>
      </c>
      <c r="I69" s="1762"/>
      <c r="J69" s="1761">
        <f>+H42</f>
        <v>40.81</v>
      </c>
      <c r="K69" s="1763"/>
      <c r="L69" s="1763"/>
      <c r="M69" s="1762"/>
      <c r="N69" s="1764">
        <f t="shared" si="2"/>
        <v>1.4970652971386647</v>
      </c>
      <c r="O69" s="1765"/>
      <c r="P69" s="1765"/>
      <c r="Q69" s="1765"/>
      <c r="R69" s="1765"/>
      <c r="S69" s="1765"/>
      <c r="T69" s="1765"/>
      <c r="U69" s="1766"/>
      <c r="V69" s="2840" t="s">
        <v>1150</v>
      </c>
      <c r="W69" s="2841"/>
      <c r="X69" s="2841"/>
      <c r="Y69" s="2841"/>
      <c r="Z69" s="2841"/>
      <c r="AA69" s="2842"/>
      <c r="AB69" s="572"/>
    </row>
    <row r="70" spans="2:28" x14ac:dyDescent="0.35">
      <c r="B70" s="571"/>
      <c r="C70" s="2847" t="s">
        <v>396</v>
      </c>
      <c r="D70" s="2848"/>
      <c r="E70" s="2848"/>
      <c r="F70" s="2848"/>
      <c r="G70" s="2848"/>
      <c r="H70" s="1761">
        <v>26.14</v>
      </c>
      <c r="I70" s="1762"/>
      <c r="J70" s="1761">
        <f>+H43</f>
        <v>37.270000000000003</v>
      </c>
      <c r="K70" s="1763"/>
      <c r="L70" s="1763"/>
      <c r="M70" s="1762"/>
      <c r="N70" s="1764">
        <f t="shared" si="2"/>
        <v>1.4257842387146138</v>
      </c>
      <c r="O70" s="1765"/>
      <c r="P70" s="1765"/>
      <c r="Q70" s="1765"/>
      <c r="R70" s="1765"/>
      <c r="S70" s="1765"/>
      <c r="T70" s="1765"/>
      <c r="U70" s="1766"/>
      <c r="V70" s="1755"/>
      <c r="W70" s="2843"/>
      <c r="X70" s="2843"/>
      <c r="Y70" s="2843"/>
      <c r="Z70" s="2843"/>
      <c r="AA70" s="1757"/>
      <c r="AB70" s="572"/>
    </row>
    <row r="71" spans="2:28" x14ac:dyDescent="0.35">
      <c r="B71" s="571"/>
      <c r="C71" s="2847" t="s">
        <v>397</v>
      </c>
      <c r="D71" s="2848"/>
      <c r="E71" s="2848"/>
      <c r="F71" s="2848"/>
      <c r="G71" s="2848"/>
      <c r="H71" s="1761">
        <v>15.26</v>
      </c>
      <c r="I71" s="1762"/>
      <c r="J71" s="1761">
        <f>+H44</f>
        <v>74.739999999999995</v>
      </c>
      <c r="K71" s="1763"/>
      <c r="L71" s="1763"/>
      <c r="M71" s="1762"/>
      <c r="N71" s="1764">
        <f t="shared" si="2"/>
        <v>4.8977719528178243</v>
      </c>
      <c r="O71" s="1765"/>
      <c r="P71" s="1765"/>
      <c r="Q71" s="1765"/>
      <c r="R71" s="1765"/>
      <c r="S71" s="1765"/>
      <c r="T71" s="1765"/>
      <c r="U71" s="1766"/>
      <c r="V71" s="1755"/>
      <c r="W71" s="2843"/>
      <c r="X71" s="2843"/>
      <c r="Y71" s="2843"/>
      <c r="Z71" s="2843"/>
      <c r="AA71" s="1757"/>
      <c r="AB71" s="572"/>
    </row>
    <row r="72" spans="2:28" x14ac:dyDescent="0.35">
      <c r="B72" s="573"/>
      <c r="C72" s="2847" t="s">
        <v>406</v>
      </c>
      <c r="D72" s="2848"/>
      <c r="E72" s="2848"/>
      <c r="F72" s="2848"/>
      <c r="G72" s="2848"/>
      <c r="H72" s="1761">
        <f>SUM(H69:I71)</f>
        <v>68.660000000000011</v>
      </c>
      <c r="I72" s="1762"/>
      <c r="J72" s="1761">
        <f>+SUM(J69:M71)</f>
        <v>152.82</v>
      </c>
      <c r="K72" s="1763"/>
      <c r="L72" s="1763"/>
      <c r="M72" s="1762"/>
      <c r="N72" s="1764">
        <f t="shared" si="2"/>
        <v>2.2257500728226036</v>
      </c>
      <c r="O72" s="1765"/>
      <c r="P72" s="1765"/>
      <c r="Q72" s="1765"/>
      <c r="R72" s="1765"/>
      <c r="S72" s="1765"/>
      <c r="T72" s="1765"/>
      <c r="U72" s="1766"/>
      <c r="V72" s="1755"/>
      <c r="W72" s="2843"/>
      <c r="X72" s="2843"/>
      <c r="Y72" s="2843"/>
      <c r="Z72" s="2843"/>
      <c r="AA72" s="1757"/>
      <c r="AB72" s="574"/>
    </row>
    <row r="73" spans="2:28" x14ac:dyDescent="0.35">
      <c r="B73" s="571"/>
      <c r="C73" s="2847" t="s">
        <v>398</v>
      </c>
      <c r="D73" s="2848"/>
      <c r="E73" s="2848"/>
      <c r="F73" s="2848"/>
      <c r="G73" s="2848"/>
      <c r="H73" s="1761"/>
      <c r="I73" s="1762"/>
      <c r="J73" s="1761">
        <f>+H45</f>
        <v>0</v>
      </c>
      <c r="K73" s="1763"/>
      <c r="L73" s="1763"/>
      <c r="M73" s="1762"/>
      <c r="N73" s="1764" t="e">
        <f>+J73*1/H73</f>
        <v>#DIV/0!</v>
      </c>
      <c r="O73" s="1765"/>
      <c r="P73" s="1765"/>
      <c r="Q73" s="1765"/>
      <c r="R73" s="1765"/>
      <c r="S73" s="1765"/>
      <c r="T73" s="1765"/>
      <c r="U73" s="1766"/>
      <c r="V73" s="2849"/>
      <c r="W73" s="2850"/>
      <c r="X73" s="2850"/>
      <c r="Y73" s="2850"/>
      <c r="Z73" s="2850"/>
      <c r="AA73" s="2851"/>
      <c r="AB73" s="572"/>
    </row>
    <row r="74" spans="2:28" x14ac:dyDescent="0.35">
      <c r="B74" s="571"/>
      <c r="C74" s="2847" t="s">
        <v>399</v>
      </c>
      <c r="D74" s="2848"/>
      <c r="E74" s="2848"/>
      <c r="F74" s="2848"/>
      <c r="G74" s="2848"/>
      <c r="H74" s="1761"/>
      <c r="I74" s="1762"/>
      <c r="J74" s="1761">
        <f>+H46</f>
        <v>0</v>
      </c>
      <c r="K74" s="1763"/>
      <c r="L74" s="1763"/>
      <c r="M74" s="1762"/>
      <c r="N74" s="1764" t="e">
        <f>+J74*1/H74</f>
        <v>#DIV/0!</v>
      </c>
      <c r="O74" s="1765"/>
      <c r="P74" s="1765"/>
      <c r="Q74" s="1765"/>
      <c r="R74" s="1765"/>
      <c r="S74" s="1765"/>
      <c r="T74" s="1765"/>
      <c r="U74" s="1766"/>
      <c r="V74" s="1755"/>
      <c r="W74" s="2843"/>
      <c r="X74" s="2843"/>
      <c r="Y74" s="2843"/>
      <c r="Z74" s="2843"/>
      <c r="AA74" s="1757"/>
      <c r="AB74" s="572"/>
    </row>
    <row r="75" spans="2:28" x14ac:dyDescent="0.35">
      <c r="B75" s="571"/>
      <c r="C75" s="2847" t="s">
        <v>400</v>
      </c>
      <c r="D75" s="2848"/>
      <c r="E75" s="2848"/>
      <c r="F75" s="2848"/>
      <c r="G75" s="2848"/>
      <c r="H75" s="1761"/>
      <c r="I75" s="1762"/>
      <c r="J75" s="1761">
        <f>+H47</f>
        <v>0</v>
      </c>
      <c r="K75" s="1763"/>
      <c r="L75" s="1763"/>
      <c r="M75" s="1762"/>
      <c r="N75" s="1764" t="e">
        <f>+J75*1/H75</f>
        <v>#DIV/0!</v>
      </c>
      <c r="O75" s="1765"/>
      <c r="P75" s="1765"/>
      <c r="Q75" s="1765"/>
      <c r="R75" s="1765"/>
      <c r="S75" s="1765"/>
      <c r="T75" s="1765"/>
      <c r="U75" s="1766"/>
      <c r="V75" s="1755"/>
      <c r="W75" s="2843"/>
      <c r="X75" s="2843"/>
      <c r="Y75" s="2843"/>
      <c r="Z75" s="2843"/>
      <c r="AA75" s="1757"/>
      <c r="AB75" s="572"/>
    </row>
    <row r="76" spans="2:28" ht="15" thickBot="1" x14ac:dyDescent="0.4">
      <c r="B76" s="573"/>
      <c r="C76" s="2852" t="s">
        <v>407</v>
      </c>
      <c r="D76" s="2853"/>
      <c r="E76" s="2853"/>
      <c r="F76" s="2853"/>
      <c r="G76" s="2853"/>
      <c r="H76" s="1869"/>
      <c r="I76" s="1870"/>
      <c r="J76" s="1869">
        <f>+SUM(J73:M75)</f>
        <v>0</v>
      </c>
      <c r="K76" s="1871"/>
      <c r="L76" s="1871"/>
      <c r="M76" s="1870"/>
      <c r="N76" s="1872" t="e">
        <f>+J76*1/H76</f>
        <v>#DIV/0!</v>
      </c>
      <c r="O76" s="1873"/>
      <c r="P76" s="1873"/>
      <c r="Q76" s="1873"/>
      <c r="R76" s="1873"/>
      <c r="S76" s="1873"/>
      <c r="T76" s="1873"/>
      <c r="U76" s="1874"/>
      <c r="V76" s="1758"/>
      <c r="W76" s="1759"/>
      <c r="X76" s="1759"/>
      <c r="Y76" s="1759"/>
      <c r="Z76" s="1759"/>
      <c r="AA76" s="1760"/>
      <c r="AB76" s="574"/>
    </row>
    <row r="111" ht="6" customHeight="1" x14ac:dyDescent="0.35"/>
  </sheetData>
  <mergeCells count="169">
    <mergeCell ref="H73:I73"/>
    <mergeCell ref="J73:M73"/>
    <mergeCell ref="N73:U73"/>
    <mergeCell ref="V73:AA76"/>
    <mergeCell ref="C74:G74"/>
    <mergeCell ref="H74:I74"/>
    <mergeCell ref="J74:M74"/>
    <mergeCell ref="N74:U74"/>
    <mergeCell ref="C75:G75"/>
    <mergeCell ref="H75:I75"/>
    <mergeCell ref="J75:M75"/>
    <mergeCell ref="N75:U75"/>
    <mergeCell ref="C76:G76"/>
    <mergeCell ref="H76:I76"/>
    <mergeCell ref="J76:M76"/>
    <mergeCell ref="N76:U76"/>
    <mergeCell ref="J70:M70"/>
    <mergeCell ref="N70:U70"/>
    <mergeCell ref="C71:G71"/>
    <mergeCell ref="H71:I71"/>
    <mergeCell ref="J71:M71"/>
    <mergeCell ref="N71:U71"/>
    <mergeCell ref="C72:G72"/>
    <mergeCell ref="H72:I72"/>
    <mergeCell ref="J72:M72"/>
    <mergeCell ref="N72:U72"/>
    <mergeCell ref="J61:M61"/>
    <mergeCell ref="N61:U61"/>
    <mergeCell ref="V61:AA64"/>
    <mergeCell ref="C62:G62"/>
    <mergeCell ref="H62:I62"/>
    <mergeCell ref="J62:M62"/>
    <mergeCell ref="N62:U62"/>
    <mergeCell ref="C63:G63"/>
    <mergeCell ref="H63:I63"/>
    <mergeCell ref="J63:M63"/>
    <mergeCell ref="N63:U63"/>
    <mergeCell ref="H64:I64"/>
    <mergeCell ref="J64:M64"/>
    <mergeCell ref="N64:U64"/>
    <mergeCell ref="C7:H8"/>
    <mergeCell ref="I7:AA8"/>
    <mergeCell ref="C10:H11"/>
    <mergeCell ref="I10:Q11"/>
    <mergeCell ref="R10:U10"/>
    <mergeCell ref="V10:AA10"/>
    <mergeCell ref="R11:U11"/>
    <mergeCell ref="V11:AA11"/>
    <mergeCell ref="B2:G4"/>
    <mergeCell ref="H2:AB2"/>
    <mergeCell ref="H3:O3"/>
    <mergeCell ref="P3:AB3"/>
    <mergeCell ref="H4:AB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34:AA34"/>
    <mergeCell ref="C35:G35"/>
    <mergeCell ref="K35:P35"/>
    <mergeCell ref="Q35:AA35"/>
    <mergeCell ref="C36:G36"/>
    <mergeCell ref="K36:P36"/>
    <mergeCell ref="Q36:AA38"/>
    <mergeCell ref="C37:G37"/>
    <mergeCell ref="K37:P37"/>
    <mergeCell ref="C38:G38"/>
    <mergeCell ref="K38:P38"/>
    <mergeCell ref="C39:G39"/>
    <mergeCell ref="K39:P39"/>
    <mergeCell ref="C40:G40"/>
    <mergeCell ref="K40:P40"/>
    <mergeCell ref="C41:G41"/>
    <mergeCell ref="K41:P41"/>
    <mergeCell ref="C42:G42"/>
    <mergeCell ref="Q42:AA44"/>
    <mergeCell ref="C43:G43"/>
    <mergeCell ref="K43:P43"/>
    <mergeCell ref="C44:G44"/>
    <mergeCell ref="K44:P44"/>
    <mergeCell ref="Q39:AA41"/>
    <mergeCell ref="C49:H49"/>
    <mergeCell ref="C64:G64"/>
    <mergeCell ref="C65:G65"/>
    <mergeCell ref="Q48:AA48"/>
    <mergeCell ref="K49:P49"/>
    <mergeCell ref="C48:G48"/>
    <mergeCell ref="K48:P48"/>
    <mergeCell ref="K42:P42"/>
    <mergeCell ref="C51:AA52"/>
    <mergeCell ref="C53:AA56"/>
    <mergeCell ref="C59:G60"/>
    <mergeCell ref="H59:I60"/>
    <mergeCell ref="J59:M60"/>
    <mergeCell ref="N59:U60"/>
    <mergeCell ref="V59:AA60"/>
    <mergeCell ref="C45:G45"/>
    <mergeCell ref="K45:P45"/>
    <mergeCell ref="Q45:AA47"/>
    <mergeCell ref="C46:G46"/>
    <mergeCell ref="K46:P46"/>
    <mergeCell ref="C47:G47"/>
    <mergeCell ref="K47:P47"/>
    <mergeCell ref="C61:G61"/>
    <mergeCell ref="H61:I61"/>
    <mergeCell ref="C67:G67"/>
    <mergeCell ref="C68:G68"/>
    <mergeCell ref="C73:G73"/>
    <mergeCell ref="H65:I65"/>
    <mergeCell ref="J65:M65"/>
    <mergeCell ref="N65:U65"/>
    <mergeCell ref="V65:AA68"/>
    <mergeCell ref="C66:G66"/>
    <mergeCell ref="H66:I66"/>
    <mergeCell ref="J66:M66"/>
    <mergeCell ref="N66:U66"/>
    <mergeCell ref="H67:I67"/>
    <mergeCell ref="J67:M67"/>
    <mergeCell ref="N67:U67"/>
    <mergeCell ref="H68:I68"/>
    <mergeCell ref="J68:M68"/>
    <mergeCell ref="N68:U68"/>
    <mergeCell ref="C69:G69"/>
    <mergeCell ref="H69:I69"/>
    <mergeCell ref="J69:M69"/>
    <mergeCell ref="N69:U69"/>
    <mergeCell ref="V69:AA72"/>
    <mergeCell ref="C70:G70"/>
    <mergeCell ref="H70:I70"/>
  </mergeCells>
  <pageMargins left="0.7" right="0.7" top="0.75" bottom="0.75" header="0.3" footer="0.3"/>
  <drawing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C08AF"/>
  </sheetPr>
  <dimension ref="B1:Z108"/>
  <sheetViews>
    <sheetView topLeftCell="A39" zoomScale="70" zoomScaleNormal="70" workbookViewId="0">
      <selection activeCell="H40" sqref="H40:J40"/>
    </sheetView>
  </sheetViews>
  <sheetFormatPr baseColWidth="10" defaultColWidth="3.7265625" defaultRowHeight="14.5" x14ac:dyDescent="0.35"/>
  <cols>
    <col min="1" max="1" width="3.7265625" style="640"/>
    <col min="2" max="2" width="2.81640625" style="640" customWidth="1"/>
    <col min="3" max="6" width="2.7265625" style="640" customWidth="1"/>
    <col min="7" max="7" width="4.26953125" style="640" customWidth="1"/>
    <col min="8" max="8" width="19" style="640" customWidth="1"/>
    <col min="9" max="9" width="13.453125" style="640" customWidth="1"/>
    <col min="10" max="10" width="15" style="640" customWidth="1"/>
    <col min="11" max="14" width="3.81640625" style="640" customWidth="1"/>
    <col min="15" max="15" width="2.7265625" style="640" customWidth="1"/>
    <col min="16" max="16" width="7.7265625" style="640" customWidth="1"/>
    <col min="17" max="17" width="3.54296875" style="640" customWidth="1"/>
    <col min="18" max="18" width="3.7265625" style="640"/>
    <col min="19" max="19" width="4.81640625" style="640" customWidth="1"/>
    <col min="20" max="21" width="6.453125" style="640" customWidth="1"/>
    <col min="22" max="22" width="3.7265625" style="640"/>
    <col min="23" max="24" width="5" style="640" customWidth="1"/>
    <col min="25" max="25" width="38.54296875" style="640" customWidth="1"/>
    <col min="26" max="31" width="3.7265625" style="640"/>
    <col min="32" max="32" width="7.26953125" style="640" bestFit="1" customWidth="1"/>
    <col min="33" max="33" width="5" style="640" bestFit="1" customWidth="1"/>
    <col min="34" max="16384" width="3.7265625" style="640"/>
  </cols>
  <sheetData>
    <row r="1" spans="2:26" ht="15" thickBot="1" x14ac:dyDescent="0.4">
      <c r="B1" s="641"/>
      <c r="C1" s="641"/>
      <c r="D1" s="641"/>
      <c r="E1" s="641"/>
      <c r="F1" s="641"/>
    </row>
    <row r="2" spans="2:26" ht="45.75" customHeight="1" x14ac:dyDescent="0.35">
      <c r="B2" s="858"/>
      <c r="C2" s="859"/>
      <c r="D2" s="859"/>
      <c r="E2" s="859"/>
      <c r="F2" s="859"/>
      <c r="G2" s="859"/>
      <c r="H2" s="974" t="s">
        <v>0</v>
      </c>
      <c r="I2" s="974"/>
      <c r="J2" s="974"/>
      <c r="K2" s="974"/>
      <c r="L2" s="974"/>
      <c r="M2" s="974"/>
      <c r="N2" s="974"/>
      <c r="O2" s="974"/>
      <c r="P2" s="974"/>
      <c r="Q2" s="974"/>
      <c r="R2" s="974"/>
      <c r="S2" s="974"/>
      <c r="T2" s="974"/>
      <c r="U2" s="974"/>
      <c r="V2" s="974"/>
      <c r="W2" s="974"/>
      <c r="X2" s="974"/>
      <c r="Y2" s="974"/>
    </row>
    <row r="3" spans="2:26" x14ac:dyDescent="0.35">
      <c r="B3" s="704"/>
      <c r="C3" s="705"/>
      <c r="D3" s="705"/>
      <c r="E3" s="705"/>
      <c r="F3" s="705"/>
      <c r="G3" s="705"/>
      <c r="H3" s="862" t="s">
        <v>1</v>
      </c>
      <c r="I3" s="862"/>
      <c r="J3" s="862"/>
      <c r="K3" s="862"/>
      <c r="L3" s="862"/>
      <c r="M3" s="862"/>
      <c r="N3" s="862"/>
      <c r="O3" s="862"/>
      <c r="P3" s="862" t="s">
        <v>2</v>
      </c>
      <c r="Q3" s="862"/>
      <c r="R3" s="862"/>
      <c r="S3" s="862"/>
      <c r="T3" s="862"/>
      <c r="U3" s="862"/>
      <c r="V3" s="862"/>
      <c r="W3" s="862"/>
      <c r="X3" s="862"/>
      <c r="Y3" s="862"/>
    </row>
    <row r="4" spans="2:26" ht="15" thickBot="1" x14ac:dyDescent="0.4">
      <c r="B4" s="707"/>
      <c r="C4" s="708"/>
      <c r="D4" s="708"/>
      <c r="E4" s="708"/>
      <c r="F4" s="708"/>
      <c r="G4" s="708"/>
      <c r="H4" s="864" t="s">
        <v>3</v>
      </c>
      <c r="I4" s="864"/>
      <c r="J4" s="864"/>
      <c r="K4" s="864"/>
      <c r="L4" s="864"/>
      <c r="M4" s="864"/>
      <c r="N4" s="864"/>
      <c r="O4" s="864"/>
      <c r="P4" s="864"/>
      <c r="Q4" s="864"/>
      <c r="R4" s="864"/>
      <c r="S4" s="864"/>
      <c r="T4" s="864"/>
      <c r="U4" s="864"/>
      <c r="V4" s="864"/>
      <c r="W4" s="864"/>
      <c r="X4" s="864"/>
      <c r="Y4" s="864"/>
    </row>
    <row r="5" spans="2:26" x14ac:dyDescent="0.35">
      <c r="H5" s="476"/>
      <c r="I5" s="476"/>
      <c r="J5" s="476"/>
      <c r="K5" s="476"/>
      <c r="L5" s="476"/>
      <c r="M5" s="476"/>
      <c r="N5" s="476"/>
      <c r="O5" s="476"/>
      <c r="P5" s="476"/>
      <c r="Q5" s="476"/>
      <c r="R5" s="476"/>
      <c r="S5" s="476"/>
      <c r="T5" s="476"/>
      <c r="U5" s="476"/>
      <c r="V5" s="476"/>
      <c r="W5" s="476"/>
      <c r="X5" s="476"/>
      <c r="Y5" s="476"/>
    </row>
    <row r="6" spans="2:26" ht="15" thickBot="1" x14ac:dyDescent="0.4">
      <c r="B6" s="506"/>
      <c r="C6" s="507"/>
      <c r="D6" s="507"/>
      <c r="E6" s="507"/>
      <c r="F6" s="507"/>
      <c r="G6" s="507"/>
      <c r="H6" s="507"/>
      <c r="I6" s="508"/>
      <c r="J6" s="508"/>
      <c r="K6" s="508"/>
      <c r="L6" s="508"/>
      <c r="M6" s="508"/>
      <c r="N6" s="508"/>
      <c r="O6" s="508"/>
      <c r="P6" s="508"/>
      <c r="Q6" s="508"/>
      <c r="R6" s="509"/>
      <c r="S6" s="509"/>
      <c r="T6" s="509"/>
      <c r="U6" s="509"/>
      <c r="V6" s="509"/>
      <c r="W6" s="507"/>
      <c r="X6" s="507"/>
      <c r="Y6" s="507"/>
      <c r="Z6" s="269"/>
    </row>
    <row r="7" spans="2:26" ht="15" customHeight="1" x14ac:dyDescent="0.35">
      <c r="B7" s="511"/>
      <c r="C7" s="953" t="s">
        <v>4</v>
      </c>
      <c r="D7" s="954"/>
      <c r="E7" s="954"/>
      <c r="F7" s="954"/>
      <c r="G7" s="954"/>
      <c r="H7" s="955"/>
      <c r="I7" s="1034" t="s">
        <v>372</v>
      </c>
      <c r="J7" s="1035"/>
      <c r="K7" s="1035"/>
      <c r="L7" s="1035"/>
      <c r="M7" s="1035"/>
      <c r="N7" s="1035"/>
      <c r="O7" s="1035"/>
      <c r="P7" s="1035"/>
      <c r="Q7" s="1035"/>
      <c r="R7" s="1035"/>
      <c r="S7" s="1035"/>
      <c r="T7" s="1035"/>
      <c r="U7" s="1035"/>
      <c r="V7" s="1035"/>
      <c r="W7" s="1035"/>
      <c r="X7" s="1035"/>
      <c r="Y7" s="1036"/>
      <c r="Z7" s="608"/>
    </row>
    <row r="8" spans="2:26" ht="15" thickBot="1" x14ac:dyDescent="0.4">
      <c r="B8" s="511"/>
      <c r="C8" s="956"/>
      <c r="D8" s="957"/>
      <c r="E8" s="957"/>
      <c r="F8" s="957"/>
      <c r="G8" s="957"/>
      <c r="H8" s="958"/>
      <c r="I8" s="1037"/>
      <c r="J8" s="1038"/>
      <c r="K8" s="1038"/>
      <c r="L8" s="1038"/>
      <c r="M8" s="1038"/>
      <c r="N8" s="1038"/>
      <c r="O8" s="1038"/>
      <c r="P8" s="1038"/>
      <c r="Q8" s="1038"/>
      <c r="R8" s="1038"/>
      <c r="S8" s="1038"/>
      <c r="T8" s="1038"/>
      <c r="U8" s="1038"/>
      <c r="V8" s="1038"/>
      <c r="W8" s="1038"/>
      <c r="X8" s="1038"/>
      <c r="Y8" s="1039"/>
      <c r="Z8" s="608"/>
    </row>
    <row r="9" spans="2:26" ht="15" thickBot="1" x14ac:dyDescent="0.4">
      <c r="B9" s="511"/>
      <c r="C9" s="513"/>
      <c r="D9" s="513"/>
      <c r="E9" s="513"/>
      <c r="F9" s="513"/>
      <c r="G9" s="513"/>
      <c r="H9" s="513"/>
      <c r="I9" s="514"/>
      <c r="J9" s="514"/>
      <c r="K9" s="514"/>
      <c r="L9" s="514"/>
      <c r="M9" s="514"/>
      <c r="N9" s="514"/>
      <c r="O9" s="514"/>
      <c r="P9" s="514"/>
      <c r="Q9" s="514"/>
      <c r="R9" s="515"/>
      <c r="S9" s="515"/>
      <c r="T9" s="515"/>
      <c r="U9" s="515"/>
      <c r="V9" s="515"/>
      <c r="W9" s="513"/>
      <c r="X9" s="513"/>
      <c r="Y9" s="513"/>
      <c r="Z9" s="608"/>
    </row>
    <row r="10" spans="2:26" ht="15" customHeight="1" thickBot="1" x14ac:dyDescent="0.4">
      <c r="B10" s="511"/>
      <c r="C10" s="953" t="s">
        <v>5</v>
      </c>
      <c r="D10" s="954"/>
      <c r="E10" s="954"/>
      <c r="F10" s="954"/>
      <c r="G10" s="954"/>
      <c r="H10" s="955"/>
      <c r="I10" s="1909" t="s">
        <v>408</v>
      </c>
      <c r="J10" s="1910"/>
      <c r="K10" s="1910"/>
      <c r="L10" s="1910"/>
      <c r="M10" s="1910"/>
      <c r="N10" s="1910"/>
      <c r="O10" s="1910"/>
      <c r="P10" s="1910"/>
      <c r="Q10" s="1911"/>
      <c r="R10" s="834" t="s">
        <v>7</v>
      </c>
      <c r="S10" s="835"/>
      <c r="T10" s="835"/>
      <c r="U10" s="836"/>
      <c r="V10" s="929" t="s">
        <v>8</v>
      </c>
      <c r="W10" s="930"/>
      <c r="X10" s="930"/>
      <c r="Y10" s="931"/>
      <c r="Z10" s="608"/>
    </row>
    <row r="11" spans="2:26" ht="28.5" customHeight="1" thickBot="1" x14ac:dyDescent="0.4">
      <c r="B11" s="511"/>
      <c r="C11" s="956"/>
      <c r="D11" s="957"/>
      <c r="E11" s="957"/>
      <c r="F11" s="957"/>
      <c r="G11" s="957"/>
      <c r="H11" s="958"/>
      <c r="I11" s="1441"/>
      <c r="J11" s="1442"/>
      <c r="K11" s="1442"/>
      <c r="L11" s="1442"/>
      <c r="M11" s="1442"/>
      <c r="N11" s="1442"/>
      <c r="O11" s="1442"/>
      <c r="P11" s="1442"/>
      <c r="Q11" s="1443"/>
      <c r="R11" s="840" t="s">
        <v>409</v>
      </c>
      <c r="S11" s="841"/>
      <c r="T11" s="841"/>
      <c r="U11" s="842"/>
      <c r="V11" s="1912">
        <v>1</v>
      </c>
      <c r="W11" s="1913"/>
      <c r="X11" s="1913"/>
      <c r="Y11" s="1914"/>
      <c r="Z11" s="608"/>
    </row>
    <row r="12" spans="2:26" ht="15" thickBot="1" x14ac:dyDescent="0.4">
      <c r="B12" s="516"/>
      <c r="C12" s="517"/>
      <c r="D12" s="517"/>
      <c r="E12" s="517"/>
      <c r="F12" s="517"/>
      <c r="G12" s="517"/>
      <c r="H12" s="517"/>
      <c r="I12" s="517"/>
      <c r="J12" s="517"/>
      <c r="K12" s="517"/>
      <c r="L12" s="517"/>
      <c r="M12" s="517"/>
      <c r="N12" s="517"/>
      <c r="O12" s="517"/>
      <c r="P12" s="517"/>
      <c r="Q12" s="517"/>
      <c r="R12" s="517"/>
      <c r="S12" s="517"/>
      <c r="T12" s="517"/>
      <c r="U12" s="517"/>
      <c r="V12" s="517"/>
      <c r="W12" s="517"/>
      <c r="X12" s="517"/>
      <c r="Y12" s="517"/>
      <c r="Z12" s="608"/>
    </row>
    <row r="13" spans="2:26" ht="15" customHeight="1" x14ac:dyDescent="0.35">
      <c r="B13" s="516"/>
      <c r="C13" s="953" t="s">
        <v>10</v>
      </c>
      <c r="D13" s="954"/>
      <c r="E13" s="954"/>
      <c r="F13" s="954"/>
      <c r="G13" s="954"/>
      <c r="H13" s="955"/>
      <c r="I13" s="1892" t="s">
        <v>410</v>
      </c>
      <c r="J13" s="1893"/>
      <c r="K13" s="1893"/>
      <c r="L13" s="1893"/>
      <c r="M13" s="1893"/>
      <c r="N13" s="1893"/>
      <c r="O13" s="1893"/>
      <c r="P13" s="1893"/>
      <c r="Q13" s="1893"/>
      <c r="R13" s="1893"/>
      <c r="S13" s="1894"/>
      <c r="T13" s="953" t="s">
        <v>11</v>
      </c>
      <c r="U13" s="954"/>
      <c r="V13" s="954"/>
      <c r="W13" s="954"/>
      <c r="X13" s="954"/>
      <c r="Y13" s="955"/>
      <c r="Z13" s="608"/>
    </row>
    <row r="14" spans="2:26" ht="50.25" customHeight="1" thickBot="1" x14ac:dyDescent="0.4">
      <c r="B14" s="516"/>
      <c r="C14" s="956"/>
      <c r="D14" s="957"/>
      <c r="E14" s="957"/>
      <c r="F14" s="957"/>
      <c r="G14" s="957"/>
      <c r="H14" s="958"/>
      <c r="I14" s="1895"/>
      <c r="J14" s="1896"/>
      <c r="K14" s="1896"/>
      <c r="L14" s="1896"/>
      <c r="M14" s="1896"/>
      <c r="N14" s="1896"/>
      <c r="O14" s="1896"/>
      <c r="P14" s="1896"/>
      <c r="Q14" s="1896"/>
      <c r="R14" s="1896"/>
      <c r="S14" s="1897"/>
      <c r="T14" s="965" t="s">
        <v>411</v>
      </c>
      <c r="U14" s="966"/>
      <c r="V14" s="966"/>
      <c r="W14" s="966"/>
      <c r="X14" s="966"/>
      <c r="Y14" s="967"/>
      <c r="Z14" s="608"/>
    </row>
    <row r="15" spans="2:26" ht="15" thickBot="1" x14ac:dyDescent="0.4">
      <c r="B15" s="516"/>
      <c r="C15" s="517"/>
      <c r="D15" s="517"/>
      <c r="E15" s="517"/>
      <c r="F15" s="517"/>
      <c r="G15" s="517"/>
      <c r="H15" s="517"/>
      <c r="I15" s="517"/>
      <c r="J15" s="517"/>
      <c r="K15" s="517"/>
      <c r="L15" s="517"/>
      <c r="M15" s="517"/>
      <c r="N15" s="517"/>
      <c r="O15" s="517"/>
      <c r="P15" s="517"/>
      <c r="Q15" s="517"/>
      <c r="R15" s="517"/>
      <c r="S15" s="517"/>
      <c r="T15" s="517"/>
      <c r="U15" s="517"/>
      <c r="V15" s="517"/>
      <c r="W15" s="517"/>
      <c r="X15" s="517"/>
      <c r="Y15" s="517"/>
      <c r="Z15" s="608"/>
    </row>
    <row r="16" spans="2:26" ht="57.75" customHeight="1" thickBot="1" x14ac:dyDescent="0.4">
      <c r="B16" s="516"/>
      <c r="C16" s="938" t="s">
        <v>13</v>
      </c>
      <c r="D16" s="939"/>
      <c r="E16" s="939"/>
      <c r="F16" s="939"/>
      <c r="G16" s="939"/>
      <c r="H16" s="940"/>
      <c r="I16" s="1887" t="s">
        <v>412</v>
      </c>
      <c r="J16" s="1888"/>
      <c r="K16" s="1888"/>
      <c r="L16" s="1888"/>
      <c r="M16" s="1888"/>
      <c r="N16" s="1888"/>
      <c r="O16" s="1888"/>
      <c r="P16" s="1888"/>
      <c r="Q16" s="1888"/>
      <c r="R16" s="1888"/>
      <c r="S16" s="1888"/>
      <c r="T16" s="1888"/>
      <c r="U16" s="1888"/>
      <c r="V16" s="1888"/>
      <c r="W16" s="1888"/>
      <c r="X16" s="1888"/>
      <c r="Y16" s="1889"/>
      <c r="Z16" s="608"/>
    </row>
    <row r="17" spans="2:26" ht="16.5" customHeight="1" thickBot="1" x14ac:dyDescent="0.4">
      <c r="B17" s="516"/>
      <c r="C17" s="515"/>
      <c r="D17" s="515"/>
      <c r="E17" s="515"/>
      <c r="F17" s="515"/>
      <c r="G17" s="515"/>
      <c r="H17" s="515"/>
      <c r="I17" s="519"/>
      <c r="J17" s="519"/>
      <c r="K17" s="519"/>
      <c r="L17" s="519"/>
      <c r="M17" s="519"/>
      <c r="N17" s="519"/>
      <c r="O17" s="519"/>
      <c r="P17" s="519"/>
      <c r="Q17" s="519"/>
      <c r="R17" s="519"/>
      <c r="S17" s="519"/>
      <c r="T17" s="519"/>
      <c r="U17" s="519"/>
      <c r="V17" s="519"/>
      <c r="W17" s="519"/>
      <c r="X17" s="519"/>
      <c r="Y17" s="519"/>
      <c r="Z17" s="608"/>
    </row>
    <row r="18" spans="2:26" ht="89.25" customHeight="1" thickBot="1" x14ac:dyDescent="0.4">
      <c r="B18" s="516"/>
      <c r="C18" s="938" t="s">
        <v>75</v>
      </c>
      <c r="D18" s="939"/>
      <c r="E18" s="939"/>
      <c r="F18" s="939"/>
      <c r="G18" s="939"/>
      <c r="H18" s="940"/>
      <c r="I18" s="1898" t="s">
        <v>413</v>
      </c>
      <c r="J18" s="1899"/>
      <c r="K18" s="1899"/>
      <c r="L18" s="1899"/>
      <c r="M18" s="1899"/>
      <c r="N18" s="1899"/>
      <c r="O18" s="1899"/>
      <c r="P18" s="1899"/>
      <c r="Q18" s="1899"/>
      <c r="R18" s="1899"/>
      <c r="S18" s="1899"/>
      <c r="T18" s="1899"/>
      <c r="U18" s="1899"/>
      <c r="V18" s="1899"/>
      <c r="W18" s="1899"/>
      <c r="X18" s="1899"/>
      <c r="Y18" s="1900"/>
      <c r="Z18" s="608"/>
    </row>
    <row r="19" spans="2:26" ht="16.5" customHeight="1" thickBot="1" x14ac:dyDescent="0.4">
      <c r="B19" s="516"/>
      <c r="C19" s="515"/>
      <c r="D19" s="515"/>
      <c r="E19" s="515"/>
      <c r="F19" s="515"/>
      <c r="G19" s="515"/>
      <c r="H19" s="515"/>
      <c r="I19" s="519"/>
      <c r="J19" s="519"/>
      <c r="K19" s="519"/>
      <c r="L19" s="519"/>
      <c r="M19" s="519"/>
      <c r="N19" s="519"/>
      <c r="O19" s="519"/>
      <c r="P19" s="519"/>
      <c r="Q19" s="519"/>
      <c r="R19" s="519"/>
      <c r="S19" s="519"/>
      <c r="T19" s="519"/>
      <c r="U19" s="519"/>
      <c r="V19" s="519"/>
      <c r="W19" s="519"/>
      <c r="X19" s="519"/>
      <c r="Y19" s="519"/>
      <c r="Z19" s="608"/>
    </row>
    <row r="20" spans="2:26" ht="22.5" customHeight="1" x14ac:dyDescent="0.35">
      <c r="B20" s="516"/>
      <c r="C20" s="843" t="s">
        <v>17</v>
      </c>
      <c r="D20" s="844"/>
      <c r="E20" s="844"/>
      <c r="F20" s="844"/>
      <c r="G20" s="844"/>
      <c r="H20" s="968"/>
      <c r="I20" s="1901" t="s">
        <v>414</v>
      </c>
      <c r="J20" s="1902"/>
      <c r="K20" s="1902"/>
      <c r="L20" s="1903"/>
      <c r="M20" s="929" t="s">
        <v>18</v>
      </c>
      <c r="N20" s="930"/>
      <c r="O20" s="930"/>
      <c r="P20" s="930"/>
      <c r="Q20" s="930"/>
      <c r="R20" s="930"/>
      <c r="S20" s="931"/>
      <c r="T20" s="929" t="s">
        <v>19</v>
      </c>
      <c r="U20" s="930"/>
      <c r="V20" s="930"/>
      <c r="W20" s="930"/>
      <c r="X20" s="930"/>
      <c r="Y20" s="931"/>
      <c r="Z20" s="608"/>
    </row>
    <row r="21" spans="2:26" ht="30.75" customHeight="1" thickBot="1" x14ac:dyDescent="0.4">
      <c r="B21" s="516"/>
      <c r="C21" s="845"/>
      <c r="D21" s="846"/>
      <c r="E21" s="846"/>
      <c r="F21" s="846"/>
      <c r="G21" s="846"/>
      <c r="H21" s="969"/>
      <c r="I21" s="1904"/>
      <c r="J21" s="1905"/>
      <c r="K21" s="1905"/>
      <c r="L21" s="1906"/>
      <c r="M21" s="970" t="s">
        <v>194</v>
      </c>
      <c r="N21" s="971"/>
      <c r="O21" s="971"/>
      <c r="P21" s="971"/>
      <c r="Q21" s="971"/>
      <c r="R21" s="971"/>
      <c r="S21" s="972"/>
      <c r="T21" s="1907" t="s">
        <v>415</v>
      </c>
      <c r="U21" s="1908"/>
      <c r="V21" s="1908"/>
      <c r="W21" s="1908"/>
      <c r="X21" s="1908"/>
      <c r="Y21" s="1908"/>
      <c r="Z21" s="608"/>
    </row>
    <row r="22" spans="2:26" ht="15" thickBot="1" x14ac:dyDescent="0.4">
      <c r="B22" s="516"/>
      <c r="C22" s="517"/>
      <c r="D22" s="517"/>
      <c r="E22" s="517"/>
      <c r="F22" s="517"/>
      <c r="G22" s="517"/>
      <c r="H22" s="517"/>
      <c r="I22" s="517"/>
      <c r="J22" s="517"/>
      <c r="K22" s="517"/>
      <c r="L22" s="517"/>
      <c r="M22" s="517"/>
      <c r="N22" s="517"/>
      <c r="O22" s="517"/>
      <c r="P22" s="517"/>
      <c r="Q22" s="517"/>
      <c r="R22" s="517"/>
      <c r="S22" s="517"/>
      <c r="T22" s="517"/>
      <c r="U22" s="517"/>
      <c r="V22" s="517"/>
      <c r="W22" s="517"/>
      <c r="X22" s="517"/>
      <c r="Y22" s="517"/>
      <c r="Z22" s="608"/>
    </row>
    <row r="23" spans="2:26" ht="31.5" customHeight="1" x14ac:dyDescent="0.35">
      <c r="B23" s="516"/>
      <c r="C23" s="929" t="s">
        <v>22</v>
      </c>
      <c r="D23" s="930"/>
      <c r="E23" s="930"/>
      <c r="F23" s="930"/>
      <c r="G23" s="930"/>
      <c r="H23" s="930"/>
      <c r="I23" s="931"/>
      <c r="J23" s="929" t="s">
        <v>23</v>
      </c>
      <c r="K23" s="930"/>
      <c r="L23" s="930"/>
      <c r="M23" s="930"/>
      <c r="N23" s="930"/>
      <c r="O23" s="930"/>
      <c r="P23" s="931"/>
      <c r="Q23" s="929" t="s">
        <v>24</v>
      </c>
      <c r="R23" s="930"/>
      <c r="S23" s="930"/>
      <c r="T23" s="930"/>
      <c r="U23" s="930"/>
      <c r="V23" s="930"/>
      <c r="W23" s="930"/>
      <c r="X23" s="930"/>
      <c r="Y23" s="931"/>
      <c r="Z23" s="608"/>
    </row>
    <row r="24" spans="2:26" ht="58" customHeight="1" thickBot="1" x14ac:dyDescent="0.4">
      <c r="B24" s="516"/>
      <c r="C24" s="932" t="s">
        <v>416</v>
      </c>
      <c r="D24" s="933"/>
      <c r="E24" s="933"/>
      <c r="F24" s="933"/>
      <c r="G24" s="933"/>
      <c r="H24" s="933"/>
      <c r="I24" s="934"/>
      <c r="J24" s="932" t="s">
        <v>417</v>
      </c>
      <c r="K24" s="933"/>
      <c r="L24" s="933"/>
      <c r="M24" s="933"/>
      <c r="N24" s="933"/>
      <c r="O24" s="933"/>
      <c r="P24" s="934"/>
      <c r="Q24" s="1879" t="s">
        <v>79</v>
      </c>
      <c r="R24" s="1880"/>
      <c r="S24" s="1880"/>
      <c r="T24" s="1880"/>
      <c r="U24" s="1880"/>
      <c r="V24" s="1880"/>
      <c r="W24" s="1880"/>
      <c r="X24" s="1880"/>
      <c r="Y24" s="1881"/>
      <c r="Z24" s="608"/>
    </row>
    <row r="25" spans="2:26" ht="15" thickBot="1" x14ac:dyDescent="0.4">
      <c r="B25" s="516"/>
      <c r="C25" s="517"/>
      <c r="D25" s="517"/>
      <c r="E25" s="517"/>
      <c r="F25" s="517"/>
      <c r="G25" s="517"/>
      <c r="H25" s="517"/>
      <c r="I25" s="517"/>
      <c r="J25" s="517"/>
      <c r="K25" s="517"/>
      <c r="L25" s="517"/>
      <c r="M25" s="517"/>
      <c r="N25" s="517"/>
      <c r="O25" s="517"/>
      <c r="P25" s="517"/>
      <c r="Q25" s="517"/>
      <c r="R25" s="517"/>
      <c r="S25" s="517"/>
      <c r="T25" s="517"/>
      <c r="U25" s="517"/>
      <c r="V25" s="517"/>
      <c r="W25" s="517"/>
      <c r="X25" s="517"/>
      <c r="Y25" s="517"/>
      <c r="Z25" s="608"/>
    </row>
    <row r="26" spans="2:26" ht="46.5" customHeight="1" thickBot="1" x14ac:dyDescent="0.4">
      <c r="B26" s="516"/>
      <c r="C26" s="938" t="s">
        <v>26</v>
      </c>
      <c r="D26" s="939"/>
      <c r="E26" s="939"/>
      <c r="F26" s="939"/>
      <c r="G26" s="939"/>
      <c r="H26" s="940"/>
      <c r="I26" s="1887" t="s">
        <v>418</v>
      </c>
      <c r="J26" s="1888"/>
      <c r="K26" s="1888"/>
      <c r="L26" s="1888"/>
      <c r="M26" s="1888"/>
      <c r="N26" s="1888"/>
      <c r="O26" s="1888"/>
      <c r="P26" s="1888"/>
      <c r="Q26" s="1888"/>
      <c r="R26" s="1888"/>
      <c r="S26" s="1888"/>
      <c r="T26" s="1888"/>
      <c r="U26" s="1888"/>
      <c r="V26" s="1888"/>
      <c r="W26" s="1888"/>
      <c r="X26" s="1888"/>
      <c r="Y26" s="1889"/>
      <c r="Z26" s="608"/>
    </row>
    <row r="27" spans="2:26" ht="15" thickBot="1" x14ac:dyDescent="0.4">
      <c r="B27" s="516"/>
      <c r="C27" s="515"/>
      <c r="D27" s="515"/>
      <c r="E27" s="515"/>
      <c r="F27" s="515"/>
      <c r="G27" s="515"/>
      <c r="H27" s="515"/>
      <c r="I27" s="519"/>
      <c r="J27" s="519"/>
      <c r="K27" s="519"/>
      <c r="L27" s="519"/>
      <c r="M27" s="519"/>
      <c r="N27" s="519"/>
      <c r="O27" s="519"/>
      <c r="P27" s="519"/>
      <c r="Q27" s="519"/>
      <c r="R27" s="519"/>
      <c r="S27" s="519"/>
      <c r="T27" s="519"/>
      <c r="U27" s="519"/>
      <c r="V27" s="519"/>
      <c r="W27" s="519"/>
      <c r="X27" s="519"/>
      <c r="Y27" s="519"/>
      <c r="Z27" s="608"/>
    </row>
    <row r="28" spans="2:26" ht="39.75" customHeight="1" thickBot="1" x14ac:dyDescent="0.4">
      <c r="B28" s="516"/>
      <c r="C28" s="938" t="s">
        <v>28</v>
      </c>
      <c r="D28" s="939"/>
      <c r="E28" s="939"/>
      <c r="F28" s="939"/>
      <c r="G28" s="939"/>
      <c r="H28" s="940"/>
      <c r="I28" s="1882">
        <v>4</v>
      </c>
      <c r="J28" s="1883"/>
      <c r="K28" s="721" t="s">
        <v>29</v>
      </c>
      <c r="L28" s="722"/>
      <c r="M28" s="722"/>
      <c r="N28" s="1122"/>
      <c r="O28" s="1123" t="s">
        <v>30</v>
      </c>
      <c r="P28" s="1124"/>
      <c r="Q28" s="1124"/>
      <c r="R28" s="530"/>
      <c r="S28" s="1125" t="s">
        <v>31</v>
      </c>
      <c r="T28" s="1126"/>
      <c r="U28" s="612" t="s">
        <v>97</v>
      </c>
      <c r="V28" s="1124" t="s">
        <v>33</v>
      </c>
      <c r="W28" s="1124"/>
      <c r="X28" s="1126"/>
      <c r="Y28" s="520"/>
      <c r="Z28" s="608"/>
    </row>
    <row r="29" spans="2:26" ht="15" thickBot="1" x14ac:dyDescent="0.4">
      <c r="B29" s="516"/>
      <c r="C29" s="517"/>
      <c r="D29" s="517"/>
      <c r="E29" s="517"/>
      <c r="F29" s="517"/>
      <c r="G29" s="517"/>
      <c r="H29" s="517"/>
      <c r="I29" s="517"/>
      <c r="J29" s="517"/>
      <c r="K29" s="517"/>
      <c r="L29" s="517"/>
      <c r="M29" s="517"/>
      <c r="N29" s="517"/>
      <c r="O29" s="517"/>
      <c r="P29" s="517"/>
      <c r="Q29" s="517"/>
      <c r="R29" s="517"/>
      <c r="S29" s="517"/>
      <c r="T29" s="517"/>
      <c r="U29" s="517"/>
      <c r="V29" s="517"/>
      <c r="W29" s="517"/>
      <c r="X29" s="517"/>
      <c r="Y29" s="517"/>
      <c r="Z29" s="608"/>
    </row>
    <row r="30" spans="2:26" x14ac:dyDescent="0.35">
      <c r="B30" s="516"/>
      <c r="C30" s="778" t="s">
        <v>34</v>
      </c>
      <c r="D30" s="779"/>
      <c r="E30" s="779"/>
      <c r="F30" s="779"/>
      <c r="G30" s="779"/>
      <c r="H30" s="779"/>
      <c r="I30" s="779"/>
      <c r="J30" s="1886" t="s">
        <v>35</v>
      </c>
      <c r="K30" s="1886"/>
      <c r="L30" s="1886"/>
      <c r="M30" s="1886"/>
      <c r="N30" s="1886"/>
      <c r="O30" s="1890" t="s">
        <v>36</v>
      </c>
      <c r="P30" s="1890"/>
      <c r="Q30" s="1890"/>
      <c r="R30" s="1890"/>
      <c r="S30" s="1890"/>
      <c r="T30" s="1890"/>
      <c r="U30" s="1891" t="s">
        <v>37</v>
      </c>
      <c r="V30" s="1891"/>
      <c r="W30" s="1891"/>
      <c r="X30" s="1891"/>
      <c r="Y30" s="1891"/>
      <c r="Z30" s="270"/>
    </row>
    <row r="31" spans="2:26" ht="14.25" customHeight="1" x14ac:dyDescent="0.35">
      <c r="B31" s="516"/>
      <c r="C31" s="781"/>
      <c r="D31" s="782"/>
      <c r="E31" s="782"/>
      <c r="F31" s="782"/>
      <c r="G31" s="782"/>
      <c r="H31" s="782"/>
      <c r="I31" s="782"/>
      <c r="J31" s="607" t="s">
        <v>38</v>
      </c>
      <c r="K31" s="1885" t="s">
        <v>39</v>
      </c>
      <c r="L31" s="1885"/>
      <c r="M31" s="1885"/>
      <c r="N31" s="1885"/>
      <c r="O31" s="1885" t="s">
        <v>38</v>
      </c>
      <c r="P31" s="1885"/>
      <c r="Q31" s="1885"/>
      <c r="R31" s="1885" t="s">
        <v>39</v>
      </c>
      <c r="S31" s="1885"/>
      <c r="T31" s="1885"/>
      <c r="U31" s="1885" t="s">
        <v>38</v>
      </c>
      <c r="V31" s="1885"/>
      <c r="W31" s="1885" t="s">
        <v>39</v>
      </c>
      <c r="X31" s="1885"/>
      <c r="Y31" s="1885"/>
      <c r="Z31" s="271"/>
    </row>
    <row r="32" spans="2:26" ht="15" customHeight="1" thickBot="1" x14ac:dyDescent="0.4">
      <c r="B32" s="516"/>
      <c r="C32" s="784"/>
      <c r="D32" s="785"/>
      <c r="E32" s="785"/>
      <c r="F32" s="785"/>
      <c r="G32" s="785"/>
      <c r="H32" s="785"/>
      <c r="I32" s="785"/>
      <c r="J32" s="272" t="s">
        <v>419</v>
      </c>
      <c r="K32" s="1884" t="s">
        <v>131</v>
      </c>
      <c r="L32" s="1884"/>
      <c r="M32" s="1884"/>
      <c r="N32" s="1884"/>
      <c r="O32" s="1884" t="s">
        <v>420</v>
      </c>
      <c r="P32" s="1884"/>
      <c r="Q32" s="1884"/>
      <c r="R32" s="1884" t="s">
        <v>421</v>
      </c>
      <c r="S32" s="1884"/>
      <c r="T32" s="1884"/>
      <c r="U32" s="1884" t="s">
        <v>422</v>
      </c>
      <c r="V32" s="1884"/>
      <c r="W32" s="1884" t="s">
        <v>423</v>
      </c>
      <c r="X32" s="1884"/>
      <c r="Y32" s="1884"/>
      <c r="Z32" s="273"/>
    </row>
    <row r="33" spans="2:26" ht="15.75" customHeight="1" thickBot="1" x14ac:dyDescent="0.4">
      <c r="B33" s="516"/>
      <c r="C33" s="517"/>
      <c r="D33" s="517"/>
      <c r="E33" s="517"/>
      <c r="F33" s="517"/>
      <c r="G33" s="517"/>
      <c r="H33" s="517"/>
      <c r="I33" s="517"/>
      <c r="J33" s="517"/>
      <c r="K33" s="517"/>
      <c r="L33" s="517"/>
      <c r="M33" s="517"/>
      <c r="N33" s="517"/>
      <c r="O33" s="517"/>
      <c r="P33" s="517"/>
      <c r="Q33" s="517"/>
      <c r="R33" s="517"/>
      <c r="S33" s="517"/>
      <c r="T33" s="517"/>
      <c r="U33" s="517"/>
      <c r="V33" s="517"/>
      <c r="W33" s="517"/>
      <c r="X33" s="517"/>
      <c r="Y33" s="517"/>
      <c r="Z33" s="608"/>
    </row>
    <row r="34" spans="2:26" s="642" customFormat="1" x14ac:dyDescent="0.35">
      <c r="B34" s="521"/>
      <c r="C34" s="768" t="s">
        <v>40</v>
      </c>
      <c r="D34" s="769"/>
      <c r="E34" s="769"/>
      <c r="F34" s="769"/>
      <c r="G34" s="769"/>
      <c r="H34" s="769"/>
      <c r="I34" s="769"/>
      <c r="J34" s="769"/>
      <c r="K34" s="769"/>
      <c r="L34" s="769"/>
      <c r="M34" s="769"/>
      <c r="N34" s="769"/>
      <c r="O34" s="769"/>
      <c r="P34" s="769"/>
      <c r="Q34" s="769"/>
      <c r="R34" s="769"/>
      <c r="S34" s="769"/>
      <c r="T34" s="769"/>
      <c r="U34" s="769"/>
      <c r="V34" s="769"/>
      <c r="W34" s="769"/>
      <c r="X34" s="769"/>
      <c r="Y34" s="770"/>
      <c r="Z34" s="236"/>
    </row>
    <row r="35" spans="2:26" s="642" customFormat="1" ht="15" thickBot="1" x14ac:dyDescent="0.4">
      <c r="B35" s="521"/>
      <c r="C35" s="746"/>
      <c r="D35" s="747"/>
      <c r="E35" s="747"/>
      <c r="F35" s="747"/>
      <c r="G35" s="747"/>
      <c r="H35" s="747"/>
      <c r="I35" s="747"/>
      <c r="J35" s="747"/>
      <c r="K35" s="747"/>
      <c r="L35" s="747"/>
      <c r="M35" s="747"/>
      <c r="N35" s="747"/>
      <c r="O35" s="747"/>
      <c r="P35" s="747"/>
      <c r="Q35" s="747"/>
      <c r="R35" s="747"/>
      <c r="S35" s="747"/>
      <c r="T35" s="747"/>
      <c r="U35" s="747"/>
      <c r="V35" s="747"/>
      <c r="W35" s="747"/>
      <c r="X35" s="747"/>
      <c r="Y35" s="748"/>
      <c r="Z35" s="236"/>
    </row>
    <row r="36" spans="2:26" s="642" customFormat="1" ht="14.25" customHeight="1" x14ac:dyDescent="0.35">
      <c r="B36" s="521"/>
      <c r="C36" s="768" t="s">
        <v>41</v>
      </c>
      <c r="D36" s="769"/>
      <c r="E36" s="769"/>
      <c r="F36" s="769"/>
      <c r="G36" s="770"/>
      <c r="H36" s="1918" t="s">
        <v>424</v>
      </c>
      <c r="I36" s="1918" t="s">
        <v>425</v>
      </c>
      <c r="J36" s="1918" t="s">
        <v>426</v>
      </c>
      <c r="K36" s="1120" t="s">
        <v>43</v>
      </c>
      <c r="L36" s="769"/>
      <c r="M36" s="769"/>
      <c r="N36" s="769"/>
      <c r="O36" s="769"/>
      <c r="P36" s="769"/>
      <c r="Q36" s="769"/>
      <c r="R36" s="769"/>
      <c r="S36" s="769"/>
      <c r="T36" s="769"/>
      <c r="U36" s="769"/>
      <c r="V36" s="769"/>
      <c r="W36" s="769"/>
      <c r="X36" s="769"/>
      <c r="Y36" s="770"/>
      <c r="Z36" s="236"/>
    </row>
    <row r="37" spans="2:26" s="642" customFormat="1" ht="60" customHeight="1" thickBot="1" x14ac:dyDescent="0.4">
      <c r="B37" s="521"/>
      <c r="C37" s="746"/>
      <c r="D37" s="747"/>
      <c r="E37" s="747"/>
      <c r="F37" s="747"/>
      <c r="G37" s="748"/>
      <c r="H37" s="1919"/>
      <c r="I37" s="1919"/>
      <c r="J37" s="1919"/>
      <c r="K37" s="1121"/>
      <c r="L37" s="747"/>
      <c r="M37" s="747"/>
      <c r="N37" s="747"/>
      <c r="O37" s="747"/>
      <c r="P37" s="747"/>
      <c r="Q37" s="747"/>
      <c r="R37" s="747"/>
      <c r="S37" s="747"/>
      <c r="T37" s="747"/>
      <c r="U37" s="747"/>
      <c r="V37" s="747"/>
      <c r="W37" s="747"/>
      <c r="X37" s="747"/>
      <c r="Y37" s="748"/>
      <c r="Z37" s="236"/>
    </row>
    <row r="38" spans="2:26" s="642" customFormat="1" ht="120" customHeight="1" x14ac:dyDescent="0.35">
      <c r="B38" s="521"/>
      <c r="C38" s="1094" t="s">
        <v>427</v>
      </c>
      <c r="D38" s="1095"/>
      <c r="E38" s="1095"/>
      <c r="F38" s="1095"/>
      <c r="G38" s="1096"/>
      <c r="H38" s="274">
        <v>1296</v>
      </c>
      <c r="I38" s="274">
        <v>295</v>
      </c>
      <c r="J38" s="275">
        <v>4.3</v>
      </c>
      <c r="K38" s="1327" t="s">
        <v>863</v>
      </c>
      <c r="L38" s="1328"/>
      <c r="M38" s="1328"/>
      <c r="N38" s="1328"/>
      <c r="O38" s="1328"/>
      <c r="P38" s="1328"/>
      <c r="Q38" s="1328"/>
      <c r="R38" s="1328"/>
      <c r="S38" s="1328"/>
      <c r="T38" s="1328"/>
      <c r="U38" s="1328"/>
      <c r="V38" s="1328"/>
      <c r="W38" s="1328"/>
      <c r="X38" s="1328"/>
      <c r="Y38" s="1329"/>
      <c r="Z38" s="236"/>
    </row>
    <row r="39" spans="2:26" s="642" customFormat="1" ht="161.15" customHeight="1" x14ac:dyDescent="0.35">
      <c r="B39" s="521"/>
      <c r="C39" s="1094" t="s">
        <v>428</v>
      </c>
      <c r="D39" s="1095"/>
      <c r="E39" s="1095"/>
      <c r="F39" s="1095"/>
      <c r="G39" s="1096"/>
      <c r="H39" s="274">
        <v>2942</v>
      </c>
      <c r="I39" s="274">
        <v>678</v>
      </c>
      <c r="J39" s="275">
        <v>4.3</v>
      </c>
      <c r="K39" s="1327" t="s">
        <v>864</v>
      </c>
      <c r="L39" s="1328"/>
      <c r="M39" s="1328"/>
      <c r="N39" s="1328"/>
      <c r="O39" s="1328"/>
      <c r="P39" s="1328"/>
      <c r="Q39" s="1328"/>
      <c r="R39" s="1328"/>
      <c r="S39" s="1328"/>
      <c r="T39" s="1328"/>
      <c r="U39" s="1328"/>
      <c r="V39" s="1328"/>
      <c r="W39" s="1328"/>
      <c r="X39" s="1328"/>
      <c r="Y39" s="1329"/>
      <c r="Z39" s="236"/>
    </row>
    <row r="40" spans="2:26" s="642" customFormat="1" ht="130.5" customHeight="1" x14ac:dyDescent="0.35">
      <c r="B40" s="521"/>
      <c r="C40" s="1094" t="s">
        <v>429</v>
      </c>
      <c r="D40" s="1095"/>
      <c r="E40" s="1095"/>
      <c r="F40" s="1095"/>
      <c r="G40" s="1096"/>
      <c r="H40" s="274">
        <v>2710</v>
      </c>
      <c r="I40" s="274">
        <v>605</v>
      </c>
      <c r="J40" s="275">
        <v>4.4000000000000004</v>
      </c>
      <c r="K40" s="1327" t="s">
        <v>1151</v>
      </c>
      <c r="L40" s="1328"/>
      <c r="M40" s="1328"/>
      <c r="N40" s="1328"/>
      <c r="O40" s="1328"/>
      <c r="P40" s="1328"/>
      <c r="Q40" s="1328"/>
      <c r="R40" s="1328"/>
      <c r="S40" s="1328"/>
      <c r="T40" s="1328"/>
      <c r="U40" s="1328"/>
      <c r="V40" s="1328"/>
      <c r="W40" s="1328"/>
      <c r="X40" s="1328"/>
      <c r="Y40" s="1329"/>
      <c r="Z40" s="236"/>
    </row>
    <row r="41" spans="2:26" s="642" customFormat="1" ht="127.5" customHeight="1" thickBot="1" x14ac:dyDescent="0.4">
      <c r="B41" s="521"/>
      <c r="C41" s="1094" t="s">
        <v>430</v>
      </c>
      <c r="D41" s="1095"/>
      <c r="E41" s="1095"/>
      <c r="F41" s="1095"/>
      <c r="G41" s="1096"/>
      <c r="H41" s="651"/>
      <c r="I41" s="651"/>
      <c r="J41" s="276"/>
      <c r="K41" s="1327"/>
      <c r="L41" s="1328"/>
      <c r="M41" s="1328"/>
      <c r="N41" s="1328"/>
      <c r="O41" s="1328"/>
      <c r="P41" s="1328"/>
      <c r="Q41" s="1328"/>
      <c r="R41" s="1328"/>
      <c r="S41" s="1328"/>
      <c r="T41" s="1328"/>
      <c r="U41" s="1328"/>
      <c r="V41" s="1328"/>
      <c r="W41" s="1328"/>
      <c r="X41" s="1328"/>
      <c r="Y41" s="1329"/>
      <c r="Z41" s="236"/>
    </row>
    <row r="42" spans="2:26" s="642" customFormat="1" ht="46" customHeight="1" thickBot="1" x14ac:dyDescent="0.4">
      <c r="B42" s="521"/>
      <c r="C42" s="1146" t="s">
        <v>46</v>
      </c>
      <c r="D42" s="1147"/>
      <c r="E42" s="1147"/>
      <c r="F42" s="1147"/>
      <c r="G42" s="1148"/>
      <c r="H42" s="277">
        <f>SUM(H38:H41)</f>
        <v>6948</v>
      </c>
      <c r="I42" s="277">
        <f>SUM(I38:I41)</f>
        <v>1578</v>
      </c>
      <c r="J42" s="278">
        <f>AVERAGE(J38:J41)</f>
        <v>4.333333333333333</v>
      </c>
      <c r="K42" s="1915"/>
      <c r="L42" s="1916"/>
      <c r="M42" s="1916"/>
      <c r="N42" s="1916"/>
      <c r="O42" s="1916"/>
      <c r="P42" s="1916"/>
      <c r="Q42" s="1916"/>
      <c r="R42" s="1916"/>
      <c r="S42" s="1916"/>
      <c r="T42" s="1916"/>
      <c r="U42" s="1916"/>
      <c r="V42" s="1916"/>
      <c r="W42" s="1916"/>
      <c r="X42" s="1916"/>
      <c r="Y42" s="1917"/>
      <c r="Z42" s="236"/>
    </row>
    <row r="43" spans="2:26" s="642" customFormat="1" ht="29.15" customHeight="1" x14ac:dyDescent="0.35">
      <c r="B43" s="521"/>
      <c r="C43" s="517"/>
      <c r="D43" s="517"/>
      <c r="E43" s="517"/>
      <c r="F43" s="517"/>
      <c r="G43" s="517"/>
      <c r="H43" s="523"/>
      <c r="I43" s="523"/>
      <c r="J43" s="143"/>
      <c r="K43" s="517"/>
      <c r="L43" s="517"/>
      <c r="M43" s="517"/>
      <c r="N43" s="517"/>
      <c r="O43" s="517"/>
      <c r="P43" s="517"/>
      <c r="Q43" s="517"/>
      <c r="R43" s="517"/>
      <c r="S43" s="517"/>
      <c r="T43" s="517"/>
      <c r="U43" s="517"/>
      <c r="V43" s="517"/>
      <c r="W43" s="517"/>
      <c r="X43" s="517"/>
      <c r="Y43" s="517"/>
      <c r="Z43" s="236"/>
    </row>
    <row r="44" spans="2:26" s="642" customFormat="1" ht="15" thickBot="1" x14ac:dyDescent="0.4">
      <c r="B44" s="521"/>
      <c r="C44" s="517"/>
      <c r="D44" s="517"/>
      <c r="E44" s="517"/>
      <c r="F44" s="517"/>
      <c r="G44" s="517"/>
      <c r="H44" s="523"/>
      <c r="I44" s="523"/>
      <c r="J44" s="143"/>
      <c r="K44" s="517"/>
      <c r="L44" s="517"/>
      <c r="M44" s="517"/>
      <c r="N44" s="517"/>
      <c r="O44" s="517"/>
      <c r="P44" s="517"/>
      <c r="Q44" s="517"/>
      <c r="R44" s="517"/>
      <c r="S44" s="517"/>
      <c r="T44" s="517"/>
      <c r="U44" s="517"/>
      <c r="V44" s="517"/>
      <c r="W44" s="517"/>
      <c r="X44" s="517"/>
      <c r="Y44" s="517"/>
      <c r="Z44" s="236"/>
    </row>
    <row r="45" spans="2:26" s="642" customFormat="1" x14ac:dyDescent="0.35">
      <c r="B45" s="521"/>
      <c r="C45" s="798" t="s">
        <v>47</v>
      </c>
      <c r="D45" s="799"/>
      <c r="E45" s="799"/>
      <c r="F45" s="799"/>
      <c r="G45" s="799"/>
      <c r="H45" s="799"/>
      <c r="I45" s="799"/>
      <c r="J45" s="799"/>
      <c r="K45" s="799"/>
      <c r="L45" s="799"/>
      <c r="M45" s="799"/>
      <c r="N45" s="799"/>
      <c r="O45" s="799"/>
      <c r="P45" s="799"/>
      <c r="Q45" s="799"/>
      <c r="R45" s="799"/>
      <c r="S45" s="799"/>
      <c r="T45" s="799"/>
      <c r="U45" s="799"/>
      <c r="V45" s="799"/>
      <c r="W45" s="799"/>
      <c r="X45" s="799"/>
      <c r="Y45" s="800"/>
      <c r="Z45" s="236"/>
    </row>
    <row r="46" spans="2:26" ht="15" thickBot="1" x14ac:dyDescent="0.4">
      <c r="B46" s="516"/>
      <c r="C46" s="1236"/>
      <c r="D46" s="1278"/>
      <c r="E46" s="1278"/>
      <c r="F46" s="1278"/>
      <c r="G46" s="1278"/>
      <c r="H46" s="1278"/>
      <c r="I46" s="1278"/>
      <c r="J46" s="1278"/>
      <c r="K46" s="1278"/>
      <c r="L46" s="1278"/>
      <c r="M46" s="1278"/>
      <c r="N46" s="1278"/>
      <c r="O46" s="1278"/>
      <c r="P46" s="1278"/>
      <c r="Q46" s="1278"/>
      <c r="R46" s="1278"/>
      <c r="S46" s="1278"/>
      <c r="T46" s="1278"/>
      <c r="U46" s="1278"/>
      <c r="V46" s="1278"/>
      <c r="W46" s="1278"/>
      <c r="X46" s="1278"/>
      <c r="Y46" s="1238"/>
      <c r="Z46" s="608"/>
    </row>
    <row r="47" spans="2:26" x14ac:dyDescent="0.35">
      <c r="B47" s="516"/>
      <c r="C47" s="724" t="s">
        <v>139</v>
      </c>
      <c r="D47" s="725"/>
      <c r="E47" s="725"/>
      <c r="F47" s="725"/>
      <c r="G47" s="725"/>
      <c r="H47" s="725"/>
      <c r="I47" s="725"/>
      <c r="J47" s="725"/>
      <c r="K47" s="725"/>
      <c r="L47" s="725"/>
      <c r="M47" s="725"/>
      <c r="N47" s="725"/>
      <c r="O47" s="725"/>
      <c r="P47" s="725"/>
      <c r="Q47" s="725"/>
      <c r="R47" s="725"/>
      <c r="S47" s="725"/>
      <c r="T47" s="725"/>
      <c r="U47" s="725"/>
      <c r="V47" s="725"/>
      <c r="W47" s="725"/>
      <c r="X47" s="725"/>
      <c r="Y47" s="726"/>
      <c r="Z47" s="608"/>
    </row>
    <row r="48" spans="2:26" x14ac:dyDescent="0.35">
      <c r="B48" s="516"/>
      <c r="C48" s="727"/>
      <c r="D48" s="728"/>
      <c r="E48" s="728"/>
      <c r="F48" s="728"/>
      <c r="G48" s="728"/>
      <c r="H48" s="728"/>
      <c r="I48" s="728"/>
      <c r="J48" s="728"/>
      <c r="K48" s="728"/>
      <c r="L48" s="728"/>
      <c r="M48" s="728"/>
      <c r="N48" s="728"/>
      <c r="O48" s="728"/>
      <c r="P48" s="728"/>
      <c r="Q48" s="728"/>
      <c r="R48" s="728"/>
      <c r="S48" s="728"/>
      <c r="T48" s="728"/>
      <c r="U48" s="728"/>
      <c r="V48" s="728"/>
      <c r="W48" s="728"/>
      <c r="X48" s="728"/>
      <c r="Y48" s="729"/>
      <c r="Z48" s="608"/>
    </row>
    <row r="49" spans="2:26" x14ac:dyDescent="0.35">
      <c r="B49" s="516"/>
      <c r="C49" s="727"/>
      <c r="D49" s="728"/>
      <c r="E49" s="728"/>
      <c r="F49" s="728"/>
      <c r="G49" s="728"/>
      <c r="H49" s="728"/>
      <c r="I49" s="728"/>
      <c r="J49" s="728"/>
      <c r="K49" s="728"/>
      <c r="L49" s="728"/>
      <c r="M49" s="728"/>
      <c r="N49" s="728"/>
      <c r="O49" s="728"/>
      <c r="P49" s="728"/>
      <c r="Q49" s="728"/>
      <c r="R49" s="728"/>
      <c r="S49" s="728"/>
      <c r="T49" s="728"/>
      <c r="U49" s="728"/>
      <c r="V49" s="728"/>
      <c r="W49" s="728"/>
      <c r="X49" s="728"/>
      <c r="Y49" s="729"/>
      <c r="Z49" s="608"/>
    </row>
    <row r="50" spans="2:26" x14ac:dyDescent="0.35">
      <c r="B50" s="516"/>
      <c r="C50" s="727"/>
      <c r="D50" s="728"/>
      <c r="E50" s="728"/>
      <c r="F50" s="728"/>
      <c r="G50" s="728"/>
      <c r="H50" s="728"/>
      <c r="I50" s="728"/>
      <c r="J50" s="728"/>
      <c r="K50" s="728"/>
      <c r="L50" s="728"/>
      <c r="M50" s="728"/>
      <c r="N50" s="728"/>
      <c r="O50" s="728"/>
      <c r="P50" s="728"/>
      <c r="Q50" s="728"/>
      <c r="R50" s="728"/>
      <c r="S50" s="728"/>
      <c r="T50" s="728"/>
      <c r="U50" s="728"/>
      <c r="V50" s="728"/>
      <c r="W50" s="728"/>
      <c r="X50" s="728"/>
      <c r="Y50" s="729"/>
      <c r="Z50" s="608"/>
    </row>
    <row r="51" spans="2:26" x14ac:dyDescent="0.35">
      <c r="B51" s="516"/>
      <c r="C51" s="727"/>
      <c r="D51" s="728"/>
      <c r="E51" s="728"/>
      <c r="F51" s="728"/>
      <c r="G51" s="728"/>
      <c r="H51" s="728"/>
      <c r="I51" s="728"/>
      <c r="J51" s="728"/>
      <c r="K51" s="728"/>
      <c r="L51" s="728"/>
      <c r="M51" s="728"/>
      <c r="N51" s="728"/>
      <c r="O51" s="728"/>
      <c r="P51" s="728"/>
      <c r="Q51" s="728"/>
      <c r="R51" s="728"/>
      <c r="S51" s="728"/>
      <c r="T51" s="728"/>
      <c r="U51" s="728"/>
      <c r="V51" s="728"/>
      <c r="W51" s="728"/>
      <c r="X51" s="728"/>
      <c r="Y51" s="729"/>
      <c r="Z51" s="608"/>
    </row>
    <row r="52" spans="2:26" x14ac:dyDescent="0.35">
      <c r="B52" s="516"/>
      <c r="C52" s="727"/>
      <c r="D52" s="728"/>
      <c r="E52" s="728"/>
      <c r="F52" s="728"/>
      <c r="G52" s="728"/>
      <c r="H52" s="728"/>
      <c r="I52" s="728"/>
      <c r="J52" s="728"/>
      <c r="K52" s="728"/>
      <c r="L52" s="728"/>
      <c r="M52" s="728"/>
      <c r="N52" s="728"/>
      <c r="O52" s="728"/>
      <c r="P52" s="728"/>
      <c r="Q52" s="728"/>
      <c r="R52" s="728"/>
      <c r="S52" s="728"/>
      <c r="T52" s="728"/>
      <c r="U52" s="728"/>
      <c r="V52" s="728"/>
      <c r="W52" s="728"/>
      <c r="X52" s="728"/>
      <c r="Y52" s="729"/>
      <c r="Z52" s="608"/>
    </row>
    <row r="53" spans="2:26" x14ac:dyDescent="0.35">
      <c r="B53" s="516"/>
      <c r="C53" s="727"/>
      <c r="D53" s="728"/>
      <c r="E53" s="728"/>
      <c r="F53" s="728"/>
      <c r="G53" s="728"/>
      <c r="H53" s="728"/>
      <c r="I53" s="728"/>
      <c r="J53" s="728"/>
      <c r="K53" s="728"/>
      <c r="L53" s="728"/>
      <c r="M53" s="728"/>
      <c r="N53" s="728"/>
      <c r="O53" s="728"/>
      <c r="P53" s="728"/>
      <c r="Q53" s="728"/>
      <c r="R53" s="728"/>
      <c r="S53" s="728"/>
      <c r="T53" s="728"/>
      <c r="U53" s="728"/>
      <c r="V53" s="728"/>
      <c r="W53" s="728"/>
      <c r="X53" s="728"/>
      <c r="Y53" s="729"/>
      <c r="Z53" s="608"/>
    </row>
    <row r="54" spans="2:26" x14ac:dyDescent="0.35">
      <c r="B54" s="516"/>
      <c r="C54" s="727"/>
      <c r="D54" s="728"/>
      <c r="E54" s="728"/>
      <c r="F54" s="728"/>
      <c r="G54" s="728"/>
      <c r="H54" s="728"/>
      <c r="I54" s="728"/>
      <c r="J54" s="728"/>
      <c r="K54" s="728"/>
      <c r="L54" s="728"/>
      <c r="M54" s="728"/>
      <c r="N54" s="728"/>
      <c r="O54" s="728"/>
      <c r="P54" s="728"/>
      <c r="Q54" s="728"/>
      <c r="R54" s="728"/>
      <c r="S54" s="728"/>
      <c r="T54" s="728"/>
      <c r="U54" s="728"/>
      <c r="V54" s="728"/>
      <c r="W54" s="728"/>
      <c r="X54" s="728"/>
      <c r="Y54" s="729"/>
      <c r="Z54" s="608"/>
    </row>
    <row r="55" spans="2:26" x14ac:dyDescent="0.35">
      <c r="B55" s="516"/>
      <c r="C55" s="727"/>
      <c r="D55" s="728"/>
      <c r="E55" s="728"/>
      <c r="F55" s="728"/>
      <c r="G55" s="728"/>
      <c r="H55" s="728"/>
      <c r="I55" s="728"/>
      <c r="J55" s="728"/>
      <c r="K55" s="728"/>
      <c r="L55" s="728"/>
      <c r="M55" s="728"/>
      <c r="N55" s="728"/>
      <c r="O55" s="728"/>
      <c r="P55" s="728"/>
      <c r="Q55" s="728"/>
      <c r="R55" s="728"/>
      <c r="S55" s="728"/>
      <c r="T55" s="728"/>
      <c r="U55" s="728"/>
      <c r="V55" s="728"/>
      <c r="W55" s="728"/>
      <c r="X55" s="728"/>
      <c r="Y55" s="729"/>
      <c r="Z55" s="608"/>
    </row>
    <row r="56" spans="2:26" x14ac:dyDescent="0.35">
      <c r="B56" s="516"/>
      <c r="C56" s="727"/>
      <c r="D56" s="728"/>
      <c r="E56" s="728"/>
      <c r="F56" s="728"/>
      <c r="G56" s="728"/>
      <c r="H56" s="728"/>
      <c r="I56" s="728"/>
      <c r="J56" s="728"/>
      <c r="K56" s="728"/>
      <c r="L56" s="728"/>
      <c r="M56" s="728"/>
      <c r="N56" s="728"/>
      <c r="O56" s="728"/>
      <c r="P56" s="728"/>
      <c r="Q56" s="728"/>
      <c r="R56" s="728"/>
      <c r="S56" s="728"/>
      <c r="T56" s="728"/>
      <c r="U56" s="728"/>
      <c r="V56" s="728"/>
      <c r="W56" s="728"/>
      <c r="X56" s="728"/>
      <c r="Y56" s="729"/>
      <c r="Z56" s="608"/>
    </row>
    <row r="57" spans="2:26" x14ac:dyDescent="0.35">
      <c r="B57" s="516"/>
      <c r="C57" s="727"/>
      <c r="D57" s="728"/>
      <c r="E57" s="728"/>
      <c r="F57" s="728"/>
      <c r="G57" s="728"/>
      <c r="H57" s="728"/>
      <c r="I57" s="728"/>
      <c r="J57" s="728"/>
      <c r="K57" s="728"/>
      <c r="L57" s="728"/>
      <c r="M57" s="728"/>
      <c r="N57" s="728"/>
      <c r="O57" s="728"/>
      <c r="P57" s="728"/>
      <c r="Q57" s="728"/>
      <c r="R57" s="728"/>
      <c r="S57" s="728"/>
      <c r="T57" s="728"/>
      <c r="U57" s="728"/>
      <c r="V57" s="728"/>
      <c r="W57" s="728"/>
      <c r="X57" s="728"/>
      <c r="Y57" s="729"/>
      <c r="Z57" s="608"/>
    </row>
    <row r="58" spans="2:26" x14ac:dyDescent="0.35">
      <c r="B58" s="516"/>
      <c r="C58" s="727"/>
      <c r="D58" s="728"/>
      <c r="E58" s="728"/>
      <c r="F58" s="728"/>
      <c r="G58" s="728"/>
      <c r="H58" s="728"/>
      <c r="I58" s="728"/>
      <c r="J58" s="728"/>
      <c r="K58" s="728"/>
      <c r="L58" s="728"/>
      <c r="M58" s="728"/>
      <c r="N58" s="728"/>
      <c r="O58" s="728"/>
      <c r="P58" s="728"/>
      <c r="Q58" s="728"/>
      <c r="R58" s="728"/>
      <c r="S58" s="728"/>
      <c r="T58" s="728"/>
      <c r="U58" s="728"/>
      <c r="V58" s="728"/>
      <c r="W58" s="728"/>
      <c r="X58" s="728"/>
      <c r="Y58" s="729"/>
      <c r="Z58" s="608"/>
    </row>
    <row r="59" spans="2:26" ht="15" thickBot="1" x14ac:dyDescent="0.4">
      <c r="B59" s="516"/>
      <c r="C59" s="730"/>
      <c r="D59" s="731"/>
      <c r="E59" s="731"/>
      <c r="F59" s="731"/>
      <c r="G59" s="731"/>
      <c r="H59" s="731"/>
      <c r="I59" s="731"/>
      <c r="J59" s="731"/>
      <c r="K59" s="731"/>
      <c r="L59" s="731"/>
      <c r="M59" s="731"/>
      <c r="N59" s="731"/>
      <c r="O59" s="731"/>
      <c r="P59" s="731"/>
      <c r="Q59" s="731"/>
      <c r="R59" s="731"/>
      <c r="S59" s="731"/>
      <c r="T59" s="731"/>
      <c r="U59" s="731"/>
      <c r="V59" s="731"/>
      <c r="W59" s="731"/>
      <c r="X59" s="731"/>
      <c r="Y59" s="732"/>
      <c r="Z59" s="608"/>
    </row>
    <row r="60" spans="2:26" x14ac:dyDescent="0.35">
      <c r="B60" s="616"/>
      <c r="C60" s="525"/>
      <c r="D60" s="525"/>
      <c r="E60" s="525"/>
      <c r="F60" s="525"/>
      <c r="G60" s="525"/>
      <c r="H60" s="525"/>
      <c r="I60" s="525"/>
      <c r="J60" s="525"/>
      <c r="K60" s="525"/>
      <c r="L60" s="525"/>
      <c r="M60" s="525"/>
      <c r="N60" s="525"/>
      <c r="O60" s="525"/>
      <c r="P60" s="525"/>
      <c r="Q60" s="525"/>
      <c r="R60" s="525"/>
      <c r="S60" s="525"/>
      <c r="T60" s="525"/>
      <c r="U60" s="525"/>
      <c r="V60" s="525"/>
      <c r="W60" s="525"/>
      <c r="X60" s="525"/>
      <c r="Y60" s="525"/>
      <c r="Z60" s="608"/>
    </row>
    <row r="61" spans="2:26" ht="15" thickBot="1" x14ac:dyDescent="0.4">
      <c r="B61" s="482"/>
      <c r="C61" s="145"/>
      <c r="D61" s="145"/>
      <c r="E61" s="145"/>
      <c r="F61" s="145"/>
      <c r="G61" s="145"/>
      <c r="H61" s="145"/>
      <c r="I61" s="145"/>
      <c r="J61" s="145"/>
      <c r="K61" s="145"/>
      <c r="L61" s="145"/>
      <c r="M61" s="145"/>
      <c r="N61" s="145"/>
      <c r="O61" s="145"/>
      <c r="P61" s="145"/>
      <c r="Q61" s="145"/>
      <c r="R61" s="145"/>
      <c r="S61" s="145"/>
      <c r="T61" s="145"/>
      <c r="U61" s="145"/>
      <c r="V61" s="145"/>
      <c r="W61" s="145"/>
      <c r="X61" s="145"/>
      <c r="Y61" s="145"/>
      <c r="Z61" s="608"/>
    </row>
    <row r="62" spans="2:26" ht="14.25" customHeight="1" x14ac:dyDescent="0.35">
      <c r="B62" s="527"/>
      <c r="C62" s="1137" t="s">
        <v>41</v>
      </c>
      <c r="D62" s="1138"/>
      <c r="E62" s="1138"/>
      <c r="F62" s="1138"/>
      <c r="G62" s="1139"/>
      <c r="H62" s="1137" t="s">
        <v>68</v>
      </c>
      <c r="I62" s="1139"/>
      <c r="J62" s="1137" t="s">
        <v>48</v>
      </c>
      <c r="K62" s="1138"/>
      <c r="L62" s="1138"/>
      <c r="M62" s="1139"/>
      <c r="N62" s="1137" t="s">
        <v>431</v>
      </c>
      <c r="O62" s="1138"/>
      <c r="P62" s="1138"/>
      <c r="Q62" s="1138"/>
      <c r="R62" s="1138"/>
      <c r="S62" s="1138"/>
      <c r="T62" s="1139"/>
      <c r="U62" s="1138" t="s">
        <v>50</v>
      </c>
      <c r="V62" s="1138"/>
      <c r="W62" s="1138"/>
      <c r="X62" s="1138"/>
      <c r="Y62" s="1139"/>
      <c r="Z62" s="608"/>
    </row>
    <row r="63" spans="2:26" ht="14.25" customHeight="1" x14ac:dyDescent="0.35">
      <c r="B63" s="503"/>
      <c r="C63" s="1140"/>
      <c r="D63" s="1279"/>
      <c r="E63" s="1279"/>
      <c r="F63" s="1279"/>
      <c r="G63" s="1142"/>
      <c r="H63" s="1140"/>
      <c r="I63" s="1142"/>
      <c r="J63" s="1140"/>
      <c r="K63" s="1279"/>
      <c r="L63" s="1279"/>
      <c r="M63" s="1142"/>
      <c r="N63" s="1140"/>
      <c r="O63" s="1279"/>
      <c r="P63" s="1279"/>
      <c r="Q63" s="1279"/>
      <c r="R63" s="1279"/>
      <c r="S63" s="1279"/>
      <c r="T63" s="1142"/>
      <c r="U63" s="1279"/>
      <c r="V63" s="1279"/>
      <c r="W63" s="1279"/>
      <c r="X63" s="1279"/>
      <c r="Y63" s="1142"/>
      <c r="Z63" s="608"/>
    </row>
    <row r="64" spans="2:26" ht="15" customHeight="1" x14ac:dyDescent="0.35">
      <c r="B64" s="503"/>
      <c r="C64" s="1140"/>
      <c r="D64" s="1279"/>
      <c r="E64" s="1279"/>
      <c r="F64" s="1279"/>
      <c r="G64" s="1142"/>
      <c r="H64" s="1140"/>
      <c r="I64" s="1142"/>
      <c r="J64" s="1140"/>
      <c r="K64" s="1279"/>
      <c r="L64" s="1279"/>
      <c r="M64" s="1142"/>
      <c r="N64" s="1140"/>
      <c r="O64" s="1279"/>
      <c r="P64" s="1279"/>
      <c r="Q64" s="1279"/>
      <c r="R64" s="1279"/>
      <c r="S64" s="1279"/>
      <c r="T64" s="1142"/>
      <c r="U64" s="1279"/>
      <c r="V64" s="1279"/>
      <c r="W64" s="1279"/>
      <c r="X64" s="1279"/>
      <c r="Y64" s="1142"/>
      <c r="Z64" s="608"/>
    </row>
    <row r="65" spans="2:26" ht="83.15" customHeight="1" x14ac:dyDescent="0.35">
      <c r="B65" s="527"/>
      <c r="C65" s="1878" t="s">
        <v>427</v>
      </c>
      <c r="D65" s="1878"/>
      <c r="E65" s="1878"/>
      <c r="F65" s="1878"/>
      <c r="G65" s="1878"/>
      <c r="H65" s="1875" t="s">
        <v>432</v>
      </c>
      <c r="I65" s="1875"/>
      <c r="J65" s="1876" t="s">
        <v>433</v>
      </c>
      <c r="K65" s="1877"/>
      <c r="L65" s="1877"/>
      <c r="M65" s="1877"/>
      <c r="N65" s="1284" t="s">
        <v>434</v>
      </c>
      <c r="O65" s="1284"/>
      <c r="P65" s="1284"/>
      <c r="Q65" s="1284"/>
      <c r="R65" s="1284"/>
      <c r="S65" s="1284"/>
      <c r="T65" s="1284"/>
      <c r="U65" s="1284" t="s">
        <v>435</v>
      </c>
      <c r="V65" s="1284"/>
      <c r="W65" s="1284"/>
      <c r="X65" s="1284"/>
      <c r="Y65" s="1284"/>
      <c r="Z65" s="608"/>
    </row>
    <row r="66" spans="2:26" ht="87.65" customHeight="1" x14ac:dyDescent="0.35">
      <c r="B66" s="527"/>
      <c r="C66" s="1878" t="s">
        <v>428</v>
      </c>
      <c r="D66" s="1878"/>
      <c r="E66" s="1878"/>
      <c r="F66" s="1878"/>
      <c r="G66" s="1878"/>
      <c r="H66" s="1875" t="s">
        <v>865</v>
      </c>
      <c r="I66" s="1875"/>
      <c r="J66" s="1876" t="s">
        <v>866</v>
      </c>
      <c r="K66" s="1877"/>
      <c r="L66" s="1877"/>
      <c r="M66" s="1877"/>
      <c r="N66" s="1284" t="s">
        <v>867</v>
      </c>
      <c r="O66" s="1284"/>
      <c r="P66" s="1284"/>
      <c r="Q66" s="1284"/>
      <c r="R66" s="1284"/>
      <c r="S66" s="1284"/>
      <c r="T66" s="1284"/>
      <c r="U66" s="1284" t="s">
        <v>868</v>
      </c>
      <c r="V66" s="1284"/>
      <c r="W66" s="1284"/>
      <c r="X66" s="1284"/>
      <c r="Y66" s="1284"/>
      <c r="Z66" s="608"/>
    </row>
    <row r="67" spans="2:26" ht="82" customHeight="1" thickBot="1" x14ac:dyDescent="0.4">
      <c r="B67" s="527"/>
      <c r="C67" s="1928" t="s">
        <v>429</v>
      </c>
      <c r="D67" s="1929"/>
      <c r="E67" s="1929"/>
      <c r="F67" s="1929"/>
      <c r="G67" s="1930"/>
      <c r="H67" s="1875" t="s">
        <v>1152</v>
      </c>
      <c r="I67" s="1875"/>
      <c r="J67" s="1876" t="s">
        <v>1153</v>
      </c>
      <c r="K67" s="1877"/>
      <c r="L67" s="1877"/>
      <c r="M67" s="1877"/>
      <c r="N67" s="1284" t="s">
        <v>867</v>
      </c>
      <c r="O67" s="1284"/>
      <c r="P67" s="1284"/>
      <c r="Q67" s="1284"/>
      <c r="R67" s="1284"/>
      <c r="S67" s="1284"/>
      <c r="T67" s="1284"/>
      <c r="U67" s="1284" t="s">
        <v>1154</v>
      </c>
      <c r="V67" s="1284"/>
      <c r="W67" s="1284"/>
      <c r="X67" s="1284"/>
      <c r="Y67" s="1284"/>
      <c r="Z67" s="608"/>
    </row>
    <row r="68" spans="2:26" ht="124" customHeight="1" x14ac:dyDescent="0.35">
      <c r="B68" s="527"/>
      <c r="C68" s="1920" t="s">
        <v>436</v>
      </c>
      <c r="D68" s="1921"/>
      <c r="E68" s="1921"/>
      <c r="F68" s="1921"/>
      <c r="G68" s="1922"/>
      <c r="H68" s="1923"/>
      <c r="I68" s="1924"/>
      <c r="J68" s="1925"/>
      <c r="K68" s="1926"/>
      <c r="L68" s="1926"/>
      <c r="M68" s="1927"/>
      <c r="N68" s="1303"/>
      <c r="O68" s="1304"/>
      <c r="P68" s="1304"/>
      <c r="Q68" s="1304"/>
      <c r="R68" s="1304"/>
      <c r="S68" s="1304"/>
      <c r="T68" s="1305"/>
      <c r="U68" s="1303"/>
      <c r="V68" s="1304"/>
      <c r="W68" s="1304"/>
      <c r="X68" s="1304"/>
      <c r="Y68" s="1306"/>
      <c r="Z68" s="608"/>
    </row>
    <row r="69" spans="2:26" x14ac:dyDescent="0.35">
      <c r="B69" s="484"/>
      <c r="C69" s="525"/>
      <c r="D69" s="525"/>
      <c r="E69" s="525"/>
      <c r="F69" s="525"/>
      <c r="G69" s="525"/>
      <c r="H69" s="525"/>
      <c r="I69" s="525"/>
      <c r="J69" s="525"/>
      <c r="K69" s="525"/>
      <c r="L69" s="525"/>
      <c r="M69" s="525"/>
      <c r="N69" s="525"/>
      <c r="O69" s="525"/>
      <c r="P69" s="525"/>
      <c r="Q69" s="525"/>
      <c r="R69" s="525"/>
      <c r="S69" s="525"/>
      <c r="T69" s="525"/>
      <c r="U69" s="525"/>
      <c r="V69" s="525"/>
      <c r="W69" s="525"/>
      <c r="X69" s="525"/>
      <c r="Y69" s="525"/>
      <c r="Z69" s="485"/>
    </row>
    <row r="108" ht="6" customHeight="1" x14ac:dyDescent="0.35"/>
  </sheetData>
  <mergeCells count="98">
    <mergeCell ref="N68:T68"/>
    <mergeCell ref="U68:Y68"/>
    <mergeCell ref="N67:T67"/>
    <mergeCell ref="U67:Y67"/>
    <mergeCell ref="C66:G66"/>
    <mergeCell ref="N66:T66"/>
    <mergeCell ref="U66:Y66"/>
    <mergeCell ref="C68:G68"/>
    <mergeCell ref="H68:I68"/>
    <mergeCell ref="J68:M68"/>
    <mergeCell ref="H66:I66"/>
    <mergeCell ref="J66:M66"/>
    <mergeCell ref="C67:G67"/>
    <mergeCell ref="H67:I67"/>
    <mergeCell ref="J67:M67"/>
    <mergeCell ref="K42:Y42"/>
    <mergeCell ref="C34:Y35"/>
    <mergeCell ref="C36:G37"/>
    <mergeCell ref="H36:H37"/>
    <mergeCell ref="I36:I37"/>
    <mergeCell ref="J36:J37"/>
    <mergeCell ref="K36:Y37"/>
    <mergeCell ref="C38:G38"/>
    <mergeCell ref="K38:Y38"/>
    <mergeCell ref="K39:Y39"/>
    <mergeCell ref="C40:G40"/>
    <mergeCell ref="K40:Y40"/>
    <mergeCell ref="U31:V31"/>
    <mergeCell ref="W31:Y31"/>
    <mergeCell ref="O32:Q32"/>
    <mergeCell ref="R32:T32"/>
    <mergeCell ref="U32:V32"/>
    <mergeCell ref="W32:Y32"/>
    <mergeCell ref="C7:H8"/>
    <mergeCell ref="R10:U10"/>
    <mergeCell ref="I10:Q11"/>
    <mergeCell ref="I7:Y8"/>
    <mergeCell ref="C10:H11"/>
    <mergeCell ref="V10:Y10"/>
    <mergeCell ref="R11:U11"/>
    <mergeCell ref="V11:Y11"/>
    <mergeCell ref="B2:G4"/>
    <mergeCell ref="H2:Y2"/>
    <mergeCell ref="H3:O3"/>
    <mergeCell ref="P3:Y3"/>
    <mergeCell ref="H4:Y4"/>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K28:N28"/>
    <mergeCell ref="C26:H26"/>
    <mergeCell ref="C28:H28"/>
    <mergeCell ref="I28:J28"/>
    <mergeCell ref="K32:N32"/>
    <mergeCell ref="K31:N31"/>
    <mergeCell ref="C30:I32"/>
    <mergeCell ref="J30:N30"/>
    <mergeCell ref="I26:Y26"/>
    <mergeCell ref="O28:Q28"/>
    <mergeCell ref="S28:T28"/>
    <mergeCell ref="V28:X28"/>
    <mergeCell ref="O30:T30"/>
    <mergeCell ref="U30:Y30"/>
    <mergeCell ref="O31:Q31"/>
    <mergeCell ref="R31:T31"/>
    <mergeCell ref="C23:I23"/>
    <mergeCell ref="J23:P23"/>
    <mergeCell ref="Q23:Y23"/>
    <mergeCell ref="J24:P24"/>
    <mergeCell ref="C24:I24"/>
    <mergeCell ref="Q24:Y24"/>
    <mergeCell ref="U65:Y65"/>
    <mergeCell ref="C47:Y59"/>
    <mergeCell ref="C39:G39"/>
    <mergeCell ref="C62:G64"/>
    <mergeCell ref="H62:I64"/>
    <mergeCell ref="J62:M64"/>
    <mergeCell ref="N62:T64"/>
    <mergeCell ref="U62:Y64"/>
    <mergeCell ref="H65:I65"/>
    <mergeCell ref="J65:M65"/>
    <mergeCell ref="C41:G41"/>
    <mergeCell ref="C65:G65"/>
    <mergeCell ref="N65:T65"/>
    <mergeCell ref="C45:Y46"/>
    <mergeCell ref="C42:G42"/>
    <mergeCell ref="K41:Y41"/>
  </mergeCells>
  <pageMargins left="0.7" right="0.7" top="0.75" bottom="0.75" header="0.3" footer="0.3"/>
  <drawing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C08AF"/>
  </sheetPr>
  <dimension ref="B1:AK110"/>
  <sheetViews>
    <sheetView topLeftCell="A37" zoomScale="70" zoomScaleNormal="70" workbookViewId="0">
      <selection activeCell="J37" sqref="J37"/>
    </sheetView>
  </sheetViews>
  <sheetFormatPr baseColWidth="10" defaultColWidth="3.7265625" defaultRowHeight="14.5" x14ac:dyDescent="0.35"/>
  <cols>
    <col min="1" max="1" width="3.7265625" style="640"/>
    <col min="2" max="2" width="2.81640625" style="640" customWidth="1"/>
    <col min="3" max="6" width="2.7265625" style="640" customWidth="1"/>
    <col min="7" max="7" width="4.26953125" style="640" customWidth="1"/>
    <col min="8" max="8" width="14.26953125" style="640" customWidth="1"/>
    <col min="9" max="9" width="14.54296875" style="640" customWidth="1"/>
    <col min="10" max="10" width="16.54296875" style="640" customWidth="1"/>
    <col min="11" max="12" width="3.453125" style="640" customWidth="1"/>
    <col min="13" max="15" width="2.7265625" style="640" customWidth="1"/>
    <col min="16" max="16" width="3.453125" style="640" customWidth="1"/>
    <col min="17" max="17" width="3.54296875" style="640" customWidth="1"/>
    <col min="18" max="18" width="3.7265625" style="640"/>
    <col min="19" max="19" width="3.26953125" style="640" customWidth="1"/>
    <col min="20" max="20" width="7.453125" style="640" customWidth="1"/>
    <col min="21" max="21" width="3.54296875" style="640" customWidth="1"/>
    <col min="22" max="22" width="3.7265625" style="640"/>
    <col min="23" max="25" width="5" style="640" customWidth="1"/>
    <col min="26" max="26" width="6.7265625" style="640" customWidth="1"/>
    <col min="27" max="27" width="77.453125" style="640" customWidth="1"/>
    <col min="28" max="28" width="2" style="640" customWidth="1"/>
    <col min="29" max="29" width="9.7265625" style="640" bestFit="1" customWidth="1"/>
    <col min="30" max="30" width="15" style="640" bestFit="1" customWidth="1"/>
    <col min="31" max="32" width="3.7265625" style="640"/>
    <col min="33" max="33" width="10.26953125" style="640" bestFit="1" customWidth="1"/>
    <col min="34" max="34" width="8.453125" style="640" bestFit="1" customWidth="1"/>
    <col min="35" max="16384" width="3.7265625" style="640"/>
  </cols>
  <sheetData>
    <row r="1" spans="2:28" ht="15" thickBot="1" x14ac:dyDescent="0.4">
      <c r="B1" s="641"/>
      <c r="C1" s="641"/>
      <c r="D1" s="641"/>
      <c r="E1" s="641"/>
      <c r="F1" s="641"/>
    </row>
    <row r="2" spans="2:28" ht="45.75" customHeight="1" x14ac:dyDescent="0.35">
      <c r="B2" s="858"/>
      <c r="C2" s="859"/>
      <c r="D2" s="859"/>
      <c r="E2" s="859"/>
      <c r="F2" s="859"/>
      <c r="G2" s="859"/>
      <c r="H2" s="974" t="s">
        <v>0</v>
      </c>
      <c r="I2" s="974"/>
      <c r="J2" s="974"/>
      <c r="K2" s="974"/>
      <c r="L2" s="974"/>
      <c r="M2" s="974"/>
      <c r="N2" s="974"/>
      <c r="O2" s="974"/>
      <c r="P2" s="974"/>
      <c r="Q2" s="974"/>
      <c r="R2" s="974"/>
      <c r="S2" s="974"/>
      <c r="T2" s="974"/>
      <c r="U2" s="974"/>
      <c r="V2" s="974"/>
      <c r="W2" s="974"/>
      <c r="X2" s="974"/>
      <c r="Y2" s="974"/>
      <c r="Z2" s="974"/>
      <c r="AA2" s="974"/>
      <c r="AB2" s="975"/>
    </row>
    <row r="3" spans="2:28" x14ac:dyDescent="0.35">
      <c r="B3" s="704"/>
      <c r="C3" s="705"/>
      <c r="D3" s="705"/>
      <c r="E3" s="705"/>
      <c r="F3" s="705"/>
      <c r="G3" s="705"/>
      <c r="H3" s="862" t="s">
        <v>1</v>
      </c>
      <c r="I3" s="862"/>
      <c r="J3" s="862"/>
      <c r="K3" s="862"/>
      <c r="L3" s="862"/>
      <c r="M3" s="862"/>
      <c r="N3" s="862"/>
      <c r="O3" s="862"/>
      <c r="P3" s="862" t="s">
        <v>2</v>
      </c>
      <c r="Q3" s="862"/>
      <c r="R3" s="862"/>
      <c r="S3" s="862"/>
      <c r="T3" s="862"/>
      <c r="U3" s="862"/>
      <c r="V3" s="862"/>
      <c r="W3" s="862"/>
      <c r="X3" s="862"/>
      <c r="Y3" s="862"/>
      <c r="Z3" s="862"/>
      <c r="AA3" s="862"/>
      <c r="AB3" s="863"/>
    </row>
    <row r="4" spans="2:28" ht="15" thickBot="1" x14ac:dyDescent="0.4">
      <c r="B4" s="707"/>
      <c r="C4" s="708"/>
      <c r="D4" s="708"/>
      <c r="E4" s="708"/>
      <c r="F4" s="708"/>
      <c r="G4" s="708"/>
      <c r="H4" s="864" t="s">
        <v>3</v>
      </c>
      <c r="I4" s="864"/>
      <c r="J4" s="864"/>
      <c r="K4" s="864"/>
      <c r="L4" s="864"/>
      <c r="M4" s="864"/>
      <c r="N4" s="864"/>
      <c r="O4" s="864"/>
      <c r="P4" s="864"/>
      <c r="Q4" s="864"/>
      <c r="R4" s="864"/>
      <c r="S4" s="864"/>
      <c r="T4" s="864"/>
      <c r="U4" s="864"/>
      <c r="V4" s="864"/>
      <c r="W4" s="864"/>
      <c r="X4" s="864"/>
      <c r="Y4" s="864"/>
      <c r="Z4" s="864"/>
      <c r="AA4" s="864"/>
      <c r="AB4" s="865"/>
    </row>
    <row r="5" spans="2:28" x14ac:dyDescent="0.35">
      <c r="H5" s="476"/>
      <c r="I5" s="476"/>
      <c r="J5" s="476"/>
      <c r="K5" s="476"/>
      <c r="L5" s="476"/>
      <c r="M5" s="476"/>
      <c r="N5" s="476"/>
      <c r="O5" s="476"/>
      <c r="P5" s="476"/>
      <c r="Q5" s="476"/>
      <c r="R5" s="476"/>
      <c r="S5" s="476"/>
      <c r="T5" s="476"/>
      <c r="U5" s="476"/>
      <c r="V5" s="476"/>
      <c r="W5" s="476"/>
      <c r="X5" s="476"/>
      <c r="Y5" s="476"/>
      <c r="Z5" s="476"/>
      <c r="AA5" s="476"/>
      <c r="AB5" s="476"/>
    </row>
    <row r="6" spans="2:28" ht="7.5" customHeight="1" thickBot="1" x14ac:dyDescent="0.4">
      <c r="B6" s="506"/>
      <c r="C6" s="507"/>
      <c r="D6" s="507"/>
      <c r="E6" s="507"/>
      <c r="F6" s="507"/>
      <c r="G6" s="507"/>
      <c r="H6" s="507"/>
      <c r="I6" s="508"/>
      <c r="J6" s="508"/>
      <c r="K6" s="508"/>
      <c r="L6" s="508"/>
      <c r="M6" s="508"/>
      <c r="N6" s="508"/>
      <c r="O6" s="508"/>
      <c r="P6" s="508"/>
      <c r="Q6" s="508"/>
      <c r="R6" s="509"/>
      <c r="S6" s="509"/>
      <c r="T6" s="509"/>
      <c r="U6" s="509"/>
      <c r="V6" s="509"/>
      <c r="W6" s="507"/>
      <c r="X6" s="507"/>
      <c r="Y6" s="507"/>
      <c r="Z6" s="507"/>
      <c r="AA6" s="507"/>
      <c r="AB6" s="510"/>
    </row>
    <row r="7" spans="2:28" ht="15" customHeight="1" x14ac:dyDescent="0.35">
      <c r="B7" s="511"/>
      <c r="C7" s="953" t="s">
        <v>4</v>
      </c>
      <c r="D7" s="954"/>
      <c r="E7" s="954"/>
      <c r="F7" s="954"/>
      <c r="G7" s="954"/>
      <c r="H7" s="955"/>
      <c r="I7" s="1034" t="s">
        <v>437</v>
      </c>
      <c r="J7" s="1035"/>
      <c r="K7" s="1035"/>
      <c r="L7" s="1035"/>
      <c r="M7" s="1035"/>
      <c r="N7" s="1035"/>
      <c r="O7" s="1035"/>
      <c r="P7" s="1035"/>
      <c r="Q7" s="1035"/>
      <c r="R7" s="1035"/>
      <c r="S7" s="1035"/>
      <c r="T7" s="1035"/>
      <c r="U7" s="1035"/>
      <c r="V7" s="1035"/>
      <c r="W7" s="1035"/>
      <c r="X7" s="1035"/>
      <c r="Y7" s="1035"/>
      <c r="Z7" s="1035"/>
      <c r="AA7" s="1036"/>
      <c r="AB7" s="512"/>
    </row>
    <row r="8" spans="2:28" ht="15" thickBot="1" x14ac:dyDescent="0.4">
      <c r="B8" s="511"/>
      <c r="C8" s="956"/>
      <c r="D8" s="957"/>
      <c r="E8" s="957"/>
      <c r="F8" s="957"/>
      <c r="G8" s="957"/>
      <c r="H8" s="958"/>
      <c r="I8" s="1037"/>
      <c r="J8" s="1038"/>
      <c r="K8" s="1038"/>
      <c r="L8" s="1038"/>
      <c r="M8" s="1038"/>
      <c r="N8" s="1038"/>
      <c r="O8" s="1038"/>
      <c r="P8" s="1038"/>
      <c r="Q8" s="1038"/>
      <c r="R8" s="1038"/>
      <c r="S8" s="1038"/>
      <c r="T8" s="1038"/>
      <c r="U8" s="1038"/>
      <c r="V8" s="1038"/>
      <c r="W8" s="1038"/>
      <c r="X8" s="1038"/>
      <c r="Y8" s="1038"/>
      <c r="Z8" s="1038"/>
      <c r="AA8" s="1039"/>
      <c r="AB8" s="512"/>
    </row>
    <row r="9" spans="2:28" ht="7.5" customHeight="1" thickBot="1" x14ac:dyDescent="0.4">
      <c r="B9" s="511"/>
      <c r="C9" s="513"/>
      <c r="D9" s="513"/>
      <c r="E9" s="513"/>
      <c r="F9" s="513"/>
      <c r="G9" s="513"/>
      <c r="H9" s="513"/>
      <c r="I9" s="514"/>
      <c r="J9" s="514"/>
      <c r="K9" s="514"/>
      <c r="L9" s="514"/>
      <c r="M9" s="514"/>
      <c r="N9" s="514"/>
      <c r="O9" s="514"/>
      <c r="P9" s="514"/>
      <c r="Q9" s="514"/>
      <c r="R9" s="515"/>
      <c r="S9" s="515"/>
      <c r="T9" s="515"/>
      <c r="U9" s="515"/>
      <c r="V9" s="515"/>
      <c r="W9" s="513"/>
      <c r="X9" s="513"/>
      <c r="Y9" s="513"/>
      <c r="Z9" s="513"/>
      <c r="AA9" s="513"/>
      <c r="AB9" s="512"/>
    </row>
    <row r="10" spans="2:28" ht="15" customHeight="1" thickBot="1" x14ac:dyDescent="0.4">
      <c r="B10" s="511"/>
      <c r="C10" s="953" t="s">
        <v>5</v>
      </c>
      <c r="D10" s="954"/>
      <c r="E10" s="954"/>
      <c r="F10" s="954"/>
      <c r="G10" s="954"/>
      <c r="H10" s="955"/>
      <c r="I10" s="1051" t="s">
        <v>438</v>
      </c>
      <c r="J10" s="1958"/>
      <c r="K10" s="1958"/>
      <c r="L10" s="1958"/>
      <c r="M10" s="1958"/>
      <c r="N10" s="1958"/>
      <c r="O10" s="1958"/>
      <c r="P10" s="1958"/>
      <c r="Q10" s="1959"/>
      <c r="R10" s="834" t="s">
        <v>7</v>
      </c>
      <c r="S10" s="835"/>
      <c r="T10" s="835"/>
      <c r="U10" s="836"/>
      <c r="V10" s="929" t="s">
        <v>8</v>
      </c>
      <c r="W10" s="930"/>
      <c r="X10" s="930"/>
      <c r="Y10" s="930"/>
      <c r="Z10" s="930"/>
      <c r="AA10" s="931"/>
      <c r="AB10" s="512"/>
    </row>
    <row r="11" spans="2:28" ht="28.5" customHeight="1" thickBot="1" x14ac:dyDescent="0.4">
      <c r="B11" s="511"/>
      <c r="C11" s="956"/>
      <c r="D11" s="957"/>
      <c r="E11" s="957"/>
      <c r="F11" s="957"/>
      <c r="G11" s="957"/>
      <c r="H11" s="958"/>
      <c r="I11" s="1960"/>
      <c r="J11" s="1961"/>
      <c r="K11" s="1961"/>
      <c r="L11" s="1961"/>
      <c r="M11" s="1961"/>
      <c r="N11" s="1961"/>
      <c r="O11" s="1961"/>
      <c r="P11" s="1961"/>
      <c r="Q11" s="1962"/>
      <c r="R11" s="840" t="s">
        <v>439</v>
      </c>
      <c r="S11" s="841"/>
      <c r="T11" s="841"/>
      <c r="U11" s="842"/>
      <c r="V11" s="973">
        <v>1</v>
      </c>
      <c r="W11" s="1276"/>
      <c r="X11" s="1276"/>
      <c r="Y11" s="1276"/>
      <c r="Z11" s="1276"/>
      <c r="AA11" s="1277"/>
      <c r="AB11" s="512"/>
    </row>
    <row r="12" spans="2:28" ht="6" customHeight="1" thickBot="1" x14ac:dyDescent="0.4">
      <c r="B12" s="516"/>
      <c r="C12" s="517"/>
      <c r="D12" s="517"/>
      <c r="E12" s="517"/>
      <c r="F12" s="517"/>
      <c r="G12" s="517"/>
      <c r="H12" s="517"/>
      <c r="I12" s="517"/>
      <c r="J12" s="517"/>
      <c r="K12" s="517"/>
      <c r="L12" s="517"/>
      <c r="M12" s="517"/>
      <c r="N12" s="517"/>
      <c r="O12" s="517"/>
      <c r="P12" s="517"/>
      <c r="Q12" s="517"/>
      <c r="R12" s="517"/>
      <c r="S12" s="517"/>
      <c r="T12" s="517"/>
      <c r="U12" s="517"/>
      <c r="V12" s="517"/>
      <c r="W12" s="517"/>
      <c r="X12" s="517"/>
      <c r="Y12" s="517"/>
      <c r="Z12" s="517"/>
      <c r="AA12" s="517"/>
      <c r="AB12" s="518"/>
    </row>
    <row r="13" spans="2:28" ht="15" customHeight="1" x14ac:dyDescent="0.35">
      <c r="B13" s="516"/>
      <c r="C13" s="953" t="s">
        <v>10</v>
      </c>
      <c r="D13" s="954"/>
      <c r="E13" s="954"/>
      <c r="F13" s="954"/>
      <c r="G13" s="954"/>
      <c r="H13" s="955"/>
      <c r="I13" s="2854" t="s">
        <v>440</v>
      </c>
      <c r="J13" s="2855"/>
      <c r="K13" s="2855"/>
      <c r="L13" s="2855"/>
      <c r="M13" s="2855"/>
      <c r="N13" s="2855"/>
      <c r="O13" s="2855"/>
      <c r="P13" s="2855"/>
      <c r="Q13" s="2855"/>
      <c r="R13" s="2855"/>
      <c r="S13" s="2856"/>
      <c r="T13" s="953" t="s">
        <v>11</v>
      </c>
      <c r="U13" s="954"/>
      <c r="V13" s="954"/>
      <c r="W13" s="954"/>
      <c r="X13" s="954"/>
      <c r="Y13" s="954"/>
      <c r="Z13" s="954"/>
      <c r="AA13" s="955"/>
      <c r="AB13" s="518"/>
    </row>
    <row r="14" spans="2:28" ht="45.75" customHeight="1" thickBot="1" x14ac:dyDescent="0.4">
      <c r="B14" s="516"/>
      <c r="C14" s="956"/>
      <c r="D14" s="957"/>
      <c r="E14" s="957"/>
      <c r="F14" s="957"/>
      <c r="G14" s="957"/>
      <c r="H14" s="958"/>
      <c r="I14" s="2857"/>
      <c r="J14" s="2858"/>
      <c r="K14" s="2858"/>
      <c r="L14" s="2858"/>
      <c r="M14" s="2858"/>
      <c r="N14" s="2858"/>
      <c r="O14" s="2858"/>
      <c r="P14" s="2858"/>
      <c r="Q14" s="2858"/>
      <c r="R14" s="2858"/>
      <c r="S14" s="2859"/>
      <c r="T14" s="965" t="s">
        <v>73</v>
      </c>
      <c r="U14" s="966"/>
      <c r="V14" s="966"/>
      <c r="W14" s="966"/>
      <c r="X14" s="966"/>
      <c r="Y14" s="966"/>
      <c r="Z14" s="966"/>
      <c r="AA14" s="967"/>
      <c r="AB14" s="518"/>
    </row>
    <row r="15" spans="2:28" ht="6.75" customHeight="1" thickBot="1" x14ac:dyDescent="0.4">
      <c r="B15" s="516"/>
      <c r="C15" s="517"/>
      <c r="D15" s="517"/>
      <c r="E15" s="517"/>
      <c r="F15" s="517"/>
      <c r="G15" s="517"/>
      <c r="H15" s="517"/>
      <c r="I15" s="517"/>
      <c r="J15" s="517"/>
      <c r="K15" s="517"/>
      <c r="L15" s="517"/>
      <c r="M15" s="517"/>
      <c r="N15" s="517"/>
      <c r="O15" s="517"/>
      <c r="P15" s="517"/>
      <c r="Q15" s="517"/>
      <c r="R15" s="517"/>
      <c r="S15" s="517"/>
      <c r="T15" s="517"/>
      <c r="U15" s="517"/>
      <c r="V15" s="517"/>
      <c r="W15" s="517"/>
      <c r="X15" s="517"/>
      <c r="Y15" s="517"/>
      <c r="Z15" s="517"/>
      <c r="AA15" s="517"/>
      <c r="AB15" s="518"/>
    </row>
    <row r="16" spans="2:28" ht="57.75" customHeight="1" thickBot="1" x14ac:dyDescent="0.4">
      <c r="B16" s="516"/>
      <c r="C16" s="938" t="s">
        <v>13</v>
      </c>
      <c r="D16" s="939"/>
      <c r="E16" s="939"/>
      <c r="F16" s="939"/>
      <c r="G16" s="939"/>
      <c r="H16" s="940"/>
      <c r="I16" s="1887" t="s">
        <v>441</v>
      </c>
      <c r="J16" s="1888"/>
      <c r="K16" s="1888"/>
      <c r="L16" s="1888"/>
      <c r="M16" s="1888"/>
      <c r="N16" s="1888"/>
      <c r="O16" s="1888"/>
      <c r="P16" s="1888"/>
      <c r="Q16" s="1888"/>
      <c r="R16" s="1888"/>
      <c r="S16" s="1888"/>
      <c r="T16" s="1888"/>
      <c r="U16" s="1888"/>
      <c r="V16" s="1888"/>
      <c r="W16" s="1888"/>
      <c r="X16" s="1888"/>
      <c r="Y16" s="1888"/>
      <c r="Z16" s="1888"/>
      <c r="AA16" s="1889"/>
      <c r="AB16" s="518"/>
    </row>
    <row r="17" spans="2:28" ht="7.5" customHeight="1" thickBot="1" x14ac:dyDescent="0.4">
      <c r="B17" s="516"/>
      <c r="C17" s="515"/>
      <c r="D17" s="515"/>
      <c r="E17" s="515"/>
      <c r="F17" s="515"/>
      <c r="G17" s="515"/>
      <c r="H17" s="515"/>
      <c r="I17" s="519"/>
      <c r="J17" s="519"/>
      <c r="K17" s="519"/>
      <c r="L17" s="519"/>
      <c r="M17" s="519"/>
      <c r="N17" s="519"/>
      <c r="O17" s="519"/>
      <c r="P17" s="519"/>
      <c r="Q17" s="519"/>
      <c r="R17" s="519"/>
      <c r="S17" s="519"/>
      <c r="T17" s="519"/>
      <c r="U17" s="519"/>
      <c r="V17" s="519"/>
      <c r="W17" s="519"/>
      <c r="X17" s="519"/>
      <c r="Y17" s="519"/>
      <c r="Z17" s="519"/>
      <c r="AA17" s="519"/>
      <c r="AB17" s="518"/>
    </row>
    <row r="18" spans="2:28" ht="52.5" customHeight="1" thickBot="1" x14ac:dyDescent="0.4">
      <c r="B18" s="516"/>
      <c r="C18" s="938" t="s">
        <v>75</v>
      </c>
      <c r="D18" s="939"/>
      <c r="E18" s="939"/>
      <c r="F18" s="939"/>
      <c r="G18" s="939"/>
      <c r="H18" s="940"/>
      <c r="I18" s="1887" t="s">
        <v>442</v>
      </c>
      <c r="J18" s="1888"/>
      <c r="K18" s="1888"/>
      <c r="L18" s="1888"/>
      <c r="M18" s="1888"/>
      <c r="N18" s="1888"/>
      <c r="O18" s="1888"/>
      <c r="P18" s="1888"/>
      <c r="Q18" s="1888"/>
      <c r="R18" s="1888"/>
      <c r="S18" s="1888"/>
      <c r="T18" s="1888"/>
      <c r="U18" s="1888"/>
      <c r="V18" s="1888"/>
      <c r="W18" s="1888"/>
      <c r="X18" s="1888"/>
      <c r="Y18" s="1888"/>
      <c r="Z18" s="1888"/>
      <c r="AA18" s="1889"/>
      <c r="AB18" s="518"/>
    </row>
    <row r="19" spans="2:28" ht="9" customHeight="1" thickBot="1" x14ac:dyDescent="0.4">
      <c r="B19" s="516"/>
      <c r="C19" s="515"/>
      <c r="D19" s="515"/>
      <c r="E19" s="515"/>
      <c r="F19" s="515"/>
      <c r="G19" s="515"/>
      <c r="H19" s="515"/>
      <c r="I19" s="519"/>
      <c r="J19" s="519"/>
      <c r="K19" s="519"/>
      <c r="L19" s="519"/>
      <c r="M19" s="519"/>
      <c r="N19" s="519"/>
      <c r="O19" s="519"/>
      <c r="P19" s="519"/>
      <c r="Q19" s="519"/>
      <c r="R19" s="519"/>
      <c r="S19" s="519"/>
      <c r="T19" s="519"/>
      <c r="U19" s="519"/>
      <c r="V19" s="519"/>
      <c r="W19" s="519"/>
      <c r="X19" s="519"/>
      <c r="Y19" s="519"/>
      <c r="Z19" s="519"/>
      <c r="AA19" s="519"/>
      <c r="AB19" s="518"/>
    </row>
    <row r="20" spans="2:28" ht="22.5" customHeight="1" x14ac:dyDescent="0.35">
      <c r="B20" s="516"/>
      <c r="C20" s="843" t="s">
        <v>17</v>
      </c>
      <c r="D20" s="844"/>
      <c r="E20" s="844"/>
      <c r="F20" s="844"/>
      <c r="G20" s="844"/>
      <c r="H20" s="968"/>
      <c r="I20" s="804" t="s">
        <v>125</v>
      </c>
      <c r="J20" s="805"/>
      <c r="K20" s="805"/>
      <c r="L20" s="806"/>
      <c r="M20" s="929" t="s">
        <v>18</v>
      </c>
      <c r="N20" s="930"/>
      <c r="O20" s="930"/>
      <c r="P20" s="930"/>
      <c r="Q20" s="930"/>
      <c r="R20" s="930"/>
      <c r="S20" s="931"/>
      <c r="T20" s="929" t="s">
        <v>19</v>
      </c>
      <c r="U20" s="930"/>
      <c r="V20" s="930"/>
      <c r="W20" s="930"/>
      <c r="X20" s="930"/>
      <c r="Y20" s="930"/>
      <c r="Z20" s="930"/>
      <c r="AA20" s="931"/>
      <c r="AB20" s="518"/>
    </row>
    <row r="21" spans="2:28" ht="30.75" customHeight="1" thickBot="1" x14ac:dyDescent="0.4">
      <c r="B21" s="516"/>
      <c r="C21" s="845"/>
      <c r="D21" s="846"/>
      <c r="E21" s="846"/>
      <c r="F21" s="846"/>
      <c r="G21" s="846"/>
      <c r="H21" s="969"/>
      <c r="I21" s="807"/>
      <c r="J21" s="808"/>
      <c r="K21" s="808"/>
      <c r="L21" s="809"/>
      <c r="M21" s="970" t="s">
        <v>378</v>
      </c>
      <c r="N21" s="971"/>
      <c r="O21" s="971"/>
      <c r="P21" s="971"/>
      <c r="Q21" s="971"/>
      <c r="R21" s="971"/>
      <c r="S21" s="972"/>
      <c r="T21" s="973" t="s">
        <v>162</v>
      </c>
      <c r="U21" s="971"/>
      <c r="V21" s="971"/>
      <c r="W21" s="971"/>
      <c r="X21" s="971"/>
      <c r="Y21" s="971"/>
      <c r="Z21" s="971"/>
      <c r="AA21" s="972"/>
      <c r="AB21" s="518"/>
    </row>
    <row r="22" spans="2:28" ht="9" customHeight="1" thickBot="1" x14ac:dyDescent="0.4">
      <c r="B22" s="516"/>
      <c r="C22" s="517"/>
      <c r="D22" s="517"/>
      <c r="E22" s="517"/>
      <c r="F22" s="517"/>
      <c r="G22" s="517"/>
      <c r="H22" s="517"/>
      <c r="I22" s="517"/>
      <c r="J22" s="517"/>
      <c r="K22" s="517"/>
      <c r="L22" s="517"/>
      <c r="M22" s="517"/>
      <c r="N22" s="517"/>
      <c r="O22" s="517"/>
      <c r="P22" s="517"/>
      <c r="Q22" s="517"/>
      <c r="R22" s="517"/>
      <c r="S22" s="517"/>
      <c r="T22" s="517"/>
      <c r="U22" s="517"/>
      <c r="V22" s="517"/>
      <c r="W22" s="517"/>
      <c r="X22" s="517"/>
      <c r="Y22" s="517"/>
      <c r="Z22" s="517"/>
      <c r="AA22" s="517"/>
      <c r="AB22" s="518"/>
    </row>
    <row r="23" spans="2:28" ht="31.5" customHeight="1" x14ac:dyDescent="0.35">
      <c r="B23" s="516"/>
      <c r="C23" s="929" t="s">
        <v>22</v>
      </c>
      <c r="D23" s="930"/>
      <c r="E23" s="930"/>
      <c r="F23" s="930"/>
      <c r="G23" s="930"/>
      <c r="H23" s="930"/>
      <c r="I23" s="931"/>
      <c r="J23" s="929" t="s">
        <v>23</v>
      </c>
      <c r="K23" s="930"/>
      <c r="L23" s="930"/>
      <c r="M23" s="930"/>
      <c r="N23" s="930"/>
      <c r="O23" s="930"/>
      <c r="P23" s="931"/>
      <c r="Q23" s="929" t="s">
        <v>24</v>
      </c>
      <c r="R23" s="930"/>
      <c r="S23" s="930"/>
      <c r="T23" s="930"/>
      <c r="U23" s="930"/>
      <c r="V23" s="930"/>
      <c r="W23" s="930"/>
      <c r="X23" s="930"/>
      <c r="Y23" s="930"/>
      <c r="Z23" s="930"/>
      <c r="AA23" s="931"/>
      <c r="AB23" s="518"/>
    </row>
    <row r="24" spans="2:28" ht="30.75" customHeight="1" thickBot="1" x14ac:dyDescent="0.4">
      <c r="B24" s="516"/>
      <c r="C24" s="1955" t="s">
        <v>443</v>
      </c>
      <c r="D24" s="1956"/>
      <c r="E24" s="1956"/>
      <c r="F24" s="1956"/>
      <c r="G24" s="1956"/>
      <c r="H24" s="1956"/>
      <c r="I24" s="1957"/>
      <c r="J24" s="932" t="s">
        <v>380</v>
      </c>
      <c r="K24" s="933"/>
      <c r="L24" s="933"/>
      <c r="M24" s="933"/>
      <c r="N24" s="933"/>
      <c r="O24" s="933"/>
      <c r="P24" s="934"/>
      <c r="Q24" s="935" t="s">
        <v>444</v>
      </c>
      <c r="R24" s="936"/>
      <c r="S24" s="936"/>
      <c r="T24" s="936"/>
      <c r="U24" s="936"/>
      <c r="V24" s="936"/>
      <c r="W24" s="936"/>
      <c r="X24" s="936"/>
      <c r="Y24" s="936"/>
      <c r="Z24" s="936"/>
      <c r="AA24" s="937"/>
      <c r="AB24" s="518"/>
    </row>
    <row r="25" spans="2:28" ht="9" customHeight="1" thickBot="1" x14ac:dyDescent="0.4">
      <c r="B25" s="516"/>
      <c r="C25" s="517"/>
      <c r="D25" s="517"/>
      <c r="E25" s="517"/>
      <c r="F25" s="517"/>
      <c r="G25" s="517"/>
      <c r="H25" s="517"/>
      <c r="I25" s="517"/>
      <c r="J25" s="517"/>
      <c r="K25" s="517"/>
      <c r="L25" s="517"/>
      <c r="M25" s="517"/>
      <c r="N25" s="517"/>
      <c r="O25" s="517"/>
      <c r="P25" s="517"/>
      <c r="Q25" s="517"/>
      <c r="R25" s="517"/>
      <c r="S25" s="517"/>
      <c r="T25" s="517"/>
      <c r="U25" s="517"/>
      <c r="V25" s="517"/>
      <c r="W25" s="517"/>
      <c r="X25" s="517"/>
      <c r="Y25" s="517"/>
      <c r="Z25" s="517"/>
      <c r="AA25" s="517"/>
      <c r="AB25" s="518"/>
    </row>
    <row r="26" spans="2:28" ht="27" customHeight="1" thickBot="1" x14ac:dyDescent="0.4">
      <c r="B26" s="516"/>
      <c r="C26" s="938" t="s">
        <v>26</v>
      </c>
      <c r="D26" s="939"/>
      <c r="E26" s="939"/>
      <c r="F26" s="939"/>
      <c r="G26" s="939"/>
      <c r="H26" s="940"/>
      <c r="I26" s="941" t="s">
        <v>445</v>
      </c>
      <c r="J26" s="942"/>
      <c r="K26" s="942"/>
      <c r="L26" s="942"/>
      <c r="M26" s="942"/>
      <c r="N26" s="942"/>
      <c r="O26" s="942"/>
      <c r="P26" s="942"/>
      <c r="Q26" s="942"/>
      <c r="R26" s="942"/>
      <c r="S26" s="942"/>
      <c r="T26" s="942"/>
      <c r="U26" s="942"/>
      <c r="V26" s="942"/>
      <c r="W26" s="942"/>
      <c r="X26" s="942"/>
      <c r="Y26" s="942"/>
      <c r="Z26" s="942"/>
      <c r="AA26" s="943"/>
      <c r="AB26" s="518"/>
    </row>
    <row r="27" spans="2:28" ht="7.5" customHeight="1" thickBot="1" x14ac:dyDescent="0.4">
      <c r="B27" s="516"/>
      <c r="C27" s="515"/>
      <c r="D27" s="515"/>
      <c r="E27" s="515"/>
      <c r="F27" s="515"/>
      <c r="G27" s="515"/>
      <c r="H27" s="515"/>
      <c r="I27" s="519"/>
      <c r="J27" s="519"/>
      <c r="K27" s="519"/>
      <c r="L27" s="519"/>
      <c r="M27" s="519"/>
      <c r="N27" s="519"/>
      <c r="O27" s="519"/>
      <c r="P27" s="519"/>
      <c r="Q27" s="519"/>
      <c r="R27" s="519"/>
      <c r="S27" s="519"/>
      <c r="T27" s="519"/>
      <c r="U27" s="519"/>
      <c r="V27" s="519"/>
      <c r="W27" s="519"/>
      <c r="X27" s="519"/>
      <c r="Y27" s="519"/>
      <c r="Z27" s="519"/>
      <c r="AA27" s="519"/>
      <c r="AB27" s="518"/>
    </row>
    <row r="28" spans="2:28" ht="34.5" customHeight="1" thickBot="1" x14ac:dyDescent="0.4">
      <c r="B28" s="516"/>
      <c r="C28" s="938" t="s">
        <v>28</v>
      </c>
      <c r="D28" s="939"/>
      <c r="E28" s="939"/>
      <c r="F28" s="939"/>
      <c r="G28" s="939"/>
      <c r="H28" s="940"/>
      <c r="I28" s="1464" t="s">
        <v>446</v>
      </c>
      <c r="J28" s="1887"/>
      <c r="K28" s="944" t="s">
        <v>29</v>
      </c>
      <c r="L28" s="945"/>
      <c r="M28" s="945"/>
      <c r="N28" s="946"/>
      <c r="O28" s="1125" t="s">
        <v>30</v>
      </c>
      <c r="P28" s="1124"/>
      <c r="Q28" s="1124"/>
      <c r="R28" s="1126"/>
      <c r="S28" s="520" t="s">
        <v>32</v>
      </c>
      <c r="T28" s="1124" t="s">
        <v>31</v>
      </c>
      <c r="U28" s="1124"/>
      <c r="V28" s="1126"/>
      <c r="W28" s="487"/>
      <c r="X28" s="1208" t="s">
        <v>33</v>
      </c>
      <c r="Y28" s="1209"/>
      <c r="Z28" s="1210"/>
      <c r="AA28" s="520"/>
      <c r="AB28" s="518"/>
    </row>
    <row r="29" spans="2:28" ht="15" thickBot="1" x14ac:dyDescent="0.4">
      <c r="B29" s="516"/>
      <c r="C29" s="517"/>
      <c r="D29" s="517"/>
      <c r="E29" s="517"/>
      <c r="F29" s="517"/>
      <c r="G29" s="517"/>
      <c r="H29" s="517"/>
      <c r="I29" s="517"/>
      <c r="J29" s="517"/>
      <c r="K29" s="517"/>
      <c r="L29" s="517"/>
      <c r="M29" s="517"/>
      <c r="N29" s="517"/>
      <c r="O29" s="517"/>
      <c r="P29" s="517"/>
      <c r="Q29" s="517"/>
      <c r="R29" s="517"/>
      <c r="S29" s="517"/>
      <c r="T29" s="517"/>
      <c r="U29" s="517"/>
      <c r="V29" s="517"/>
      <c r="W29" s="517"/>
      <c r="X29" s="517"/>
      <c r="Y29" s="517"/>
      <c r="Z29" s="517"/>
      <c r="AA29" s="517"/>
      <c r="AB29" s="518"/>
    </row>
    <row r="30" spans="2:28" ht="15" customHeight="1" x14ac:dyDescent="0.35">
      <c r="B30" s="516"/>
      <c r="C30" s="778" t="s">
        <v>34</v>
      </c>
      <c r="D30" s="779"/>
      <c r="E30" s="779"/>
      <c r="F30" s="779"/>
      <c r="G30" s="779"/>
      <c r="H30" s="779"/>
      <c r="I30" s="779"/>
      <c r="J30" s="780"/>
      <c r="K30" s="787" t="s">
        <v>35</v>
      </c>
      <c r="L30" s="788"/>
      <c r="M30" s="788"/>
      <c r="N30" s="788"/>
      <c r="O30" s="788"/>
      <c r="P30" s="788"/>
      <c r="Q30" s="788"/>
      <c r="R30" s="788"/>
      <c r="S30" s="789" t="s">
        <v>36</v>
      </c>
      <c r="T30" s="789"/>
      <c r="U30" s="789"/>
      <c r="V30" s="789"/>
      <c r="W30" s="789"/>
      <c r="X30" s="915" t="s">
        <v>37</v>
      </c>
      <c r="Y30" s="915"/>
      <c r="Z30" s="915"/>
      <c r="AA30" s="916"/>
      <c r="AB30" s="518"/>
    </row>
    <row r="31" spans="2:28" ht="14.25" customHeight="1" x14ac:dyDescent="0.35">
      <c r="B31" s="516"/>
      <c r="C31" s="781"/>
      <c r="D31" s="782"/>
      <c r="E31" s="782"/>
      <c r="F31" s="782"/>
      <c r="G31" s="782"/>
      <c r="H31" s="782"/>
      <c r="I31" s="782"/>
      <c r="J31" s="783"/>
      <c r="K31" s="795" t="s">
        <v>38</v>
      </c>
      <c r="L31" s="771"/>
      <c r="M31" s="771"/>
      <c r="N31" s="771"/>
      <c r="O31" s="771" t="s">
        <v>39</v>
      </c>
      <c r="P31" s="771"/>
      <c r="Q31" s="771"/>
      <c r="R31" s="771"/>
      <c r="S31" s="771" t="s">
        <v>38</v>
      </c>
      <c r="T31" s="771"/>
      <c r="U31" s="771" t="s">
        <v>39</v>
      </c>
      <c r="V31" s="771"/>
      <c r="W31" s="771"/>
      <c r="X31" s="771" t="s">
        <v>38</v>
      </c>
      <c r="Y31" s="771"/>
      <c r="Z31" s="771" t="s">
        <v>39</v>
      </c>
      <c r="AA31" s="772"/>
      <c r="AB31" s="518"/>
    </row>
    <row r="32" spans="2:28" ht="16.5" customHeight="1" thickBot="1" x14ac:dyDescent="0.4">
      <c r="B32" s="516"/>
      <c r="C32" s="784"/>
      <c r="D32" s="785"/>
      <c r="E32" s="785"/>
      <c r="F32" s="785"/>
      <c r="G32" s="785"/>
      <c r="H32" s="785"/>
      <c r="I32" s="785"/>
      <c r="J32" s="786"/>
      <c r="K32" s="773">
        <v>0</v>
      </c>
      <c r="L32" s="774"/>
      <c r="M32" s="774"/>
      <c r="N32" s="774"/>
      <c r="O32" s="774">
        <v>84</v>
      </c>
      <c r="P32" s="774"/>
      <c r="Q32" s="774"/>
      <c r="R32" s="774"/>
      <c r="S32" s="774">
        <v>85</v>
      </c>
      <c r="T32" s="774"/>
      <c r="U32" s="774">
        <v>95</v>
      </c>
      <c r="V32" s="774"/>
      <c r="W32" s="774"/>
      <c r="X32" s="774">
        <v>96</v>
      </c>
      <c r="Y32" s="774"/>
      <c r="Z32" s="774">
        <v>100</v>
      </c>
      <c r="AA32" s="777"/>
      <c r="AB32" s="518"/>
    </row>
    <row r="33" spans="2:37" ht="12" customHeight="1" thickBot="1" x14ac:dyDescent="0.4">
      <c r="B33" s="516"/>
      <c r="C33" s="517"/>
      <c r="D33" s="517"/>
      <c r="E33" s="517"/>
      <c r="F33" s="517"/>
      <c r="G33" s="517"/>
      <c r="H33" s="517"/>
      <c r="I33" s="517"/>
      <c r="J33" s="517"/>
      <c r="K33" s="517"/>
      <c r="L33" s="517"/>
      <c r="M33" s="517"/>
      <c r="N33" s="517"/>
      <c r="O33" s="517"/>
      <c r="P33" s="517"/>
      <c r="Q33" s="517"/>
      <c r="R33" s="517"/>
      <c r="S33" s="517"/>
      <c r="T33" s="517"/>
      <c r="U33" s="517"/>
      <c r="V33" s="517"/>
      <c r="W33" s="517"/>
      <c r="X33" s="517"/>
      <c r="Y33" s="517"/>
      <c r="Z33" s="517"/>
      <c r="AA33" s="517"/>
      <c r="AB33" s="518"/>
    </row>
    <row r="34" spans="2:37" s="642" customFormat="1" ht="15" thickBot="1" x14ac:dyDescent="0.4">
      <c r="B34" s="521"/>
      <c r="C34" s="768" t="s">
        <v>40</v>
      </c>
      <c r="D34" s="769"/>
      <c r="E34" s="769"/>
      <c r="F34" s="769"/>
      <c r="G34" s="769"/>
      <c r="H34" s="769"/>
      <c r="I34" s="769"/>
      <c r="J34" s="769"/>
      <c r="K34" s="769"/>
      <c r="L34" s="769"/>
      <c r="M34" s="769"/>
      <c r="N34" s="769"/>
      <c r="O34" s="769"/>
      <c r="P34" s="769"/>
      <c r="Q34" s="769"/>
      <c r="R34" s="769"/>
      <c r="S34" s="769"/>
      <c r="T34" s="769"/>
      <c r="U34" s="769"/>
      <c r="V34" s="769"/>
      <c r="W34" s="769"/>
      <c r="X34" s="769"/>
      <c r="Y34" s="769"/>
      <c r="Z34" s="769"/>
      <c r="AA34" s="770"/>
      <c r="AB34" s="518"/>
    </row>
    <row r="35" spans="2:37" s="642" customFormat="1" ht="58.5" customHeight="1" thickBot="1" x14ac:dyDescent="0.4">
      <c r="B35" s="521"/>
      <c r="C35" s="1963" t="s">
        <v>41</v>
      </c>
      <c r="D35" s="1964"/>
      <c r="E35" s="1964"/>
      <c r="F35" s="1964"/>
      <c r="G35" s="1965"/>
      <c r="H35" s="403" t="s">
        <v>447</v>
      </c>
      <c r="I35" s="403" t="s">
        <v>448</v>
      </c>
      <c r="J35" s="403" t="s">
        <v>386</v>
      </c>
      <c r="K35" s="1968" t="s">
        <v>387</v>
      </c>
      <c r="L35" s="1966"/>
      <c r="M35" s="1966"/>
      <c r="N35" s="1966"/>
      <c r="O35" s="1966"/>
      <c r="P35" s="1967"/>
      <c r="Q35" s="1966" t="s">
        <v>43</v>
      </c>
      <c r="R35" s="1966"/>
      <c r="S35" s="1966"/>
      <c r="T35" s="1966"/>
      <c r="U35" s="1966"/>
      <c r="V35" s="1966"/>
      <c r="W35" s="1966"/>
      <c r="X35" s="1966"/>
      <c r="Y35" s="1966"/>
      <c r="Z35" s="1966"/>
      <c r="AA35" s="1967"/>
      <c r="AB35" s="518"/>
    </row>
    <row r="36" spans="2:37" s="642" customFormat="1" ht="71.25" customHeight="1" x14ac:dyDescent="0.35">
      <c r="B36" s="521"/>
      <c r="C36" s="1823" t="s">
        <v>388</v>
      </c>
      <c r="D36" s="1824"/>
      <c r="E36" s="1824"/>
      <c r="F36" s="1824"/>
      <c r="G36" s="1825"/>
      <c r="H36" s="389">
        <v>0.12</v>
      </c>
      <c r="I36" s="389">
        <v>0.1</v>
      </c>
      <c r="J36" s="393">
        <f>+H36/I36</f>
        <v>1.2</v>
      </c>
      <c r="K36" s="1826">
        <f>+H36/$I$49</f>
        <v>8.5714285714285719E-3</v>
      </c>
      <c r="L36" s="1827"/>
      <c r="M36" s="1827"/>
      <c r="N36" s="1827"/>
      <c r="O36" s="1827"/>
      <c r="P36" s="1828"/>
      <c r="Q36" s="1952" t="s">
        <v>1155</v>
      </c>
      <c r="R36" s="1931"/>
      <c r="S36" s="1931"/>
      <c r="T36" s="1931"/>
      <c r="U36" s="1931"/>
      <c r="V36" s="1931"/>
      <c r="W36" s="1931"/>
      <c r="X36" s="1931"/>
      <c r="Y36" s="1931"/>
      <c r="Z36" s="1931"/>
      <c r="AA36" s="1932"/>
      <c r="AB36" s="518"/>
      <c r="AD36" s="387"/>
    </row>
    <row r="37" spans="2:37" s="642" customFormat="1" ht="71.25" customHeight="1" x14ac:dyDescent="0.35">
      <c r="B37" s="521"/>
      <c r="C37" s="1807" t="s">
        <v>390</v>
      </c>
      <c r="D37" s="1808"/>
      <c r="E37" s="1808"/>
      <c r="F37" s="1808"/>
      <c r="G37" s="1809"/>
      <c r="H37" s="390">
        <v>0</v>
      </c>
      <c r="I37" s="390">
        <v>0</v>
      </c>
      <c r="J37" s="469">
        <v>0</v>
      </c>
      <c r="K37" s="1973">
        <f>+(H37+H36)/$I$49</f>
        <v>8.5714285714285719E-3</v>
      </c>
      <c r="L37" s="1974"/>
      <c r="M37" s="1974"/>
      <c r="N37" s="1974"/>
      <c r="O37" s="1974"/>
      <c r="P37" s="1975"/>
      <c r="Q37" s="2860"/>
      <c r="R37" s="2815"/>
      <c r="S37" s="2815"/>
      <c r="T37" s="2815"/>
      <c r="U37" s="2815"/>
      <c r="V37" s="2815"/>
      <c r="W37" s="2815"/>
      <c r="X37" s="2815"/>
      <c r="Y37" s="2815"/>
      <c r="Z37" s="2815"/>
      <c r="AA37" s="2816"/>
      <c r="AB37" s="518"/>
      <c r="AD37" s="392"/>
    </row>
    <row r="38" spans="2:37" s="642" customFormat="1" ht="69.75" customHeight="1" thickBot="1" x14ac:dyDescent="0.4">
      <c r="B38" s="521"/>
      <c r="C38" s="1816" t="s">
        <v>391</v>
      </c>
      <c r="D38" s="1817"/>
      <c r="E38" s="1817"/>
      <c r="F38" s="1817"/>
      <c r="G38" s="1818"/>
      <c r="H38" s="394">
        <v>1.1200000000000001</v>
      </c>
      <c r="I38" s="394">
        <v>0.7</v>
      </c>
      <c r="J38" s="395">
        <v>0</v>
      </c>
      <c r="K38" s="1976">
        <f>+(H38+H37+H36)/$I$49</f>
        <v>8.8571428571428593E-2</v>
      </c>
      <c r="L38" s="1977"/>
      <c r="M38" s="1977"/>
      <c r="N38" s="1977"/>
      <c r="O38" s="1977"/>
      <c r="P38" s="1978"/>
      <c r="Q38" s="2861"/>
      <c r="R38" s="2862"/>
      <c r="S38" s="2862"/>
      <c r="T38" s="2862"/>
      <c r="U38" s="2862"/>
      <c r="V38" s="2862"/>
      <c r="W38" s="2862"/>
      <c r="X38" s="2862"/>
      <c r="Y38" s="2862"/>
      <c r="Z38" s="2862"/>
      <c r="AA38" s="2863"/>
      <c r="AB38" s="518"/>
      <c r="AD38" s="386"/>
      <c r="AG38" s="385"/>
    </row>
    <row r="39" spans="2:37" s="642" customFormat="1" ht="61.5" customHeight="1" x14ac:dyDescent="0.35">
      <c r="B39" s="521"/>
      <c r="C39" s="1823" t="s">
        <v>392</v>
      </c>
      <c r="D39" s="1824"/>
      <c r="E39" s="1824"/>
      <c r="F39" s="1824"/>
      <c r="G39" s="1824"/>
      <c r="H39" s="404">
        <v>0.9</v>
      </c>
      <c r="I39" s="413">
        <v>0.5</v>
      </c>
      <c r="J39" s="393">
        <f t="shared" ref="J37:J47" si="0">+H39/I39</f>
        <v>1.8</v>
      </c>
      <c r="K39" s="1979">
        <f>+(H39+H38+H37+H36)/$I$49</f>
        <v>0.15285714285714286</v>
      </c>
      <c r="L39" s="1827"/>
      <c r="M39" s="1827"/>
      <c r="N39" s="1827"/>
      <c r="O39" s="1827"/>
      <c r="P39" s="1980"/>
      <c r="Q39" s="1952" t="s">
        <v>1156</v>
      </c>
      <c r="R39" s="1931"/>
      <c r="S39" s="1931"/>
      <c r="T39" s="1931"/>
      <c r="U39" s="1931"/>
      <c r="V39" s="1931"/>
      <c r="W39" s="1931"/>
      <c r="X39" s="1931"/>
      <c r="Y39" s="1931"/>
      <c r="Z39" s="1931"/>
      <c r="AA39" s="1932"/>
      <c r="AB39" s="518"/>
      <c r="AC39" s="392"/>
    </row>
    <row r="40" spans="2:37" s="642" customFormat="1" ht="61.5" customHeight="1" x14ac:dyDescent="0.35">
      <c r="B40" s="521"/>
      <c r="C40" s="1829" t="s">
        <v>393</v>
      </c>
      <c r="D40" s="1830"/>
      <c r="E40" s="1830"/>
      <c r="F40" s="1830"/>
      <c r="G40" s="1830"/>
      <c r="H40" s="383">
        <v>1.1599999999999999</v>
      </c>
      <c r="I40" s="414">
        <v>0.6</v>
      </c>
      <c r="J40" s="416">
        <f t="shared" si="0"/>
        <v>1.9333333333333333</v>
      </c>
      <c r="K40" s="1969">
        <f>+(H36+H37+H38+H39+H40)/I$49</f>
        <v>0.23571428571428571</v>
      </c>
      <c r="L40" s="1832"/>
      <c r="M40" s="1832"/>
      <c r="N40" s="1832"/>
      <c r="O40" s="1832"/>
      <c r="P40" s="1970"/>
      <c r="Q40" s="2860"/>
      <c r="R40" s="2815"/>
      <c r="S40" s="2815"/>
      <c r="T40" s="2815"/>
      <c r="U40" s="2815"/>
      <c r="V40" s="2815"/>
      <c r="W40" s="2815"/>
      <c r="X40" s="2815"/>
      <c r="Y40" s="2815"/>
      <c r="Z40" s="2815"/>
      <c r="AA40" s="2816"/>
      <c r="AB40" s="518"/>
      <c r="AC40" s="386"/>
      <c r="AD40" s="388"/>
    </row>
    <row r="41" spans="2:37" s="642" customFormat="1" ht="61.5" customHeight="1" thickBot="1" x14ac:dyDescent="0.4">
      <c r="B41" s="521"/>
      <c r="C41" s="1834" t="s">
        <v>394</v>
      </c>
      <c r="D41" s="1835"/>
      <c r="E41" s="1835"/>
      <c r="F41" s="1835"/>
      <c r="G41" s="1835"/>
      <c r="H41" s="406">
        <v>0.86</v>
      </c>
      <c r="I41" s="415">
        <v>1.7</v>
      </c>
      <c r="J41" s="417">
        <f>+H41/I41</f>
        <v>0.50588235294117645</v>
      </c>
      <c r="K41" s="1971">
        <f>+(H41+H40+H39+H38+H37+H36)/$I$49</f>
        <v>0.29714285714285715</v>
      </c>
      <c r="L41" s="1837"/>
      <c r="M41" s="1837"/>
      <c r="N41" s="1837"/>
      <c r="O41" s="1837"/>
      <c r="P41" s="1972"/>
      <c r="Q41" s="2861"/>
      <c r="R41" s="2862"/>
      <c r="S41" s="2862"/>
      <c r="T41" s="2862"/>
      <c r="U41" s="2862"/>
      <c r="V41" s="2862"/>
      <c r="W41" s="2862"/>
      <c r="X41" s="2862"/>
      <c r="Y41" s="2862"/>
      <c r="Z41" s="2862"/>
      <c r="AA41" s="2863"/>
      <c r="AB41" s="518"/>
      <c r="AC41" s="386"/>
      <c r="AD41" s="386"/>
    </row>
    <row r="42" spans="2:37" s="642" customFormat="1" ht="72.75" customHeight="1" x14ac:dyDescent="0.35">
      <c r="B42" s="521"/>
      <c r="C42" s="1807" t="s">
        <v>395</v>
      </c>
      <c r="D42" s="1808"/>
      <c r="E42" s="1808"/>
      <c r="F42" s="1808"/>
      <c r="G42" s="1809"/>
      <c r="H42" s="401">
        <v>1.91</v>
      </c>
      <c r="I42" s="402">
        <v>1.8</v>
      </c>
      <c r="J42" s="396">
        <f t="shared" si="0"/>
        <v>1.0611111111111111</v>
      </c>
      <c r="K42" s="1782">
        <f>(H41+H42+H40+H39+H38+H37+H36)/$I$49</f>
        <v>0.43357142857142861</v>
      </c>
      <c r="L42" s="1783"/>
      <c r="M42" s="1783"/>
      <c r="N42" s="1783"/>
      <c r="O42" s="1783"/>
      <c r="P42" s="1784"/>
      <c r="Q42" s="1952" t="s">
        <v>1157</v>
      </c>
      <c r="R42" s="1931"/>
      <c r="S42" s="1931"/>
      <c r="T42" s="1931"/>
      <c r="U42" s="1931"/>
      <c r="V42" s="1931"/>
      <c r="W42" s="1931"/>
      <c r="X42" s="1931"/>
      <c r="Y42" s="1931"/>
      <c r="Z42" s="1931"/>
      <c r="AA42" s="1932"/>
      <c r="AB42" s="518"/>
      <c r="AD42" s="399"/>
    </row>
    <row r="43" spans="2:37" s="642" customFormat="1" ht="72.75" customHeight="1" x14ac:dyDescent="0.35">
      <c r="B43" s="521"/>
      <c r="C43" s="1807" t="s">
        <v>396</v>
      </c>
      <c r="D43" s="1808"/>
      <c r="E43" s="1808"/>
      <c r="F43" s="1808"/>
      <c r="G43" s="1809"/>
      <c r="H43" s="383">
        <v>0.89</v>
      </c>
      <c r="I43" s="391">
        <v>1.8</v>
      </c>
      <c r="J43" s="396">
        <f t="shared" si="0"/>
        <v>0.49444444444444446</v>
      </c>
      <c r="K43" s="1831">
        <f>(H41+H42+H43+H40+H39+H38+H37+H36)/$I$49</f>
        <v>0.49714285714285722</v>
      </c>
      <c r="L43" s="1832"/>
      <c r="M43" s="1832"/>
      <c r="N43" s="1832"/>
      <c r="O43" s="1832"/>
      <c r="P43" s="1833"/>
      <c r="Q43" s="2860"/>
      <c r="R43" s="2815"/>
      <c r="S43" s="2815"/>
      <c r="T43" s="2815"/>
      <c r="U43" s="2815"/>
      <c r="V43" s="2815"/>
      <c r="W43" s="2815"/>
      <c r="X43" s="2815"/>
      <c r="Y43" s="2815"/>
      <c r="Z43" s="2815"/>
      <c r="AA43" s="2816"/>
      <c r="AB43" s="518"/>
      <c r="AC43" s="387"/>
      <c r="AD43" s="392"/>
    </row>
    <row r="44" spans="2:37" s="642" customFormat="1" ht="72.75" customHeight="1" thickBot="1" x14ac:dyDescent="0.4">
      <c r="B44" s="521"/>
      <c r="C44" s="1854" t="s">
        <v>397</v>
      </c>
      <c r="D44" s="1855"/>
      <c r="E44" s="1855"/>
      <c r="F44" s="1855"/>
      <c r="G44" s="1856"/>
      <c r="H44" s="408">
        <v>5.36</v>
      </c>
      <c r="I44" s="409">
        <v>1.8</v>
      </c>
      <c r="J44" s="410">
        <f t="shared" si="0"/>
        <v>2.9777777777777779</v>
      </c>
      <c r="K44" s="1981">
        <f>(H41+H42+H43+H44+H40+H39+H37+H38+H36)/$I$49</f>
        <v>0.87999999999999989</v>
      </c>
      <c r="L44" s="1982"/>
      <c r="M44" s="1982"/>
      <c r="N44" s="1982"/>
      <c r="O44" s="1982"/>
      <c r="P44" s="1983"/>
      <c r="Q44" s="2861"/>
      <c r="R44" s="2862"/>
      <c r="S44" s="2862"/>
      <c r="T44" s="2862"/>
      <c r="U44" s="2862"/>
      <c r="V44" s="2862"/>
      <c r="W44" s="2862"/>
      <c r="X44" s="2862"/>
      <c r="Y44" s="2862"/>
      <c r="Z44" s="2862"/>
      <c r="AA44" s="2863"/>
      <c r="AB44" s="518"/>
      <c r="AD44" s="392"/>
      <c r="AG44" s="386"/>
      <c r="AH44" s="387"/>
      <c r="AK44" s="386"/>
    </row>
    <row r="45" spans="2:37" s="642" customFormat="1" ht="72.75" customHeight="1" x14ac:dyDescent="0.35">
      <c r="B45" s="521"/>
      <c r="C45" s="1823" t="s">
        <v>398</v>
      </c>
      <c r="D45" s="1824"/>
      <c r="E45" s="1824"/>
      <c r="F45" s="1824"/>
      <c r="G45" s="1825"/>
      <c r="H45" s="404"/>
      <c r="I45" s="405"/>
      <c r="J45" s="411" t="e">
        <f t="shared" si="0"/>
        <v>#DIV/0!</v>
      </c>
      <c r="K45" s="1826">
        <f>(H41+H42+H43+H44+H45+H40+H39+H38+H37+H36)/$I$49</f>
        <v>0.87999999999999989</v>
      </c>
      <c r="L45" s="1827"/>
      <c r="M45" s="1827"/>
      <c r="N45" s="1827"/>
      <c r="O45" s="1827"/>
      <c r="P45" s="1828"/>
      <c r="Q45" s="1931"/>
      <c r="R45" s="1931"/>
      <c r="S45" s="1931"/>
      <c r="T45" s="1931"/>
      <c r="U45" s="1931"/>
      <c r="V45" s="1931"/>
      <c r="W45" s="1931"/>
      <c r="X45" s="1931"/>
      <c r="Y45" s="1931"/>
      <c r="Z45" s="1931"/>
      <c r="AA45" s="1932"/>
      <c r="AB45" s="518"/>
      <c r="AC45" s="400"/>
      <c r="AD45" s="223"/>
    </row>
    <row r="46" spans="2:37" s="642" customFormat="1" ht="72.75" customHeight="1" x14ac:dyDescent="0.35">
      <c r="B46" s="521"/>
      <c r="C46" s="1807" t="s">
        <v>399</v>
      </c>
      <c r="D46" s="1808"/>
      <c r="E46" s="1808"/>
      <c r="F46" s="1808"/>
      <c r="G46" s="1809"/>
      <c r="H46" s="383"/>
      <c r="I46" s="391"/>
      <c r="J46" s="396" t="e">
        <f>+H46/I46</f>
        <v>#DIV/0!</v>
      </c>
      <c r="K46" s="1831">
        <f>(H41+H42+H43+H44+H45+H46)/$I$49</f>
        <v>0.64428571428571424</v>
      </c>
      <c r="L46" s="1832"/>
      <c r="M46" s="1832"/>
      <c r="N46" s="1832"/>
      <c r="O46" s="1832"/>
      <c r="P46" s="1833"/>
      <c r="Q46" s="2826"/>
      <c r="R46" s="2826"/>
      <c r="S46" s="2826"/>
      <c r="T46" s="2826"/>
      <c r="U46" s="2826"/>
      <c r="V46" s="2826"/>
      <c r="W46" s="2826"/>
      <c r="X46" s="2826"/>
      <c r="Y46" s="2826"/>
      <c r="Z46" s="2826"/>
      <c r="AA46" s="1813"/>
      <c r="AB46" s="518"/>
      <c r="AD46" s="386"/>
    </row>
    <row r="47" spans="2:37" s="642" customFormat="1" ht="72.75" customHeight="1" thickBot="1" x14ac:dyDescent="0.4">
      <c r="B47" s="521"/>
      <c r="C47" s="1816" t="s">
        <v>400</v>
      </c>
      <c r="D47" s="1817"/>
      <c r="E47" s="1817"/>
      <c r="F47" s="1817"/>
      <c r="G47" s="1818"/>
      <c r="H47" s="406"/>
      <c r="I47" s="407"/>
      <c r="J47" s="412" t="e">
        <f t="shared" si="0"/>
        <v>#DIV/0!</v>
      </c>
      <c r="K47" s="1836">
        <f>(H42+H43+H44+H45+H46+H47+H41+H40+H39+H38+H37+H36)/$I$49</f>
        <v>0.87999999999999989</v>
      </c>
      <c r="L47" s="1837"/>
      <c r="M47" s="1837"/>
      <c r="N47" s="1837"/>
      <c r="O47" s="1837"/>
      <c r="P47" s="1838"/>
      <c r="Q47" s="1933"/>
      <c r="R47" s="1933"/>
      <c r="S47" s="1933"/>
      <c r="T47" s="1933"/>
      <c r="U47" s="1933"/>
      <c r="V47" s="1933"/>
      <c r="W47" s="1933"/>
      <c r="X47" s="1933"/>
      <c r="Y47" s="1933"/>
      <c r="Z47" s="1933"/>
      <c r="AA47" s="1934"/>
      <c r="AB47" s="518"/>
      <c r="AD47" s="386"/>
    </row>
    <row r="48" spans="2:37" s="642" customFormat="1" ht="24" customHeight="1" thickBot="1" x14ac:dyDescent="0.4">
      <c r="B48" s="521"/>
      <c r="C48" s="1984" t="s">
        <v>46</v>
      </c>
      <c r="D48" s="1985"/>
      <c r="E48" s="1985"/>
      <c r="F48" s="1985"/>
      <c r="G48" s="1986"/>
      <c r="H48" s="279">
        <f>+SUM(H36:H47)</f>
        <v>12.32</v>
      </c>
      <c r="I48" s="279">
        <f>+SUM(I36:I47)</f>
        <v>9</v>
      </c>
      <c r="J48" s="280"/>
      <c r="K48" s="1949"/>
      <c r="L48" s="1950"/>
      <c r="M48" s="1950"/>
      <c r="N48" s="1950"/>
      <c r="O48" s="1950"/>
      <c r="P48" s="1951"/>
      <c r="Q48" s="1947"/>
      <c r="R48" s="1947"/>
      <c r="S48" s="1947"/>
      <c r="T48" s="1947"/>
      <c r="U48" s="1947"/>
      <c r="V48" s="1947"/>
      <c r="W48" s="1947"/>
      <c r="X48" s="1947"/>
      <c r="Y48" s="1947"/>
      <c r="Z48" s="1947"/>
      <c r="AA48" s="1948"/>
      <c r="AB48" s="518"/>
    </row>
    <row r="49" spans="2:33" s="642" customFormat="1" ht="27.75" customHeight="1" thickBot="1" x14ac:dyDescent="0.4">
      <c r="B49" s="521"/>
      <c r="C49" s="1770" t="s">
        <v>401</v>
      </c>
      <c r="D49" s="1771"/>
      <c r="E49" s="1771"/>
      <c r="F49" s="1771"/>
      <c r="G49" s="1771"/>
      <c r="H49" s="1772"/>
      <c r="I49" s="266">
        <v>14</v>
      </c>
      <c r="J49" s="281"/>
      <c r="K49" s="1936"/>
      <c r="L49" s="1937"/>
      <c r="M49" s="1937"/>
      <c r="N49" s="1937"/>
      <c r="O49" s="1937"/>
      <c r="P49" s="1938"/>
      <c r="Q49" s="1939"/>
      <c r="R49" s="1939"/>
      <c r="S49" s="1939"/>
      <c r="T49" s="1939"/>
      <c r="U49" s="1939"/>
      <c r="V49" s="1939"/>
      <c r="W49" s="1939"/>
      <c r="X49" s="1939"/>
      <c r="Y49" s="1939"/>
      <c r="Z49" s="1939"/>
      <c r="AA49" s="1940"/>
      <c r="AB49" s="518"/>
    </row>
    <row r="50" spans="2:33" s="642" customFormat="1" ht="6" customHeight="1" thickBot="1" x14ac:dyDescent="0.4">
      <c r="B50" s="521"/>
      <c r="C50" s="471"/>
      <c r="D50" s="471"/>
      <c r="E50" s="471"/>
      <c r="F50" s="471"/>
      <c r="G50" s="471"/>
      <c r="H50" s="472"/>
      <c r="I50" s="472"/>
      <c r="J50" s="127"/>
      <c r="K50" s="471"/>
      <c r="L50" s="471"/>
      <c r="M50" s="471"/>
      <c r="N50" s="471"/>
      <c r="O50" s="471"/>
      <c r="P50" s="471"/>
      <c r="Q50" s="471"/>
      <c r="R50" s="471"/>
      <c r="S50" s="471"/>
      <c r="T50" s="471"/>
      <c r="U50" s="471"/>
      <c r="V50" s="471"/>
      <c r="W50" s="471"/>
      <c r="X50" s="471"/>
      <c r="Y50" s="471"/>
      <c r="Z50" s="471"/>
      <c r="AA50" s="471"/>
      <c r="AB50" s="518"/>
    </row>
    <row r="51" spans="2:33" s="642" customFormat="1" ht="11.25" customHeight="1" x14ac:dyDescent="0.35">
      <c r="B51" s="521"/>
      <c r="C51" s="1358" t="s">
        <v>47</v>
      </c>
      <c r="D51" s="1359"/>
      <c r="E51" s="1359"/>
      <c r="F51" s="1359"/>
      <c r="G51" s="1359"/>
      <c r="H51" s="1359"/>
      <c r="I51" s="1359"/>
      <c r="J51" s="1359"/>
      <c r="K51" s="1359"/>
      <c r="L51" s="1359"/>
      <c r="M51" s="1359"/>
      <c r="N51" s="1359"/>
      <c r="O51" s="1359"/>
      <c r="P51" s="1359"/>
      <c r="Q51" s="1359"/>
      <c r="R51" s="1359"/>
      <c r="S51" s="1359"/>
      <c r="T51" s="1359"/>
      <c r="U51" s="1359"/>
      <c r="V51" s="1359"/>
      <c r="W51" s="1359"/>
      <c r="X51" s="1359"/>
      <c r="Y51" s="1359"/>
      <c r="Z51" s="1359"/>
      <c r="AA51" s="1360"/>
      <c r="AB51" s="518"/>
    </row>
    <row r="52" spans="2:33" ht="20.25" customHeight="1" x14ac:dyDescent="0.35">
      <c r="B52" s="516"/>
      <c r="C52" s="1785"/>
      <c r="D52" s="1786"/>
      <c r="E52" s="1786"/>
      <c r="F52" s="1786"/>
      <c r="G52" s="1786"/>
      <c r="H52" s="1786"/>
      <c r="I52" s="1786"/>
      <c r="J52" s="1786"/>
      <c r="K52" s="1786"/>
      <c r="L52" s="1786"/>
      <c r="M52" s="1786"/>
      <c r="N52" s="1786"/>
      <c r="O52" s="1786"/>
      <c r="P52" s="1786"/>
      <c r="Q52" s="1786"/>
      <c r="R52" s="1786"/>
      <c r="S52" s="1786"/>
      <c r="T52" s="1786"/>
      <c r="U52" s="1786"/>
      <c r="V52" s="1786"/>
      <c r="W52" s="1786"/>
      <c r="X52" s="1786"/>
      <c r="Y52" s="1786"/>
      <c r="Z52" s="1786"/>
      <c r="AA52" s="1787"/>
      <c r="AB52" s="518"/>
    </row>
    <row r="53" spans="2:33" ht="22.5" customHeight="1" x14ac:dyDescent="0.35">
      <c r="B53" s="516"/>
      <c r="C53" s="1788"/>
      <c r="D53" s="1789"/>
      <c r="E53" s="1789"/>
      <c r="F53" s="1789"/>
      <c r="G53" s="1789"/>
      <c r="H53" s="1789"/>
      <c r="I53" s="1789"/>
      <c r="J53" s="1789"/>
      <c r="K53" s="1789"/>
      <c r="L53" s="1789"/>
      <c r="M53" s="1789"/>
      <c r="N53" s="1789"/>
      <c r="O53" s="1789"/>
      <c r="P53" s="1789"/>
      <c r="Q53" s="1789"/>
      <c r="R53" s="1789"/>
      <c r="S53" s="1789"/>
      <c r="T53" s="1789"/>
      <c r="U53" s="1789"/>
      <c r="V53" s="1789"/>
      <c r="W53" s="1789"/>
      <c r="X53" s="1789"/>
      <c r="Y53" s="1789"/>
      <c r="Z53" s="1789"/>
      <c r="AA53" s="1790"/>
      <c r="AB53" s="518"/>
    </row>
    <row r="54" spans="2:33" ht="87" customHeight="1" x14ac:dyDescent="0.35">
      <c r="B54" s="516"/>
      <c r="C54" s="1788"/>
      <c r="D54" s="1789"/>
      <c r="E54" s="1789"/>
      <c r="F54" s="1789"/>
      <c r="G54" s="1789"/>
      <c r="H54" s="1789"/>
      <c r="I54" s="1789"/>
      <c r="J54" s="1789"/>
      <c r="K54" s="1789"/>
      <c r="L54" s="1789"/>
      <c r="M54" s="1789"/>
      <c r="N54" s="1789"/>
      <c r="O54" s="1789"/>
      <c r="P54" s="1789"/>
      <c r="Q54" s="1789"/>
      <c r="R54" s="1789"/>
      <c r="S54" s="1789"/>
      <c r="T54" s="1789"/>
      <c r="U54" s="1789"/>
      <c r="V54" s="1789"/>
      <c r="W54" s="1789"/>
      <c r="X54" s="1789"/>
      <c r="Y54" s="1789"/>
      <c r="Z54" s="1789"/>
      <c r="AA54" s="1790"/>
      <c r="AB54" s="518"/>
    </row>
    <row r="55" spans="2:33" ht="98.25" customHeight="1" thickBot="1" x14ac:dyDescent="0.4">
      <c r="B55" s="516"/>
      <c r="C55" s="1791"/>
      <c r="D55" s="1792"/>
      <c r="E55" s="1792"/>
      <c r="F55" s="1792"/>
      <c r="G55" s="1792"/>
      <c r="H55" s="1792"/>
      <c r="I55" s="1792"/>
      <c r="J55" s="1792"/>
      <c r="K55" s="1792"/>
      <c r="L55" s="1792"/>
      <c r="M55" s="1792"/>
      <c r="N55" s="1792"/>
      <c r="O55" s="1792"/>
      <c r="P55" s="1792"/>
      <c r="Q55" s="1792"/>
      <c r="R55" s="1792"/>
      <c r="S55" s="1792"/>
      <c r="T55" s="1792"/>
      <c r="U55" s="1792"/>
      <c r="V55" s="1792"/>
      <c r="W55" s="1792"/>
      <c r="X55" s="1792"/>
      <c r="Y55" s="1792"/>
      <c r="Z55" s="1792"/>
      <c r="AA55" s="1793"/>
      <c r="AB55" s="518"/>
    </row>
    <row r="56" spans="2:33" ht="8.25" customHeight="1" x14ac:dyDescent="0.35">
      <c r="B56" s="616"/>
      <c r="C56" s="473"/>
      <c r="D56" s="473"/>
      <c r="E56" s="473"/>
      <c r="F56" s="473"/>
      <c r="G56" s="473"/>
      <c r="H56" s="473"/>
      <c r="I56" s="473"/>
      <c r="J56" s="473"/>
      <c r="K56" s="473"/>
      <c r="L56" s="473"/>
      <c r="M56" s="473"/>
      <c r="N56" s="473"/>
      <c r="O56" s="473"/>
      <c r="P56" s="473"/>
      <c r="Q56" s="473"/>
      <c r="R56" s="473"/>
      <c r="S56" s="473"/>
      <c r="T56" s="473"/>
      <c r="U56" s="473"/>
      <c r="V56" s="473"/>
      <c r="W56" s="473"/>
      <c r="X56" s="473"/>
      <c r="Y56" s="473"/>
      <c r="Z56" s="473"/>
      <c r="AA56" s="473"/>
      <c r="AB56" s="526"/>
    </row>
    <row r="57" spans="2:33" ht="6" customHeight="1" thickBot="1" x14ac:dyDescent="0.4">
      <c r="B57" s="482"/>
      <c r="C57" s="382"/>
      <c r="D57" s="382"/>
      <c r="E57" s="382"/>
      <c r="F57" s="382"/>
      <c r="G57" s="382"/>
      <c r="H57" s="382"/>
      <c r="I57" s="382"/>
      <c r="J57" s="382"/>
      <c r="K57" s="382"/>
      <c r="L57" s="382"/>
      <c r="M57" s="382"/>
      <c r="N57" s="382"/>
      <c r="O57" s="382"/>
      <c r="P57" s="382"/>
      <c r="Q57" s="382"/>
      <c r="R57" s="382"/>
      <c r="S57" s="382"/>
      <c r="T57" s="382"/>
      <c r="U57" s="382"/>
      <c r="V57" s="382"/>
      <c r="W57" s="382"/>
      <c r="X57" s="382"/>
      <c r="Y57" s="382"/>
      <c r="Z57" s="382"/>
      <c r="AA57" s="382"/>
      <c r="AB57" s="483"/>
    </row>
    <row r="58" spans="2:33" ht="15.5" x14ac:dyDescent="0.35">
      <c r="B58" s="527"/>
      <c r="C58" s="1794" t="s">
        <v>41</v>
      </c>
      <c r="D58" s="1795"/>
      <c r="E58" s="1795"/>
      <c r="F58" s="1795"/>
      <c r="G58" s="1796"/>
      <c r="H58" s="1794" t="s">
        <v>68</v>
      </c>
      <c r="I58" s="1796"/>
      <c r="J58" s="1794" t="s">
        <v>48</v>
      </c>
      <c r="K58" s="1795"/>
      <c r="L58" s="1795"/>
      <c r="M58" s="1796"/>
      <c r="N58" s="1794" t="s">
        <v>49</v>
      </c>
      <c r="O58" s="1795"/>
      <c r="P58" s="1795"/>
      <c r="Q58" s="1795"/>
      <c r="R58" s="1795"/>
      <c r="S58" s="1795"/>
      <c r="T58" s="1795"/>
      <c r="U58" s="1796"/>
      <c r="V58" s="1803" t="s">
        <v>50</v>
      </c>
      <c r="W58" s="1803"/>
      <c r="X58" s="1803"/>
      <c r="Y58" s="1803"/>
      <c r="Z58" s="1803"/>
      <c r="AA58" s="1804"/>
      <c r="AB58" s="397"/>
    </row>
    <row r="59" spans="2:33" ht="16" thickBot="1" x14ac:dyDescent="0.4">
      <c r="B59" s="398"/>
      <c r="C59" s="1797"/>
      <c r="D59" s="1798"/>
      <c r="E59" s="1798"/>
      <c r="F59" s="1798"/>
      <c r="G59" s="1799"/>
      <c r="H59" s="1797"/>
      <c r="I59" s="1799"/>
      <c r="J59" s="1800"/>
      <c r="K59" s="1801"/>
      <c r="L59" s="1801"/>
      <c r="M59" s="1802"/>
      <c r="N59" s="1797"/>
      <c r="O59" s="1798"/>
      <c r="P59" s="1798"/>
      <c r="Q59" s="1798"/>
      <c r="R59" s="1798"/>
      <c r="S59" s="1798"/>
      <c r="T59" s="1798"/>
      <c r="U59" s="1799"/>
      <c r="V59" s="1805"/>
      <c r="W59" s="1805"/>
      <c r="X59" s="1805"/>
      <c r="Y59" s="1805"/>
      <c r="Z59" s="1805"/>
      <c r="AA59" s="1806"/>
      <c r="AB59" s="397"/>
      <c r="AG59" s="384"/>
    </row>
    <row r="60" spans="2:33" ht="14.25" customHeight="1" x14ac:dyDescent="0.35">
      <c r="B60" s="527"/>
      <c r="C60" s="1822" t="s">
        <v>388</v>
      </c>
      <c r="D60" s="1347"/>
      <c r="E60" s="1347"/>
      <c r="F60" s="1347"/>
      <c r="G60" s="1347"/>
      <c r="H60" s="1346">
        <v>1.34</v>
      </c>
      <c r="I60" s="1346"/>
      <c r="J60" s="1860">
        <f>+H36</f>
        <v>0.12</v>
      </c>
      <c r="K60" s="1861"/>
      <c r="L60" s="1861"/>
      <c r="M60" s="1862"/>
      <c r="N60" s="1941">
        <f>+J60*1/H60</f>
        <v>8.9552238805970144E-2</v>
      </c>
      <c r="O60" s="1942"/>
      <c r="P60" s="1942"/>
      <c r="Q60" s="1942"/>
      <c r="R60" s="1942"/>
      <c r="S60" s="1942"/>
      <c r="T60" s="1942"/>
      <c r="U60" s="1943"/>
      <c r="V60" s="1767" t="s">
        <v>859</v>
      </c>
      <c r="W60" s="1768"/>
      <c r="X60" s="1768"/>
      <c r="Y60" s="1768"/>
      <c r="Z60" s="1768"/>
      <c r="AA60" s="1769"/>
      <c r="AB60" s="608"/>
    </row>
    <row r="61" spans="2:33" ht="14.25" customHeight="1" x14ac:dyDescent="0.35">
      <c r="B61" s="527"/>
      <c r="C61" s="1748" t="s">
        <v>403</v>
      </c>
      <c r="D61" s="1381"/>
      <c r="E61" s="1381"/>
      <c r="F61" s="1381"/>
      <c r="G61" s="1381"/>
      <c r="H61" s="1935">
        <v>0.27</v>
      </c>
      <c r="I61" s="1935"/>
      <c r="J61" s="1761">
        <f>+H37</f>
        <v>0</v>
      </c>
      <c r="K61" s="1763"/>
      <c r="L61" s="1763"/>
      <c r="M61" s="1762"/>
      <c r="N61" s="1944">
        <f>+J61*1/H61</f>
        <v>0</v>
      </c>
      <c r="O61" s="1945"/>
      <c r="P61" s="1945"/>
      <c r="Q61" s="1945"/>
      <c r="R61" s="1945"/>
      <c r="S61" s="1945"/>
      <c r="T61" s="1945"/>
      <c r="U61" s="1946"/>
      <c r="V61" s="1755"/>
      <c r="W61" s="1756"/>
      <c r="X61" s="1756"/>
      <c r="Y61" s="1756"/>
      <c r="Z61" s="1756"/>
      <c r="AA61" s="1757"/>
      <c r="AB61" s="608"/>
    </row>
    <row r="62" spans="2:33" ht="14.25" customHeight="1" x14ac:dyDescent="0.35">
      <c r="B62" s="527"/>
      <c r="C62" s="1748" t="s">
        <v>391</v>
      </c>
      <c r="D62" s="1381"/>
      <c r="E62" s="1381"/>
      <c r="F62" s="1381"/>
      <c r="G62" s="1381"/>
      <c r="H62" s="1935">
        <v>0</v>
      </c>
      <c r="I62" s="1935"/>
      <c r="J62" s="1761">
        <f>+H38</f>
        <v>1.1200000000000001</v>
      </c>
      <c r="K62" s="1763"/>
      <c r="L62" s="1763"/>
      <c r="M62" s="1762"/>
      <c r="N62" s="1944" t="e">
        <f>+J62*1/H62</f>
        <v>#DIV/0!</v>
      </c>
      <c r="O62" s="1945"/>
      <c r="P62" s="1945"/>
      <c r="Q62" s="1945"/>
      <c r="R62" s="1945"/>
      <c r="S62" s="1945"/>
      <c r="T62" s="1945"/>
      <c r="U62" s="1946"/>
      <c r="V62" s="1755"/>
      <c r="W62" s="1756"/>
      <c r="X62" s="1756"/>
      <c r="Y62" s="1756"/>
      <c r="Z62" s="1756"/>
      <c r="AA62" s="1757"/>
      <c r="AB62" s="608"/>
    </row>
    <row r="63" spans="2:33" ht="14.25" customHeight="1" thickBot="1" x14ac:dyDescent="0.4">
      <c r="B63" s="527"/>
      <c r="C63" s="1748" t="s">
        <v>404</v>
      </c>
      <c r="D63" s="1381"/>
      <c r="E63" s="1381"/>
      <c r="F63" s="1381"/>
      <c r="G63" s="1381"/>
      <c r="H63" s="1935">
        <f>SUM(H60:I62)</f>
        <v>1.61</v>
      </c>
      <c r="I63" s="1935"/>
      <c r="J63" s="1935">
        <f>SUM(J60:M62)</f>
        <v>1.2400000000000002</v>
      </c>
      <c r="K63" s="1935"/>
      <c r="L63" s="1935"/>
      <c r="M63" s="1935"/>
      <c r="N63" s="1944">
        <f t="shared" ref="N63:N75" si="1">+J63*1/H63</f>
        <v>0.77018633540372683</v>
      </c>
      <c r="O63" s="1945"/>
      <c r="P63" s="1945"/>
      <c r="Q63" s="1945"/>
      <c r="R63" s="1945"/>
      <c r="S63" s="1945"/>
      <c r="T63" s="1945"/>
      <c r="U63" s="1946"/>
      <c r="V63" s="1758"/>
      <c r="W63" s="1759"/>
      <c r="X63" s="1759"/>
      <c r="Y63" s="1759"/>
      <c r="Z63" s="1759"/>
      <c r="AA63" s="1760"/>
      <c r="AB63" s="608"/>
    </row>
    <row r="64" spans="2:33" ht="14.25" customHeight="1" x14ac:dyDescent="0.35">
      <c r="B64" s="527"/>
      <c r="C64" s="1748" t="s">
        <v>392</v>
      </c>
      <c r="D64" s="1381"/>
      <c r="E64" s="1381"/>
      <c r="F64" s="1381"/>
      <c r="G64" s="1381"/>
      <c r="H64" s="1935">
        <v>4.4800000000000004</v>
      </c>
      <c r="I64" s="1935"/>
      <c r="J64" s="1761">
        <f>+H39</f>
        <v>0.9</v>
      </c>
      <c r="K64" s="1763"/>
      <c r="L64" s="1763"/>
      <c r="M64" s="1762"/>
      <c r="N64" s="1944">
        <f t="shared" si="1"/>
        <v>0.20089285714285712</v>
      </c>
      <c r="O64" s="1945"/>
      <c r="P64" s="1945"/>
      <c r="Q64" s="1945"/>
      <c r="R64" s="1945"/>
      <c r="S64" s="1945"/>
      <c r="T64" s="1945"/>
      <c r="U64" s="1946"/>
      <c r="V64" s="1767" t="s">
        <v>860</v>
      </c>
      <c r="W64" s="1768"/>
      <c r="X64" s="1768"/>
      <c r="Y64" s="1768"/>
      <c r="Z64" s="1768"/>
      <c r="AA64" s="1769"/>
      <c r="AB64" s="608"/>
    </row>
    <row r="65" spans="2:28" ht="14.25" customHeight="1" x14ac:dyDescent="0.35">
      <c r="B65" s="527"/>
      <c r="C65" s="1748" t="s">
        <v>393</v>
      </c>
      <c r="D65" s="1381"/>
      <c r="E65" s="1381"/>
      <c r="F65" s="1381"/>
      <c r="G65" s="1381"/>
      <c r="H65" s="1935">
        <v>0.22</v>
      </c>
      <c r="I65" s="1935"/>
      <c r="J65" s="1761">
        <f>+H40</f>
        <v>1.1599999999999999</v>
      </c>
      <c r="K65" s="1763"/>
      <c r="L65" s="1763"/>
      <c r="M65" s="1762"/>
      <c r="N65" s="1944">
        <f t="shared" si="1"/>
        <v>5.2727272727272725</v>
      </c>
      <c r="O65" s="1945"/>
      <c r="P65" s="1945"/>
      <c r="Q65" s="1945"/>
      <c r="R65" s="1945"/>
      <c r="S65" s="1945"/>
      <c r="T65" s="1945"/>
      <c r="U65" s="1946"/>
      <c r="V65" s="1755"/>
      <c r="W65" s="1756"/>
      <c r="X65" s="1756"/>
      <c r="Y65" s="1756"/>
      <c r="Z65" s="1756"/>
      <c r="AA65" s="1757"/>
      <c r="AB65" s="608"/>
    </row>
    <row r="66" spans="2:28" ht="14.25" customHeight="1" x14ac:dyDescent="0.35">
      <c r="B66" s="527"/>
      <c r="C66" s="1748" t="s">
        <v>394</v>
      </c>
      <c r="D66" s="1381"/>
      <c r="E66" s="1381"/>
      <c r="F66" s="1381"/>
      <c r="G66" s="1381"/>
      <c r="H66" s="1935">
        <v>1.04</v>
      </c>
      <c r="I66" s="1935"/>
      <c r="J66" s="1761">
        <f>+H41</f>
        <v>0.86</v>
      </c>
      <c r="K66" s="1763"/>
      <c r="L66" s="1763"/>
      <c r="M66" s="1762"/>
      <c r="N66" s="1944">
        <f t="shared" si="1"/>
        <v>0.82692307692307687</v>
      </c>
      <c r="O66" s="1945"/>
      <c r="P66" s="1945"/>
      <c r="Q66" s="1945"/>
      <c r="R66" s="1945"/>
      <c r="S66" s="1945"/>
      <c r="T66" s="1945"/>
      <c r="U66" s="1946"/>
      <c r="V66" s="1755"/>
      <c r="W66" s="1756"/>
      <c r="X66" s="1756"/>
      <c r="Y66" s="1756"/>
      <c r="Z66" s="1756"/>
      <c r="AA66" s="1757"/>
      <c r="AB66" s="608"/>
    </row>
    <row r="67" spans="2:28" ht="15" thickBot="1" x14ac:dyDescent="0.4">
      <c r="B67" s="527"/>
      <c r="C67" s="1748" t="s">
        <v>449</v>
      </c>
      <c r="D67" s="1381"/>
      <c r="E67" s="1381"/>
      <c r="F67" s="1381"/>
      <c r="G67" s="1381"/>
      <c r="H67" s="1935">
        <f>SUM(H64:I66)</f>
        <v>5.74</v>
      </c>
      <c r="I67" s="1935"/>
      <c r="J67" s="1761">
        <f>+SUM(J64:M66)</f>
        <v>2.92</v>
      </c>
      <c r="K67" s="1763"/>
      <c r="L67" s="1763"/>
      <c r="M67" s="1762"/>
      <c r="N67" s="1944">
        <f t="shared" si="1"/>
        <v>0.50871080139372815</v>
      </c>
      <c r="O67" s="1945"/>
      <c r="P67" s="1945"/>
      <c r="Q67" s="1945"/>
      <c r="R67" s="1945"/>
      <c r="S67" s="1945"/>
      <c r="T67" s="1945"/>
      <c r="U67" s="1946"/>
      <c r="V67" s="1758"/>
      <c r="W67" s="1759"/>
      <c r="X67" s="1759"/>
      <c r="Y67" s="1759"/>
      <c r="Z67" s="1759"/>
      <c r="AA67" s="1760"/>
      <c r="AB67" s="608"/>
    </row>
    <row r="68" spans="2:28" x14ac:dyDescent="0.35">
      <c r="B68" s="527"/>
      <c r="C68" s="1748" t="s">
        <v>395</v>
      </c>
      <c r="D68" s="1381"/>
      <c r="E68" s="1381"/>
      <c r="F68" s="1381"/>
      <c r="G68" s="1381"/>
      <c r="H68" s="1935">
        <v>0.32</v>
      </c>
      <c r="I68" s="1935"/>
      <c r="J68" s="1761">
        <f>+H42</f>
        <v>1.91</v>
      </c>
      <c r="K68" s="1763"/>
      <c r="L68" s="1763"/>
      <c r="M68" s="1762"/>
      <c r="N68" s="1944">
        <f t="shared" si="1"/>
        <v>5.96875</v>
      </c>
      <c r="O68" s="1945"/>
      <c r="P68" s="1945"/>
      <c r="Q68" s="1945"/>
      <c r="R68" s="1945"/>
      <c r="S68" s="1945"/>
      <c r="T68" s="1945"/>
      <c r="U68" s="1946"/>
      <c r="V68" s="1767" t="s">
        <v>1158</v>
      </c>
      <c r="W68" s="1768"/>
      <c r="X68" s="1768"/>
      <c r="Y68" s="1768"/>
      <c r="Z68" s="1768"/>
      <c r="AA68" s="1769"/>
      <c r="AB68" s="608"/>
    </row>
    <row r="69" spans="2:28" x14ac:dyDescent="0.35">
      <c r="B69" s="527"/>
      <c r="C69" s="1748" t="s">
        <v>396</v>
      </c>
      <c r="D69" s="1381"/>
      <c r="E69" s="1381"/>
      <c r="F69" s="1381"/>
      <c r="G69" s="1381"/>
      <c r="H69" s="1935">
        <v>2.15</v>
      </c>
      <c r="I69" s="1935"/>
      <c r="J69" s="1761">
        <f>+H43</f>
        <v>0.89</v>
      </c>
      <c r="K69" s="1763"/>
      <c r="L69" s="1763"/>
      <c r="M69" s="1762"/>
      <c r="N69" s="1944">
        <f t="shared" si="1"/>
        <v>0.41395348837209306</v>
      </c>
      <c r="O69" s="1945"/>
      <c r="P69" s="1945"/>
      <c r="Q69" s="1945"/>
      <c r="R69" s="1945"/>
      <c r="S69" s="1945"/>
      <c r="T69" s="1945"/>
      <c r="U69" s="1946"/>
      <c r="V69" s="1755"/>
      <c r="W69" s="1756"/>
      <c r="X69" s="1756"/>
      <c r="Y69" s="1756"/>
      <c r="Z69" s="1756"/>
      <c r="AA69" s="1757"/>
      <c r="AB69" s="608"/>
    </row>
    <row r="70" spans="2:28" x14ac:dyDescent="0.35">
      <c r="B70" s="527"/>
      <c r="C70" s="1748" t="s">
        <v>397</v>
      </c>
      <c r="D70" s="1381"/>
      <c r="E70" s="1381"/>
      <c r="F70" s="1381"/>
      <c r="G70" s="1381"/>
      <c r="H70" s="1935">
        <v>1.78</v>
      </c>
      <c r="I70" s="1935"/>
      <c r="J70" s="1761">
        <f>+H44</f>
        <v>5.36</v>
      </c>
      <c r="K70" s="1763"/>
      <c r="L70" s="1763"/>
      <c r="M70" s="1762"/>
      <c r="N70" s="1944">
        <f t="shared" si="1"/>
        <v>3.01123595505618</v>
      </c>
      <c r="O70" s="1945"/>
      <c r="P70" s="1945"/>
      <c r="Q70" s="1945"/>
      <c r="R70" s="1945"/>
      <c r="S70" s="1945"/>
      <c r="T70" s="1945"/>
      <c r="U70" s="1946"/>
      <c r="V70" s="1755"/>
      <c r="W70" s="1756"/>
      <c r="X70" s="1756"/>
      <c r="Y70" s="1756"/>
      <c r="Z70" s="1756"/>
      <c r="AA70" s="1757"/>
      <c r="AB70" s="608"/>
    </row>
    <row r="71" spans="2:28" ht="15" thickBot="1" x14ac:dyDescent="0.4">
      <c r="B71" s="484"/>
      <c r="C71" s="1748" t="s">
        <v>406</v>
      </c>
      <c r="D71" s="1381"/>
      <c r="E71" s="1381"/>
      <c r="F71" s="1381"/>
      <c r="G71" s="1381"/>
      <c r="H71" s="1935">
        <f>SUM(H68:I70)</f>
        <v>4.25</v>
      </c>
      <c r="I71" s="1935"/>
      <c r="J71" s="1761">
        <f>+SUM(J68:M70)</f>
        <v>8.16</v>
      </c>
      <c r="K71" s="1763"/>
      <c r="L71" s="1763"/>
      <c r="M71" s="1762"/>
      <c r="N71" s="1944">
        <f t="shared" si="1"/>
        <v>1.92</v>
      </c>
      <c r="O71" s="1945"/>
      <c r="P71" s="1945"/>
      <c r="Q71" s="1945"/>
      <c r="R71" s="1945"/>
      <c r="S71" s="1945"/>
      <c r="T71" s="1945"/>
      <c r="U71" s="1946"/>
      <c r="V71" s="1758"/>
      <c r="W71" s="1759"/>
      <c r="X71" s="1759"/>
      <c r="Y71" s="1759"/>
      <c r="Z71" s="1759"/>
      <c r="AA71" s="1760"/>
      <c r="AB71" s="485"/>
    </row>
    <row r="72" spans="2:28" x14ac:dyDescent="0.35">
      <c r="B72" s="527"/>
      <c r="C72" s="1748" t="s">
        <v>398</v>
      </c>
      <c r="D72" s="1381"/>
      <c r="E72" s="1381"/>
      <c r="F72" s="1381"/>
      <c r="G72" s="1381"/>
      <c r="H72" s="1935"/>
      <c r="I72" s="1935"/>
      <c r="J72" s="1761">
        <f>+H45</f>
        <v>0</v>
      </c>
      <c r="K72" s="1763"/>
      <c r="L72" s="1763"/>
      <c r="M72" s="1762"/>
      <c r="N72" s="1944" t="e">
        <f t="shared" si="1"/>
        <v>#DIV/0!</v>
      </c>
      <c r="O72" s="1945"/>
      <c r="P72" s="1945"/>
      <c r="Q72" s="1945"/>
      <c r="R72" s="1945"/>
      <c r="S72" s="1945"/>
      <c r="T72" s="1945"/>
      <c r="U72" s="1946"/>
      <c r="V72" s="1767"/>
      <c r="W72" s="1768"/>
      <c r="X72" s="1768"/>
      <c r="Y72" s="1768"/>
      <c r="Z72" s="1768"/>
      <c r="AA72" s="1769"/>
      <c r="AB72" s="608"/>
    </row>
    <row r="73" spans="2:28" x14ac:dyDescent="0.35">
      <c r="B73" s="527"/>
      <c r="C73" s="1748" t="s">
        <v>399</v>
      </c>
      <c r="D73" s="1381"/>
      <c r="E73" s="1381"/>
      <c r="F73" s="1381"/>
      <c r="G73" s="1381"/>
      <c r="H73" s="1935"/>
      <c r="I73" s="1935"/>
      <c r="J73" s="1761">
        <f>+H46</f>
        <v>0</v>
      </c>
      <c r="K73" s="1763"/>
      <c r="L73" s="1763"/>
      <c r="M73" s="1762"/>
      <c r="N73" s="1944">
        <v>0</v>
      </c>
      <c r="O73" s="1945"/>
      <c r="P73" s="1945"/>
      <c r="Q73" s="1945"/>
      <c r="R73" s="1945"/>
      <c r="S73" s="1945"/>
      <c r="T73" s="1945"/>
      <c r="U73" s="1946"/>
      <c r="V73" s="1755"/>
      <c r="W73" s="1756"/>
      <c r="X73" s="1756"/>
      <c r="Y73" s="1756"/>
      <c r="Z73" s="1756"/>
      <c r="AA73" s="1757"/>
      <c r="AB73" s="608"/>
    </row>
    <row r="74" spans="2:28" x14ac:dyDescent="0.35">
      <c r="B74" s="527"/>
      <c r="C74" s="1748" t="s">
        <v>400</v>
      </c>
      <c r="D74" s="1381"/>
      <c r="E74" s="1381"/>
      <c r="F74" s="1381"/>
      <c r="G74" s="1381"/>
      <c r="H74" s="1935"/>
      <c r="I74" s="1935"/>
      <c r="J74" s="1761">
        <f>+H47</f>
        <v>0</v>
      </c>
      <c r="K74" s="1763"/>
      <c r="L74" s="1763"/>
      <c r="M74" s="1762"/>
      <c r="N74" s="1944" t="e">
        <f t="shared" si="1"/>
        <v>#DIV/0!</v>
      </c>
      <c r="O74" s="1945"/>
      <c r="P74" s="1945"/>
      <c r="Q74" s="1945"/>
      <c r="R74" s="1945"/>
      <c r="S74" s="1945"/>
      <c r="T74" s="1945"/>
      <c r="U74" s="1946"/>
      <c r="V74" s="1755"/>
      <c r="W74" s="1756"/>
      <c r="X74" s="1756"/>
      <c r="Y74" s="1756"/>
      <c r="Z74" s="1756"/>
      <c r="AA74" s="1757"/>
      <c r="AB74" s="608"/>
    </row>
    <row r="75" spans="2:28" x14ac:dyDescent="0.35">
      <c r="B75" s="484"/>
      <c r="C75" s="1748" t="s">
        <v>407</v>
      </c>
      <c r="D75" s="1381"/>
      <c r="E75" s="1381"/>
      <c r="F75" s="1381"/>
      <c r="G75" s="1381"/>
      <c r="H75" s="1935"/>
      <c r="I75" s="1935"/>
      <c r="J75" s="1761">
        <f>+SUM(J72:M74)</f>
        <v>0</v>
      </c>
      <c r="K75" s="1763"/>
      <c r="L75" s="1763"/>
      <c r="M75" s="1762"/>
      <c r="N75" s="1944" t="e">
        <f t="shared" si="1"/>
        <v>#DIV/0!</v>
      </c>
      <c r="O75" s="1945"/>
      <c r="P75" s="1945"/>
      <c r="Q75" s="1945"/>
      <c r="R75" s="1945"/>
      <c r="S75" s="1945"/>
      <c r="T75" s="1945"/>
      <c r="U75" s="1946"/>
      <c r="V75" s="1758"/>
      <c r="W75" s="1759"/>
      <c r="X75" s="1759"/>
      <c r="Y75" s="1759"/>
      <c r="Z75" s="1759"/>
      <c r="AA75" s="1760"/>
      <c r="AB75" s="485"/>
    </row>
    <row r="110" ht="6" customHeight="1" x14ac:dyDescent="0.35"/>
  </sheetData>
  <mergeCells count="170">
    <mergeCell ref="V72:AA75"/>
    <mergeCell ref="H73:I73"/>
    <mergeCell ref="J73:M73"/>
    <mergeCell ref="C72:G72"/>
    <mergeCell ref="C73:G73"/>
    <mergeCell ref="Q39:AA41"/>
    <mergeCell ref="C36:G36"/>
    <mergeCell ref="C37:G37"/>
    <mergeCell ref="C18:H18"/>
    <mergeCell ref="C75:G75"/>
    <mergeCell ref="H75:I75"/>
    <mergeCell ref="J75:M75"/>
    <mergeCell ref="K36:P36"/>
    <mergeCell ref="C60:G60"/>
    <mergeCell ref="H60:I60"/>
    <mergeCell ref="J60:M60"/>
    <mergeCell ref="K37:P37"/>
    <mergeCell ref="K38:P38"/>
    <mergeCell ref="K39:P39"/>
    <mergeCell ref="K44:P44"/>
    <mergeCell ref="K46:P46"/>
    <mergeCell ref="C48:G48"/>
    <mergeCell ref="J58:M59"/>
    <mergeCell ref="K43:P43"/>
    <mergeCell ref="C16:H16"/>
    <mergeCell ref="I16:AA16"/>
    <mergeCell ref="C20:H21"/>
    <mergeCell ref="I20:L21"/>
    <mergeCell ref="M20:S20"/>
    <mergeCell ref="K28:N28"/>
    <mergeCell ref="C74:G74"/>
    <mergeCell ref="H74:I74"/>
    <mergeCell ref="J74:M74"/>
    <mergeCell ref="H64:I64"/>
    <mergeCell ref="J64:M64"/>
    <mergeCell ref="H65:I65"/>
    <mergeCell ref="J65:M65"/>
    <mergeCell ref="C70:G70"/>
    <mergeCell ref="H70:I70"/>
    <mergeCell ref="J70:M70"/>
    <mergeCell ref="H72:I72"/>
    <mergeCell ref="J72:M72"/>
    <mergeCell ref="C38:G38"/>
    <mergeCell ref="K40:P40"/>
    <mergeCell ref="K41:P41"/>
    <mergeCell ref="C61:G61"/>
    <mergeCell ref="H61:I61"/>
    <mergeCell ref="J61:M61"/>
    <mergeCell ref="C39:G39"/>
    <mergeCell ref="C40:G40"/>
    <mergeCell ref="C41:G41"/>
    <mergeCell ref="K42:P42"/>
    <mergeCell ref="C49:H49"/>
    <mergeCell ref="C45:G45"/>
    <mergeCell ref="C69:G69"/>
    <mergeCell ref="H69:I69"/>
    <mergeCell ref="J69:M69"/>
    <mergeCell ref="C63:G63"/>
    <mergeCell ref="H63:I63"/>
    <mergeCell ref="J63:M63"/>
    <mergeCell ref="C68:G68"/>
    <mergeCell ref="H68:I68"/>
    <mergeCell ref="J68:M68"/>
    <mergeCell ref="H66:I66"/>
    <mergeCell ref="J66:M66"/>
    <mergeCell ref="C34:AA34"/>
    <mergeCell ref="C35:G35"/>
    <mergeCell ref="C26:H26"/>
    <mergeCell ref="I26:AA26"/>
    <mergeCell ref="C28:H28"/>
    <mergeCell ref="I28:J28"/>
    <mergeCell ref="K32:N32"/>
    <mergeCell ref="O32:R32"/>
    <mergeCell ref="S32:T32"/>
    <mergeCell ref="U32:W32"/>
    <mergeCell ref="X32:Y32"/>
    <mergeCell ref="Z32:AA32"/>
    <mergeCell ref="Q35:AA35"/>
    <mergeCell ref="X28:Z28"/>
    <mergeCell ref="T28:V28"/>
    <mergeCell ref="O28:R28"/>
    <mergeCell ref="K30:R30"/>
    <mergeCell ref="S30:W30"/>
    <mergeCell ref="X30:AA30"/>
    <mergeCell ref="K35:P35"/>
    <mergeCell ref="T20:AA20"/>
    <mergeCell ref="M21:S21"/>
    <mergeCell ref="T21:AA21"/>
    <mergeCell ref="C23:I23"/>
    <mergeCell ref="C24:I24"/>
    <mergeCell ref="J24:P24"/>
    <mergeCell ref="Q24:AA24"/>
    <mergeCell ref="B2:G4"/>
    <mergeCell ref="H2:AB2"/>
    <mergeCell ref="H3:O3"/>
    <mergeCell ref="P3:AB3"/>
    <mergeCell ref="H4:AB4"/>
    <mergeCell ref="C7:H8"/>
    <mergeCell ref="I7:AA8"/>
    <mergeCell ref="V10:AA10"/>
    <mergeCell ref="V11:AA11"/>
    <mergeCell ref="R10:U10"/>
    <mergeCell ref="I10:Q11"/>
    <mergeCell ref="R11:U11"/>
    <mergeCell ref="C10:H11"/>
    <mergeCell ref="C13:H14"/>
    <mergeCell ref="I13:S14"/>
    <mergeCell ref="T13:AA13"/>
    <mergeCell ref="T14:AA14"/>
    <mergeCell ref="I18:AA18"/>
    <mergeCell ref="C71:G71"/>
    <mergeCell ref="H71:I71"/>
    <mergeCell ref="J71:M71"/>
    <mergeCell ref="V68:AA71"/>
    <mergeCell ref="V64:AA67"/>
    <mergeCell ref="Q36:AA38"/>
    <mergeCell ref="K31:N31"/>
    <mergeCell ref="O31:R31"/>
    <mergeCell ref="S31:T31"/>
    <mergeCell ref="U31:W31"/>
    <mergeCell ref="X31:Y31"/>
    <mergeCell ref="Z31:AA31"/>
    <mergeCell ref="C30:J32"/>
    <mergeCell ref="K47:P47"/>
    <mergeCell ref="J23:P23"/>
    <mergeCell ref="Q23:AA23"/>
    <mergeCell ref="V60:AA63"/>
    <mergeCell ref="C65:G65"/>
    <mergeCell ref="C66:G66"/>
    <mergeCell ref="C67:G67"/>
    <mergeCell ref="C47:G47"/>
    <mergeCell ref="C42:G42"/>
    <mergeCell ref="C43:G43"/>
    <mergeCell ref="N73:U73"/>
    <mergeCell ref="N74:U74"/>
    <mergeCell ref="N75:U75"/>
    <mergeCell ref="N62:U62"/>
    <mergeCell ref="N63:U63"/>
    <mergeCell ref="N64:U64"/>
    <mergeCell ref="N65:U65"/>
    <mergeCell ref="N66:U66"/>
    <mergeCell ref="N67:U67"/>
    <mergeCell ref="N68:U68"/>
    <mergeCell ref="N69:U69"/>
    <mergeCell ref="N70:U70"/>
    <mergeCell ref="N71:U71"/>
    <mergeCell ref="N72:U72"/>
    <mergeCell ref="Q45:AA47"/>
    <mergeCell ref="H67:I67"/>
    <mergeCell ref="J67:M67"/>
    <mergeCell ref="K45:P45"/>
    <mergeCell ref="C53:AA55"/>
    <mergeCell ref="C58:G59"/>
    <mergeCell ref="H58:I59"/>
    <mergeCell ref="V58:AA59"/>
    <mergeCell ref="C44:G44"/>
    <mergeCell ref="Q42:AA44"/>
    <mergeCell ref="K49:P49"/>
    <mergeCell ref="Q49:AA49"/>
    <mergeCell ref="N58:U59"/>
    <mergeCell ref="C62:G62"/>
    <mergeCell ref="H62:I62"/>
    <mergeCell ref="J62:M62"/>
    <mergeCell ref="C64:G64"/>
    <mergeCell ref="N60:U60"/>
    <mergeCell ref="N61:U61"/>
    <mergeCell ref="Q48:AA48"/>
    <mergeCell ref="C46:G46"/>
    <mergeCell ref="K48:P48"/>
    <mergeCell ref="C51:AA52"/>
  </mergeCells>
  <pageMargins left="0.7" right="0.7" top="0.75" bottom="0.75" header="0.3" footer="0.3"/>
  <drawing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C08AF"/>
  </sheetPr>
  <dimension ref="A1:AK111"/>
  <sheetViews>
    <sheetView topLeftCell="C39" workbookViewId="0">
      <selection activeCell="J36" sqref="J36:J44"/>
    </sheetView>
  </sheetViews>
  <sheetFormatPr baseColWidth="10" defaultColWidth="3.7265625" defaultRowHeight="14.5" x14ac:dyDescent="0.35"/>
  <cols>
    <col min="1" max="1" width="3.7265625" style="544"/>
    <col min="2" max="2" width="2.81640625" style="544" customWidth="1"/>
    <col min="3" max="6" width="2.7265625" style="544" customWidth="1"/>
    <col min="7" max="7" width="4.26953125" style="544" customWidth="1"/>
    <col min="8" max="8" width="14.26953125" style="544" customWidth="1"/>
    <col min="9" max="9" width="14.54296875" style="544" customWidth="1"/>
    <col min="10" max="10" width="16.54296875" style="544" customWidth="1"/>
    <col min="11" max="12" width="3.453125" style="544" customWidth="1"/>
    <col min="13" max="15" width="2.7265625" style="544" customWidth="1"/>
    <col min="16" max="16" width="3.453125" style="544" customWidth="1"/>
    <col min="17" max="17" width="3.54296875" style="544" customWidth="1"/>
    <col min="18" max="18" width="3.7265625" style="544"/>
    <col min="19" max="19" width="3.26953125" style="544" customWidth="1"/>
    <col min="20" max="20" width="7.453125" style="544" customWidth="1"/>
    <col min="21" max="21" width="3.54296875" style="544" customWidth="1"/>
    <col min="22" max="22" width="3.7265625" style="544"/>
    <col min="23" max="25" width="5" style="544" customWidth="1"/>
    <col min="26" max="26" width="6.7265625" style="544" customWidth="1"/>
    <col min="27" max="27" width="72.81640625" style="544" customWidth="1"/>
    <col min="28" max="28" width="2" style="544" customWidth="1"/>
    <col min="29" max="29" width="12.81640625" style="544" customWidth="1"/>
    <col min="30" max="30" width="15" style="544" bestFit="1" customWidth="1"/>
    <col min="31" max="32" width="3.7265625" style="544"/>
    <col min="33" max="33" width="10.26953125" style="544" bestFit="1" customWidth="1"/>
    <col min="34" max="34" width="8.453125" style="544" bestFit="1" customWidth="1"/>
    <col min="35" max="16384" width="3.7265625" style="544"/>
  </cols>
  <sheetData>
    <row r="1" spans="1:28" ht="15" thickBot="1" x14ac:dyDescent="0.4">
      <c r="A1" s="542"/>
      <c r="B1" s="543"/>
      <c r="C1" s="543"/>
      <c r="D1" s="543"/>
      <c r="E1" s="543"/>
      <c r="F1" s="543"/>
    </row>
    <row r="2" spans="1:28" ht="45.75" customHeight="1" x14ac:dyDescent="0.35">
      <c r="A2" s="542"/>
      <c r="B2" s="1158"/>
      <c r="C2" s="1159"/>
      <c r="D2" s="1159"/>
      <c r="E2" s="1159"/>
      <c r="F2" s="1159"/>
      <c r="G2" s="1159"/>
      <c r="H2" s="1164" t="s">
        <v>0</v>
      </c>
      <c r="I2" s="1164"/>
      <c r="J2" s="1164"/>
      <c r="K2" s="1164"/>
      <c r="L2" s="1164"/>
      <c r="M2" s="1164"/>
      <c r="N2" s="1164"/>
      <c r="O2" s="1164"/>
      <c r="P2" s="1164"/>
      <c r="Q2" s="1164"/>
      <c r="R2" s="1164"/>
      <c r="S2" s="1164"/>
      <c r="T2" s="1164"/>
      <c r="U2" s="1164"/>
      <c r="V2" s="1164"/>
      <c r="W2" s="1164"/>
      <c r="X2" s="1164"/>
      <c r="Y2" s="1164"/>
      <c r="Z2" s="1164"/>
      <c r="AA2" s="1164"/>
      <c r="AB2" s="1165"/>
    </row>
    <row r="3" spans="1:28" x14ac:dyDescent="0.35">
      <c r="A3" s="542"/>
      <c r="B3" s="1160"/>
      <c r="C3" s="1161"/>
      <c r="D3" s="1161"/>
      <c r="E3" s="1161"/>
      <c r="F3" s="1161"/>
      <c r="G3" s="1161"/>
      <c r="H3" s="1166" t="s">
        <v>1</v>
      </c>
      <c r="I3" s="1166"/>
      <c r="J3" s="1166"/>
      <c r="K3" s="1166"/>
      <c r="L3" s="1166"/>
      <c r="M3" s="1166"/>
      <c r="N3" s="1166"/>
      <c r="O3" s="1166"/>
      <c r="P3" s="1166" t="s">
        <v>2</v>
      </c>
      <c r="Q3" s="1166"/>
      <c r="R3" s="1166"/>
      <c r="S3" s="1166"/>
      <c r="T3" s="1166"/>
      <c r="U3" s="1166"/>
      <c r="V3" s="1166"/>
      <c r="W3" s="1166"/>
      <c r="X3" s="1166"/>
      <c r="Y3" s="1166"/>
      <c r="Z3" s="1166"/>
      <c r="AA3" s="1166"/>
      <c r="AB3" s="1167"/>
    </row>
    <row r="4" spans="1:28" ht="15" thickBot="1" x14ac:dyDescent="0.4">
      <c r="A4" s="542"/>
      <c r="B4" s="1162"/>
      <c r="C4" s="1163"/>
      <c r="D4" s="1163"/>
      <c r="E4" s="1163"/>
      <c r="F4" s="1163"/>
      <c r="G4" s="1163"/>
      <c r="H4" s="1168" t="s">
        <v>3</v>
      </c>
      <c r="I4" s="1168"/>
      <c r="J4" s="1168"/>
      <c r="K4" s="1168"/>
      <c r="L4" s="1168"/>
      <c r="M4" s="1168"/>
      <c r="N4" s="1168"/>
      <c r="O4" s="1168"/>
      <c r="P4" s="1168"/>
      <c r="Q4" s="1168"/>
      <c r="R4" s="1168"/>
      <c r="S4" s="1168"/>
      <c r="T4" s="1168"/>
      <c r="U4" s="1168"/>
      <c r="V4" s="1168"/>
      <c r="W4" s="1168"/>
      <c r="X4" s="1168"/>
      <c r="Y4" s="1168"/>
      <c r="Z4" s="1168"/>
      <c r="AA4" s="1168"/>
      <c r="AB4" s="1169"/>
    </row>
    <row r="5" spans="1:28" x14ac:dyDescent="0.35">
      <c r="A5" s="542"/>
      <c r="B5" s="542"/>
      <c r="C5" s="542"/>
      <c r="D5" s="542"/>
      <c r="E5" s="542"/>
      <c r="F5" s="542"/>
      <c r="G5" s="542"/>
      <c r="H5" s="545"/>
      <c r="I5" s="545"/>
      <c r="J5" s="545"/>
      <c r="K5" s="545"/>
      <c r="L5" s="545"/>
      <c r="M5" s="545"/>
      <c r="N5" s="545"/>
      <c r="O5" s="545"/>
      <c r="P5" s="545"/>
      <c r="Q5" s="545"/>
      <c r="R5" s="545"/>
      <c r="S5" s="545"/>
      <c r="T5" s="545"/>
      <c r="U5" s="545"/>
      <c r="V5" s="545"/>
      <c r="W5" s="545"/>
      <c r="X5" s="545"/>
      <c r="Y5" s="545"/>
      <c r="Z5" s="545"/>
      <c r="AA5" s="545"/>
      <c r="AB5" s="545"/>
    </row>
    <row r="6" spans="1:28" ht="7.5" customHeight="1" thickBot="1" x14ac:dyDescent="0.4">
      <c r="B6" s="546"/>
      <c r="C6" s="547"/>
      <c r="D6" s="547"/>
      <c r="E6" s="547"/>
      <c r="F6" s="547"/>
      <c r="G6" s="547"/>
      <c r="H6" s="547"/>
      <c r="I6" s="548"/>
      <c r="J6" s="548"/>
      <c r="K6" s="548"/>
      <c r="L6" s="548"/>
      <c r="M6" s="548"/>
      <c r="N6" s="548"/>
      <c r="O6" s="548"/>
      <c r="P6" s="548"/>
      <c r="Q6" s="548"/>
      <c r="R6" s="549"/>
      <c r="S6" s="549"/>
      <c r="T6" s="549"/>
      <c r="U6" s="549"/>
      <c r="V6" s="549"/>
      <c r="W6" s="547"/>
      <c r="X6" s="547"/>
      <c r="Y6" s="547"/>
      <c r="Z6" s="547"/>
      <c r="AA6" s="547"/>
      <c r="AB6" s="550"/>
    </row>
    <row r="7" spans="1:28" ht="15" customHeight="1" x14ac:dyDescent="0.35">
      <c r="B7" s="551"/>
      <c r="C7" s="953" t="s">
        <v>4</v>
      </c>
      <c r="D7" s="954"/>
      <c r="E7" s="954"/>
      <c r="F7" s="954"/>
      <c r="G7" s="954"/>
      <c r="H7" s="955"/>
      <c r="I7" s="1034" t="s">
        <v>372</v>
      </c>
      <c r="J7" s="1035"/>
      <c r="K7" s="1035"/>
      <c r="L7" s="1035"/>
      <c r="M7" s="1035"/>
      <c r="N7" s="1035"/>
      <c r="O7" s="1035"/>
      <c r="P7" s="1035"/>
      <c r="Q7" s="1035"/>
      <c r="R7" s="1035"/>
      <c r="S7" s="1035"/>
      <c r="T7" s="1035"/>
      <c r="U7" s="1035"/>
      <c r="V7" s="1035"/>
      <c r="W7" s="1035"/>
      <c r="X7" s="1035"/>
      <c r="Y7" s="1035"/>
      <c r="Z7" s="1035"/>
      <c r="AA7" s="1036"/>
      <c r="AB7" s="552"/>
    </row>
    <row r="8" spans="1:28" ht="15" thickBot="1" x14ac:dyDescent="0.4">
      <c r="B8" s="551"/>
      <c r="C8" s="956"/>
      <c r="D8" s="957"/>
      <c r="E8" s="957"/>
      <c r="F8" s="957"/>
      <c r="G8" s="957"/>
      <c r="H8" s="958"/>
      <c r="I8" s="1037"/>
      <c r="J8" s="1038"/>
      <c r="K8" s="1038"/>
      <c r="L8" s="1038"/>
      <c r="M8" s="1038"/>
      <c r="N8" s="1038"/>
      <c r="O8" s="1038"/>
      <c r="P8" s="1038"/>
      <c r="Q8" s="1038"/>
      <c r="R8" s="1038"/>
      <c r="S8" s="1038"/>
      <c r="T8" s="1038"/>
      <c r="U8" s="1038"/>
      <c r="V8" s="1038"/>
      <c r="W8" s="1038"/>
      <c r="X8" s="1038"/>
      <c r="Y8" s="1038"/>
      <c r="Z8" s="1038"/>
      <c r="AA8" s="1039"/>
      <c r="AB8" s="552"/>
    </row>
    <row r="9" spans="1:28" ht="7.5" customHeight="1" thickBot="1" x14ac:dyDescent="0.4">
      <c r="B9" s="551"/>
      <c r="C9" s="553"/>
      <c r="D9" s="553"/>
      <c r="E9" s="553"/>
      <c r="F9" s="553"/>
      <c r="G9" s="553"/>
      <c r="H9" s="553"/>
      <c r="I9" s="554"/>
      <c r="J9" s="554"/>
      <c r="K9" s="554"/>
      <c r="L9" s="554"/>
      <c r="M9" s="554"/>
      <c r="N9" s="554"/>
      <c r="O9" s="554"/>
      <c r="P9" s="554"/>
      <c r="Q9" s="554"/>
      <c r="R9" s="555"/>
      <c r="S9" s="555"/>
      <c r="T9" s="555"/>
      <c r="U9" s="555"/>
      <c r="V9" s="555"/>
      <c r="W9" s="553"/>
      <c r="X9" s="553"/>
      <c r="Y9" s="553"/>
      <c r="Z9" s="553"/>
      <c r="AA9" s="553"/>
      <c r="AB9" s="552"/>
    </row>
    <row r="10" spans="1:28" ht="15" customHeight="1" thickBot="1" x14ac:dyDescent="0.4">
      <c r="B10" s="551"/>
      <c r="C10" s="953" t="s">
        <v>5</v>
      </c>
      <c r="D10" s="954"/>
      <c r="E10" s="954"/>
      <c r="F10" s="954"/>
      <c r="G10" s="954"/>
      <c r="H10" s="955"/>
      <c r="I10" s="1051" t="s">
        <v>450</v>
      </c>
      <c r="J10" s="1958"/>
      <c r="K10" s="1958"/>
      <c r="L10" s="1958"/>
      <c r="M10" s="1958"/>
      <c r="N10" s="1958"/>
      <c r="O10" s="1958"/>
      <c r="P10" s="1958"/>
      <c r="Q10" s="1959"/>
      <c r="R10" s="834" t="s">
        <v>7</v>
      </c>
      <c r="S10" s="835"/>
      <c r="T10" s="835"/>
      <c r="U10" s="836"/>
      <c r="V10" s="929" t="s">
        <v>8</v>
      </c>
      <c r="W10" s="930"/>
      <c r="X10" s="930"/>
      <c r="Y10" s="930"/>
      <c r="Z10" s="930"/>
      <c r="AA10" s="931"/>
      <c r="AB10" s="552"/>
    </row>
    <row r="11" spans="1:28" ht="28.5" customHeight="1" thickBot="1" x14ac:dyDescent="0.4">
      <c r="B11" s="551"/>
      <c r="C11" s="956"/>
      <c r="D11" s="957"/>
      <c r="E11" s="957"/>
      <c r="F11" s="957"/>
      <c r="G11" s="957"/>
      <c r="H11" s="958"/>
      <c r="I11" s="1960"/>
      <c r="J11" s="1961"/>
      <c r="K11" s="1961"/>
      <c r="L11" s="1961"/>
      <c r="M11" s="1961"/>
      <c r="N11" s="1961"/>
      <c r="O11" s="1961"/>
      <c r="P11" s="1961"/>
      <c r="Q11" s="1962"/>
      <c r="R11" s="1183" t="s">
        <v>451</v>
      </c>
      <c r="S11" s="1184"/>
      <c r="T11" s="1184"/>
      <c r="U11" s="1185"/>
      <c r="V11" s="1174">
        <v>1</v>
      </c>
      <c r="W11" s="1175"/>
      <c r="X11" s="1175"/>
      <c r="Y11" s="1175"/>
      <c r="Z11" s="1175"/>
      <c r="AA11" s="1176"/>
      <c r="AB11" s="552"/>
    </row>
    <row r="12" spans="1:28" ht="6" customHeight="1" thickBot="1" x14ac:dyDescent="0.4">
      <c r="B12" s="556"/>
      <c r="C12" s="557"/>
      <c r="D12" s="557"/>
      <c r="E12" s="557"/>
      <c r="F12" s="557"/>
      <c r="G12" s="557"/>
      <c r="H12" s="557"/>
      <c r="I12" s="557"/>
      <c r="J12" s="557"/>
      <c r="K12" s="557"/>
      <c r="L12" s="557"/>
      <c r="M12" s="557"/>
      <c r="N12" s="557"/>
      <c r="O12" s="557"/>
      <c r="P12" s="557"/>
      <c r="Q12" s="557"/>
      <c r="R12" s="557"/>
      <c r="S12" s="557"/>
      <c r="T12" s="557"/>
      <c r="U12" s="557"/>
      <c r="V12" s="557"/>
      <c r="W12" s="557"/>
      <c r="X12" s="557"/>
      <c r="Y12" s="557"/>
      <c r="Z12" s="557"/>
      <c r="AA12" s="557"/>
      <c r="AB12" s="558"/>
    </row>
    <row r="13" spans="1:28" ht="15" customHeight="1" x14ac:dyDescent="0.35">
      <c r="B13" s="556"/>
      <c r="C13" s="953" t="s">
        <v>10</v>
      </c>
      <c r="D13" s="954"/>
      <c r="E13" s="954"/>
      <c r="F13" s="954"/>
      <c r="G13" s="954"/>
      <c r="H13" s="955"/>
      <c r="I13" s="2854" t="s">
        <v>452</v>
      </c>
      <c r="J13" s="2855"/>
      <c r="K13" s="2855"/>
      <c r="L13" s="2855"/>
      <c r="M13" s="2855"/>
      <c r="N13" s="2855"/>
      <c r="O13" s="2855"/>
      <c r="P13" s="2855"/>
      <c r="Q13" s="2855"/>
      <c r="R13" s="2855"/>
      <c r="S13" s="2856"/>
      <c r="T13" s="953" t="s">
        <v>11</v>
      </c>
      <c r="U13" s="954"/>
      <c r="V13" s="954"/>
      <c r="W13" s="954"/>
      <c r="X13" s="954"/>
      <c r="Y13" s="954"/>
      <c r="Z13" s="954"/>
      <c r="AA13" s="955"/>
      <c r="AB13" s="558"/>
    </row>
    <row r="14" spans="1:28" ht="57.75" customHeight="1" thickBot="1" x14ac:dyDescent="0.4">
      <c r="B14" s="556"/>
      <c r="C14" s="956"/>
      <c r="D14" s="957"/>
      <c r="E14" s="957"/>
      <c r="F14" s="957"/>
      <c r="G14" s="957"/>
      <c r="H14" s="958"/>
      <c r="I14" s="2857"/>
      <c r="J14" s="2858"/>
      <c r="K14" s="2858"/>
      <c r="L14" s="2858"/>
      <c r="M14" s="2858"/>
      <c r="N14" s="2858"/>
      <c r="O14" s="2858"/>
      <c r="P14" s="2858"/>
      <c r="Q14" s="2858"/>
      <c r="R14" s="2858"/>
      <c r="S14" s="2859"/>
      <c r="T14" s="1204" t="s">
        <v>73</v>
      </c>
      <c r="U14" s="1190"/>
      <c r="V14" s="1190"/>
      <c r="W14" s="1190"/>
      <c r="X14" s="1190"/>
      <c r="Y14" s="1190"/>
      <c r="Z14" s="1190"/>
      <c r="AA14" s="1191"/>
      <c r="AB14" s="558"/>
    </row>
    <row r="15" spans="1:28" ht="6.75" customHeight="1" thickBot="1" x14ac:dyDescent="0.4">
      <c r="B15" s="556"/>
      <c r="C15" s="557"/>
      <c r="D15" s="557"/>
      <c r="E15" s="557"/>
      <c r="F15" s="557"/>
      <c r="G15" s="557"/>
      <c r="H15" s="557"/>
      <c r="I15" s="557"/>
      <c r="J15" s="557"/>
      <c r="K15" s="557"/>
      <c r="L15" s="557"/>
      <c r="M15" s="557"/>
      <c r="N15" s="557"/>
      <c r="O15" s="557"/>
      <c r="P15" s="557"/>
      <c r="Q15" s="557"/>
      <c r="R15" s="557"/>
      <c r="S15" s="557"/>
      <c r="T15" s="557"/>
      <c r="U15" s="557"/>
      <c r="V15" s="557"/>
      <c r="W15" s="557"/>
      <c r="X15" s="557"/>
      <c r="Y15" s="557"/>
      <c r="Z15" s="557"/>
      <c r="AA15" s="557"/>
      <c r="AB15" s="558"/>
    </row>
    <row r="16" spans="1:28" ht="57.75" customHeight="1" thickBot="1" x14ac:dyDescent="0.4">
      <c r="B16" s="556"/>
      <c r="C16" s="938" t="s">
        <v>13</v>
      </c>
      <c r="D16" s="939"/>
      <c r="E16" s="939"/>
      <c r="F16" s="939"/>
      <c r="G16" s="939"/>
      <c r="H16" s="940"/>
      <c r="I16" s="1887" t="s">
        <v>453</v>
      </c>
      <c r="J16" s="1888"/>
      <c r="K16" s="1888"/>
      <c r="L16" s="1888"/>
      <c r="M16" s="1888"/>
      <c r="N16" s="1888"/>
      <c r="O16" s="1888"/>
      <c r="P16" s="1888"/>
      <c r="Q16" s="1888"/>
      <c r="R16" s="1888"/>
      <c r="S16" s="1888"/>
      <c r="T16" s="1888"/>
      <c r="U16" s="1888"/>
      <c r="V16" s="1888"/>
      <c r="W16" s="1888"/>
      <c r="X16" s="1888"/>
      <c r="Y16" s="1888"/>
      <c r="Z16" s="1888"/>
      <c r="AA16" s="1889"/>
      <c r="AB16" s="558"/>
    </row>
    <row r="17" spans="2:28" ht="7.5" customHeight="1" thickBot="1" x14ac:dyDescent="0.4">
      <c r="B17" s="556"/>
      <c r="C17" s="555"/>
      <c r="D17" s="555"/>
      <c r="E17" s="555"/>
      <c r="F17" s="555"/>
      <c r="G17" s="555"/>
      <c r="H17" s="555"/>
      <c r="I17" s="559"/>
      <c r="J17" s="559"/>
      <c r="K17" s="559"/>
      <c r="L17" s="559"/>
      <c r="M17" s="559"/>
      <c r="N17" s="559"/>
      <c r="O17" s="559"/>
      <c r="P17" s="559"/>
      <c r="Q17" s="559"/>
      <c r="R17" s="559"/>
      <c r="S17" s="559"/>
      <c r="T17" s="559"/>
      <c r="U17" s="559"/>
      <c r="V17" s="559"/>
      <c r="W17" s="559"/>
      <c r="X17" s="559"/>
      <c r="Y17" s="559"/>
      <c r="Z17" s="559"/>
      <c r="AA17" s="559"/>
      <c r="AB17" s="558"/>
    </row>
    <row r="18" spans="2:28" ht="52.5" customHeight="1" thickBot="1" x14ac:dyDescent="0.4">
      <c r="B18" s="556"/>
      <c r="C18" s="938" t="s">
        <v>75</v>
      </c>
      <c r="D18" s="939"/>
      <c r="E18" s="939"/>
      <c r="F18" s="939"/>
      <c r="G18" s="939"/>
      <c r="H18" s="940"/>
      <c r="I18" s="1887" t="s">
        <v>454</v>
      </c>
      <c r="J18" s="1888"/>
      <c r="K18" s="1888"/>
      <c r="L18" s="1888"/>
      <c r="M18" s="1888"/>
      <c r="N18" s="1888"/>
      <c r="O18" s="1888"/>
      <c r="P18" s="1888"/>
      <c r="Q18" s="1888"/>
      <c r="R18" s="1888"/>
      <c r="S18" s="1888"/>
      <c r="T18" s="1888"/>
      <c r="U18" s="1888"/>
      <c r="V18" s="1888"/>
      <c r="W18" s="1888"/>
      <c r="X18" s="1888"/>
      <c r="Y18" s="1888"/>
      <c r="Z18" s="1888"/>
      <c r="AA18" s="1889"/>
      <c r="AB18" s="558"/>
    </row>
    <row r="19" spans="2:28" ht="9" customHeight="1" thickBot="1" x14ac:dyDescent="0.4">
      <c r="B19" s="556"/>
      <c r="C19" s="555"/>
      <c r="D19" s="555"/>
      <c r="E19" s="555"/>
      <c r="F19" s="555"/>
      <c r="G19" s="555"/>
      <c r="H19" s="555"/>
      <c r="I19" s="559"/>
      <c r="J19" s="559"/>
      <c r="K19" s="559"/>
      <c r="L19" s="559"/>
      <c r="M19" s="559"/>
      <c r="N19" s="559"/>
      <c r="O19" s="559"/>
      <c r="P19" s="559"/>
      <c r="Q19" s="559"/>
      <c r="R19" s="559"/>
      <c r="S19" s="559"/>
      <c r="T19" s="559"/>
      <c r="U19" s="559"/>
      <c r="V19" s="559"/>
      <c r="W19" s="559"/>
      <c r="X19" s="559"/>
      <c r="Y19" s="559"/>
      <c r="Z19" s="559"/>
      <c r="AA19" s="559"/>
      <c r="AB19" s="558"/>
    </row>
    <row r="20" spans="2:28" s="542" customFormat="1" ht="22.5" customHeight="1" x14ac:dyDescent="0.35">
      <c r="B20" s="556"/>
      <c r="C20" s="843" t="s">
        <v>17</v>
      </c>
      <c r="D20" s="844"/>
      <c r="E20" s="844"/>
      <c r="F20" s="844"/>
      <c r="G20" s="844"/>
      <c r="H20" s="968"/>
      <c r="I20" s="1192" t="s">
        <v>125</v>
      </c>
      <c r="J20" s="1193"/>
      <c r="K20" s="1193"/>
      <c r="L20" s="1194"/>
      <c r="M20" s="929" t="s">
        <v>18</v>
      </c>
      <c r="N20" s="930"/>
      <c r="O20" s="930"/>
      <c r="P20" s="930"/>
      <c r="Q20" s="930"/>
      <c r="R20" s="930"/>
      <c r="S20" s="931"/>
      <c r="T20" s="929" t="s">
        <v>19</v>
      </c>
      <c r="U20" s="930"/>
      <c r="V20" s="930"/>
      <c r="W20" s="930"/>
      <c r="X20" s="930"/>
      <c r="Y20" s="930"/>
      <c r="Z20" s="930"/>
      <c r="AA20" s="931"/>
      <c r="AB20" s="558"/>
    </row>
    <row r="21" spans="2:28" s="542" customFormat="1" ht="30.75" customHeight="1" thickBot="1" x14ac:dyDescent="0.4">
      <c r="B21" s="556"/>
      <c r="C21" s="845"/>
      <c r="D21" s="846"/>
      <c r="E21" s="846"/>
      <c r="F21" s="846"/>
      <c r="G21" s="846"/>
      <c r="H21" s="969"/>
      <c r="I21" s="1195"/>
      <c r="J21" s="1196"/>
      <c r="K21" s="1196"/>
      <c r="L21" s="1197"/>
      <c r="M21" s="2802" t="s">
        <v>378</v>
      </c>
      <c r="N21" s="2803"/>
      <c r="O21" s="2803"/>
      <c r="P21" s="2803"/>
      <c r="Q21" s="2803"/>
      <c r="R21" s="2803"/>
      <c r="S21" s="2804"/>
      <c r="T21" s="1174" t="s">
        <v>162</v>
      </c>
      <c r="U21" s="2803"/>
      <c r="V21" s="2803"/>
      <c r="W21" s="2803"/>
      <c r="X21" s="2803"/>
      <c r="Y21" s="2803"/>
      <c r="Z21" s="2803"/>
      <c r="AA21" s="2804"/>
      <c r="AB21" s="558"/>
    </row>
    <row r="22" spans="2:28" ht="9" customHeight="1" thickBot="1" x14ac:dyDescent="0.4">
      <c r="B22" s="556"/>
      <c r="C22" s="557"/>
      <c r="D22" s="557"/>
      <c r="E22" s="557"/>
      <c r="F22" s="557"/>
      <c r="G22" s="557"/>
      <c r="H22" s="557"/>
      <c r="I22" s="557"/>
      <c r="J22" s="557"/>
      <c r="K22" s="557"/>
      <c r="L22" s="557"/>
      <c r="M22" s="557"/>
      <c r="N22" s="557"/>
      <c r="O22" s="557"/>
      <c r="P22" s="557"/>
      <c r="Q22" s="557"/>
      <c r="R22" s="557"/>
      <c r="S22" s="557"/>
      <c r="T22" s="557"/>
      <c r="U22" s="557"/>
      <c r="V22" s="557"/>
      <c r="W22" s="557"/>
      <c r="X22" s="557"/>
      <c r="Y22" s="557"/>
      <c r="Z22" s="557"/>
      <c r="AA22" s="557"/>
      <c r="AB22" s="558"/>
    </row>
    <row r="23" spans="2:28" ht="31.5" customHeight="1" x14ac:dyDescent="0.35">
      <c r="B23" s="556"/>
      <c r="C23" s="929" t="s">
        <v>22</v>
      </c>
      <c r="D23" s="930"/>
      <c r="E23" s="930"/>
      <c r="F23" s="930"/>
      <c r="G23" s="930"/>
      <c r="H23" s="930"/>
      <c r="I23" s="931"/>
      <c r="J23" s="929" t="s">
        <v>23</v>
      </c>
      <c r="K23" s="930"/>
      <c r="L23" s="930"/>
      <c r="M23" s="930"/>
      <c r="N23" s="930"/>
      <c r="O23" s="930"/>
      <c r="P23" s="931"/>
      <c r="Q23" s="929" t="s">
        <v>24</v>
      </c>
      <c r="R23" s="930"/>
      <c r="S23" s="930"/>
      <c r="T23" s="930"/>
      <c r="U23" s="930"/>
      <c r="V23" s="930"/>
      <c r="W23" s="930"/>
      <c r="X23" s="930"/>
      <c r="Y23" s="930"/>
      <c r="Z23" s="930"/>
      <c r="AA23" s="931"/>
      <c r="AB23" s="558"/>
    </row>
    <row r="24" spans="2:28" ht="30.75" customHeight="1" thickBot="1" x14ac:dyDescent="0.4">
      <c r="B24" s="556"/>
      <c r="C24" s="1955" t="s">
        <v>379</v>
      </c>
      <c r="D24" s="1956"/>
      <c r="E24" s="1956"/>
      <c r="F24" s="1956"/>
      <c r="G24" s="1956"/>
      <c r="H24" s="1956"/>
      <c r="I24" s="1957"/>
      <c r="J24" s="1186" t="s">
        <v>380</v>
      </c>
      <c r="K24" s="1187"/>
      <c r="L24" s="1187"/>
      <c r="M24" s="1187"/>
      <c r="N24" s="1187"/>
      <c r="O24" s="1187"/>
      <c r="P24" s="1188"/>
      <c r="Q24" s="2805" t="s">
        <v>381</v>
      </c>
      <c r="R24" s="2806"/>
      <c r="S24" s="2806"/>
      <c r="T24" s="2806"/>
      <c r="U24" s="2806"/>
      <c r="V24" s="2806"/>
      <c r="W24" s="2806"/>
      <c r="X24" s="2806"/>
      <c r="Y24" s="2806"/>
      <c r="Z24" s="2806"/>
      <c r="AA24" s="2807"/>
      <c r="AB24" s="558"/>
    </row>
    <row r="25" spans="2:28" ht="9" customHeight="1" thickBot="1" x14ac:dyDescent="0.4">
      <c r="B25" s="556"/>
      <c r="C25" s="557"/>
      <c r="D25" s="557"/>
      <c r="E25" s="557"/>
      <c r="F25" s="557"/>
      <c r="G25" s="557"/>
      <c r="H25" s="557"/>
      <c r="I25" s="557"/>
      <c r="J25" s="557"/>
      <c r="K25" s="557"/>
      <c r="L25" s="557"/>
      <c r="M25" s="557"/>
      <c r="N25" s="557"/>
      <c r="O25" s="557"/>
      <c r="P25" s="557"/>
      <c r="Q25" s="557"/>
      <c r="R25" s="557"/>
      <c r="S25" s="557"/>
      <c r="T25" s="557"/>
      <c r="U25" s="557"/>
      <c r="V25" s="557"/>
      <c r="W25" s="557"/>
      <c r="X25" s="557"/>
      <c r="Y25" s="557"/>
      <c r="Z25" s="557"/>
      <c r="AA25" s="557"/>
      <c r="AB25" s="558"/>
    </row>
    <row r="26" spans="2:28" ht="27" customHeight="1" thickBot="1" x14ac:dyDescent="0.4">
      <c r="B26" s="556"/>
      <c r="C26" s="938" t="s">
        <v>26</v>
      </c>
      <c r="D26" s="939"/>
      <c r="E26" s="939"/>
      <c r="F26" s="939"/>
      <c r="G26" s="939"/>
      <c r="H26" s="940"/>
      <c r="I26" s="1887" t="s">
        <v>455</v>
      </c>
      <c r="J26" s="1888"/>
      <c r="K26" s="1888"/>
      <c r="L26" s="1888"/>
      <c r="M26" s="1888"/>
      <c r="N26" s="1888"/>
      <c r="O26" s="1888"/>
      <c r="P26" s="1888"/>
      <c r="Q26" s="1888"/>
      <c r="R26" s="1888"/>
      <c r="S26" s="1888"/>
      <c r="T26" s="1888"/>
      <c r="U26" s="1888"/>
      <c r="V26" s="1888"/>
      <c r="W26" s="1888"/>
      <c r="X26" s="1888"/>
      <c r="Y26" s="1888"/>
      <c r="Z26" s="1888"/>
      <c r="AA26" s="1889"/>
      <c r="AB26" s="558"/>
    </row>
    <row r="27" spans="2:28" ht="7.5" customHeight="1" thickBot="1" x14ac:dyDescent="0.4">
      <c r="B27" s="556"/>
      <c r="C27" s="555"/>
      <c r="D27" s="555"/>
      <c r="E27" s="555"/>
      <c r="F27" s="555"/>
      <c r="G27" s="555"/>
      <c r="H27" s="555"/>
      <c r="I27" s="559"/>
      <c r="J27" s="559"/>
      <c r="K27" s="559"/>
      <c r="L27" s="559"/>
      <c r="M27" s="559"/>
      <c r="N27" s="559"/>
      <c r="O27" s="559"/>
      <c r="P27" s="559"/>
      <c r="Q27" s="559"/>
      <c r="R27" s="559"/>
      <c r="S27" s="559"/>
      <c r="T27" s="559"/>
      <c r="U27" s="559"/>
      <c r="V27" s="559"/>
      <c r="W27" s="559"/>
      <c r="X27" s="559"/>
      <c r="Y27" s="559"/>
      <c r="Z27" s="559"/>
      <c r="AA27" s="559"/>
      <c r="AB27" s="558"/>
    </row>
    <row r="28" spans="2:28" ht="34.5" customHeight="1" thickBot="1" x14ac:dyDescent="0.4">
      <c r="B28" s="556"/>
      <c r="C28" s="938" t="s">
        <v>28</v>
      </c>
      <c r="D28" s="939"/>
      <c r="E28" s="939"/>
      <c r="F28" s="939"/>
      <c r="G28" s="939"/>
      <c r="H28" s="940"/>
      <c r="I28" s="1464" t="s">
        <v>446</v>
      </c>
      <c r="J28" s="1887"/>
      <c r="K28" s="944" t="s">
        <v>29</v>
      </c>
      <c r="L28" s="945"/>
      <c r="M28" s="945"/>
      <c r="N28" s="946"/>
      <c r="O28" s="1213" t="s">
        <v>30</v>
      </c>
      <c r="P28" s="1211"/>
      <c r="Q28" s="1211"/>
      <c r="R28" s="1212"/>
      <c r="S28" s="561" t="s">
        <v>32</v>
      </c>
      <c r="T28" s="1211" t="s">
        <v>31</v>
      </c>
      <c r="U28" s="1211"/>
      <c r="V28" s="1212"/>
      <c r="W28" s="487"/>
      <c r="X28" s="1208" t="s">
        <v>33</v>
      </c>
      <c r="Y28" s="1209"/>
      <c r="Z28" s="1210"/>
      <c r="AA28" s="561"/>
      <c r="AB28" s="558"/>
    </row>
    <row r="29" spans="2:28" ht="15" thickBot="1" x14ac:dyDescent="0.4">
      <c r="B29" s="556"/>
      <c r="C29" s="557"/>
      <c r="D29" s="557"/>
      <c r="E29" s="557"/>
      <c r="F29" s="557"/>
      <c r="G29" s="557"/>
      <c r="H29" s="557"/>
      <c r="I29" s="557"/>
      <c r="J29" s="557"/>
      <c r="K29" s="557"/>
      <c r="L29" s="557"/>
      <c r="M29" s="557"/>
      <c r="N29" s="557"/>
      <c r="O29" s="557"/>
      <c r="P29" s="557"/>
      <c r="Q29" s="557"/>
      <c r="R29" s="557"/>
      <c r="S29" s="557"/>
      <c r="T29" s="557"/>
      <c r="U29" s="557"/>
      <c r="V29" s="557"/>
      <c r="W29" s="557"/>
      <c r="X29" s="557"/>
      <c r="Y29" s="557"/>
      <c r="Z29" s="557"/>
      <c r="AA29" s="557"/>
      <c r="AB29" s="558"/>
    </row>
    <row r="30" spans="2:28" ht="15" customHeight="1" x14ac:dyDescent="0.35">
      <c r="B30" s="556"/>
      <c r="C30" s="778" t="s">
        <v>34</v>
      </c>
      <c r="D30" s="779"/>
      <c r="E30" s="779"/>
      <c r="F30" s="779"/>
      <c r="G30" s="779"/>
      <c r="H30" s="779"/>
      <c r="I30" s="779"/>
      <c r="J30" s="780"/>
      <c r="K30" s="787" t="s">
        <v>35</v>
      </c>
      <c r="L30" s="788"/>
      <c r="M30" s="788"/>
      <c r="N30" s="788"/>
      <c r="O30" s="788"/>
      <c r="P30" s="788"/>
      <c r="Q30" s="788"/>
      <c r="R30" s="788"/>
      <c r="S30" s="789" t="s">
        <v>36</v>
      </c>
      <c r="T30" s="789"/>
      <c r="U30" s="789"/>
      <c r="V30" s="789"/>
      <c r="W30" s="789"/>
      <c r="X30" s="915" t="s">
        <v>37</v>
      </c>
      <c r="Y30" s="915"/>
      <c r="Z30" s="915"/>
      <c r="AA30" s="916"/>
      <c r="AB30" s="558"/>
    </row>
    <row r="31" spans="2:28" ht="14.25" customHeight="1" x14ac:dyDescent="0.35">
      <c r="B31" s="556"/>
      <c r="C31" s="781"/>
      <c r="D31" s="1226"/>
      <c r="E31" s="1226"/>
      <c r="F31" s="1226"/>
      <c r="G31" s="1226"/>
      <c r="H31" s="1226"/>
      <c r="I31" s="1226"/>
      <c r="J31" s="783"/>
      <c r="K31" s="1219" t="s">
        <v>38</v>
      </c>
      <c r="L31" s="1216"/>
      <c r="M31" s="1216"/>
      <c r="N31" s="1216"/>
      <c r="O31" s="1216" t="s">
        <v>39</v>
      </c>
      <c r="P31" s="1216"/>
      <c r="Q31" s="1216"/>
      <c r="R31" s="1216"/>
      <c r="S31" s="1216" t="s">
        <v>38</v>
      </c>
      <c r="T31" s="1216"/>
      <c r="U31" s="1216" t="s">
        <v>39</v>
      </c>
      <c r="V31" s="1216"/>
      <c r="W31" s="1216"/>
      <c r="X31" s="1216" t="s">
        <v>38</v>
      </c>
      <c r="Y31" s="1216"/>
      <c r="Z31" s="1216" t="s">
        <v>39</v>
      </c>
      <c r="AA31" s="1217"/>
      <c r="AB31" s="558"/>
    </row>
    <row r="32" spans="2:28" ht="16.5" customHeight="1" thickBot="1" x14ac:dyDescent="0.4">
      <c r="B32" s="556"/>
      <c r="C32" s="784"/>
      <c r="D32" s="785"/>
      <c r="E32" s="785"/>
      <c r="F32" s="785"/>
      <c r="G32" s="785"/>
      <c r="H32" s="785"/>
      <c r="I32" s="785"/>
      <c r="J32" s="786"/>
      <c r="K32" s="2809">
        <v>0</v>
      </c>
      <c r="L32" s="1215"/>
      <c r="M32" s="1215"/>
      <c r="N32" s="1215"/>
      <c r="O32" s="1215">
        <v>84</v>
      </c>
      <c r="P32" s="1215"/>
      <c r="Q32" s="1215"/>
      <c r="R32" s="1215"/>
      <c r="S32" s="1215">
        <v>85</v>
      </c>
      <c r="T32" s="1215"/>
      <c r="U32" s="1215">
        <v>95</v>
      </c>
      <c r="V32" s="1215"/>
      <c r="W32" s="1215"/>
      <c r="X32" s="1215">
        <v>96</v>
      </c>
      <c r="Y32" s="1215"/>
      <c r="Z32" s="1215">
        <v>100</v>
      </c>
      <c r="AA32" s="1225"/>
      <c r="AB32" s="558"/>
    </row>
    <row r="33" spans="2:37" ht="12" customHeight="1" thickBot="1" x14ac:dyDescent="0.4">
      <c r="B33" s="556"/>
      <c r="C33" s="557"/>
      <c r="D33" s="557"/>
      <c r="E33" s="557"/>
      <c r="F33" s="557"/>
      <c r="G33" s="557"/>
      <c r="H33" s="557"/>
      <c r="I33" s="557"/>
      <c r="J33" s="557"/>
      <c r="K33" s="557"/>
      <c r="L33" s="557"/>
      <c r="M33" s="557"/>
      <c r="N33" s="557"/>
      <c r="O33" s="557"/>
      <c r="P33" s="557"/>
      <c r="Q33" s="557"/>
      <c r="R33" s="557"/>
      <c r="S33" s="557"/>
      <c r="T33" s="557"/>
      <c r="U33" s="557"/>
      <c r="V33" s="557"/>
      <c r="W33" s="557"/>
      <c r="X33" s="557"/>
      <c r="Y33" s="557"/>
      <c r="Z33" s="557"/>
      <c r="AA33" s="557"/>
      <c r="AB33" s="558"/>
    </row>
    <row r="34" spans="2:37" s="562" customFormat="1" ht="15" thickBot="1" x14ac:dyDescent="0.4">
      <c r="B34" s="563"/>
      <c r="C34" s="768" t="s">
        <v>40</v>
      </c>
      <c r="D34" s="769"/>
      <c r="E34" s="769"/>
      <c r="F34" s="769"/>
      <c r="G34" s="769"/>
      <c r="H34" s="769"/>
      <c r="I34" s="769"/>
      <c r="J34" s="769"/>
      <c r="K34" s="769"/>
      <c r="L34" s="769"/>
      <c r="M34" s="769"/>
      <c r="N34" s="769"/>
      <c r="O34" s="769"/>
      <c r="P34" s="769"/>
      <c r="Q34" s="769"/>
      <c r="R34" s="769"/>
      <c r="S34" s="769"/>
      <c r="T34" s="769"/>
      <c r="U34" s="769"/>
      <c r="V34" s="769"/>
      <c r="W34" s="769"/>
      <c r="X34" s="769"/>
      <c r="Y34" s="769"/>
      <c r="Z34" s="769"/>
      <c r="AA34" s="770"/>
      <c r="AB34" s="558"/>
    </row>
    <row r="35" spans="2:37" s="562" customFormat="1" ht="58.5" customHeight="1" thickBot="1" x14ac:dyDescent="0.4">
      <c r="B35" s="563"/>
      <c r="C35" s="1963" t="s">
        <v>41</v>
      </c>
      <c r="D35" s="1964"/>
      <c r="E35" s="1964"/>
      <c r="F35" s="1964"/>
      <c r="G35" s="1965"/>
      <c r="H35" s="403" t="s">
        <v>456</v>
      </c>
      <c r="I35" s="403" t="s">
        <v>457</v>
      </c>
      <c r="J35" s="403" t="s">
        <v>386</v>
      </c>
      <c r="K35" s="1968" t="s">
        <v>387</v>
      </c>
      <c r="L35" s="1966"/>
      <c r="M35" s="1966"/>
      <c r="N35" s="1966"/>
      <c r="O35" s="1966"/>
      <c r="P35" s="1967"/>
      <c r="Q35" s="1966" t="s">
        <v>43</v>
      </c>
      <c r="R35" s="1966"/>
      <c r="S35" s="1966"/>
      <c r="T35" s="1966"/>
      <c r="U35" s="1966"/>
      <c r="V35" s="1966"/>
      <c r="W35" s="1966"/>
      <c r="X35" s="1966"/>
      <c r="Y35" s="1966"/>
      <c r="Z35" s="1966"/>
      <c r="AA35" s="1967"/>
      <c r="AB35" s="558"/>
    </row>
    <row r="36" spans="2:37" s="562" customFormat="1" ht="47.5" customHeight="1" x14ac:dyDescent="0.35">
      <c r="B36" s="563"/>
      <c r="C36" s="1823" t="s">
        <v>388</v>
      </c>
      <c r="D36" s="2811"/>
      <c r="E36" s="2811"/>
      <c r="F36" s="2811"/>
      <c r="G36" s="2864"/>
      <c r="H36" s="389">
        <v>804.58</v>
      </c>
      <c r="I36" s="389">
        <v>800</v>
      </c>
      <c r="J36" s="393">
        <f>+H36/I36</f>
        <v>1.005725</v>
      </c>
      <c r="K36" s="1826">
        <f>+H36/I49</f>
        <v>3.2183200000000002E-2</v>
      </c>
      <c r="L36" s="1827"/>
      <c r="M36" s="1827"/>
      <c r="N36" s="1827"/>
      <c r="O36" s="1827"/>
      <c r="P36" s="1828"/>
      <c r="Q36" s="1999" t="s">
        <v>1159</v>
      </c>
      <c r="R36" s="1114"/>
      <c r="S36" s="1114"/>
      <c r="T36" s="1114"/>
      <c r="U36" s="1114"/>
      <c r="V36" s="1114"/>
      <c r="W36" s="1114"/>
      <c r="X36" s="1114"/>
      <c r="Y36" s="1114"/>
      <c r="Z36" s="1114"/>
      <c r="AA36" s="1115"/>
      <c r="AB36" s="558"/>
      <c r="AD36" s="386"/>
    </row>
    <row r="37" spans="2:37" s="562" customFormat="1" ht="47.5" customHeight="1" x14ac:dyDescent="0.35">
      <c r="B37" s="563"/>
      <c r="C37" s="1829" t="s">
        <v>390</v>
      </c>
      <c r="D37" s="2820"/>
      <c r="E37" s="2820"/>
      <c r="F37" s="2820"/>
      <c r="G37" s="2865"/>
      <c r="H37" s="390">
        <v>609.74</v>
      </c>
      <c r="I37" s="390">
        <v>900</v>
      </c>
      <c r="J37" s="416">
        <f t="shared" ref="J37:J47" si="0">+H37/I37</f>
        <v>0.67748888888888892</v>
      </c>
      <c r="K37" s="1831">
        <f>+(H36+H37)/$I$49</f>
        <v>5.6572800000000006E-2</v>
      </c>
      <c r="L37" s="1832"/>
      <c r="M37" s="1832"/>
      <c r="N37" s="1832"/>
      <c r="O37" s="1832"/>
      <c r="P37" s="1833"/>
      <c r="Q37" s="2866"/>
      <c r="R37" s="2867"/>
      <c r="S37" s="2867"/>
      <c r="T37" s="2867"/>
      <c r="U37" s="2867"/>
      <c r="V37" s="2867"/>
      <c r="W37" s="2867"/>
      <c r="X37" s="2867"/>
      <c r="Y37" s="2867"/>
      <c r="Z37" s="2867"/>
      <c r="AA37" s="2868"/>
      <c r="AB37" s="558"/>
      <c r="AC37" s="387"/>
      <c r="AD37" s="2869"/>
    </row>
    <row r="38" spans="2:37" s="562" customFormat="1" ht="47.5" customHeight="1" thickBot="1" x14ac:dyDescent="0.4">
      <c r="B38" s="563"/>
      <c r="C38" s="2000" t="s">
        <v>391</v>
      </c>
      <c r="D38" s="2870"/>
      <c r="E38" s="2870"/>
      <c r="F38" s="2870"/>
      <c r="G38" s="2871"/>
      <c r="H38" s="282">
        <v>1183.72</v>
      </c>
      <c r="I38" s="282">
        <v>1000</v>
      </c>
      <c r="J38" s="283">
        <f>+H38/I38</f>
        <v>1.1837200000000001</v>
      </c>
      <c r="K38" s="1981">
        <f>+(H36+H37+H38)/$I$49</f>
        <v>0.1039216</v>
      </c>
      <c r="L38" s="1982"/>
      <c r="M38" s="1982"/>
      <c r="N38" s="1982"/>
      <c r="O38" s="1982"/>
      <c r="P38" s="1983"/>
      <c r="Q38" s="2872"/>
      <c r="R38" s="2873"/>
      <c r="S38" s="2873"/>
      <c r="T38" s="2873"/>
      <c r="U38" s="2873"/>
      <c r="V38" s="2873"/>
      <c r="W38" s="2873"/>
      <c r="X38" s="2873"/>
      <c r="Y38" s="2873"/>
      <c r="Z38" s="2873"/>
      <c r="AA38" s="2874"/>
      <c r="AB38" s="558"/>
      <c r="AD38" s="386"/>
      <c r="AG38" s="2875"/>
    </row>
    <row r="39" spans="2:37" s="562" customFormat="1" ht="49" customHeight="1" x14ac:dyDescent="0.35">
      <c r="B39" s="563"/>
      <c r="C39" s="1823" t="s">
        <v>392</v>
      </c>
      <c r="D39" s="2811"/>
      <c r="E39" s="2811"/>
      <c r="F39" s="2811"/>
      <c r="G39" s="2864"/>
      <c r="H39" s="389">
        <v>202.61</v>
      </c>
      <c r="I39" s="389">
        <v>300</v>
      </c>
      <c r="J39" s="393">
        <f t="shared" si="0"/>
        <v>0.67536666666666667</v>
      </c>
      <c r="K39" s="1826">
        <f>+(+H36+H37+H38+H39)/$I$49</f>
        <v>0.112026</v>
      </c>
      <c r="L39" s="1827"/>
      <c r="M39" s="1827"/>
      <c r="N39" s="1827"/>
      <c r="O39" s="1827"/>
      <c r="P39" s="1828"/>
      <c r="Q39" s="1999" t="s">
        <v>1160</v>
      </c>
      <c r="R39" s="1114"/>
      <c r="S39" s="1114"/>
      <c r="T39" s="1114"/>
      <c r="U39" s="1114"/>
      <c r="V39" s="1114"/>
      <c r="W39" s="1114"/>
      <c r="X39" s="1114"/>
      <c r="Y39" s="1114"/>
      <c r="Z39" s="1114"/>
      <c r="AA39" s="1115"/>
      <c r="AB39" s="558"/>
      <c r="AC39" s="387"/>
    </row>
    <row r="40" spans="2:37" s="562" customFormat="1" ht="49" customHeight="1" x14ac:dyDescent="0.35">
      <c r="B40" s="563"/>
      <c r="C40" s="1829" t="s">
        <v>393</v>
      </c>
      <c r="D40" s="2820"/>
      <c r="E40" s="2820"/>
      <c r="F40" s="2820"/>
      <c r="G40" s="2865"/>
      <c r="H40" s="390">
        <v>5940.97</v>
      </c>
      <c r="I40" s="390">
        <v>5500</v>
      </c>
      <c r="J40" s="416">
        <f t="shared" si="0"/>
        <v>1.0801763636363637</v>
      </c>
      <c r="K40" s="1831">
        <f>+(H36+H37+H38+H39+H40)/$I$49</f>
        <v>0.34966480000000005</v>
      </c>
      <c r="L40" s="1832"/>
      <c r="M40" s="1832"/>
      <c r="N40" s="1832"/>
      <c r="O40" s="1832"/>
      <c r="P40" s="1833"/>
      <c r="Q40" s="2866"/>
      <c r="R40" s="2867"/>
      <c r="S40" s="2867"/>
      <c r="T40" s="2867"/>
      <c r="U40" s="2867"/>
      <c r="V40" s="2867"/>
      <c r="W40" s="2867"/>
      <c r="X40" s="2867"/>
      <c r="Y40" s="2867"/>
      <c r="Z40" s="2867"/>
      <c r="AA40" s="2868"/>
      <c r="AB40" s="558"/>
      <c r="AC40" s="386"/>
      <c r="AD40" s="2869"/>
    </row>
    <row r="41" spans="2:37" s="562" customFormat="1" ht="49" customHeight="1" thickBot="1" x14ac:dyDescent="0.4">
      <c r="B41" s="563"/>
      <c r="C41" s="1834" t="s">
        <v>394</v>
      </c>
      <c r="D41" s="2822"/>
      <c r="E41" s="2822"/>
      <c r="F41" s="2822"/>
      <c r="G41" s="2876"/>
      <c r="H41" s="394">
        <v>1387.76</v>
      </c>
      <c r="I41" s="394">
        <v>1800</v>
      </c>
      <c r="J41" s="417">
        <f t="shared" si="0"/>
        <v>0.77097777777777776</v>
      </c>
      <c r="K41" s="1831">
        <f>+(H36+H37+H38+H39+H40+H41)/$I$49</f>
        <v>0.40517520000000001</v>
      </c>
      <c r="L41" s="1832"/>
      <c r="M41" s="1832"/>
      <c r="N41" s="1832"/>
      <c r="O41" s="1832"/>
      <c r="P41" s="1833"/>
      <c r="Q41" s="2872"/>
      <c r="R41" s="2873"/>
      <c r="S41" s="2873"/>
      <c r="T41" s="2873"/>
      <c r="U41" s="2873"/>
      <c r="V41" s="2873"/>
      <c r="W41" s="2873"/>
      <c r="X41" s="2873"/>
      <c r="Y41" s="2873"/>
      <c r="Z41" s="2873"/>
      <c r="AA41" s="2874"/>
      <c r="AB41" s="558"/>
      <c r="AC41" s="387"/>
      <c r="AD41" s="386"/>
    </row>
    <row r="42" spans="2:37" s="562" customFormat="1" ht="49" customHeight="1" x14ac:dyDescent="0.35">
      <c r="B42" s="563"/>
      <c r="C42" s="1987" t="s">
        <v>395</v>
      </c>
      <c r="D42" s="1988"/>
      <c r="E42" s="1988"/>
      <c r="F42" s="1988"/>
      <c r="G42" s="1989"/>
      <c r="H42" s="284">
        <v>2444.89</v>
      </c>
      <c r="I42" s="402">
        <v>2500</v>
      </c>
      <c r="J42" s="469">
        <f t="shared" si="0"/>
        <v>0.97795599999999994</v>
      </c>
      <c r="K42" s="1831">
        <f>+(H36+H37+H38+H39+H40+H41+H42)/$I$49</f>
        <v>0.50297080000000005</v>
      </c>
      <c r="L42" s="1832"/>
      <c r="M42" s="1832"/>
      <c r="N42" s="1832"/>
      <c r="O42" s="1832"/>
      <c r="P42" s="1833"/>
      <c r="Q42" s="1999" t="s">
        <v>1161</v>
      </c>
      <c r="R42" s="1114"/>
      <c r="S42" s="1114"/>
      <c r="T42" s="1114"/>
      <c r="U42" s="1114"/>
      <c r="V42" s="1114"/>
      <c r="W42" s="1114"/>
      <c r="X42" s="1114"/>
      <c r="Y42" s="1114"/>
      <c r="Z42" s="1114"/>
      <c r="AA42" s="1115"/>
      <c r="AB42" s="558"/>
      <c r="AD42" s="387"/>
    </row>
    <row r="43" spans="2:37" s="562" customFormat="1" ht="49" customHeight="1" x14ac:dyDescent="0.35">
      <c r="B43" s="563"/>
      <c r="C43" s="1990" t="s">
        <v>396</v>
      </c>
      <c r="D43" s="1991"/>
      <c r="E43" s="1991"/>
      <c r="F43" s="1991"/>
      <c r="G43" s="1992"/>
      <c r="H43" s="390">
        <v>622.73</v>
      </c>
      <c r="I43" s="391">
        <v>2500</v>
      </c>
      <c r="J43" s="469">
        <f t="shared" si="0"/>
        <v>0.24909200000000001</v>
      </c>
      <c r="K43" s="1831">
        <f>+(H36+H37+H38+H39+H40+H41+H42+H43)/$I$49</f>
        <v>0.52788000000000002</v>
      </c>
      <c r="L43" s="1832"/>
      <c r="M43" s="1832"/>
      <c r="N43" s="1832"/>
      <c r="O43" s="1832"/>
      <c r="P43" s="1833"/>
      <c r="Q43" s="2866"/>
      <c r="R43" s="2867"/>
      <c r="S43" s="2867"/>
      <c r="T43" s="2867"/>
      <c r="U43" s="2867"/>
      <c r="V43" s="2867"/>
      <c r="W43" s="2867"/>
      <c r="X43" s="2867"/>
      <c r="Y43" s="2867"/>
      <c r="Z43" s="2867"/>
      <c r="AA43" s="2868"/>
      <c r="AB43" s="558"/>
      <c r="AC43" s="386"/>
      <c r="AD43" s="387"/>
    </row>
    <row r="44" spans="2:37" s="562" customFormat="1" ht="49" customHeight="1" thickBot="1" x14ac:dyDescent="0.4">
      <c r="B44" s="563"/>
      <c r="C44" s="1996" t="s">
        <v>397</v>
      </c>
      <c r="D44" s="1997"/>
      <c r="E44" s="1997"/>
      <c r="F44" s="1997"/>
      <c r="G44" s="1998"/>
      <c r="H44" s="394">
        <f>5872.53-H42-H43</f>
        <v>2804.91</v>
      </c>
      <c r="I44" s="407">
        <v>2500</v>
      </c>
      <c r="J44" s="395">
        <f>+H44/I44</f>
        <v>1.121964</v>
      </c>
      <c r="K44" s="1831">
        <f>+(H36+H37+H38+H39+H40+H41+H42+H43+H44)/$I$49</f>
        <v>0.64007639999999999</v>
      </c>
      <c r="L44" s="1832"/>
      <c r="M44" s="1832"/>
      <c r="N44" s="1832"/>
      <c r="O44" s="1832"/>
      <c r="P44" s="1833"/>
      <c r="Q44" s="2872"/>
      <c r="R44" s="2873"/>
      <c r="S44" s="2873"/>
      <c r="T44" s="2873"/>
      <c r="U44" s="2873"/>
      <c r="V44" s="2873"/>
      <c r="W44" s="2873"/>
      <c r="X44" s="2873"/>
      <c r="Y44" s="2873"/>
      <c r="Z44" s="2873"/>
      <c r="AA44" s="2874"/>
      <c r="AB44" s="558"/>
      <c r="AG44" s="386"/>
      <c r="AH44" s="387"/>
      <c r="AK44" s="386"/>
    </row>
    <row r="45" spans="2:37" s="562" customFormat="1" ht="49" customHeight="1" x14ac:dyDescent="0.35">
      <c r="B45" s="563"/>
      <c r="C45" s="1987" t="s">
        <v>398</v>
      </c>
      <c r="D45" s="1988"/>
      <c r="E45" s="1988"/>
      <c r="F45" s="1988"/>
      <c r="G45" s="1989"/>
      <c r="H45" s="284"/>
      <c r="I45" s="402"/>
      <c r="J45" s="469" t="e">
        <f t="shared" si="0"/>
        <v>#DIV/0!</v>
      </c>
      <c r="K45" s="1782">
        <f>+(H41+H42+H43+H44+H45)/$I$49</f>
        <v>0.29041159999999994</v>
      </c>
      <c r="L45" s="1783"/>
      <c r="M45" s="1783"/>
      <c r="N45" s="1783"/>
      <c r="O45" s="1783"/>
      <c r="P45" s="1784"/>
      <c r="Q45" s="1952"/>
      <c r="R45" s="1931"/>
      <c r="S45" s="1931"/>
      <c r="T45" s="1931"/>
      <c r="U45" s="1931"/>
      <c r="V45" s="1931"/>
      <c r="W45" s="1931"/>
      <c r="X45" s="1931"/>
      <c r="Y45" s="1931"/>
      <c r="Z45" s="1931"/>
      <c r="AA45" s="1932"/>
      <c r="AB45" s="558"/>
      <c r="AC45" s="285"/>
    </row>
    <row r="46" spans="2:37" s="562" customFormat="1" ht="49" customHeight="1" x14ac:dyDescent="0.35">
      <c r="B46" s="563"/>
      <c r="C46" s="1990" t="s">
        <v>399</v>
      </c>
      <c r="D46" s="1991"/>
      <c r="E46" s="1991"/>
      <c r="F46" s="1991"/>
      <c r="G46" s="1992"/>
      <c r="H46" s="390"/>
      <c r="I46" s="391"/>
      <c r="J46" s="469" t="e">
        <f t="shared" si="0"/>
        <v>#DIV/0!</v>
      </c>
      <c r="K46" s="1993">
        <f>+(H41+H42+H43+H44+H45+H46)/$I$49</f>
        <v>0.29041159999999994</v>
      </c>
      <c r="L46" s="1994"/>
      <c r="M46" s="1994"/>
      <c r="N46" s="1994"/>
      <c r="O46" s="1994"/>
      <c r="P46" s="1995"/>
      <c r="Q46" s="1953"/>
      <c r="R46" s="2826"/>
      <c r="S46" s="2826"/>
      <c r="T46" s="2826"/>
      <c r="U46" s="2826"/>
      <c r="V46" s="2826"/>
      <c r="W46" s="2826"/>
      <c r="X46" s="2826"/>
      <c r="Y46" s="2826"/>
      <c r="Z46" s="2826"/>
      <c r="AA46" s="1813"/>
      <c r="AB46" s="558"/>
      <c r="AC46" s="387"/>
      <c r="AD46" s="386"/>
    </row>
    <row r="47" spans="2:37" s="562" customFormat="1" ht="49" customHeight="1" thickBot="1" x14ac:dyDescent="0.4">
      <c r="B47" s="563"/>
      <c r="C47" s="1996" t="s">
        <v>400</v>
      </c>
      <c r="D47" s="1997"/>
      <c r="E47" s="1997"/>
      <c r="F47" s="1997"/>
      <c r="G47" s="1998"/>
      <c r="H47" s="390"/>
      <c r="I47" s="391"/>
      <c r="J47" s="469" t="e">
        <f t="shared" si="0"/>
        <v>#DIV/0!</v>
      </c>
      <c r="K47" s="1993">
        <f>+(H41+H42+H43+H44+H45+H46+H47)/$I$49</f>
        <v>0.29041159999999994</v>
      </c>
      <c r="L47" s="1994"/>
      <c r="M47" s="1994"/>
      <c r="N47" s="1994"/>
      <c r="O47" s="1994"/>
      <c r="P47" s="1995"/>
      <c r="Q47" s="1954"/>
      <c r="R47" s="1933"/>
      <c r="S47" s="1933"/>
      <c r="T47" s="1933"/>
      <c r="U47" s="1933"/>
      <c r="V47" s="1933"/>
      <c r="W47" s="1933"/>
      <c r="X47" s="1933"/>
      <c r="Y47" s="1933"/>
      <c r="Z47" s="1933"/>
      <c r="AA47" s="1934"/>
      <c r="AB47" s="558"/>
      <c r="AD47" s="386"/>
    </row>
    <row r="48" spans="2:37" s="562" customFormat="1" ht="24" customHeight="1" thickBot="1" x14ac:dyDescent="0.4">
      <c r="B48" s="563"/>
      <c r="C48" s="1779" t="s">
        <v>46</v>
      </c>
      <c r="D48" s="1780"/>
      <c r="E48" s="1780"/>
      <c r="F48" s="1780"/>
      <c r="G48" s="1781"/>
      <c r="H48" s="266">
        <f>+SUM(H36:H47)</f>
        <v>16001.91</v>
      </c>
      <c r="I48" s="266">
        <f>+SUM(I36:I47)</f>
        <v>17800</v>
      </c>
      <c r="J48" s="286"/>
      <c r="K48" s="1776"/>
      <c r="L48" s="1777"/>
      <c r="M48" s="1777"/>
      <c r="N48" s="1777"/>
      <c r="O48" s="1777"/>
      <c r="P48" s="1778"/>
      <c r="Q48" s="1356"/>
      <c r="R48" s="1356"/>
      <c r="S48" s="1356"/>
      <c r="T48" s="1356"/>
      <c r="U48" s="1356"/>
      <c r="V48" s="1356"/>
      <c r="W48" s="1356"/>
      <c r="X48" s="1356"/>
      <c r="Y48" s="1356"/>
      <c r="Z48" s="1356"/>
      <c r="AA48" s="1357"/>
      <c r="AB48" s="558"/>
    </row>
    <row r="49" spans="1:33" s="562" customFormat="1" ht="33" customHeight="1" thickBot="1" x14ac:dyDescent="0.4">
      <c r="B49" s="563"/>
      <c r="C49" s="1770" t="s">
        <v>861</v>
      </c>
      <c r="D49" s="1771"/>
      <c r="E49" s="1771"/>
      <c r="F49" s="1771"/>
      <c r="G49" s="1771"/>
      <c r="H49" s="1772"/>
      <c r="I49" s="266">
        <v>25000</v>
      </c>
      <c r="J49" s="286"/>
      <c r="K49" s="1776"/>
      <c r="L49" s="1777"/>
      <c r="M49" s="1777"/>
      <c r="N49" s="1777"/>
      <c r="O49" s="1777"/>
      <c r="P49" s="1778"/>
      <c r="Q49" s="1356"/>
      <c r="R49" s="1356"/>
      <c r="S49" s="1356"/>
      <c r="T49" s="1356"/>
      <c r="U49" s="1356"/>
      <c r="V49" s="1356"/>
      <c r="W49" s="1356"/>
      <c r="X49" s="1356"/>
      <c r="Y49" s="1356"/>
      <c r="Z49" s="1356"/>
      <c r="AA49" s="1357"/>
      <c r="AB49" s="558"/>
    </row>
    <row r="50" spans="1:33" s="562" customFormat="1" ht="23.25" customHeight="1" x14ac:dyDescent="0.35">
      <c r="B50" s="563"/>
      <c r="C50" s="2877"/>
      <c r="D50" s="2877"/>
      <c r="E50" s="2877"/>
      <c r="F50" s="2877"/>
      <c r="G50" s="2877"/>
      <c r="H50" s="2878"/>
      <c r="I50" s="2878"/>
      <c r="J50" s="127"/>
      <c r="K50" s="2877"/>
      <c r="L50" s="2877"/>
      <c r="M50" s="2877"/>
      <c r="N50" s="2877"/>
      <c r="O50" s="2877"/>
      <c r="P50" s="2877"/>
      <c r="Q50" s="2877"/>
      <c r="R50" s="2877"/>
      <c r="S50" s="2877"/>
      <c r="T50" s="2877"/>
      <c r="U50" s="2877"/>
      <c r="V50" s="2877"/>
      <c r="W50" s="2877"/>
      <c r="X50" s="2877"/>
      <c r="Y50" s="2877"/>
      <c r="Z50" s="2877"/>
      <c r="AA50" s="2877"/>
      <c r="AB50" s="558"/>
    </row>
    <row r="51" spans="1:33" s="562" customFormat="1" ht="6" customHeight="1" thickBot="1" x14ac:dyDescent="0.4">
      <c r="B51" s="563"/>
      <c r="C51" s="2877"/>
      <c r="D51" s="2877"/>
      <c r="E51" s="2877"/>
      <c r="F51" s="2877"/>
      <c r="G51" s="2877"/>
      <c r="H51" s="2878"/>
      <c r="I51" s="2878"/>
      <c r="J51" s="127"/>
      <c r="K51" s="2877"/>
      <c r="L51" s="2877"/>
      <c r="M51" s="2877"/>
      <c r="N51" s="2877"/>
      <c r="O51" s="2877"/>
      <c r="P51" s="2877"/>
      <c r="Q51" s="2877"/>
      <c r="R51" s="2877"/>
      <c r="S51" s="2877"/>
      <c r="T51" s="2877"/>
      <c r="U51" s="2877"/>
      <c r="V51" s="2877"/>
      <c r="W51" s="2877"/>
      <c r="X51" s="2877"/>
      <c r="Y51" s="2877"/>
      <c r="Z51" s="2877"/>
      <c r="AA51" s="2877"/>
      <c r="AB51" s="558"/>
    </row>
    <row r="52" spans="1:33" s="562" customFormat="1" ht="11.25" customHeight="1" x14ac:dyDescent="0.35">
      <c r="B52" s="563"/>
      <c r="C52" s="1358" t="s">
        <v>47</v>
      </c>
      <c r="D52" s="1359"/>
      <c r="E52" s="1359"/>
      <c r="F52" s="1359"/>
      <c r="G52" s="1359"/>
      <c r="H52" s="1359"/>
      <c r="I52" s="1359"/>
      <c r="J52" s="1359"/>
      <c r="K52" s="1359"/>
      <c r="L52" s="1359"/>
      <c r="M52" s="1359"/>
      <c r="N52" s="1359"/>
      <c r="O52" s="1359"/>
      <c r="P52" s="1359"/>
      <c r="Q52" s="1359"/>
      <c r="R52" s="1359"/>
      <c r="S52" s="1359"/>
      <c r="T52" s="1359"/>
      <c r="U52" s="1359"/>
      <c r="V52" s="1359"/>
      <c r="W52" s="1359"/>
      <c r="X52" s="1359"/>
      <c r="Y52" s="1359"/>
      <c r="Z52" s="1359"/>
      <c r="AA52" s="1360"/>
      <c r="AB52" s="558"/>
    </row>
    <row r="53" spans="1:33" ht="20.25" customHeight="1" x14ac:dyDescent="0.35">
      <c r="B53" s="556"/>
      <c r="C53" s="1785"/>
      <c r="D53" s="2829"/>
      <c r="E53" s="2829"/>
      <c r="F53" s="2829"/>
      <c r="G53" s="2829"/>
      <c r="H53" s="2829"/>
      <c r="I53" s="2829"/>
      <c r="J53" s="2829"/>
      <c r="K53" s="2829"/>
      <c r="L53" s="2829"/>
      <c r="M53" s="2829"/>
      <c r="N53" s="2829"/>
      <c r="O53" s="2829"/>
      <c r="P53" s="2829"/>
      <c r="Q53" s="2829"/>
      <c r="R53" s="2829"/>
      <c r="S53" s="2829"/>
      <c r="T53" s="2829"/>
      <c r="U53" s="2829"/>
      <c r="V53" s="2829"/>
      <c r="W53" s="2829"/>
      <c r="X53" s="2829"/>
      <c r="Y53" s="2829"/>
      <c r="Z53" s="2829"/>
      <c r="AA53" s="1787"/>
      <c r="AB53" s="558"/>
    </row>
    <row r="54" spans="1:33" ht="22.5" customHeight="1" x14ac:dyDescent="0.35">
      <c r="B54" s="556"/>
      <c r="C54" s="2830"/>
      <c r="D54" s="2831"/>
      <c r="E54" s="2831"/>
      <c r="F54" s="2831"/>
      <c r="G54" s="2831"/>
      <c r="H54" s="2831"/>
      <c r="I54" s="2831"/>
      <c r="J54" s="2831"/>
      <c r="K54" s="2831"/>
      <c r="L54" s="2831"/>
      <c r="M54" s="2831"/>
      <c r="N54" s="2831"/>
      <c r="O54" s="2831"/>
      <c r="P54" s="2831"/>
      <c r="Q54" s="2831"/>
      <c r="R54" s="2831"/>
      <c r="S54" s="2831"/>
      <c r="T54" s="2831"/>
      <c r="U54" s="2831"/>
      <c r="V54" s="2831"/>
      <c r="W54" s="2831"/>
      <c r="X54" s="2831"/>
      <c r="Y54" s="2831"/>
      <c r="Z54" s="2831"/>
      <c r="AA54" s="2832"/>
      <c r="AB54" s="558"/>
    </row>
    <row r="55" spans="1:33" ht="87" customHeight="1" x14ac:dyDescent="0.35">
      <c r="B55" s="556"/>
      <c r="C55" s="2830"/>
      <c r="D55" s="2831"/>
      <c r="E55" s="2831"/>
      <c r="F55" s="2831"/>
      <c r="G55" s="2831"/>
      <c r="H55" s="2831"/>
      <c r="I55" s="2831"/>
      <c r="J55" s="2831"/>
      <c r="K55" s="2831"/>
      <c r="L55" s="2831"/>
      <c r="M55" s="2831"/>
      <c r="N55" s="2831"/>
      <c r="O55" s="2831"/>
      <c r="P55" s="2831"/>
      <c r="Q55" s="2831"/>
      <c r="R55" s="2831"/>
      <c r="S55" s="2831"/>
      <c r="T55" s="2831"/>
      <c r="U55" s="2831"/>
      <c r="V55" s="2831"/>
      <c r="W55" s="2831"/>
      <c r="X55" s="2831"/>
      <c r="Y55" s="2831"/>
      <c r="Z55" s="2831"/>
      <c r="AA55" s="2832"/>
      <c r="AB55" s="558"/>
    </row>
    <row r="56" spans="1:33" ht="98.25" customHeight="1" thickBot="1" x14ac:dyDescent="0.4">
      <c r="B56" s="556"/>
      <c r="C56" s="2833"/>
      <c r="D56" s="2834"/>
      <c r="E56" s="2834"/>
      <c r="F56" s="2834"/>
      <c r="G56" s="2834"/>
      <c r="H56" s="2834"/>
      <c r="I56" s="2834"/>
      <c r="J56" s="2834"/>
      <c r="K56" s="2834"/>
      <c r="L56" s="2834"/>
      <c r="M56" s="2834"/>
      <c r="N56" s="2834"/>
      <c r="O56" s="2834"/>
      <c r="P56" s="2834"/>
      <c r="Q56" s="2834"/>
      <c r="R56" s="2834"/>
      <c r="S56" s="2834"/>
      <c r="T56" s="2834"/>
      <c r="U56" s="2834"/>
      <c r="V56" s="2834"/>
      <c r="W56" s="2834"/>
      <c r="X56" s="2834"/>
      <c r="Y56" s="2834"/>
      <c r="Z56" s="2834"/>
      <c r="AA56" s="2835"/>
      <c r="AB56" s="558"/>
    </row>
    <row r="57" spans="1:33" ht="8.25" customHeight="1" x14ac:dyDescent="0.35">
      <c r="B57" s="565"/>
      <c r="C57" s="2836"/>
      <c r="D57" s="2836"/>
      <c r="E57" s="2836"/>
      <c r="F57" s="2836"/>
      <c r="G57" s="2836"/>
      <c r="H57" s="2836"/>
      <c r="I57" s="2836"/>
      <c r="J57" s="2836"/>
      <c r="K57" s="2836"/>
      <c r="L57" s="2836"/>
      <c r="M57" s="2836"/>
      <c r="N57" s="2836"/>
      <c r="O57" s="2836"/>
      <c r="P57" s="2836"/>
      <c r="Q57" s="2836"/>
      <c r="R57" s="2836"/>
      <c r="S57" s="2836"/>
      <c r="T57" s="2836"/>
      <c r="U57" s="2836"/>
      <c r="V57" s="2836"/>
      <c r="W57" s="2836"/>
      <c r="X57" s="2836"/>
      <c r="Y57" s="2836"/>
      <c r="Z57" s="2836"/>
      <c r="AA57" s="2836"/>
      <c r="AB57" s="567"/>
    </row>
    <row r="58" spans="1:33" ht="6" customHeight="1" thickBot="1" x14ac:dyDescent="0.4">
      <c r="B58" s="568"/>
      <c r="C58" s="2837"/>
      <c r="D58" s="2837"/>
      <c r="E58" s="2837"/>
      <c r="F58" s="2837"/>
      <c r="G58" s="2837"/>
      <c r="H58" s="2837"/>
      <c r="I58" s="2837"/>
      <c r="J58" s="2837"/>
      <c r="K58" s="2837"/>
      <c r="L58" s="2837"/>
      <c r="M58" s="2837"/>
      <c r="N58" s="2837"/>
      <c r="O58" s="2837"/>
      <c r="P58" s="2837"/>
      <c r="Q58" s="2837"/>
      <c r="R58" s="2837"/>
      <c r="S58" s="2837"/>
      <c r="T58" s="2837"/>
      <c r="U58" s="2837"/>
      <c r="V58" s="2837"/>
      <c r="W58" s="2837"/>
      <c r="X58" s="2837"/>
      <c r="Y58" s="2837"/>
      <c r="Z58" s="2837"/>
      <c r="AA58" s="2837"/>
      <c r="AB58" s="570"/>
    </row>
    <row r="59" spans="1:33" ht="15.5" x14ac:dyDescent="0.35">
      <c r="B59" s="571"/>
      <c r="C59" s="1794" t="s">
        <v>41</v>
      </c>
      <c r="D59" s="1795"/>
      <c r="E59" s="1795"/>
      <c r="F59" s="1795"/>
      <c r="G59" s="1796"/>
      <c r="H59" s="1794" t="s">
        <v>68</v>
      </c>
      <c r="I59" s="1796"/>
      <c r="J59" s="1794" t="s">
        <v>48</v>
      </c>
      <c r="K59" s="1795"/>
      <c r="L59" s="1795"/>
      <c r="M59" s="1796"/>
      <c r="N59" s="1794" t="s">
        <v>49</v>
      </c>
      <c r="O59" s="1795"/>
      <c r="P59" s="1795"/>
      <c r="Q59" s="1795"/>
      <c r="R59" s="1795"/>
      <c r="S59" s="1795"/>
      <c r="T59" s="1795"/>
      <c r="U59" s="1796"/>
      <c r="V59" s="1803" t="s">
        <v>50</v>
      </c>
      <c r="W59" s="1803"/>
      <c r="X59" s="1803"/>
      <c r="Y59" s="1803"/>
      <c r="Z59" s="1803"/>
      <c r="AA59" s="1804"/>
      <c r="AB59" s="397"/>
    </row>
    <row r="60" spans="1:33" ht="16" thickBot="1" x14ac:dyDescent="0.4">
      <c r="A60" s="542"/>
      <c r="B60" s="398"/>
      <c r="C60" s="1797"/>
      <c r="D60" s="2838"/>
      <c r="E60" s="2838"/>
      <c r="F60" s="2838"/>
      <c r="G60" s="1799"/>
      <c r="H60" s="1797"/>
      <c r="I60" s="1799"/>
      <c r="J60" s="1800"/>
      <c r="K60" s="1801"/>
      <c r="L60" s="1801"/>
      <c r="M60" s="1802"/>
      <c r="N60" s="1797"/>
      <c r="O60" s="2838"/>
      <c r="P60" s="2838"/>
      <c r="Q60" s="2838"/>
      <c r="R60" s="2838"/>
      <c r="S60" s="2838"/>
      <c r="T60" s="2838"/>
      <c r="U60" s="1799"/>
      <c r="V60" s="2839"/>
      <c r="W60" s="2839"/>
      <c r="X60" s="2839"/>
      <c r="Y60" s="2839"/>
      <c r="Z60" s="2839"/>
      <c r="AA60" s="1806"/>
      <c r="AB60" s="397"/>
      <c r="AG60" s="384"/>
    </row>
    <row r="61" spans="1:33" ht="14.25" customHeight="1" x14ac:dyDescent="0.35">
      <c r="B61" s="571"/>
      <c r="C61" s="1822" t="s">
        <v>388</v>
      </c>
      <c r="D61" s="1347"/>
      <c r="E61" s="1347"/>
      <c r="F61" s="1347"/>
      <c r="G61" s="1347"/>
      <c r="H61" s="1346">
        <v>3281.48</v>
      </c>
      <c r="I61" s="1346"/>
      <c r="J61" s="1860">
        <f>+H36</f>
        <v>804.58</v>
      </c>
      <c r="K61" s="1861"/>
      <c r="L61" s="1861"/>
      <c r="M61" s="1862"/>
      <c r="N61" s="1941">
        <f>+J61*1/H61</f>
        <v>0.24518814681180445</v>
      </c>
      <c r="O61" s="1942"/>
      <c r="P61" s="1942"/>
      <c r="Q61" s="1942"/>
      <c r="R61" s="1942"/>
      <c r="S61" s="1942"/>
      <c r="T61" s="1942"/>
      <c r="U61" s="1943"/>
      <c r="V61" s="2879" t="s">
        <v>458</v>
      </c>
      <c r="W61" s="2841"/>
      <c r="X61" s="2841"/>
      <c r="Y61" s="2841"/>
      <c r="Z61" s="2841"/>
      <c r="AA61" s="2842"/>
      <c r="AB61" s="572"/>
    </row>
    <row r="62" spans="1:33" ht="14.25" customHeight="1" x14ac:dyDescent="0.35">
      <c r="B62" s="571"/>
      <c r="C62" s="1748" t="s">
        <v>403</v>
      </c>
      <c r="D62" s="1381"/>
      <c r="E62" s="1381"/>
      <c r="F62" s="1381"/>
      <c r="G62" s="1381"/>
      <c r="H62" s="1935">
        <v>2074.41</v>
      </c>
      <c r="I62" s="1935"/>
      <c r="J62" s="1761">
        <f>+H37</f>
        <v>609.74</v>
      </c>
      <c r="K62" s="1763"/>
      <c r="L62" s="1763"/>
      <c r="M62" s="1762"/>
      <c r="N62" s="1944">
        <f>+J62*1/H62</f>
        <v>0.29393417887495726</v>
      </c>
      <c r="O62" s="1945"/>
      <c r="P62" s="1945"/>
      <c r="Q62" s="1945"/>
      <c r="R62" s="1945"/>
      <c r="S62" s="1945"/>
      <c r="T62" s="1945"/>
      <c r="U62" s="1946"/>
      <c r="V62" s="1755"/>
      <c r="W62" s="2843"/>
      <c r="X62" s="2843"/>
      <c r="Y62" s="2843"/>
      <c r="Z62" s="2843"/>
      <c r="AA62" s="1757"/>
      <c r="AB62" s="572"/>
    </row>
    <row r="63" spans="1:33" ht="14.25" customHeight="1" x14ac:dyDescent="0.35">
      <c r="B63" s="571"/>
      <c r="C63" s="1748" t="s">
        <v>391</v>
      </c>
      <c r="D63" s="1381"/>
      <c r="E63" s="1381"/>
      <c r="F63" s="1381"/>
      <c r="G63" s="1381"/>
      <c r="H63" s="1935">
        <v>1366.24</v>
      </c>
      <c r="I63" s="1935"/>
      <c r="J63" s="1761">
        <f>+H38</f>
        <v>1183.72</v>
      </c>
      <c r="K63" s="1763"/>
      <c r="L63" s="1763"/>
      <c r="M63" s="1762"/>
      <c r="N63" s="1944">
        <f>+J63*1/H63</f>
        <v>0.86640707342780188</v>
      </c>
      <c r="O63" s="1945"/>
      <c r="P63" s="1945"/>
      <c r="Q63" s="1945"/>
      <c r="R63" s="1945"/>
      <c r="S63" s="1945"/>
      <c r="T63" s="1945"/>
      <c r="U63" s="1946"/>
      <c r="V63" s="1755"/>
      <c r="W63" s="2843"/>
      <c r="X63" s="2843"/>
      <c r="Y63" s="2843"/>
      <c r="Z63" s="2843"/>
      <c r="AA63" s="1757"/>
      <c r="AB63" s="572"/>
    </row>
    <row r="64" spans="1:33" ht="14.25" customHeight="1" thickBot="1" x14ac:dyDescent="0.4">
      <c r="B64" s="571"/>
      <c r="C64" s="1773" t="s">
        <v>404</v>
      </c>
      <c r="D64" s="1388"/>
      <c r="E64" s="1388"/>
      <c r="F64" s="1388"/>
      <c r="G64" s="1388"/>
      <c r="H64" s="2004">
        <f>SUM(H61:I63)</f>
        <v>6722.1299999999992</v>
      </c>
      <c r="I64" s="2004"/>
      <c r="J64" s="2004">
        <f>SUM(J61:M63)</f>
        <v>2598.04</v>
      </c>
      <c r="K64" s="2004"/>
      <c r="L64" s="2004"/>
      <c r="M64" s="2004"/>
      <c r="N64" s="2005">
        <f t="shared" ref="N64:N76" si="1">+J64*1/H64</f>
        <v>0.38649059152381765</v>
      </c>
      <c r="O64" s="2006"/>
      <c r="P64" s="2006"/>
      <c r="Q64" s="2006"/>
      <c r="R64" s="2006"/>
      <c r="S64" s="2006"/>
      <c r="T64" s="2006"/>
      <c r="U64" s="2007"/>
      <c r="V64" s="1866"/>
      <c r="W64" s="1867"/>
      <c r="X64" s="1867"/>
      <c r="Y64" s="1867"/>
      <c r="Z64" s="1867"/>
      <c r="AA64" s="1868"/>
      <c r="AB64" s="572"/>
    </row>
    <row r="65" spans="2:28" ht="14.25" customHeight="1" x14ac:dyDescent="0.35">
      <c r="B65" s="571"/>
      <c r="C65" s="2880" t="s">
        <v>392</v>
      </c>
      <c r="D65" s="2881"/>
      <c r="E65" s="2881"/>
      <c r="F65" s="2881"/>
      <c r="G65" s="2881"/>
      <c r="H65" s="1346">
        <v>1827.42</v>
      </c>
      <c r="I65" s="1346"/>
      <c r="J65" s="1860">
        <f>+H39</f>
        <v>202.61</v>
      </c>
      <c r="K65" s="1861"/>
      <c r="L65" s="1861"/>
      <c r="M65" s="1862"/>
      <c r="N65" s="2001" t="s">
        <v>459</v>
      </c>
      <c r="O65" s="2002"/>
      <c r="P65" s="2002"/>
      <c r="Q65" s="2002"/>
      <c r="R65" s="2002"/>
      <c r="S65" s="2002"/>
      <c r="T65" s="2002"/>
      <c r="U65" s="2003"/>
      <c r="V65" s="2840" t="s">
        <v>862</v>
      </c>
      <c r="W65" s="2841"/>
      <c r="X65" s="2841"/>
      <c r="Y65" s="2841"/>
      <c r="Z65" s="2841"/>
      <c r="AA65" s="2842"/>
      <c r="AB65" s="572"/>
    </row>
    <row r="66" spans="2:28" x14ac:dyDescent="0.35">
      <c r="B66" s="571"/>
      <c r="C66" s="2847" t="s">
        <v>393</v>
      </c>
      <c r="D66" s="2848"/>
      <c r="E66" s="2848"/>
      <c r="F66" s="2848"/>
      <c r="G66" s="2848"/>
      <c r="H66" s="1935">
        <v>4637.83</v>
      </c>
      <c r="I66" s="1935"/>
      <c r="J66" s="1761">
        <f>+H40</f>
        <v>5940.97</v>
      </c>
      <c r="K66" s="1763"/>
      <c r="L66" s="1763"/>
      <c r="M66" s="1762"/>
      <c r="N66" s="1944">
        <f t="shared" si="1"/>
        <v>1.2809805447806411</v>
      </c>
      <c r="O66" s="1945"/>
      <c r="P66" s="1945"/>
      <c r="Q66" s="1945"/>
      <c r="R66" s="1945"/>
      <c r="S66" s="1945"/>
      <c r="T66" s="1945"/>
      <c r="U66" s="1946"/>
      <c r="V66" s="1755"/>
      <c r="W66" s="2843"/>
      <c r="X66" s="2843"/>
      <c r="Y66" s="2843"/>
      <c r="Z66" s="2843"/>
      <c r="AA66" s="1757"/>
      <c r="AB66" s="572"/>
    </row>
    <row r="67" spans="2:28" ht="14.25" customHeight="1" x14ac:dyDescent="0.35">
      <c r="B67" s="571"/>
      <c r="C67" s="2847" t="s">
        <v>394</v>
      </c>
      <c r="D67" s="2848"/>
      <c r="E67" s="2848"/>
      <c r="F67" s="2848"/>
      <c r="G67" s="2848"/>
      <c r="H67" s="1935">
        <v>3097.09</v>
      </c>
      <c r="I67" s="1935"/>
      <c r="J67" s="1761">
        <f>+H41</f>
        <v>1387.76</v>
      </c>
      <c r="K67" s="1763"/>
      <c r="L67" s="1763"/>
      <c r="M67" s="1762"/>
      <c r="N67" s="1944">
        <f t="shared" si="1"/>
        <v>0.44808513798436594</v>
      </c>
      <c r="O67" s="1945"/>
      <c r="P67" s="1945"/>
      <c r="Q67" s="1945"/>
      <c r="R67" s="1945"/>
      <c r="S67" s="1945"/>
      <c r="T67" s="1945"/>
      <c r="U67" s="1946"/>
      <c r="V67" s="1755"/>
      <c r="W67" s="2843"/>
      <c r="X67" s="2843"/>
      <c r="Y67" s="2843"/>
      <c r="Z67" s="2843"/>
      <c r="AA67" s="1757"/>
      <c r="AB67" s="572"/>
    </row>
    <row r="68" spans="2:28" ht="14.25" customHeight="1" thickBot="1" x14ac:dyDescent="0.4">
      <c r="B68" s="571"/>
      <c r="C68" s="2852" t="s">
        <v>449</v>
      </c>
      <c r="D68" s="2853"/>
      <c r="E68" s="2853"/>
      <c r="F68" s="2853"/>
      <c r="G68" s="2853"/>
      <c r="H68" s="2004">
        <f>SUM(H65:I67)</f>
        <v>9562.34</v>
      </c>
      <c r="I68" s="2004"/>
      <c r="J68" s="1869">
        <f>+SUM(J65:M67)</f>
        <v>7531.34</v>
      </c>
      <c r="K68" s="1871"/>
      <c r="L68" s="1871"/>
      <c r="M68" s="1870"/>
      <c r="N68" s="2005">
        <f t="shared" si="1"/>
        <v>0.78760428932667104</v>
      </c>
      <c r="O68" s="2006"/>
      <c r="P68" s="2006"/>
      <c r="Q68" s="2006"/>
      <c r="R68" s="2006"/>
      <c r="S68" s="2006"/>
      <c r="T68" s="2006"/>
      <c r="U68" s="2007"/>
      <c r="V68" s="1866"/>
      <c r="W68" s="1867"/>
      <c r="X68" s="1867"/>
      <c r="Y68" s="1867"/>
      <c r="Z68" s="1867"/>
      <c r="AA68" s="1868"/>
      <c r="AB68" s="572"/>
    </row>
    <row r="69" spans="2:28" x14ac:dyDescent="0.35">
      <c r="B69" s="571"/>
      <c r="C69" s="2880" t="s">
        <v>395</v>
      </c>
      <c r="D69" s="2881"/>
      <c r="E69" s="2881"/>
      <c r="F69" s="2881"/>
      <c r="G69" s="2881"/>
      <c r="H69" s="1346">
        <v>2339.4899999999998</v>
      </c>
      <c r="I69" s="1346"/>
      <c r="J69" s="1860">
        <f>+H42</f>
        <v>2444.89</v>
      </c>
      <c r="K69" s="1861"/>
      <c r="L69" s="1861"/>
      <c r="M69" s="1862"/>
      <c r="N69" s="2001">
        <f t="shared" si="1"/>
        <v>1.0450525541891609</v>
      </c>
      <c r="O69" s="2002"/>
      <c r="P69" s="2002"/>
      <c r="Q69" s="2002"/>
      <c r="R69" s="2002"/>
      <c r="S69" s="2002"/>
      <c r="T69" s="2002"/>
      <c r="U69" s="2003"/>
      <c r="V69" s="2840" t="s">
        <v>1162</v>
      </c>
      <c r="W69" s="2841"/>
      <c r="X69" s="2841"/>
      <c r="Y69" s="2841"/>
      <c r="Z69" s="2841"/>
      <c r="AA69" s="2842"/>
      <c r="AB69" s="572"/>
    </row>
    <row r="70" spans="2:28" x14ac:dyDescent="0.35">
      <c r="B70" s="571"/>
      <c r="C70" s="2847" t="s">
        <v>396</v>
      </c>
      <c r="D70" s="2848"/>
      <c r="E70" s="2848"/>
      <c r="F70" s="2848"/>
      <c r="G70" s="2848"/>
      <c r="H70" s="1935">
        <v>4619.42</v>
      </c>
      <c r="I70" s="1935"/>
      <c r="J70" s="1761">
        <f>+H43</f>
        <v>622.73</v>
      </c>
      <c r="K70" s="1763"/>
      <c r="L70" s="1763"/>
      <c r="M70" s="1762"/>
      <c r="N70" s="1944">
        <f t="shared" si="1"/>
        <v>0.13480696710842488</v>
      </c>
      <c r="O70" s="1945"/>
      <c r="P70" s="1945"/>
      <c r="Q70" s="1945"/>
      <c r="R70" s="1945"/>
      <c r="S70" s="1945"/>
      <c r="T70" s="1945"/>
      <c r="U70" s="1946"/>
      <c r="V70" s="1755"/>
      <c r="W70" s="2843"/>
      <c r="X70" s="2843"/>
      <c r="Y70" s="2843"/>
      <c r="Z70" s="2843"/>
      <c r="AA70" s="1757"/>
      <c r="AB70" s="572"/>
    </row>
    <row r="71" spans="2:28" x14ac:dyDescent="0.35">
      <c r="B71" s="571"/>
      <c r="C71" s="2847" t="s">
        <v>397</v>
      </c>
      <c r="D71" s="2848"/>
      <c r="E71" s="2848"/>
      <c r="F71" s="2848"/>
      <c r="G71" s="2848"/>
      <c r="H71" s="1935">
        <v>998.11</v>
      </c>
      <c r="I71" s="1935"/>
      <c r="J71" s="1761">
        <f>+H44</f>
        <v>2804.91</v>
      </c>
      <c r="K71" s="1763"/>
      <c r="L71" s="1763"/>
      <c r="M71" s="1762"/>
      <c r="N71" s="1944">
        <f t="shared" si="1"/>
        <v>2.8102213182915707</v>
      </c>
      <c r="O71" s="1945"/>
      <c r="P71" s="1945"/>
      <c r="Q71" s="1945"/>
      <c r="R71" s="1945"/>
      <c r="S71" s="1945"/>
      <c r="T71" s="1945"/>
      <c r="U71" s="1946"/>
      <c r="V71" s="1755"/>
      <c r="W71" s="2843"/>
      <c r="X71" s="2843"/>
      <c r="Y71" s="2843"/>
      <c r="Z71" s="2843"/>
      <c r="AA71" s="1757"/>
      <c r="AB71" s="572"/>
    </row>
    <row r="72" spans="2:28" ht="15" thickBot="1" x14ac:dyDescent="0.4">
      <c r="B72" s="573"/>
      <c r="C72" s="2852" t="s">
        <v>406</v>
      </c>
      <c r="D72" s="2853"/>
      <c r="E72" s="2853"/>
      <c r="F72" s="2853"/>
      <c r="G72" s="2853"/>
      <c r="H72" s="2004">
        <f>SUM(H69:I71)</f>
        <v>7957.0199999999995</v>
      </c>
      <c r="I72" s="2004"/>
      <c r="J72" s="1869">
        <f>+SUM(J69:M71)</f>
        <v>5872.53</v>
      </c>
      <c r="K72" s="1871"/>
      <c r="L72" s="1871"/>
      <c r="M72" s="1870"/>
      <c r="N72" s="2005">
        <f t="shared" si="1"/>
        <v>0.73803132328434518</v>
      </c>
      <c r="O72" s="2006"/>
      <c r="P72" s="2006"/>
      <c r="Q72" s="2006"/>
      <c r="R72" s="2006"/>
      <c r="S72" s="2006"/>
      <c r="T72" s="2006"/>
      <c r="U72" s="2007"/>
      <c r="V72" s="1866"/>
      <c r="W72" s="1867"/>
      <c r="X72" s="1867"/>
      <c r="Y72" s="1867"/>
      <c r="Z72" s="1867"/>
      <c r="AA72" s="1868"/>
      <c r="AB72" s="574"/>
    </row>
    <row r="73" spans="2:28" x14ac:dyDescent="0.35">
      <c r="B73" s="571"/>
      <c r="C73" s="2880" t="s">
        <v>398</v>
      </c>
      <c r="D73" s="2881"/>
      <c r="E73" s="2881"/>
      <c r="F73" s="2881"/>
      <c r="G73" s="2881"/>
      <c r="H73" s="1346"/>
      <c r="I73" s="1346"/>
      <c r="J73" s="1860">
        <f>+H45</f>
        <v>0</v>
      </c>
      <c r="K73" s="1861"/>
      <c r="L73" s="1861"/>
      <c r="M73" s="1862"/>
      <c r="N73" s="2001" t="e">
        <f t="shared" si="1"/>
        <v>#DIV/0!</v>
      </c>
      <c r="O73" s="2002"/>
      <c r="P73" s="2002"/>
      <c r="Q73" s="2002"/>
      <c r="R73" s="2002"/>
      <c r="S73" s="2002"/>
      <c r="T73" s="2002"/>
      <c r="U73" s="2003"/>
      <c r="V73" s="2840"/>
      <c r="W73" s="2841"/>
      <c r="X73" s="2841"/>
      <c r="Y73" s="2841"/>
      <c r="Z73" s="2841"/>
      <c r="AA73" s="2842"/>
      <c r="AB73" s="572"/>
    </row>
    <row r="74" spans="2:28" x14ac:dyDescent="0.35">
      <c r="B74" s="571"/>
      <c r="C74" s="2847" t="s">
        <v>399</v>
      </c>
      <c r="D74" s="2848"/>
      <c r="E74" s="2848"/>
      <c r="F74" s="2848"/>
      <c r="G74" s="2848"/>
      <c r="H74" s="1935"/>
      <c r="I74" s="1935"/>
      <c r="J74" s="1761">
        <f>+H46</f>
        <v>0</v>
      </c>
      <c r="K74" s="1763"/>
      <c r="L74" s="1763"/>
      <c r="M74" s="1762"/>
      <c r="N74" s="1944" t="e">
        <f t="shared" si="1"/>
        <v>#DIV/0!</v>
      </c>
      <c r="O74" s="1945"/>
      <c r="P74" s="1945"/>
      <c r="Q74" s="1945"/>
      <c r="R74" s="1945"/>
      <c r="S74" s="1945"/>
      <c r="T74" s="1945"/>
      <c r="U74" s="1946"/>
      <c r="V74" s="1755"/>
      <c r="W74" s="2843"/>
      <c r="X74" s="2843"/>
      <c r="Y74" s="2843"/>
      <c r="Z74" s="2843"/>
      <c r="AA74" s="1757"/>
      <c r="AB74" s="572"/>
    </row>
    <row r="75" spans="2:28" x14ac:dyDescent="0.35">
      <c r="B75" s="571"/>
      <c r="C75" s="2847" t="s">
        <v>400</v>
      </c>
      <c r="D75" s="2848"/>
      <c r="E75" s="2848"/>
      <c r="F75" s="2848"/>
      <c r="G75" s="2848"/>
      <c r="H75" s="1935"/>
      <c r="I75" s="1935"/>
      <c r="J75" s="1761">
        <f>+H47</f>
        <v>0</v>
      </c>
      <c r="K75" s="1763"/>
      <c r="L75" s="1763"/>
      <c r="M75" s="1762"/>
      <c r="N75" s="1944" t="e">
        <f t="shared" si="1"/>
        <v>#DIV/0!</v>
      </c>
      <c r="O75" s="1945"/>
      <c r="P75" s="1945"/>
      <c r="Q75" s="1945"/>
      <c r="R75" s="1945"/>
      <c r="S75" s="1945"/>
      <c r="T75" s="1945"/>
      <c r="U75" s="1946"/>
      <c r="V75" s="1755"/>
      <c r="W75" s="2843"/>
      <c r="X75" s="2843"/>
      <c r="Y75" s="2843"/>
      <c r="Z75" s="2843"/>
      <c r="AA75" s="1757"/>
      <c r="AB75" s="572"/>
    </row>
    <row r="76" spans="2:28" ht="15" thickBot="1" x14ac:dyDescent="0.4">
      <c r="B76" s="573"/>
      <c r="C76" s="2852" t="s">
        <v>407</v>
      </c>
      <c r="D76" s="2853"/>
      <c r="E76" s="2853"/>
      <c r="F76" s="2853"/>
      <c r="G76" s="2853"/>
      <c r="H76" s="2004"/>
      <c r="I76" s="2004"/>
      <c r="J76" s="1869">
        <f>+SUM(J73:M75)</f>
        <v>0</v>
      </c>
      <c r="K76" s="1871"/>
      <c r="L76" s="1871"/>
      <c r="M76" s="1870"/>
      <c r="N76" s="2005" t="e">
        <f t="shared" si="1"/>
        <v>#DIV/0!</v>
      </c>
      <c r="O76" s="2006"/>
      <c r="P76" s="2006"/>
      <c r="Q76" s="2006"/>
      <c r="R76" s="2006"/>
      <c r="S76" s="2006"/>
      <c r="T76" s="2006"/>
      <c r="U76" s="2007"/>
      <c r="V76" s="1866"/>
      <c r="W76" s="1867"/>
      <c r="X76" s="1867"/>
      <c r="Y76" s="1867"/>
      <c r="Z76" s="1867"/>
      <c r="AA76" s="1868"/>
      <c r="AB76" s="574"/>
    </row>
    <row r="111" ht="6" customHeight="1" x14ac:dyDescent="0.35"/>
  </sheetData>
  <mergeCells count="170">
    <mergeCell ref="C73:G73"/>
    <mergeCell ref="H73:I73"/>
    <mergeCell ref="J73:M73"/>
    <mergeCell ref="N73:U73"/>
    <mergeCell ref="V73:AA76"/>
    <mergeCell ref="C74:G74"/>
    <mergeCell ref="H74:I74"/>
    <mergeCell ref="J74:M74"/>
    <mergeCell ref="N74:U74"/>
    <mergeCell ref="H75:I75"/>
    <mergeCell ref="J75:M75"/>
    <mergeCell ref="N75:U75"/>
    <mergeCell ref="H76:I76"/>
    <mergeCell ref="J76:M76"/>
    <mergeCell ref="N76:U76"/>
    <mergeCell ref="C76:G76"/>
    <mergeCell ref="C75:G75"/>
    <mergeCell ref="H65:I65"/>
    <mergeCell ref="J65:M65"/>
    <mergeCell ref="N65:U65"/>
    <mergeCell ref="V65:AA68"/>
    <mergeCell ref="C66:G66"/>
    <mergeCell ref="H66:I66"/>
    <mergeCell ref="J66:M66"/>
    <mergeCell ref="N66:U66"/>
    <mergeCell ref="H67:I67"/>
    <mergeCell ref="J67:M67"/>
    <mergeCell ref="N67:U67"/>
    <mergeCell ref="H68:I68"/>
    <mergeCell ref="J68:M68"/>
    <mergeCell ref="N68:U68"/>
    <mergeCell ref="C67:G67"/>
    <mergeCell ref="C68:G68"/>
    <mergeCell ref="C65:G65"/>
    <mergeCell ref="C61:G61"/>
    <mergeCell ref="H61:I61"/>
    <mergeCell ref="J61:M61"/>
    <mergeCell ref="N61:U61"/>
    <mergeCell ref="V61:AA64"/>
    <mergeCell ref="C62:G62"/>
    <mergeCell ref="H62:I62"/>
    <mergeCell ref="J62:M62"/>
    <mergeCell ref="N62:U62"/>
    <mergeCell ref="C63:G63"/>
    <mergeCell ref="H63:I63"/>
    <mergeCell ref="J63:M63"/>
    <mergeCell ref="N63:U63"/>
    <mergeCell ref="C64:G64"/>
    <mergeCell ref="H64:I64"/>
    <mergeCell ref="J64:M64"/>
    <mergeCell ref="N64:U64"/>
    <mergeCell ref="C59:G60"/>
    <mergeCell ref="H59:I60"/>
    <mergeCell ref="J59:M60"/>
    <mergeCell ref="N59:U60"/>
    <mergeCell ref="V59:AA60"/>
    <mergeCell ref="C46:G46"/>
    <mergeCell ref="K46:P46"/>
    <mergeCell ref="Q45:AA47"/>
    <mergeCell ref="C47:G47"/>
    <mergeCell ref="K47:P47"/>
    <mergeCell ref="C48:G48"/>
    <mergeCell ref="K48:P48"/>
    <mergeCell ref="C49:H49"/>
    <mergeCell ref="K49:P49"/>
    <mergeCell ref="Q48:AA48"/>
    <mergeCell ref="Q49:AA49"/>
    <mergeCell ref="C45:G45"/>
    <mergeCell ref="K45:P45"/>
    <mergeCell ref="C52:AA53"/>
    <mergeCell ref="C54:AA56"/>
    <mergeCell ref="C69:G69"/>
    <mergeCell ref="H69:I69"/>
    <mergeCell ref="J69:M69"/>
    <mergeCell ref="N69:U69"/>
    <mergeCell ref="V69:AA72"/>
    <mergeCell ref="C70:G70"/>
    <mergeCell ref="H70:I70"/>
    <mergeCell ref="J70:M70"/>
    <mergeCell ref="N70:U70"/>
    <mergeCell ref="C71:G71"/>
    <mergeCell ref="H71:I71"/>
    <mergeCell ref="J71:M71"/>
    <mergeCell ref="N71:U71"/>
    <mergeCell ref="C72:G72"/>
    <mergeCell ref="H72:I72"/>
    <mergeCell ref="J72:M72"/>
    <mergeCell ref="N72:U72"/>
    <mergeCell ref="C36:G36"/>
    <mergeCell ref="K36:P36"/>
    <mergeCell ref="Q36:AA38"/>
    <mergeCell ref="C37:G37"/>
    <mergeCell ref="K37:P37"/>
    <mergeCell ref="C38:G38"/>
    <mergeCell ref="K38:P38"/>
    <mergeCell ref="C39:G39"/>
    <mergeCell ref="K39:P39"/>
    <mergeCell ref="Q39:AA41"/>
    <mergeCell ref="C40:G40"/>
    <mergeCell ref="K40:P40"/>
    <mergeCell ref="C41:G41"/>
    <mergeCell ref="K41:P41"/>
    <mergeCell ref="V10:AA10"/>
    <mergeCell ref="R11:U11"/>
    <mergeCell ref="V11:AA11"/>
    <mergeCell ref="C26:H26"/>
    <mergeCell ref="I26:AA26"/>
    <mergeCell ref="C42:G42"/>
    <mergeCell ref="K42:P42"/>
    <mergeCell ref="Q42:AA44"/>
    <mergeCell ref="C43:G43"/>
    <mergeCell ref="K43:P43"/>
    <mergeCell ref="C44:G44"/>
    <mergeCell ref="K44:P44"/>
    <mergeCell ref="C28:H28"/>
    <mergeCell ref="I28:J28"/>
    <mergeCell ref="K28:N28"/>
    <mergeCell ref="O28:R28"/>
    <mergeCell ref="T28:V28"/>
    <mergeCell ref="X28:Z28"/>
    <mergeCell ref="C23:I23"/>
    <mergeCell ref="J23:P23"/>
    <mergeCell ref="Q23:AA23"/>
    <mergeCell ref="C24:I24"/>
    <mergeCell ref="J24:P24"/>
    <mergeCell ref="Q24:AA24"/>
    <mergeCell ref="B2:G4"/>
    <mergeCell ref="H2:AB2"/>
    <mergeCell ref="H3:O3"/>
    <mergeCell ref="P3:AB3"/>
    <mergeCell ref="H4:AB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7:H8"/>
    <mergeCell ref="I7:AA8"/>
    <mergeCell ref="C10:H11"/>
    <mergeCell ref="I10:Q11"/>
    <mergeCell ref="R10:U10"/>
    <mergeCell ref="C34:AA34"/>
    <mergeCell ref="C35:G35"/>
    <mergeCell ref="K35:P35"/>
    <mergeCell ref="Q35:AA35"/>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s>
  <pageMargins left="0.7" right="0.7" top="0.75" bottom="0.75" header="0.3" footer="0.3"/>
  <drawing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C08AF"/>
  </sheetPr>
  <dimension ref="B1:AB107"/>
  <sheetViews>
    <sheetView topLeftCell="A39" workbookViewId="0">
      <selection activeCell="I39" sqref="I39"/>
    </sheetView>
  </sheetViews>
  <sheetFormatPr baseColWidth="10" defaultColWidth="3.54296875" defaultRowHeight="14.5" x14ac:dyDescent="0.35"/>
  <cols>
    <col min="1" max="1" width="3.54296875" style="640"/>
    <col min="2" max="2" width="2.90625" style="640" customWidth="1"/>
    <col min="3" max="6" width="2.54296875" style="640" customWidth="1"/>
    <col min="7" max="7" width="4.453125" style="640" customWidth="1"/>
    <col min="8" max="8" width="14.453125" style="640" customWidth="1"/>
    <col min="9" max="9" width="18.453125" style="640" customWidth="1"/>
    <col min="10" max="10" width="13.54296875" style="640" customWidth="1"/>
    <col min="11" max="12" width="3.453125" style="640" customWidth="1"/>
    <col min="13" max="15" width="2.54296875" style="640" customWidth="1"/>
    <col min="16" max="17" width="3.453125" style="640" customWidth="1"/>
    <col min="18" max="18" width="3.54296875" style="640" customWidth="1"/>
    <col min="19" max="19" width="3.453125" style="640" customWidth="1"/>
    <col min="20" max="20" width="7.453125" style="640" customWidth="1"/>
    <col min="21" max="21" width="3.453125" style="640" customWidth="1"/>
    <col min="22" max="22" width="3.54296875" style="640"/>
    <col min="23" max="25" width="5" style="640" customWidth="1"/>
    <col min="26" max="26" width="6.54296875" style="640" customWidth="1"/>
    <col min="27" max="27" width="4.08984375" style="640" customWidth="1"/>
    <col min="28" max="28" width="2" style="640" customWidth="1"/>
    <col min="29" max="16384" width="3.54296875" style="640"/>
  </cols>
  <sheetData>
    <row r="1" spans="2:28" ht="15" thickBot="1" x14ac:dyDescent="0.4">
      <c r="B1" s="641"/>
      <c r="C1" s="641"/>
      <c r="D1" s="641"/>
      <c r="E1" s="641"/>
      <c r="F1" s="641"/>
    </row>
    <row r="2" spans="2:28" ht="45.75" customHeight="1" x14ac:dyDescent="0.35">
      <c r="B2" s="858"/>
      <c r="C2" s="859"/>
      <c r="D2" s="859"/>
      <c r="E2" s="859"/>
      <c r="F2" s="859"/>
      <c r="G2" s="859"/>
      <c r="H2" s="860" t="s">
        <v>0</v>
      </c>
      <c r="I2" s="860"/>
      <c r="J2" s="860"/>
      <c r="K2" s="860"/>
      <c r="L2" s="860"/>
      <c r="M2" s="860"/>
      <c r="N2" s="860"/>
      <c r="O2" s="860"/>
      <c r="P2" s="860"/>
      <c r="Q2" s="860"/>
      <c r="R2" s="860"/>
      <c r="S2" s="860"/>
      <c r="T2" s="860"/>
      <c r="U2" s="860"/>
      <c r="V2" s="860"/>
      <c r="W2" s="860"/>
      <c r="X2" s="860"/>
      <c r="Y2" s="860"/>
      <c r="Z2" s="860"/>
      <c r="AA2" s="860"/>
      <c r="AB2" s="861"/>
    </row>
    <row r="3" spans="2:28" x14ac:dyDescent="0.35">
      <c r="B3" s="704"/>
      <c r="C3" s="705"/>
      <c r="D3" s="705"/>
      <c r="E3" s="705"/>
      <c r="F3" s="705"/>
      <c r="G3" s="705"/>
      <c r="H3" s="862" t="s">
        <v>959</v>
      </c>
      <c r="I3" s="862"/>
      <c r="J3" s="862"/>
      <c r="K3" s="862"/>
      <c r="L3" s="862"/>
      <c r="M3" s="862"/>
      <c r="N3" s="862"/>
      <c r="O3" s="862"/>
      <c r="P3" s="862" t="s">
        <v>71</v>
      </c>
      <c r="Q3" s="862"/>
      <c r="R3" s="862"/>
      <c r="S3" s="862"/>
      <c r="T3" s="862"/>
      <c r="U3" s="862"/>
      <c r="V3" s="862"/>
      <c r="W3" s="862"/>
      <c r="X3" s="862"/>
      <c r="Y3" s="862"/>
      <c r="Z3" s="862"/>
      <c r="AA3" s="862"/>
      <c r="AB3" s="863"/>
    </row>
    <row r="4" spans="2:28" ht="15" thickBot="1" x14ac:dyDescent="0.4">
      <c r="B4" s="707"/>
      <c r="C4" s="708"/>
      <c r="D4" s="708"/>
      <c r="E4" s="708"/>
      <c r="F4" s="708"/>
      <c r="G4" s="708"/>
      <c r="H4" s="864" t="s">
        <v>960</v>
      </c>
      <c r="I4" s="864"/>
      <c r="J4" s="864"/>
      <c r="K4" s="864"/>
      <c r="L4" s="864"/>
      <c r="M4" s="864"/>
      <c r="N4" s="864"/>
      <c r="O4" s="864"/>
      <c r="P4" s="864"/>
      <c r="Q4" s="864"/>
      <c r="R4" s="864"/>
      <c r="S4" s="864"/>
      <c r="T4" s="864"/>
      <c r="U4" s="864"/>
      <c r="V4" s="864"/>
      <c r="W4" s="864"/>
      <c r="X4" s="864"/>
      <c r="Y4" s="864"/>
      <c r="Z4" s="864"/>
      <c r="AA4" s="864"/>
      <c r="AB4" s="865"/>
    </row>
    <row r="5" spans="2:28" ht="6" customHeight="1" thickBot="1" x14ac:dyDescent="0.4">
      <c r="B5" s="691"/>
      <c r="C5" s="691"/>
      <c r="D5" s="691"/>
      <c r="E5" s="691"/>
      <c r="F5" s="691"/>
      <c r="G5" s="691"/>
      <c r="H5" s="691"/>
      <c r="I5" s="691"/>
      <c r="J5" s="691"/>
      <c r="K5" s="691"/>
      <c r="L5" s="691"/>
      <c r="M5" s="691"/>
      <c r="N5" s="691"/>
      <c r="O5" s="691"/>
      <c r="P5" s="691"/>
      <c r="Q5" s="691"/>
      <c r="R5" s="691"/>
      <c r="S5" s="691"/>
      <c r="T5" s="691"/>
      <c r="U5" s="691"/>
      <c r="V5" s="691"/>
      <c r="W5" s="691"/>
      <c r="X5" s="691"/>
      <c r="Y5" s="691"/>
      <c r="Z5" s="691"/>
      <c r="AA5" s="691"/>
      <c r="AB5" s="691"/>
    </row>
    <row r="6" spans="2:28" ht="12.9" customHeight="1" x14ac:dyDescent="0.35">
      <c r="B6" s="843" t="s">
        <v>961</v>
      </c>
      <c r="C6" s="844"/>
      <c r="D6" s="844"/>
      <c r="E6" s="844"/>
      <c r="F6" s="844"/>
      <c r="G6" s="844"/>
      <c r="H6" s="844"/>
      <c r="I6" s="1468" t="s">
        <v>1163</v>
      </c>
      <c r="J6" s="798" t="s">
        <v>4</v>
      </c>
      <c r="K6" s="800"/>
      <c r="L6" s="849" t="s">
        <v>1164</v>
      </c>
      <c r="M6" s="850"/>
      <c r="N6" s="850"/>
      <c r="O6" s="850"/>
      <c r="P6" s="850"/>
      <c r="Q6" s="850"/>
      <c r="R6" s="850"/>
      <c r="S6" s="850"/>
      <c r="T6" s="850"/>
      <c r="U6" s="850"/>
      <c r="V6" s="850"/>
      <c r="W6" s="850"/>
      <c r="X6" s="850"/>
      <c r="Y6" s="850"/>
      <c r="Z6" s="850"/>
      <c r="AA6" s="850"/>
      <c r="AB6" s="851"/>
    </row>
    <row r="7" spans="2:28" ht="12.9" customHeight="1" thickBot="1" x14ac:dyDescent="0.4">
      <c r="B7" s="845"/>
      <c r="C7" s="846"/>
      <c r="D7" s="846"/>
      <c r="E7" s="846"/>
      <c r="F7" s="846"/>
      <c r="G7" s="846"/>
      <c r="H7" s="846"/>
      <c r="I7" s="1469"/>
      <c r="J7" s="801"/>
      <c r="K7" s="803"/>
      <c r="L7" s="852"/>
      <c r="M7" s="853"/>
      <c r="N7" s="853"/>
      <c r="O7" s="853"/>
      <c r="P7" s="853"/>
      <c r="Q7" s="853"/>
      <c r="R7" s="853"/>
      <c r="S7" s="853"/>
      <c r="T7" s="853"/>
      <c r="U7" s="853"/>
      <c r="V7" s="853"/>
      <c r="W7" s="853"/>
      <c r="X7" s="853"/>
      <c r="Y7" s="853"/>
      <c r="Z7" s="853"/>
      <c r="AA7" s="853"/>
      <c r="AB7" s="854"/>
    </row>
    <row r="8" spans="2:28" ht="6" customHeight="1" thickBot="1" x14ac:dyDescent="0.4">
      <c r="B8" s="825"/>
      <c r="C8" s="826"/>
      <c r="D8" s="826"/>
      <c r="E8" s="826"/>
      <c r="F8" s="826"/>
      <c r="G8" s="826"/>
      <c r="H8" s="826"/>
      <c r="I8" s="826"/>
      <c r="J8" s="826"/>
      <c r="K8" s="826"/>
      <c r="L8" s="826"/>
      <c r="M8" s="826"/>
      <c r="N8" s="826"/>
      <c r="O8" s="826"/>
      <c r="P8" s="826"/>
      <c r="Q8" s="826"/>
      <c r="R8" s="826"/>
      <c r="S8" s="826"/>
      <c r="T8" s="826"/>
      <c r="U8" s="826"/>
      <c r="V8" s="826"/>
      <c r="W8" s="826"/>
      <c r="X8" s="826"/>
      <c r="Y8" s="826"/>
      <c r="Z8" s="826"/>
      <c r="AA8" s="826"/>
      <c r="AB8" s="827"/>
    </row>
    <row r="9" spans="2:28" ht="29.4" customHeight="1" thickBot="1" x14ac:dyDescent="0.4">
      <c r="B9" s="721" t="s">
        <v>963</v>
      </c>
      <c r="C9" s="722"/>
      <c r="D9" s="722"/>
      <c r="E9" s="722"/>
      <c r="F9" s="722"/>
      <c r="G9" s="722"/>
      <c r="H9" s="723"/>
      <c r="I9" s="855" t="s">
        <v>1069</v>
      </c>
      <c r="J9" s="856"/>
      <c r="K9" s="856"/>
      <c r="L9" s="856"/>
      <c r="M9" s="856"/>
      <c r="N9" s="856"/>
      <c r="O9" s="856"/>
      <c r="P9" s="856"/>
      <c r="Q9" s="856"/>
      <c r="R9" s="856"/>
      <c r="S9" s="856"/>
      <c r="T9" s="856"/>
      <c r="U9" s="856"/>
      <c r="V9" s="856"/>
      <c r="W9" s="856"/>
      <c r="X9" s="856"/>
      <c r="Y9" s="856"/>
      <c r="Z9" s="856"/>
      <c r="AA9" s="856"/>
      <c r="AB9" s="857"/>
    </row>
    <row r="10" spans="2:28" ht="6" customHeight="1" thickBot="1" x14ac:dyDescent="0.4">
      <c r="B10" s="825"/>
      <c r="C10" s="826"/>
      <c r="D10" s="826"/>
      <c r="E10" s="826"/>
      <c r="F10" s="826"/>
      <c r="G10" s="826"/>
      <c r="H10" s="826"/>
      <c r="I10" s="826"/>
      <c r="J10" s="826"/>
      <c r="K10" s="826"/>
      <c r="L10" s="826"/>
      <c r="M10" s="826"/>
      <c r="N10" s="826"/>
      <c r="O10" s="826"/>
      <c r="P10" s="826"/>
      <c r="Q10" s="826"/>
      <c r="R10" s="826"/>
      <c r="S10" s="826"/>
      <c r="T10" s="826"/>
      <c r="U10" s="826"/>
      <c r="V10" s="826"/>
      <c r="W10" s="826"/>
      <c r="X10" s="826"/>
      <c r="Y10" s="826"/>
      <c r="Z10" s="826"/>
      <c r="AA10" s="826"/>
      <c r="AB10" s="827"/>
    </row>
    <row r="11" spans="2:28" ht="15.9" customHeight="1" thickBot="1" x14ac:dyDescent="0.4">
      <c r="B11" s="798" t="s">
        <v>5</v>
      </c>
      <c r="C11" s="799"/>
      <c r="D11" s="799"/>
      <c r="E11" s="799"/>
      <c r="F11" s="799"/>
      <c r="G11" s="799"/>
      <c r="H11" s="800"/>
      <c r="I11" s="828" t="s">
        <v>460</v>
      </c>
      <c r="J11" s="829"/>
      <c r="K11" s="829"/>
      <c r="L11" s="829"/>
      <c r="M11" s="829"/>
      <c r="N11" s="829"/>
      <c r="O11" s="829"/>
      <c r="P11" s="830"/>
      <c r="Q11" s="834" t="s">
        <v>524</v>
      </c>
      <c r="R11" s="835"/>
      <c r="S11" s="835"/>
      <c r="T11" s="835"/>
      <c r="U11" s="836"/>
      <c r="V11" s="834" t="s">
        <v>7</v>
      </c>
      <c r="W11" s="835"/>
      <c r="X11" s="835"/>
      <c r="Y11" s="836"/>
      <c r="Z11" s="721" t="s">
        <v>8</v>
      </c>
      <c r="AA11" s="722"/>
      <c r="AB11" s="723"/>
    </row>
    <row r="12" spans="2:28" ht="24" customHeight="1" thickBot="1" x14ac:dyDescent="0.4">
      <c r="B12" s="801"/>
      <c r="C12" s="802"/>
      <c r="D12" s="802"/>
      <c r="E12" s="802"/>
      <c r="F12" s="802"/>
      <c r="G12" s="802"/>
      <c r="H12" s="803"/>
      <c r="I12" s="831"/>
      <c r="J12" s="832"/>
      <c r="K12" s="832"/>
      <c r="L12" s="832"/>
      <c r="M12" s="832"/>
      <c r="N12" s="832"/>
      <c r="O12" s="832"/>
      <c r="P12" s="833"/>
      <c r="Q12" s="837" t="s">
        <v>158</v>
      </c>
      <c r="R12" s="838"/>
      <c r="S12" s="838"/>
      <c r="T12" s="838"/>
      <c r="U12" s="839"/>
      <c r="V12" s="840" t="s">
        <v>461</v>
      </c>
      <c r="W12" s="841"/>
      <c r="X12" s="841"/>
      <c r="Y12" s="842"/>
      <c r="Z12" s="837">
        <v>2</v>
      </c>
      <c r="AA12" s="838"/>
      <c r="AB12" s="839"/>
    </row>
    <row r="13" spans="2:28" ht="6" customHeight="1" thickBot="1" x14ac:dyDescent="0.4">
      <c r="B13" s="733"/>
      <c r="C13" s="734"/>
      <c r="D13" s="734"/>
      <c r="E13" s="734"/>
      <c r="F13" s="734"/>
      <c r="G13" s="734"/>
      <c r="H13" s="734"/>
      <c r="I13" s="734"/>
      <c r="J13" s="734"/>
      <c r="K13" s="734"/>
      <c r="L13" s="734"/>
      <c r="M13" s="734"/>
      <c r="N13" s="734"/>
      <c r="O13" s="734"/>
      <c r="P13" s="734"/>
      <c r="Q13" s="734"/>
      <c r="R13" s="734"/>
      <c r="S13" s="734"/>
      <c r="T13" s="734"/>
      <c r="U13" s="734"/>
      <c r="V13" s="734"/>
      <c r="W13" s="734"/>
      <c r="X13" s="734"/>
      <c r="Y13" s="734"/>
      <c r="Z13" s="734"/>
      <c r="AA13" s="734"/>
      <c r="AB13" s="735"/>
    </row>
    <row r="14" spans="2:28" ht="15.9" customHeight="1" thickBot="1" x14ac:dyDescent="0.4">
      <c r="B14" s="798" t="s">
        <v>10</v>
      </c>
      <c r="C14" s="799"/>
      <c r="D14" s="799"/>
      <c r="E14" s="799"/>
      <c r="F14" s="799"/>
      <c r="G14" s="799"/>
      <c r="H14" s="800"/>
      <c r="I14" s="819" t="s">
        <v>462</v>
      </c>
      <c r="J14" s="820"/>
      <c r="K14" s="820"/>
      <c r="L14" s="820"/>
      <c r="M14" s="820"/>
      <c r="N14" s="820"/>
      <c r="O14" s="820"/>
      <c r="P14" s="820"/>
      <c r="Q14" s="820"/>
      <c r="R14" s="820"/>
      <c r="S14" s="820"/>
      <c r="T14" s="820"/>
      <c r="U14" s="821"/>
      <c r="V14" s="721" t="s">
        <v>966</v>
      </c>
      <c r="W14" s="722"/>
      <c r="X14" s="722"/>
      <c r="Y14" s="722"/>
      <c r="Z14" s="722"/>
      <c r="AA14" s="722"/>
      <c r="AB14" s="723"/>
    </row>
    <row r="15" spans="2:28" ht="28.5" customHeight="1" thickBot="1" x14ac:dyDescent="0.4">
      <c r="B15" s="801"/>
      <c r="C15" s="802"/>
      <c r="D15" s="802"/>
      <c r="E15" s="802"/>
      <c r="F15" s="802"/>
      <c r="G15" s="802"/>
      <c r="H15" s="803"/>
      <c r="I15" s="822"/>
      <c r="J15" s="823"/>
      <c r="K15" s="823"/>
      <c r="L15" s="823"/>
      <c r="M15" s="823"/>
      <c r="N15" s="823"/>
      <c r="O15" s="823"/>
      <c r="P15" s="823"/>
      <c r="Q15" s="823"/>
      <c r="R15" s="823"/>
      <c r="S15" s="823"/>
      <c r="T15" s="823"/>
      <c r="U15" s="824"/>
      <c r="V15" s="1465" t="s">
        <v>997</v>
      </c>
      <c r="W15" s="1466"/>
      <c r="X15" s="1466"/>
      <c r="Y15" s="1466"/>
      <c r="Z15" s="1466"/>
      <c r="AA15" s="1466"/>
      <c r="AB15" s="1467"/>
    </row>
    <row r="16" spans="2:28" ht="6" customHeight="1" thickBot="1" x14ac:dyDescent="0.4">
      <c r="B16" s="733"/>
      <c r="C16" s="734"/>
      <c r="D16" s="734"/>
      <c r="E16" s="734"/>
      <c r="F16" s="734"/>
      <c r="G16" s="734"/>
      <c r="H16" s="734"/>
      <c r="I16" s="734"/>
      <c r="J16" s="734"/>
      <c r="K16" s="734"/>
      <c r="L16" s="734"/>
      <c r="M16" s="734"/>
      <c r="N16" s="734"/>
      <c r="O16" s="734"/>
      <c r="P16" s="734"/>
      <c r="Q16" s="734"/>
      <c r="R16" s="734"/>
      <c r="S16" s="734"/>
      <c r="T16" s="734"/>
      <c r="U16" s="734"/>
      <c r="V16" s="734"/>
      <c r="W16" s="734"/>
      <c r="X16" s="734"/>
      <c r="Y16" s="734"/>
      <c r="Z16" s="734"/>
      <c r="AA16" s="734"/>
      <c r="AB16" s="735"/>
    </row>
    <row r="17" spans="2:28" ht="42" customHeight="1" thickBot="1" x14ac:dyDescent="0.4">
      <c r="B17" s="721" t="s">
        <v>13</v>
      </c>
      <c r="C17" s="722"/>
      <c r="D17" s="722"/>
      <c r="E17" s="722"/>
      <c r="F17" s="722"/>
      <c r="G17" s="722"/>
      <c r="H17" s="723"/>
      <c r="I17" s="818" t="s">
        <v>463</v>
      </c>
      <c r="J17" s="813"/>
      <c r="K17" s="813"/>
      <c r="L17" s="813"/>
      <c r="M17" s="813"/>
      <c r="N17" s="813"/>
      <c r="O17" s="813"/>
      <c r="P17" s="813"/>
      <c r="Q17" s="813"/>
      <c r="R17" s="813"/>
      <c r="S17" s="813"/>
      <c r="T17" s="813"/>
      <c r="U17" s="813"/>
      <c r="V17" s="813"/>
      <c r="W17" s="813"/>
      <c r="X17" s="813"/>
      <c r="Y17" s="813"/>
      <c r="Z17" s="813"/>
      <c r="AA17" s="813"/>
      <c r="AB17" s="814"/>
    </row>
    <row r="18" spans="2:28" ht="6" customHeight="1" thickBot="1" x14ac:dyDescent="0.4">
      <c r="B18" s="733"/>
      <c r="C18" s="734"/>
      <c r="D18" s="734"/>
      <c r="E18" s="734"/>
      <c r="F18" s="734"/>
      <c r="G18" s="734"/>
      <c r="H18" s="734"/>
      <c r="I18" s="734"/>
      <c r="J18" s="734"/>
      <c r="K18" s="734"/>
      <c r="L18" s="734"/>
      <c r="M18" s="734"/>
      <c r="N18" s="734"/>
      <c r="O18" s="734"/>
      <c r="P18" s="734"/>
      <c r="Q18" s="734"/>
      <c r="R18" s="734"/>
      <c r="S18" s="734"/>
      <c r="T18" s="734"/>
      <c r="U18" s="734"/>
      <c r="V18" s="734"/>
      <c r="W18" s="734"/>
      <c r="X18" s="734"/>
      <c r="Y18" s="734"/>
      <c r="Z18" s="734"/>
      <c r="AA18" s="734"/>
      <c r="AB18" s="735"/>
    </row>
    <row r="19" spans="2:28" ht="200.25" customHeight="1" thickBot="1" x14ac:dyDescent="0.4">
      <c r="B19" s="721" t="s">
        <v>967</v>
      </c>
      <c r="C19" s="722"/>
      <c r="D19" s="722"/>
      <c r="E19" s="722"/>
      <c r="F19" s="722"/>
      <c r="G19" s="722"/>
      <c r="H19" s="723"/>
      <c r="I19" s="2882" t="s">
        <v>1165</v>
      </c>
      <c r="J19" s="2883"/>
      <c r="K19" s="2883"/>
      <c r="L19" s="2883"/>
      <c r="M19" s="2883"/>
      <c r="N19" s="2883"/>
      <c r="O19" s="2883"/>
      <c r="P19" s="2883"/>
      <c r="Q19" s="2883"/>
      <c r="R19" s="2883"/>
      <c r="S19" s="2883"/>
      <c r="T19" s="2883"/>
      <c r="U19" s="2883"/>
      <c r="V19" s="2883"/>
      <c r="W19" s="2883"/>
      <c r="X19" s="2883"/>
      <c r="Y19" s="2883"/>
      <c r="Z19" s="2883"/>
      <c r="AA19" s="2883"/>
      <c r="AB19" s="2884"/>
    </row>
    <row r="20" spans="2:28" ht="6" customHeight="1" thickBot="1" x14ac:dyDescent="0.4">
      <c r="B20" s="733"/>
      <c r="C20" s="734"/>
      <c r="D20" s="734"/>
      <c r="E20" s="734"/>
      <c r="F20" s="734"/>
      <c r="G20" s="734"/>
      <c r="H20" s="734"/>
      <c r="I20" s="734"/>
      <c r="J20" s="734"/>
      <c r="K20" s="734"/>
      <c r="L20" s="734"/>
      <c r="M20" s="734"/>
      <c r="N20" s="734"/>
      <c r="O20" s="734"/>
      <c r="P20" s="734"/>
      <c r="Q20" s="734"/>
      <c r="R20" s="734"/>
      <c r="S20" s="734"/>
      <c r="T20" s="734"/>
      <c r="U20" s="734"/>
      <c r="V20" s="734"/>
      <c r="W20" s="734"/>
      <c r="X20" s="734"/>
      <c r="Y20" s="734"/>
      <c r="Z20" s="734"/>
      <c r="AA20" s="734"/>
      <c r="AB20" s="735"/>
    </row>
    <row r="21" spans="2:28" ht="36.65" customHeight="1" thickBot="1" x14ac:dyDescent="0.4">
      <c r="B21" s="721" t="s">
        <v>530</v>
      </c>
      <c r="C21" s="722"/>
      <c r="D21" s="722"/>
      <c r="E21" s="722"/>
      <c r="F21" s="722"/>
      <c r="G21" s="723"/>
      <c r="H21" s="815" t="s">
        <v>464</v>
      </c>
      <c r="I21" s="816"/>
      <c r="J21" s="817"/>
      <c r="K21" s="721" t="s">
        <v>969</v>
      </c>
      <c r="L21" s="722"/>
      <c r="M21" s="722"/>
      <c r="N21" s="722"/>
      <c r="O21" s="722"/>
      <c r="P21" s="722"/>
      <c r="Q21" s="722"/>
      <c r="R21" s="722"/>
      <c r="S21" s="722"/>
      <c r="T21" s="723"/>
      <c r="U21" s="1464" t="s">
        <v>65</v>
      </c>
      <c r="V21" s="1462"/>
      <c r="W21" s="1462"/>
      <c r="X21" s="1462"/>
      <c r="Y21" s="1462"/>
      <c r="Z21" s="1462"/>
      <c r="AA21" s="1462"/>
      <c r="AB21" s="1463"/>
    </row>
    <row r="22" spans="2:28" ht="6" customHeight="1" thickBot="1" x14ac:dyDescent="0.4">
      <c r="B22" s="690"/>
      <c r="C22" s="691"/>
      <c r="D22" s="691"/>
      <c r="E22" s="691"/>
      <c r="F22" s="691"/>
      <c r="G22" s="691"/>
      <c r="H22" s="691"/>
      <c r="I22" s="691"/>
      <c r="J22" s="691"/>
      <c r="K22" s="691"/>
      <c r="L22" s="691"/>
      <c r="M22" s="691"/>
      <c r="N22" s="691"/>
      <c r="O22" s="691"/>
      <c r="P22" s="691"/>
      <c r="Q22" s="691"/>
      <c r="R22" s="691"/>
      <c r="S22" s="691"/>
      <c r="T22" s="691"/>
      <c r="U22" s="691"/>
      <c r="V22" s="691"/>
      <c r="W22" s="691"/>
      <c r="X22" s="691"/>
      <c r="Y22" s="691"/>
      <c r="Z22" s="691"/>
      <c r="AA22" s="691"/>
      <c r="AB22" s="692"/>
    </row>
    <row r="23" spans="2:28" ht="68.25" customHeight="1" thickBot="1" x14ac:dyDescent="0.4">
      <c r="B23" s="721" t="s">
        <v>970</v>
      </c>
      <c r="C23" s="722"/>
      <c r="D23" s="722"/>
      <c r="E23" s="722"/>
      <c r="F23" s="722"/>
      <c r="G23" s="722"/>
      <c r="H23" s="723"/>
      <c r="I23" s="818"/>
      <c r="J23" s="813"/>
      <c r="K23" s="813"/>
      <c r="L23" s="813"/>
      <c r="M23" s="813"/>
      <c r="N23" s="813"/>
      <c r="O23" s="813"/>
      <c r="P23" s="813"/>
      <c r="Q23" s="813"/>
      <c r="R23" s="813"/>
      <c r="S23" s="813"/>
      <c r="T23" s="813"/>
      <c r="U23" s="813"/>
      <c r="V23" s="813"/>
      <c r="W23" s="813"/>
      <c r="X23" s="813"/>
      <c r="Y23" s="813"/>
      <c r="Z23" s="813"/>
      <c r="AA23" s="813"/>
      <c r="AB23" s="814"/>
    </row>
    <row r="24" spans="2:28" ht="6" customHeight="1" thickBot="1" x14ac:dyDescent="0.4">
      <c r="B24" s="733"/>
      <c r="C24" s="734"/>
      <c r="D24" s="734"/>
      <c r="E24" s="734"/>
      <c r="F24" s="734"/>
      <c r="G24" s="734"/>
      <c r="H24" s="734"/>
      <c r="I24" s="734"/>
      <c r="J24" s="734"/>
      <c r="K24" s="734"/>
      <c r="L24" s="734"/>
      <c r="M24" s="734"/>
      <c r="N24" s="734"/>
      <c r="O24" s="734"/>
      <c r="P24" s="734"/>
      <c r="Q24" s="734"/>
      <c r="R24" s="734"/>
      <c r="S24" s="734"/>
      <c r="T24" s="734"/>
      <c r="U24" s="734"/>
      <c r="V24" s="734"/>
      <c r="W24" s="734"/>
      <c r="X24" s="734"/>
      <c r="Y24" s="734"/>
      <c r="Z24" s="734"/>
      <c r="AA24" s="734"/>
      <c r="AB24" s="735"/>
    </row>
    <row r="25" spans="2:28" ht="26.4" customHeight="1" thickBot="1" x14ac:dyDescent="0.4">
      <c r="B25" s="721" t="s">
        <v>314</v>
      </c>
      <c r="C25" s="722"/>
      <c r="D25" s="722"/>
      <c r="E25" s="722"/>
      <c r="F25" s="722"/>
      <c r="G25" s="722"/>
      <c r="H25" s="722"/>
      <c r="I25" s="722"/>
      <c r="J25" s="722"/>
      <c r="K25" s="722"/>
      <c r="L25" s="722"/>
      <c r="M25" s="649"/>
      <c r="N25" s="721" t="s">
        <v>24</v>
      </c>
      <c r="O25" s="722"/>
      <c r="P25" s="722"/>
      <c r="Q25" s="722"/>
      <c r="R25" s="722"/>
      <c r="S25" s="722"/>
      <c r="T25" s="722"/>
      <c r="U25" s="722"/>
      <c r="V25" s="722"/>
      <c r="W25" s="722"/>
      <c r="X25" s="722"/>
      <c r="Y25" s="722"/>
      <c r="Z25" s="722"/>
      <c r="AA25" s="722"/>
      <c r="AB25" s="723"/>
    </row>
    <row r="26" spans="2:28" ht="30.75" customHeight="1" thickBot="1" x14ac:dyDescent="0.4">
      <c r="B26" s="837" t="s">
        <v>466</v>
      </c>
      <c r="C26" s="811"/>
      <c r="D26" s="811"/>
      <c r="E26" s="811"/>
      <c r="F26" s="811"/>
      <c r="G26" s="811"/>
      <c r="H26" s="811"/>
      <c r="I26" s="811"/>
      <c r="J26" s="811"/>
      <c r="K26" s="811"/>
      <c r="L26" s="811"/>
      <c r="M26" s="812"/>
      <c r="N26" s="1462" t="s">
        <v>1070</v>
      </c>
      <c r="O26" s="1462"/>
      <c r="P26" s="1462"/>
      <c r="Q26" s="1462"/>
      <c r="R26" s="1462"/>
      <c r="S26" s="1462"/>
      <c r="T26" s="1462"/>
      <c r="U26" s="1462"/>
      <c r="V26" s="1462"/>
      <c r="W26" s="1462"/>
      <c r="X26" s="1462"/>
      <c r="Y26" s="1462"/>
      <c r="Z26" s="1462"/>
      <c r="AA26" s="1462"/>
      <c r="AB26" s="1463"/>
    </row>
    <row r="27" spans="2:28" ht="6" customHeight="1" thickBot="1" x14ac:dyDescent="0.4">
      <c r="B27" s="733"/>
      <c r="C27" s="734"/>
      <c r="D27" s="734"/>
      <c r="E27" s="734"/>
      <c r="F27" s="734"/>
      <c r="G27" s="734"/>
      <c r="H27" s="734"/>
      <c r="I27" s="734"/>
      <c r="J27" s="734"/>
      <c r="K27" s="734"/>
      <c r="L27" s="734"/>
      <c r="M27" s="734"/>
      <c r="N27" s="734"/>
      <c r="O27" s="734"/>
      <c r="P27" s="734"/>
      <c r="Q27" s="734"/>
      <c r="R27" s="734"/>
      <c r="S27" s="734"/>
      <c r="T27" s="734"/>
      <c r="U27" s="734"/>
      <c r="V27" s="734"/>
      <c r="W27" s="734"/>
      <c r="X27" s="734"/>
      <c r="Y27" s="734"/>
      <c r="Z27" s="734"/>
      <c r="AA27" s="734"/>
      <c r="AB27" s="735"/>
    </row>
    <row r="28" spans="2:28" ht="18" customHeight="1" thickBot="1" x14ac:dyDescent="0.4">
      <c r="B28" s="798" t="s">
        <v>972</v>
      </c>
      <c r="C28" s="799"/>
      <c r="D28" s="799"/>
      <c r="E28" s="799"/>
      <c r="F28" s="799"/>
      <c r="G28" s="799"/>
      <c r="H28" s="800"/>
      <c r="I28" s="804" t="s">
        <v>1166</v>
      </c>
      <c r="J28" s="805"/>
      <c r="K28" s="805"/>
      <c r="L28" s="806"/>
      <c r="M28" s="721" t="s">
        <v>22</v>
      </c>
      <c r="N28" s="722"/>
      <c r="O28" s="722"/>
      <c r="P28" s="722"/>
      <c r="Q28" s="722"/>
      <c r="R28" s="722"/>
      <c r="S28" s="722"/>
      <c r="T28" s="722"/>
      <c r="U28" s="722"/>
      <c r="V28" s="722"/>
      <c r="W28" s="723"/>
      <c r="X28" s="721" t="s">
        <v>18</v>
      </c>
      <c r="Y28" s="722"/>
      <c r="Z28" s="722"/>
      <c r="AA28" s="722"/>
      <c r="AB28" s="723"/>
    </row>
    <row r="29" spans="2:28" ht="95.25" customHeight="1" thickBot="1" x14ac:dyDescent="0.4">
      <c r="B29" s="801"/>
      <c r="C29" s="802"/>
      <c r="D29" s="802"/>
      <c r="E29" s="802"/>
      <c r="F29" s="802"/>
      <c r="G29" s="802"/>
      <c r="H29" s="803"/>
      <c r="I29" s="807"/>
      <c r="J29" s="808"/>
      <c r="K29" s="808"/>
      <c r="L29" s="809"/>
      <c r="M29" s="1459" t="s">
        <v>465</v>
      </c>
      <c r="N29" s="1460"/>
      <c r="O29" s="1460"/>
      <c r="P29" s="1460"/>
      <c r="Q29" s="1460"/>
      <c r="R29" s="1460"/>
      <c r="S29" s="1460"/>
      <c r="T29" s="1460"/>
      <c r="U29" s="1460"/>
      <c r="V29" s="1460"/>
      <c r="W29" s="1461"/>
      <c r="X29" s="810" t="s">
        <v>20</v>
      </c>
      <c r="Y29" s="811"/>
      <c r="Z29" s="811"/>
      <c r="AA29" s="811"/>
      <c r="AB29" s="812"/>
    </row>
    <row r="30" spans="2:28" ht="6" customHeight="1" thickBot="1" x14ac:dyDescent="0.4">
      <c r="B30" s="733"/>
      <c r="C30" s="734"/>
      <c r="D30" s="734"/>
      <c r="E30" s="734"/>
      <c r="F30" s="734"/>
      <c r="G30" s="734"/>
      <c r="H30" s="734"/>
      <c r="I30" s="734"/>
      <c r="J30" s="734"/>
      <c r="K30" s="734"/>
      <c r="L30" s="734"/>
      <c r="M30" s="734"/>
      <c r="N30" s="734"/>
      <c r="O30" s="734"/>
      <c r="P30" s="734"/>
      <c r="Q30" s="734"/>
      <c r="R30" s="734"/>
      <c r="S30" s="734"/>
      <c r="T30" s="734"/>
      <c r="U30" s="734"/>
      <c r="V30" s="734"/>
      <c r="W30" s="734"/>
      <c r="X30" s="734"/>
      <c r="Y30" s="734"/>
      <c r="Z30" s="734"/>
      <c r="AA30" s="734"/>
      <c r="AB30" s="735"/>
    </row>
    <row r="31" spans="2:28" ht="15" customHeight="1" thickBot="1" x14ac:dyDescent="0.4">
      <c r="B31" s="778" t="s">
        <v>975</v>
      </c>
      <c r="C31" s="779"/>
      <c r="D31" s="779"/>
      <c r="E31" s="779"/>
      <c r="F31" s="779"/>
      <c r="G31" s="779"/>
      <c r="H31" s="779"/>
      <c r="I31" s="779"/>
      <c r="J31" s="780"/>
      <c r="K31" s="787" t="s">
        <v>35</v>
      </c>
      <c r="L31" s="788"/>
      <c r="M31" s="788"/>
      <c r="N31" s="788"/>
      <c r="O31" s="788"/>
      <c r="P31" s="788"/>
      <c r="Q31" s="788"/>
      <c r="R31" s="788"/>
      <c r="S31" s="789" t="s">
        <v>36</v>
      </c>
      <c r="T31" s="789"/>
      <c r="U31" s="789"/>
      <c r="V31" s="789"/>
      <c r="W31" s="790"/>
      <c r="X31" s="791" t="s">
        <v>37</v>
      </c>
      <c r="Y31" s="792"/>
      <c r="Z31" s="793"/>
      <c r="AA31" s="793"/>
      <c r="AB31" s="794"/>
    </row>
    <row r="32" spans="2:28" ht="14.25" customHeight="1" x14ac:dyDescent="0.35">
      <c r="B32" s="781"/>
      <c r="C32" s="782"/>
      <c r="D32" s="782"/>
      <c r="E32" s="782"/>
      <c r="F32" s="782"/>
      <c r="G32" s="782"/>
      <c r="H32" s="782"/>
      <c r="I32" s="782"/>
      <c r="J32" s="783"/>
      <c r="K32" s="795" t="s">
        <v>38</v>
      </c>
      <c r="L32" s="771"/>
      <c r="M32" s="771"/>
      <c r="N32" s="771"/>
      <c r="O32" s="771" t="s">
        <v>39</v>
      </c>
      <c r="P32" s="771"/>
      <c r="Q32" s="771"/>
      <c r="R32" s="771"/>
      <c r="S32" s="771" t="s">
        <v>38</v>
      </c>
      <c r="T32" s="771"/>
      <c r="U32" s="771" t="s">
        <v>39</v>
      </c>
      <c r="V32" s="771"/>
      <c r="W32" s="771"/>
      <c r="X32" s="796" t="s">
        <v>38</v>
      </c>
      <c r="Y32" s="797"/>
      <c r="Z32" s="771" t="s">
        <v>39</v>
      </c>
      <c r="AA32" s="771"/>
      <c r="AB32" s="772"/>
    </row>
    <row r="33" spans="2:28" ht="15" customHeight="1" thickBot="1" x14ac:dyDescent="0.4">
      <c r="B33" s="784"/>
      <c r="C33" s="785"/>
      <c r="D33" s="785"/>
      <c r="E33" s="785"/>
      <c r="F33" s="785"/>
      <c r="G33" s="785"/>
      <c r="H33" s="785"/>
      <c r="I33" s="785"/>
      <c r="J33" s="786"/>
      <c r="K33" s="773">
        <v>0</v>
      </c>
      <c r="L33" s="774"/>
      <c r="M33" s="774"/>
      <c r="N33" s="774"/>
      <c r="O33" s="774">
        <v>79</v>
      </c>
      <c r="P33" s="774"/>
      <c r="Q33" s="774"/>
      <c r="R33" s="774"/>
      <c r="S33" s="774">
        <v>80</v>
      </c>
      <c r="T33" s="774"/>
      <c r="U33" s="774">
        <v>89</v>
      </c>
      <c r="V33" s="774"/>
      <c r="W33" s="774"/>
      <c r="X33" s="774">
        <v>90</v>
      </c>
      <c r="Y33" s="776"/>
      <c r="Z33" s="774">
        <v>100</v>
      </c>
      <c r="AA33" s="774"/>
      <c r="AB33" s="777"/>
    </row>
    <row r="34" spans="2:28" ht="6" customHeight="1" thickBot="1" x14ac:dyDescent="0.4">
      <c r="B34" s="733"/>
      <c r="C34" s="734"/>
      <c r="D34" s="734"/>
      <c r="E34" s="734"/>
      <c r="F34" s="734"/>
      <c r="G34" s="734"/>
      <c r="H34" s="734"/>
      <c r="I34" s="734"/>
      <c r="J34" s="734"/>
      <c r="K34" s="734"/>
      <c r="L34" s="734"/>
      <c r="M34" s="734"/>
      <c r="N34" s="734"/>
      <c r="O34" s="734"/>
      <c r="P34" s="734"/>
      <c r="Q34" s="734"/>
      <c r="R34" s="734"/>
      <c r="S34" s="734"/>
      <c r="T34" s="734"/>
      <c r="U34" s="734"/>
      <c r="V34" s="734"/>
      <c r="W34" s="734"/>
      <c r="X34" s="734"/>
      <c r="Y34" s="734"/>
      <c r="Z34" s="734"/>
      <c r="AA34" s="734"/>
      <c r="AB34" s="735"/>
    </row>
    <row r="35" spans="2:28" s="642" customFormat="1" ht="15" customHeight="1" thickBot="1" x14ac:dyDescent="0.4">
      <c r="B35" s="764" t="s">
        <v>40</v>
      </c>
      <c r="C35" s="765"/>
      <c r="D35" s="765"/>
      <c r="E35" s="765"/>
      <c r="F35" s="765"/>
      <c r="G35" s="765"/>
      <c r="H35" s="766"/>
      <c r="I35" s="766"/>
      <c r="J35" s="766"/>
      <c r="K35" s="765"/>
      <c r="L35" s="765"/>
      <c r="M35" s="765"/>
      <c r="N35" s="765"/>
      <c r="O35" s="765"/>
      <c r="P35" s="765"/>
      <c r="Q35" s="765"/>
      <c r="R35" s="765"/>
      <c r="S35" s="765"/>
      <c r="T35" s="765"/>
      <c r="U35" s="765"/>
      <c r="V35" s="765"/>
      <c r="W35" s="765"/>
      <c r="X35" s="765"/>
      <c r="Y35" s="765"/>
      <c r="Z35" s="765"/>
      <c r="AA35" s="765"/>
      <c r="AB35" s="767"/>
    </row>
    <row r="36" spans="2:28" s="642" customFormat="1" ht="107.25" customHeight="1" x14ac:dyDescent="0.35">
      <c r="B36" s="1456" t="s">
        <v>41</v>
      </c>
      <c r="C36" s="1457"/>
      <c r="D36" s="1457"/>
      <c r="E36" s="1457"/>
      <c r="F36" s="1457"/>
      <c r="G36" s="1458"/>
      <c r="H36" s="656" t="s">
        <v>467</v>
      </c>
      <c r="I36" s="613" t="s">
        <v>468</v>
      </c>
      <c r="J36" s="657" t="s">
        <v>42</v>
      </c>
      <c r="K36" s="1456" t="s">
        <v>43</v>
      </c>
      <c r="L36" s="1457"/>
      <c r="M36" s="1457"/>
      <c r="N36" s="1457"/>
      <c r="O36" s="1457"/>
      <c r="P36" s="1457"/>
      <c r="Q36" s="1457"/>
      <c r="R36" s="1457"/>
      <c r="S36" s="1457"/>
      <c r="T36" s="1457"/>
      <c r="U36" s="1457"/>
      <c r="V36" s="1457"/>
      <c r="W36" s="1457"/>
      <c r="X36" s="1457"/>
      <c r="Y36" s="1457"/>
      <c r="Z36" s="1457"/>
      <c r="AA36" s="1457"/>
      <c r="AB36" s="1458"/>
    </row>
    <row r="37" spans="2:28" s="642" customFormat="1" ht="313.5" customHeight="1" x14ac:dyDescent="0.35">
      <c r="B37" s="1408" t="s">
        <v>212</v>
      </c>
      <c r="C37" s="1409"/>
      <c r="D37" s="1409"/>
      <c r="E37" s="1409"/>
      <c r="F37" s="1409"/>
      <c r="G37" s="1410"/>
      <c r="H37" s="658">
        <v>75</v>
      </c>
      <c r="I37" s="643">
        <v>75</v>
      </c>
      <c r="J37" s="646">
        <f>+H37/I37</f>
        <v>1</v>
      </c>
      <c r="K37" s="1453" t="s">
        <v>469</v>
      </c>
      <c r="L37" s="1454"/>
      <c r="M37" s="1454"/>
      <c r="N37" s="1454"/>
      <c r="O37" s="1454"/>
      <c r="P37" s="1454"/>
      <c r="Q37" s="1454"/>
      <c r="R37" s="1454"/>
      <c r="S37" s="1454"/>
      <c r="T37" s="1454"/>
      <c r="U37" s="1454"/>
      <c r="V37" s="1454"/>
      <c r="W37" s="1454"/>
      <c r="X37" s="1454"/>
      <c r="Y37" s="1454"/>
      <c r="Z37" s="1454"/>
      <c r="AA37" s="1454"/>
      <c r="AB37" s="1455"/>
    </row>
    <row r="38" spans="2:28" s="642" customFormat="1" ht="362.25" customHeight="1" x14ac:dyDescent="0.35">
      <c r="B38" s="1408" t="s">
        <v>214</v>
      </c>
      <c r="C38" s="1409"/>
      <c r="D38" s="1409"/>
      <c r="E38" s="1409"/>
      <c r="F38" s="1409"/>
      <c r="G38" s="1410"/>
      <c r="H38" s="648">
        <v>55</v>
      </c>
      <c r="I38" s="651">
        <v>45</v>
      </c>
      <c r="J38" s="646">
        <f>+H38/I38</f>
        <v>1.2222222222222223</v>
      </c>
      <c r="K38" s="1453" t="s">
        <v>829</v>
      </c>
      <c r="L38" s="1454"/>
      <c r="M38" s="1454"/>
      <c r="N38" s="1454"/>
      <c r="O38" s="1454"/>
      <c r="P38" s="1454"/>
      <c r="Q38" s="1454"/>
      <c r="R38" s="1454"/>
      <c r="S38" s="1454"/>
      <c r="T38" s="1454"/>
      <c r="U38" s="1454"/>
      <c r="V38" s="1454"/>
      <c r="W38" s="1454"/>
      <c r="X38" s="1454"/>
      <c r="Y38" s="1454"/>
      <c r="Z38" s="1454"/>
      <c r="AA38" s="1454"/>
      <c r="AB38" s="1455"/>
    </row>
    <row r="39" spans="2:28" s="642" customFormat="1" ht="288" customHeight="1" x14ac:dyDescent="0.35">
      <c r="B39" s="1408" t="s">
        <v>215</v>
      </c>
      <c r="C39" s="1409"/>
      <c r="D39" s="1409"/>
      <c r="E39" s="1409"/>
      <c r="F39" s="1409"/>
      <c r="G39" s="1410"/>
      <c r="H39" s="648">
        <v>65</v>
      </c>
      <c r="I39" s="651">
        <v>60</v>
      </c>
      <c r="J39" s="646">
        <f>+H39/I39</f>
        <v>1.0833333333333333</v>
      </c>
      <c r="K39" s="1453" t="s">
        <v>1167</v>
      </c>
      <c r="L39" s="1454"/>
      <c r="M39" s="1454"/>
      <c r="N39" s="1454"/>
      <c r="O39" s="1454"/>
      <c r="P39" s="1454"/>
      <c r="Q39" s="1454"/>
      <c r="R39" s="1454"/>
      <c r="S39" s="1454"/>
      <c r="T39" s="1454"/>
      <c r="U39" s="1454"/>
      <c r="V39" s="1454"/>
      <c r="W39" s="1454"/>
      <c r="X39" s="1454"/>
      <c r="Y39" s="1454"/>
      <c r="Z39" s="1454"/>
      <c r="AA39" s="1454"/>
      <c r="AB39" s="1455"/>
    </row>
    <row r="40" spans="2:28" s="642" customFormat="1" ht="15" thickBot="1" x14ac:dyDescent="0.4">
      <c r="B40" s="1408" t="s">
        <v>216</v>
      </c>
      <c r="C40" s="1409"/>
      <c r="D40" s="1409"/>
      <c r="E40" s="1409"/>
      <c r="F40" s="1409"/>
      <c r="G40" s="1410"/>
      <c r="H40" s="648"/>
      <c r="I40" s="651"/>
      <c r="J40" s="646" t="str">
        <f>+IF(I40=0,"",H40/I40)</f>
        <v/>
      </c>
      <c r="K40" s="743"/>
      <c r="L40" s="744"/>
      <c r="M40" s="744"/>
      <c r="N40" s="744"/>
      <c r="O40" s="744"/>
      <c r="P40" s="744"/>
      <c r="Q40" s="744"/>
      <c r="R40" s="744"/>
      <c r="S40" s="744"/>
      <c r="T40" s="744"/>
      <c r="U40" s="744"/>
      <c r="V40" s="744"/>
      <c r="W40" s="744"/>
      <c r="X40" s="744"/>
      <c r="Y40" s="744"/>
      <c r="Z40" s="744"/>
      <c r="AA40" s="744"/>
      <c r="AB40" s="745"/>
    </row>
    <row r="41" spans="2:28" s="642" customFormat="1" ht="15" hidden="1" thickBot="1" x14ac:dyDescent="0.4">
      <c r="B41" s="740"/>
      <c r="C41" s="741"/>
      <c r="D41" s="741"/>
      <c r="E41" s="741"/>
      <c r="F41" s="741"/>
      <c r="G41" s="742"/>
      <c r="H41" s="648"/>
      <c r="I41" s="651"/>
      <c r="J41" s="646" t="e">
        <f t="shared" ref="J41:J48" si="0">+H41/I41</f>
        <v>#DIV/0!</v>
      </c>
      <c r="K41" s="743"/>
      <c r="L41" s="744"/>
      <c r="M41" s="744"/>
      <c r="N41" s="744"/>
      <c r="O41" s="744"/>
      <c r="P41" s="744"/>
      <c r="Q41" s="744"/>
      <c r="R41" s="744"/>
      <c r="S41" s="744"/>
      <c r="T41" s="744"/>
      <c r="U41" s="744"/>
      <c r="V41" s="744"/>
      <c r="W41" s="744"/>
      <c r="X41" s="744"/>
      <c r="Y41" s="744"/>
      <c r="Z41" s="744"/>
      <c r="AA41" s="744"/>
      <c r="AB41" s="745"/>
    </row>
    <row r="42" spans="2:28" s="642" customFormat="1" ht="15" hidden="1" thickBot="1" x14ac:dyDescent="0.4">
      <c r="B42" s="740"/>
      <c r="C42" s="741"/>
      <c r="D42" s="741"/>
      <c r="E42" s="741"/>
      <c r="F42" s="741"/>
      <c r="G42" s="742"/>
      <c r="H42" s="648"/>
      <c r="I42" s="651"/>
      <c r="J42" s="646" t="e">
        <f t="shared" si="0"/>
        <v>#DIV/0!</v>
      </c>
      <c r="K42" s="743"/>
      <c r="L42" s="744"/>
      <c r="M42" s="744"/>
      <c r="N42" s="744"/>
      <c r="O42" s="744"/>
      <c r="P42" s="744"/>
      <c r="Q42" s="744"/>
      <c r="R42" s="744"/>
      <c r="S42" s="744"/>
      <c r="T42" s="744"/>
      <c r="U42" s="744"/>
      <c r="V42" s="744"/>
      <c r="W42" s="744"/>
      <c r="X42" s="744"/>
      <c r="Y42" s="744"/>
      <c r="Z42" s="744"/>
      <c r="AA42" s="744"/>
      <c r="AB42" s="745"/>
    </row>
    <row r="43" spans="2:28" s="642" customFormat="1" ht="15" hidden="1" thickBot="1" x14ac:dyDescent="0.4">
      <c r="B43" s="740"/>
      <c r="C43" s="741"/>
      <c r="D43" s="741"/>
      <c r="E43" s="741"/>
      <c r="F43" s="741"/>
      <c r="G43" s="742"/>
      <c r="H43" s="648"/>
      <c r="I43" s="651"/>
      <c r="J43" s="646" t="e">
        <f t="shared" si="0"/>
        <v>#DIV/0!</v>
      </c>
      <c r="K43" s="743"/>
      <c r="L43" s="744"/>
      <c r="M43" s="744"/>
      <c r="N43" s="744"/>
      <c r="O43" s="744"/>
      <c r="P43" s="744"/>
      <c r="Q43" s="744"/>
      <c r="R43" s="744"/>
      <c r="S43" s="744"/>
      <c r="T43" s="744"/>
      <c r="U43" s="744"/>
      <c r="V43" s="744"/>
      <c r="W43" s="744"/>
      <c r="X43" s="744"/>
      <c r="Y43" s="744"/>
      <c r="Z43" s="744"/>
      <c r="AA43" s="744"/>
      <c r="AB43" s="745"/>
    </row>
    <row r="44" spans="2:28" s="642" customFormat="1" ht="15" hidden="1" thickBot="1" x14ac:dyDescent="0.4">
      <c r="B44" s="740"/>
      <c r="C44" s="741"/>
      <c r="D44" s="741"/>
      <c r="E44" s="741"/>
      <c r="F44" s="741"/>
      <c r="G44" s="742"/>
      <c r="H44" s="648"/>
      <c r="I44" s="651"/>
      <c r="J44" s="646" t="e">
        <f t="shared" si="0"/>
        <v>#DIV/0!</v>
      </c>
      <c r="K44" s="743"/>
      <c r="L44" s="744"/>
      <c r="M44" s="744"/>
      <c r="N44" s="744"/>
      <c r="O44" s="744"/>
      <c r="P44" s="744"/>
      <c r="Q44" s="744"/>
      <c r="R44" s="744"/>
      <c r="S44" s="744"/>
      <c r="T44" s="744"/>
      <c r="U44" s="744"/>
      <c r="V44" s="744"/>
      <c r="W44" s="744"/>
      <c r="X44" s="744"/>
      <c r="Y44" s="744"/>
      <c r="Z44" s="744"/>
      <c r="AA44" s="744"/>
      <c r="AB44" s="745"/>
    </row>
    <row r="45" spans="2:28" s="642" customFormat="1" ht="15" hidden="1" thickBot="1" x14ac:dyDescent="0.4">
      <c r="B45" s="740"/>
      <c r="C45" s="741"/>
      <c r="D45" s="741"/>
      <c r="E45" s="741"/>
      <c r="F45" s="741"/>
      <c r="G45" s="742"/>
      <c r="H45" s="648"/>
      <c r="I45" s="651"/>
      <c r="J45" s="646" t="e">
        <f t="shared" si="0"/>
        <v>#DIV/0!</v>
      </c>
      <c r="K45" s="743"/>
      <c r="L45" s="744"/>
      <c r="M45" s="744"/>
      <c r="N45" s="744"/>
      <c r="O45" s="744"/>
      <c r="P45" s="744"/>
      <c r="Q45" s="744"/>
      <c r="R45" s="744"/>
      <c r="S45" s="744"/>
      <c r="T45" s="744"/>
      <c r="U45" s="744"/>
      <c r="V45" s="744"/>
      <c r="W45" s="744"/>
      <c r="X45" s="744"/>
      <c r="Y45" s="744"/>
      <c r="Z45" s="744"/>
      <c r="AA45" s="744"/>
      <c r="AB45" s="745"/>
    </row>
    <row r="46" spans="2:28" s="642" customFormat="1" ht="15" hidden="1" thickBot="1" x14ac:dyDescent="0.4">
      <c r="B46" s="740"/>
      <c r="C46" s="741"/>
      <c r="D46" s="741"/>
      <c r="E46" s="741"/>
      <c r="F46" s="741"/>
      <c r="G46" s="742"/>
      <c r="H46" s="648"/>
      <c r="I46" s="651"/>
      <c r="J46" s="646" t="e">
        <f t="shared" si="0"/>
        <v>#DIV/0!</v>
      </c>
      <c r="K46" s="743"/>
      <c r="L46" s="744"/>
      <c r="M46" s="744"/>
      <c r="N46" s="744"/>
      <c r="O46" s="744"/>
      <c r="P46" s="744"/>
      <c r="Q46" s="744"/>
      <c r="R46" s="744"/>
      <c r="S46" s="744"/>
      <c r="T46" s="744"/>
      <c r="U46" s="744"/>
      <c r="V46" s="744"/>
      <c r="W46" s="744"/>
      <c r="X46" s="744"/>
      <c r="Y46" s="744"/>
      <c r="Z46" s="744"/>
      <c r="AA46" s="744"/>
      <c r="AB46" s="745"/>
    </row>
    <row r="47" spans="2:28" s="642" customFormat="1" ht="15" hidden="1" thickBot="1" x14ac:dyDescent="0.4">
      <c r="B47" s="740"/>
      <c r="C47" s="741"/>
      <c r="D47" s="741"/>
      <c r="E47" s="741"/>
      <c r="F47" s="741"/>
      <c r="G47" s="742"/>
      <c r="H47" s="648"/>
      <c r="I47" s="651"/>
      <c r="J47" s="646" t="e">
        <f t="shared" si="0"/>
        <v>#DIV/0!</v>
      </c>
      <c r="K47" s="743"/>
      <c r="L47" s="744"/>
      <c r="M47" s="744"/>
      <c r="N47" s="744"/>
      <c r="O47" s="744"/>
      <c r="P47" s="744"/>
      <c r="Q47" s="744"/>
      <c r="R47" s="744"/>
      <c r="S47" s="744"/>
      <c r="T47" s="744"/>
      <c r="U47" s="744"/>
      <c r="V47" s="744"/>
      <c r="W47" s="744"/>
      <c r="X47" s="744"/>
      <c r="Y47" s="744"/>
      <c r="Z47" s="744"/>
      <c r="AA47" s="744"/>
      <c r="AB47" s="745"/>
    </row>
    <row r="48" spans="2:28" s="642" customFormat="1" ht="15" hidden="1" thickBot="1" x14ac:dyDescent="0.4">
      <c r="B48" s="740"/>
      <c r="C48" s="741"/>
      <c r="D48" s="741"/>
      <c r="E48" s="741"/>
      <c r="F48" s="741"/>
      <c r="G48" s="742"/>
      <c r="H48" s="627"/>
      <c r="I48" s="152"/>
      <c r="J48" s="646" t="e">
        <f t="shared" si="0"/>
        <v>#DIV/0!</v>
      </c>
      <c r="K48" s="743"/>
      <c r="L48" s="744"/>
      <c r="M48" s="744"/>
      <c r="N48" s="744"/>
      <c r="O48" s="744"/>
      <c r="P48" s="744"/>
      <c r="Q48" s="744"/>
      <c r="R48" s="744"/>
      <c r="S48" s="744"/>
      <c r="T48" s="744"/>
      <c r="U48" s="744"/>
      <c r="V48" s="744"/>
      <c r="W48" s="744"/>
      <c r="X48" s="744"/>
      <c r="Y48" s="744"/>
      <c r="Z48" s="744"/>
      <c r="AA48" s="744"/>
      <c r="AB48" s="745"/>
    </row>
    <row r="49" spans="2:28" s="642" customFormat="1" ht="15.75" customHeight="1" thickBot="1" x14ac:dyDescent="0.4">
      <c r="B49" s="746" t="s">
        <v>46</v>
      </c>
      <c r="C49" s="747"/>
      <c r="D49" s="747"/>
      <c r="E49" s="747"/>
      <c r="F49" s="747"/>
      <c r="G49" s="748"/>
      <c r="H49" s="628">
        <f>SUM(H37:H48)</f>
        <v>195</v>
      </c>
      <c r="I49" s="628">
        <f>SUM(I37:I48)</f>
        <v>180</v>
      </c>
      <c r="J49" s="632">
        <f>+H49/I49</f>
        <v>1.0833333333333333</v>
      </c>
      <c r="K49" s="749"/>
      <c r="L49" s="750"/>
      <c r="M49" s="750"/>
      <c r="N49" s="750"/>
      <c r="O49" s="750"/>
      <c r="P49" s="750"/>
      <c r="Q49" s="750"/>
      <c r="R49" s="750"/>
      <c r="S49" s="750"/>
      <c r="T49" s="750"/>
      <c r="U49" s="750"/>
      <c r="V49" s="750"/>
      <c r="W49" s="750"/>
      <c r="X49" s="750"/>
      <c r="Y49" s="750"/>
      <c r="Z49" s="750"/>
      <c r="AA49" s="750"/>
      <c r="AB49" s="751"/>
    </row>
    <row r="50" spans="2:28" s="642" customFormat="1" ht="6" customHeight="1" thickBot="1" x14ac:dyDescent="0.4">
      <c r="B50" s="718"/>
      <c r="C50" s="719"/>
      <c r="D50" s="719"/>
      <c r="E50" s="719"/>
      <c r="F50" s="719"/>
      <c r="G50" s="719"/>
      <c r="H50" s="719"/>
      <c r="I50" s="719"/>
      <c r="J50" s="719"/>
      <c r="K50" s="719"/>
      <c r="L50" s="719"/>
      <c r="M50" s="719"/>
      <c r="N50" s="719"/>
      <c r="O50" s="719"/>
      <c r="P50" s="719"/>
      <c r="Q50" s="719"/>
      <c r="R50" s="719"/>
      <c r="S50" s="719"/>
      <c r="T50" s="719"/>
      <c r="U50" s="719"/>
      <c r="V50" s="719"/>
      <c r="W50" s="719"/>
      <c r="X50" s="719"/>
      <c r="Y50" s="719"/>
      <c r="Z50" s="719"/>
      <c r="AA50" s="719"/>
      <c r="AB50" s="720"/>
    </row>
    <row r="51" spans="2:28" s="642" customFormat="1" ht="14.4" customHeight="1" thickBot="1" x14ac:dyDescent="0.4">
      <c r="B51" s="721" t="s">
        <v>981</v>
      </c>
      <c r="C51" s="722"/>
      <c r="D51" s="722"/>
      <c r="E51" s="722"/>
      <c r="F51" s="722"/>
      <c r="G51" s="722"/>
      <c r="H51" s="722"/>
      <c r="I51" s="722"/>
      <c r="J51" s="722"/>
      <c r="K51" s="722"/>
      <c r="L51" s="722"/>
      <c r="M51" s="722"/>
      <c r="N51" s="722"/>
      <c r="O51" s="722"/>
      <c r="P51" s="722"/>
      <c r="Q51" s="722"/>
      <c r="R51" s="722"/>
      <c r="S51" s="722"/>
      <c r="T51" s="722"/>
      <c r="U51" s="722"/>
      <c r="V51" s="722"/>
      <c r="W51" s="722"/>
      <c r="X51" s="722"/>
      <c r="Y51" s="722"/>
      <c r="Z51" s="722"/>
      <c r="AA51" s="722"/>
      <c r="AB51" s="723"/>
    </row>
    <row r="52" spans="2:28" ht="30" customHeight="1" x14ac:dyDescent="0.35">
      <c r="B52" s="724" t="s">
        <v>81</v>
      </c>
      <c r="C52" s="725"/>
      <c r="D52" s="725"/>
      <c r="E52" s="725"/>
      <c r="F52" s="725"/>
      <c r="G52" s="725"/>
      <c r="H52" s="725"/>
      <c r="I52" s="725"/>
      <c r="J52" s="725"/>
      <c r="K52" s="725"/>
      <c r="L52" s="725"/>
      <c r="M52" s="725"/>
      <c r="N52" s="725"/>
      <c r="O52" s="725"/>
      <c r="P52" s="725"/>
      <c r="Q52" s="725"/>
      <c r="R52" s="725"/>
      <c r="S52" s="725"/>
      <c r="T52" s="725"/>
      <c r="U52" s="725"/>
      <c r="V52" s="725"/>
      <c r="W52" s="725"/>
      <c r="X52" s="725"/>
      <c r="Y52" s="725"/>
      <c r="Z52" s="725"/>
      <c r="AA52" s="725"/>
      <c r="AB52" s="726"/>
    </row>
    <row r="53" spans="2:28" ht="30" customHeight="1" x14ac:dyDescent="0.35">
      <c r="B53" s="727"/>
      <c r="C53" s="728"/>
      <c r="D53" s="728"/>
      <c r="E53" s="728"/>
      <c r="F53" s="728"/>
      <c r="G53" s="728"/>
      <c r="H53" s="728"/>
      <c r="I53" s="728"/>
      <c r="J53" s="728"/>
      <c r="K53" s="728"/>
      <c r="L53" s="728"/>
      <c r="M53" s="728"/>
      <c r="N53" s="728"/>
      <c r="O53" s="728"/>
      <c r="P53" s="728"/>
      <c r="Q53" s="728"/>
      <c r="R53" s="728"/>
      <c r="S53" s="728"/>
      <c r="T53" s="728"/>
      <c r="U53" s="728"/>
      <c r="V53" s="728"/>
      <c r="W53" s="728"/>
      <c r="X53" s="728"/>
      <c r="Y53" s="728"/>
      <c r="Z53" s="728"/>
      <c r="AA53" s="728"/>
      <c r="AB53" s="729"/>
    </row>
    <row r="54" spans="2:28" ht="30" customHeight="1" x14ac:dyDescent="0.35">
      <c r="B54" s="727"/>
      <c r="C54" s="728"/>
      <c r="D54" s="728"/>
      <c r="E54" s="728"/>
      <c r="F54" s="728"/>
      <c r="G54" s="728"/>
      <c r="H54" s="728"/>
      <c r="I54" s="728"/>
      <c r="J54" s="728"/>
      <c r="K54" s="728"/>
      <c r="L54" s="728"/>
      <c r="M54" s="728"/>
      <c r="N54" s="728"/>
      <c r="O54" s="728"/>
      <c r="P54" s="728"/>
      <c r="Q54" s="728"/>
      <c r="R54" s="728"/>
      <c r="S54" s="728"/>
      <c r="T54" s="728"/>
      <c r="U54" s="728"/>
      <c r="V54" s="728"/>
      <c r="W54" s="728"/>
      <c r="X54" s="728"/>
      <c r="Y54" s="728"/>
      <c r="Z54" s="728"/>
      <c r="AA54" s="728"/>
      <c r="AB54" s="729"/>
    </row>
    <row r="55" spans="2:28" ht="30" customHeight="1" x14ac:dyDescent="0.35">
      <c r="B55" s="727"/>
      <c r="C55" s="728"/>
      <c r="D55" s="728"/>
      <c r="E55" s="728"/>
      <c r="F55" s="728"/>
      <c r="G55" s="728"/>
      <c r="H55" s="728"/>
      <c r="I55" s="728"/>
      <c r="J55" s="728"/>
      <c r="K55" s="728"/>
      <c r="L55" s="728"/>
      <c r="M55" s="728"/>
      <c r="N55" s="728"/>
      <c r="O55" s="728"/>
      <c r="P55" s="728"/>
      <c r="Q55" s="728"/>
      <c r="R55" s="728"/>
      <c r="S55" s="728"/>
      <c r="T55" s="728"/>
      <c r="U55" s="728"/>
      <c r="V55" s="728"/>
      <c r="W55" s="728"/>
      <c r="X55" s="728"/>
      <c r="Y55" s="728"/>
      <c r="Z55" s="728"/>
      <c r="AA55" s="728"/>
      <c r="AB55" s="729"/>
    </row>
    <row r="56" spans="2:28" ht="30" customHeight="1" x14ac:dyDescent="0.35">
      <c r="B56" s="727"/>
      <c r="C56" s="728"/>
      <c r="D56" s="728"/>
      <c r="E56" s="728"/>
      <c r="F56" s="728"/>
      <c r="G56" s="728"/>
      <c r="H56" s="728"/>
      <c r="I56" s="728"/>
      <c r="J56" s="728"/>
      <c r="K56" s="728"/>
      <c r="L56" s="728"/>
      <c r="M56" s="728"/>
      <c r="N56" s="728"/>
      <c r="O56" s="728"/>
      <c r="P56" s="728"/>
      <c r="Q56" s="728"/>
      <c r="R56" s="728"/>
      <c r="S56" s="728"/>
      <c r="T56" s="728"/>
      <c r="U56" s="728"/>
      <c r="V56" s="728"/>
      <c r="W56" s="728"/>
      <c r="X56" s="728"/>
      <c r="Y56" s="728"/>
      <c r="Z56" s="728"/>
      <c r="AA56" s="728"/>
      <c r="AB56" s="729"/>
    </row>
    <row r="57" spans="2:28" ht="30" customHeight="1" x14ac:dyDescent="0.35">
      <c r="B57" s="727"/>
      <c r="C57" s="728"/>
      <c r="D57" s="728"/>
      <c r="E57" s="728"/>
      <c r="F57" s="728"/>
      <c r="G57" s="728"/>
      <c r="H57" s="728"/>
      <c r="I57" s="728"/>
      <c r="J57" s="728"/>
      <c r="K57" s="728"/>
      <c r="L57" s="728"/>
      <c r="M57" s="728"/>
      <c r="N57" s="728"/>
      <c r="O57" s="728"/>
      <c r="P57" s="728"/>
      <c r="Q57" s="728"/>
      <c r="R57" s="728"/>
      <c r="S57" s="728"/>
      <c r="T57" s="728"/>
      <c r="U57" s="728"/>
      <c r="V57" s="728"/>
      <c r="W57" s="728"/>
      <c r="X57" s="728"/>
      <c r="Y57" s="728"/>
      <c r="Z57" s="728"/>
      <c r="AA57" s="728"/>
      <c r="AB57" s="729"/>
    </row>
    <row r="58" spans="2:28" ht="30" customHeight="1" x14ac:dyDescent="0.35">
      <c r="B58" s="727"/>
      <c r="C58" s="728"/>
      <c r="D58" s="728"/>
      <c r="E58" s="728"/>
      <c r="F58" s="728"/>
      <c r="G58" s="728"/>
      <c r="H58" s="728"/>
      <c r="I58" s="728"/>
      <c r="J58" s="728"/>
      <c r="K58" s="728"/>
      <c r="L58" s="728"/>
      <c r="M58" s="728"/>
      <c r="N58" s="728"/>
      <c r="O58" s="728"/>
      <c r="P58" s="728"/>
      <c r="Q58" s="728"/>
      <c r="R58" s="728"/>
      <c r="S58" s="728"/>
      <c r="T58" s="728"/>
      <c r="U58" s="728"/>
      <c r="V58" s="728"/>
      <c r="W58" s="728"/>
      <c r="X58" s="728"/>
      <c r="Y58" s="728"/>
      <c r="Z58" s="728"/>
      <c r="AA58" s="728"/>
      <c r="AB58" s="729"/>
    </row>
    <row r="59" spans="2:28" ht="30" customHeight="1" x14ac:dyDescent="0.35">
      <c r="B59" s="727"/>
      <c r="C59" s="728"/>
      <c r="D59" s="728"/>
      <c r="E59" s="728"/>
      <c r="F59" s="728"/>
      <c r="G59" s="728"/>
      <c r="H59" s="728"/>
      <c r="I59" s="728"/>
      <c r="J59" s="728"/>
      <c r="K59" s="728"/>
      <c r="L59" s="728"/>
      <c r="M59" s="728"/>
      <c r="N59" s="728"/>
      <c r="O59" s="728"/>
      <c r="P59" s="728"/>
      <c r="Q59" s="728"/>
      <c r="R59" s="728"/>
      <c r="S59" s="728"/>
      <c r="T59" s="728"/>
      <c r="U59" s="728"/>
      <c r="V59" s="728"/>
      <c r="W59" s="728"/>
      <c r="X59" s="728"/>
      <c r="Y59" s="728"/>
      <c r="Z59" s="728"/>
      <c r="AA59" s="728"/>
      <c r="AB59" s="729"/>
    </row>
    <row r="60" spans="2:28" ht="30" customHeight="1" x14ac:dyDescent="0.35">
      <c r="B60" s="727"/>
      <c r="C60" s="728"/>
      <c r="D60" s="728"/>
      <c r="E60" s="728"/>
      <c r="F60" s="728"/>
      <c r="G60" s="728"/>
      <c r="H60" s="728"/>
      <c r="I60" s="728"/>
      <c r="J60" s="728"/>
      <c r="K60" s="728"/>
      <c r="L60" s="728"/>
      <c r="M60" s="728"/>
      <c r="N60" s="728"/>
      <c r="O60" s="728"/>
      <c r="P60" s="728"/>
      <c r="Q60" s="728"/>
      <c r="R60" s="728"/>
      <c r="S60" s="728"/>
      <c r="T60" s="728"/>
      <c r="U60" s="728"/>
      <c r="V60" s="728"/>
      <c r="W60" s="728"/>
      <c r="X60" s="728"/>
      <c r="Y60" s="728"/>
      <c r="Z60" s="728"/>
      <c r="AA60" s="728"/>
      <c r="AB60" s="729"/>
    </row>
    <row r="61" spans="2:28" ht="30" customHeight="1" thickBot="1" x14ac:dyDescent="0.4">
      <c r="B61" s="730"/>
      <c r="C61" s="731"/>
      <c r="D61" s="731"/>
      <c r="E61" s="731"/>
      <c r="F61" s="731"/>
      <c r="G61" s="731"/>
      <c r="H61" s="731"/>
      <c r="I61" s="731"/>
      <c r="J61" s="731"/>
      <c r="K61" s="731"/>
      <c r="L61" s="731"/>
      <c r="M61" s="731"/>
      <c r="N61" s="731"/>
      <c r="O61" s="731"/>
      <c r="P61" s="731"/>
      <c r="Q61" s="731"/>
      <c r="R61" s="731"/>
      <c r="S61" s="731"/>
      <c r="T61" s="731"/>
      <c r="U61" s="731"/>
      <c r="V61" s="731"/>
      <c r="W61" s="731"/>
      <c r="X61" s="731"/>
      <c r="Y61" s="731"/>
      <c r="Z61" s="731"/>
      <c r="AA61" s="731"/>
      <c r="AB61" s="732"/>
    </row>
    <row r="62" spans="2:28" ht="6" customHeight="1" thickBot="1" x14ac:dyDescent="0.4">
      <c r="B62" s="733"/>
      <c r="C62" s="734"/>
      <c r="D62" s="734"/>
      <c r="E62" s="734"/>
      <c r="F62" s="734"/>
      <c r="G62" s="734"/>
      <c r="H62" s="734"/>
      <c r="I62" s="734"/>
      <c r="J62" s="734"/>
      <c r="K62" s="734"/>
      <c r="L62" s="734"/>
      <c r="M62" s="734"/>
      <c r="N62" s="734"/>
      <c r="O62" s="734"/>
      <c r="P62" s="734"/>
      <c r="Q62" s="734"/>
      <c r="R62" s="734"/>
      <c r="S62" s="734"/>
      <c r="T62" s="734"/>
      <c r="U62" s="734"/>
      <c r="V62" s="734"/>
      <c r="W62" s="734"/>
      <c r="X62" s="734"/>
      <c r="Y62" s="734"/>
      <c r="Z62" s="734"/>
      <c r="AA62" s="734"/>
      <c r="AB62" s="735"/>
    </row>
    <row r="63" spans="2:28" ht="27" customHeight="1" x14ac:dyDescent="0.35">
      <c r="B63" s="736" t="s">
        <v>41</v>
      </c>
      <c r="C63" s="737"/>
      <c r="D63" s="737"/>
      <c r="E63" s="737"/>
      <c r="F63" s="737"/>
      <c r="G63" s="737"/>
      <c r="H63" s="737" t="s">
        <v>68</v>
      </c>
      <c r="I63" s="737"/>
      <c r="J63" s="737" t="s">
        <v>48</v>
      </c>
      <c r="K63" s="737"/>
      <c r="L63" s="737"/>
      <c r="M63" s="737"/>
      <c r="N63" s="737" t="s">
        <v>49</v>
      </c>
      <c r="O63" s="737"/>
      <c r="P63" s="737"/>
      <c r="Q63" s="737"/>
      <c r="R63" s="737"/>
      <c r="S63" s="737"/>
      <c r="T63" s="737"/>
      <c r="U63" s="737"/>
      <c r="V63" s="738" t="s">
        <v>50</v>
      </c>
      <c r="W63" s="738"/>
      <c r="X63" s="738"/>
      <c r="Y63" s="738"/>
      <c r="Z63" s="738"/>
      <c r="AA63" s="738"/>
      <c r="AB63" s="739"/>
    </row>
    <row r="64" spans="2:28" s="475" customFormat="1" ht="69.900000000000006" customHeight="1" x14ac:dyDescent="0.35">
      <c r="B64" s="1450" t="str">
        <f>+B37</f>
        <v>TRIMESTRE 1</v>
      </c>
      <c r="C64" s="1048"/>
      <c r="D64" s="1048"/>
      <c r="E64" s="1048"/>
      <c r="F64" s="1048"/>
      <c r="G64" s="1048"/>
      <c r="H64" s="1048" t="s">
        <v>51</v>
      </c>
      <c r="I64" s="1048"/>
      <c r="J64" s="1047">
        <f>+J37</f>
        <v>1</v>
      </c>
      <c r="K64" s="1048"/>
      <c r="L64" s="1048"/>
      <c r="M64" s="1048"/>
      <c r="N64" s="1284" t="s">
        <v>51</v>
      </c>
      <c r="O64" s="1284"/>
      <c r="P64" s="1284"/>
      <c r="Q64" s="1284"/>
      <c r="R64" s="1284"/>
      <c r="S64" s="1284"/>
      <c r="T64" s="1284"/>
      <c r="U64" s="1284"/>
      <c r="V64" s="1451" t="s">
        <v>830</v>
      </c>
      <c r="W64" s="1451"/>
      <c r="X64" s="1451"/>
      <c r="Y64" s="1451"/>
      <c r="Z64" s="1451"/>
      <c r="AA64" s="1451"/>
      <c r="AB64" s="1452"/>
    </row>
    <row r="65" spans="2:28" s="475" customFormat="1" ht="123" customHeight="1" x14ac:dyDescent="0.35">
      <c r="B65" s="1450" t="str">
        <f t="shared" ref="B65:B67" si="1">+B38</f>
        <v>TRIMESTRE 2</v>
      </c>
      <c r="C65" s="1048"/>
      <c r="D65" s="1048"/>
      <c r="E65" s="1048"/>
      <c r="F65" s="1048"/>
      <c r="G65" s="1048"/>
      <c r="H65" s="1048" t="s">
        <v>51</v>
      </c>
      <c r="I65" s="1048"/>
      <c r="J65" s="1047">
        <f t="shared" ref="J65:J67" si="2">+J38</f>
        <v>1.2222222222222223</v>
      </c>
      <c r="K65" s="1048"/>
      <c r="L65" s="1048"/>
      <c r="M65" s="1048"/>
      <c r="N65" s="1284" t="s">
        <v>51</v>
      </c>
      <c r="O65" s="1284"/>
      <c r="P65" s="1284"/>
      <c r="Q65" s="1284"/>
      <c r="R65" s="1284"/>
      <c r="S65" s="1284"/>
      <c r="T65" s="1284"/>
      <c r="U65" s="1284"/>
      <c r="V65" s="1451" t="s">
        <v>1168</v>
      </c>
      <c r="W65" s="2885"/>
      <c r="X65" s="2885"/>
      <c r="Y65" s="2885"/>
      <c r="Z65" s="2885"/>
      <c r="AA65" s="2885"/>
      <c r="AB65" s="2886"/>
    </row>
    <row r="66" spans="2:28" s="475" customFormat="1" ht="69.900000000000006" customHeight="1" x14ac:dyDescent="0.35">
      <c r="B66" s="1450" t="str">
        <f t="shared" si="1"/>
        <v>TRIMESTRE 3</v>
      </c>
      <c r="C66" s="1048"/>
      <c r="D66" s="1048"/>
      <c r="E66" s="1048"/>
      <c r="F66" s="1048"/>
      <c r="G66" s="1048"/>
      <c r="H66" s="1048" t="s">
        <v>51</v>
      </c>
      <c r="I66" s="1048"/>
      <c r="J66" s="1047">
        <f t="shared" si="2"/>
        <v>1.0833333333333333</v>
      </c>
      <c r="K66" s="1048"/>
      <c r="L66" s="1048"/>
      <c r="M66" s="1048"/>
      <c r="N66" s="1284" t="s">
        <v>51</v>
      </c>
      <c r="O66" s="1284"/>
      <c r="P66" s="1284"/>
      <c r="Q66" s="1284"/>
      <c r="R66" s="1284"/>
      <c r="S66" s="1284"/>
      <c r="T66" s="1284"/>
      <c r="U66" s="1284"/>
      <c r="V66" s="2885" t="s">
        <v>830</v>
      </c>
      <c r="W66" s="2885"/>
      <c r="X66" s="2885"/>
      <c r="Y66" s="2885"/>
      <c r="Z66" s="2885"/>
      <c r="AA66" s="2885"/>
      <c r="AB66" s="2886"/>
    </row>
    <row r="67" spans="2:28" s="475" customFormat="1" ht="69.900000000000006" customHeight="1" thickBot="1" x14ac:dyDescent="0.4">
      <c r="B67" s="1450" t="str">
        <f t="shared" si="1"/>
        <v>TRIMESTRE 4</v>
      </c>
      <c r="C67" s="1048"/>
      <c r="D67" s="1048"/>
      <c r="E67" s="1048"/>
      <c r="F67" s="1048"/>
      <c r="G67" s="1048"/>
      <c r="H67" s="1048" t="s">
        <v>51</v>
      </c>
      <c r="I67" s="1048"/>
      <c r="J67" s="1047" t="str">
        <f t="shared" si="2"/>
        <v/>
      </c>
      <c r="K67" s="1048"/>
      <c r="L67" s="1048"/>
      <c r="M67" s="1048"/>
      <c r="N67" s="1048"/>
      <c r="O67" s="1048"/>
      <c r="P67" s="1048"/>
      <c r="Q67" s="1048"/>
      <c r="R67" s="1048"/>
      <c r="S67" s="1048"/>
      <c r="T67" s="1048"/>
      <c r="U67" s="1048"/>
      <c r="V67" s="2885"/>
      <c r="W67" s="2885"/>
      <c r="X67" s="2885"/>
      <c r="Y67" s="2885"/>
      <c r="Z67" s="2885"/>
      <c r="AA67" s="2885"/>
      <c r="AB67" s="2886"/>
    </row>
    <row r="68" spans="2:28" ht="15" hidden="1" thickBot="1" x14ac:dyDescent="0.4">
      <c r="B68" s="704"/>
      <c r="C68" s="705"/>
      <c r="D68" s="705"/>
      <c r="E68" s="705"/>
      <c r="F68" s="705"/>
      <c r="G68" s="705"/>
      <c r="H68" s="705"/>
      <c r="I68" s="705"/>
      <c r="J68" s="705"/>
      <c r="K68" s="705"/>
      <c r="L68" s="705"/>
      <c r="M68" s="705"/>
      <c r="N68" s="705"/>
      <c r="O68" s="705"/>
      <c r="P68" s="705"/>
      <c r="Q68" s="705"/>
      <c r="R68" s="705"/>
      <c r="S68" s="705"/>
      <c r="T68" s="705"/>
      <c r="U68" s="705"/>
      <c r="V68" s="705"/>
      <c r="W68" s="705"/>
      <c r="X68" s="705"/>
      <c r="Y68" s="705"/>
      <c r="Z68" s="705"/>
      <c r="AA68" s="705"/>
      <c r="AB68" s="706"/>
    </row>
    <row r="69" spans="2:28" ht="15" hidden="1" thickBot="1" x14ac:dyDescent="0.4">
      <c r="B69" s="704"/>
      <c r="C69" s="705"/>
      <c r="D69" s="705"/>
      <c r="E69" s="705"/>
      <c r="F69" s="705"/>
      <c r="G69" s="705"/>
      <c r="H69" s="705"/>
      <c r="I69" s="705"/>
      <c r="J69" s="705"/>
      <c r="K69" s="705"/>
      <c r="L69" s="705"/>
      <c r="M69" s="705"/>
      <c r="N69" s="705"/>
      <c r="O69" s="705"/>
      <c r="P69" s="705"/>
      <c r="Q69" s="705"/>
      <c r="R69" s="705"/>
      <c r="S69" s="705"/>
      <c r="T69" s="705"/>
      <c r="U69" s="705"/>
      <c r="V69" s="705"/>
      <c r="W69" s="705"/>
      <c r="X69" s="705"/>
      <c r="Y69" s="705"/>
      <c r="Z69" s="705"/>
      <c r="AA69" s="705"/>
      <c r="AB69" s="706"/>
    </row>
    <row r="70" spans="2:28" ht="15" hidden="1" thickBot="1" x14ac:dyDescent="0.4">
      <c r="B70" s="704"/>
      <c r="C70" s="705"/>
      <c r="D70" s="705"/>
      <c r="E70" s="705"/>
      <c r="F70" s="705"/>
      <c r="G70" s="705"/>
      <c r="H70" s="705"/>
      <c r="I70" s="705"/>
      <c r="J70" s="705"/>
      <c r="K70" s="705"/>
      <c r="L70" s="705"/>
      <c r="M70" s="705"/>
      <c r="N70" s="705"/>
      <c r="O70" s="705"/>
      <c r="P70" s="705"/>
      <c r="Q70" s="705"/>
      <c r="R70" s="705"/>
      <c r="S70" s="705"/>
      <c r="T70" s="705"/>
      <c r="U70" s="705"/>
      <c r="V70" s="705"/>
      <c r="W70" s="705"/>
      <c r="X70" s="705"/>
      <c r="Y70" s="705"/>
      <c r="Z70" s="705"/>
      <c r="AA70" s="705"/>
      <c r="AB70" s="706"/>
    </row>
    <row r="71" spans="2:28" ht="15" hidden="1" thickBot="1" x14ac:dyDescent="0.4">
      <c r="B71" s="704"/>
      <c r="C71" s="705"/>
      <c r="D71" s="705"/>
      <c r="E71" s="705"/>
      <c r="F71" s="705"/>
      <c r="G71" s="705"/>
      <c r="H71" s="705"/>
      <c r="I71" s="705"/>
      <c r="J71" s="705"/>
      <c r="K71" s="705"/>
      <c r="L71" s="705"/>
      <c r="M71" s="705"/>
      <c r="N71" s="705"/>
      <c r="O71" s="705"/>
      <c r="P71" s="705"/>
      <c r="Q71" s="705"/>
      <c r="R71" s="705"/>
      <c r="S71" s="705"/>
      <c r="T71" s="705"/>
      <c r="U71" s="705"/>
      <c r="V71" s="705"/>
      <c r="W71" s="705"/>
      <c r="X71" s="705"/>
      <c r="Y71" s="705"/>
      <c r="Z71" s="705"/>
      <c r="AA71" s="705"/>
      <c r="AB71" s="706"/>
    </row>
    <row r="72" spans="2:28" ht="15" hidden="1" thickBot="1" x14ac:dyDescent="0.4">
      <c r="B72" s="704"/>
      <c r="C72" s="705"/>
      <c r="D72" s="705"/>
      <c r="E72" s="705"/>
      <c r="F72" s="705"/>
      <c r="G72" s="705"/>
      <c r="H72" s="705"/>
      <c r="I72" s="705"/>
      <c r="J72" s="705"/>
      <c r="K72" s="705"/>
      <c r="L72" s="705"/>
      <c r="M72" s="705"/>
      <c r="N72" s="705"/>
      <c r="O72" s="705"/>
      <c r="P72" s="705"/>
      <c r="Q72" s="705"/>
      <c r="R72" s="705"/>
      <c r="S72" s="705"/>
      <c r="T72" s="705"/>
      <c r="U72" s="705"/>
      <c r="V72" s="705"/>
      <c r="W72" s="705"/>
      <c r="X72" s="705"/>
      <c r="Y72" s="705"/>
      <c r="Z72" s="705"/>
      <c r="AA72" s="705"/>
      <c r="AB72" s="706"/>
    </row>
    <row r="73" spans="2:28" ht="15" hidden="1" thickBot="1" x14ac:dyDescent="0.4">
      <c r="B73" s="704"/>
      <c r="C73" s="705"/>
      <c r="D73" s="705"/>
      <c r="E73" s="705"/>
      <c r="F73" s="705"/>
      <c r="G73" s="705"/>
      <c r="H73" s="705"/>
      <c r="I73" s="705"/>
      <c r="J73" s="705"/>
      <c r="K73" s="705"/>
      <c r="L73" s="705"/>
      <c r="M73" s="705"/>
      <c r="N73" s="705"/>
      <c r="O73" s="705"/>
      <c r="P73" s="705"/>
      <c r="Q73" s="705"/>
      <c r="R73" s="705"/>
      <c r="S73" s="705"/>
      <c r="T73" s="705"/>
      <c r="U73" s="705"/>
      <c r="V73" s="705"/>
      <c r="W73" s="705"/>
      <c r="X73" s="705"/>
      <c r="Y73" s="705"/>
      <c r="Z73" s="705"/>
      <c r="AA73" s="705"/>
      <c r="AB73" s="706"/>
    </row>
    <row r="74" spans="2:28" ht="15" hidden="1" thickBot="1" x14ac:dyDescent="0.4">
      <c r="B74" s="704"/>
      <c r="C74" s="705"/>
      <c r="D74" s="705"/>
      <c r="E74" s="705"/>
      <c r="F74" s="705"/>
      <c r="G74" s="705"/>
      <c r="H74" s="705"/>
      <c r="I74" s="705"/>
      <c r="J74" s="705"/>
      <c r="K74" s="705"/>
      <c r="L74" s="705"/>
      <c r="M74" s="705"/>
      <c r="N74" s="705"/>
      <c r="O74" s="705"/>
      <c r="P74" s="705"/>
      <c r="Q74" s="705"/>
      <c r="R74" s="705"/>
      <c r="S74" s="705"/>
      <c r="T74" s="705"/>
      <c r="U74" s="705"/>
      <c r="V74" s="705"/>
      <c r="W74" s="705"/>
      <c r="X74" s="705"/>
      <c r="Y74" s="705"/>
      <c r="Z74" s="705"/>
      <c r="AA74" s="705"/>
      <c r="AB74" s="706"/>
    </row>
    <row r="75" spans="2:28" ht="15.75" hidden="1" customHeight="1" x14ac:dyDescent="0.35">
      <c r="B75" s="707"/>
      <c r="C75" s="708"/>
      <c r="D75" s="708"/>
      <c r="E75" s="708"/>
      <c r="F75" s="708"/>
      <c r="G75" s="708"/>
      <c r="H75" s="708"/>
      <c r="I75" s="708"/>
      <c r="J75" s="708"/>
      <c r="K75" s="708"/>
      <c r="L75" s="708"/>
      <c r="M75" s="708"/>
      <c r="N75" s="708"/>
      <c r="O75" s="708"/>
      <c r="P75" s="708"/>
      <c r="Q75" s="708"/>
      <c r="R75" s="708"/>
      <c r="S75" s="708"/>
      <c r="T75" s="708"/>
      <c r="U75" s="708"/>
      <c r="V75" s="708"/>
      <c r="W75" s="708"/>
      <c r="X75" s="708"/>
      <c r="Y75" s="708"/>
      <c r="Z75" s="708"/>
      <c r="AA75" s="708"/>
      <c r="AB75" s="709"/>
    </row>
    <row r="76" spans="2:28" ht="4.5" customHeight="1" thickBot="1" x14ac:dyDescent="0.4">
      <c r="B76" s="690"/>
      <c r="C76" s="691"/>
      <c r="D76" s="691"/>
      <c r="E76" s="691"/>
      <c r="F76" s="691"/>
      <c r="G76" s="691"/>
      <c r="H76" s="691"/>
      <c r="I76" s="691"/>
      <c r="J76" s="691"/>
      <c r="K76" s="691"/>
      <c r="L76" s="691"/>
      <c r="M76" s="691"/>
      <c r="N76" s="691"/>
      <c r="O76" s="691"/>
      <c r="P76" s="691"/>
      <c r="Q76" s="691"/>
      <c r="R76" s="691"/>
      <c r="S76" s="691"/>
      <c r="T76" s="691"/>
      <c r="U76" s="691"/>
      <c r="V76" s="691"/>
      <c r="W76" s="691"/>
      <c r="X76" s="691"/>
      <c r="Y76" s="691"/>
      <c r="Z76" s="691"/>
      <c r="AA76" s="691"/>
      <c r="AB76" s="692"/>
    </row>
    <row r="77" spans="2:28" ht="24.9" customHeight="1" x14ac:dyDescent="0.35">
      <c r="B77" s="1444" t="s">
        <v>987</v>
      </c>
      <c r="C77" s="1445"/>
      <c r="D77" s="1445"/>
      <c r="E77" s="1445"/>
      <c r="F77" s="1445"/>
      <c r="G77" s="1446"/>
      <c r="H77" s="695" t="s">
        <v>988</v>
      </c>
      <c r="I77" s="695"/>
      <c r="J77" s="695"/>
      <c r="K77" s="695"/>
      <c r="L77" s="695"/>
      <c r="M77" s="695"/>
      <c r="N77" s="695"/>
      <c r="O77" s="695"/>
      <c r="P77" s="695"/>
      <c r="Q77" s="695"/>
      <c r="R77" s="696"/>
      <c r="S77" s="697" t="s">
        <v>989</v>
      </c>
      <c r="T77" s="695"/>
      <c r="U77" s="695"/>
      <c r="V77" s="695"/>
      <c r="W77" s="695"/>
      <c r="X77" s="695"/>
      <c r="Y77" s="695"/>
      <c r="Z77" s="695"/>
      <c r="AA77" s="695"/>
      <c r="AB77" s="696"/>
    </row>
    <row r="78" spans="2:28" ht="24.9" customHeight="1" thickBot="1" x14ac:dyDescent="0.4">
      <c r="B78" s="1447"/>
      <c r="C78" s="1448"/>
      <c r="D78" s="1448"/>
      <c r="E78" s="1448"/>
      <c r="F78" s="1448"/>
      <c r="G78" s="1449"/>
      <c r="H78" s="695"/>
      <c r="I78" s="695"/>
      <c r="J78" s="695"/>
      <c r="K78" s="695"/>
      <c r="L78" s="695"/>
      <c r="M78" s="695"/>
      <c r="N78" s="695"/>
      <c r="O78" s="695"/>
      <c r="P78" s="695"/>
      <c r="Q78" s="695"/>
      <c r="R78" s="696"/>
      <c r="S78" s="697"/>
      <c r="T78" s="695"/>
      <c r="U78" s="695"/>
      <c r="V78" s="695"/>
      <c r="W78" s="695"/>
      <c r="X78" s="695"/>
      <c r="Y78" s="695"/>
      <c r="Z78" s="695"/>
      <c r="AA78" s="695"/>
      <c r="AB78" s="696"/>
    </row>
    <row r="79" spans="2:28" ht="50.15" customHeight="1" thickBot="1" x14ac:dyDescent="0.4">
      <c r="B79" s="698">
        <f>+J49</f>
        <v>1.0833333333333333</v>
      </c>
      <c r="C79" s="699"/>
      <c r="D79" s="699"/>
      <c r="E79" s="699"/>
      <c r="F79" s="699"/>
      <c r="G79" s="700"/>
      <c r="H79" s="701" t="s">
        <v>990</v>
      </c>
      <c r="I79" s="702"/>
      <c r="J79" s="702"/>
      <c r="K79" s="702"/>
      <c r="L79" s="702"/>
      <c r="M79" s="702"/>
      <c r="N79" s="702"/>
      <c r="O79" s="702"/>
      <c r="P79" s="702"/>
      <c r="Q79" s="702"/>
      <c r="R79" s="703"/>
      <c r="S79" s="690"/>
      <c r="T79" s="691"/>
      <c r="U79" s="691"/>
      <c r="V79" s="691"/>
      <c r="W79" s="691"/>
      <c r="X79" s="691"/>
      <c r="Y79" s="691"/>
      <c r="Z79" s="691"/>
      <c r="AA79" s="691"/>
      <c r="AB79" s="692"/>
    </row>
    <row r="80" spans="2:28" ht="3.9" customHeight="1" thickBot="1" x14ac:dyDescent="0.4">
      <c r="B80" s="669"/>
      <c r="C80" s="670"/>
      <c r="D80" s="670"/>
      <c r="E80" s="670"/>
      <c r="F80" s="670"/>
      <c r="G80" s="670"/>
      <c r="H80" s="670"/>
      <c r="I80" s="670"/>
      <c r="J80" s="670"/>
      <c r="K80" s="670"/>
      <c r="L80" s="670"/>
      <c r="M80" s="670"/>
      <c r="N80" s="670"/>
      <c r="O80" s="670"/>
      <c r="P80" s="670"/>
      <c r="Q80" s="670"/>
      <c r="R80" s="670"/>
      <c r="S80" s="670"/>
      <c r="T80" s="670"/>
      <c r="U80" s="670"/>
      <c r="V80" s="670"/>
      <c r="W80" s="670"/>
      <c r="X80" s="670"/>
      <c r="Y80" s="670"/>
      <c r="Z80" s="670"/>
      <c r="AA80" s="670"/>
      <c r="AB80" s="671"/>
    </row>
    <row r="81" spans="2:28" ht="24.9" customHeight="1" x14ac:dyDescent="0.35">
      <c r="B81" s="672" t="s">
        <v>991</v>
      </c>
      <c r="C81" s="673"/>
      <c r="D81" s="673"/>
      <c r="E81" s="673"/>
      <c r="F81" s="673"/>
      <c r="G81" s="673"/>
      <c r="H81" s="674"/>
      <c r="I81" s="678" t="s">
        <v>1076</v>
      </c>
      <c r="J81" s="679"/>
      <c r="K81" s="679"/>
      <c r="L81" s="679"/>
      <c r="M81" s="679"/>
      <c r="N81" s="679"/>
      <c r="O81" s="679"/>
      <c r="P81" s="680"/>
      <c r="Q81" s="672" t="s">
        <v>993</v>
      </c>
      <c r="R81" s="673"/>
      <c r="S81" s="673"/>
      <c r="T81" s="673"/>
      <c r="U81" s="674"/>
      <c r="V81" s="1438" t="s">
        <v>1077</v>
      </c>
      <c r="W81" s="1439"/>
      <c r="X81" s="1439"/>
      <c r="Y81" s="1439"/>
      <c r="Z81" s="1439"/>
      <c r="AA81" s="1439"/>
      <c r="AB81" s="1440"/>
    </row>
    <row r="82" spans="2:28" ht="24.9" customHeight="1" thickBot="1" x14ac:dyDescent="0.4">
      <c r="B82" s="675"/>
      <c r="C82" s="676"/>
      <c r="D82" s="676"/>
      <c r="E82" s="676"/>
      <c r="F82" s="676"/>
      <c r="G82" s="676"/>
      <c r="H82" s="677"/>
      <c r="I82" s="681"/>
      <c r="J82" s="682"/>
      <c r="K82" s="682"/>
      <c r="L82" s="682"/>
      <c r="M82" s="682"/>
      <c r="N82" s="682"/>
      <c r="O82" s="682"/>
      <c r="P82" s="683"/>
      <c r="Q82" s="675"/>
      <c r="R82" s="676"/>
      <c r="S82" s="676"/>
      <c r="T82" s="676"/>
      <c r="U82" s="677"/>
      <c r="V82" s="1441"/>
      <c r="W82" s="1442"/>
      <c r="X82" s="1442"/>
      <c r="Y82" s="1442"/>
      <c r="Z82" s="1442"/>
      <c r="AA82" s="1442"/>
      <c r="AB82" s="1443"/>
    </row>
    <row r="107" ht="6" customHeight="1" x14ac:dyDescent="0.35"/>
  </sheetData>
  <mergeCells count="181">
    <mergeCell ref="B80:AB80"/>
    <mergeCell ref="B81:H82"/>
    <mergeCell ref="I81:P82"/>
    <mergeCell ref="Q81:U82"/>
    <mergeCell ref="V81:AB82"/>
    <mergeCell ref="B76:AB76"/>
    <mergeCell ref="B77:G78"/>
    <mergeCell ref="H77:R78"/>
    <mergeCell ref="S77:AB78"/>
    <mergeCell ref="B79:G79"/>
    <mergeCell ref="H79:R79"/>
    <mergeCell ref="S79:AB79"/>
    <mergeCell ref="B74:G74"/>
    <mergeCell ref="H74:I74"/>
    <mergeCell ref="J74:M74"/>
    <mergeCell ref="N74:U74"/>
    <mergeCell ref="V74:AB74"/>
    <mergeCell ref="B75:G75"/>
    <mergeCell ref="H75:I75"/>
    <mergeCell ref="J75:M75"/>
    <mergeCell ref="N75:U75"/>
    <mergeCell ref="V75:AB75"/>
    <mergeCell ref="B72:G72"/>
    <mergeCell ref="H72:I72"/>
    <mergeCell ref="J72:M72"/>
    <mergeCell ref="N72:U72"/>
    <mergeCell ref="V72:AB72"/>
    <mergeCell ref="B73:G73"/>
    <mergeCell ref="H73:I73"/>
    <mergeCell ref="J73:M73"/>
    <mergeCell ref="N73:U73"/>
    <mergeCell ref="V73:AB73"/>
    <mergeCell ref="B70:G70"/>
    <mergeCell ref="H70:I70"/>
    <mergeCell ref="J70:M70"/>
    <mergeCell ref="N70:U70"/>
    <mergeCell ref="V70:AB70"/>
    <mergeCell ref="B71:G71"/>
    <mergeCell ref="H71:I71"/>
    <mergeCell ref="J71:M71"/>
    <mergeCell ref="N71:U71"/>
    <mergeCell ref="V71:AB71"/>
    <mergeCell ref="B68:G68"/>
    <mergeCell ref="H68:I68"/>
    <mergeCell ref="J68:M68"/>
    <mergeCell ref="N68:U68"/>
    <mergeCell ref="V68:AB68"/>
    <mergeCell ref="B69:G69"/>
    <mergeCell ref="H69:I69"/>
    <mergeCell ref="J69:M69"/>
    <mergeCell ref="N69:U69"/>
    <mergeCell ref="V69:AB69"/>
    <mergeCell ref="B66:G66"/>
    <mergeCell ref="H66:I66"/>
    <mergeCell ref="J66:M66"/>
    <mergeCell ref="N66:U66"/>
    <mergeCell ref="V66:AB66"/>
    <mergeCell ref="B67:G67"/>
    <mergeCell ref="H67:I67"/>
    <mergeCell ref="J67:M67"/>
    <mergeCell ref="N67:U67"/>
    <mergeCell ref="V67:AB67"/>
    <mergeCell ref="B64:G64"/>
    <mergeCell ref="H64:I64"/>
    <mergeCell ref="J64:M64"/>
    <mergeCell ref="N64:U64"/>
    <mergeCell ref="V64:AB64"/>
    <mergeCell ref="B65:G65"/>
    <mergeCell ref="H65:I65"/>
    <mergeCell ref="J65:M65"/>
    <mergeCell ref="N65:U65"/>
    <mergeCell ref="V65:AB65"/>
    <mergeCell ref="B50:AB50"/>
    <mergeCell ref="B51:AB51"/>
    <mergeCell ref="B52:AB61"/>
    <mergeCell ref="B62:AB62"/>
    <mergeCell ref="B63:G63"/>
    <mergeCell ref="H63:I63"/>
    <mergeCell ref="J63:M63"/>
    <mergeCell ref="N63:U63"/>
    <mergeCell ref="V63:AB63"/>
    <mergeCell ref="B47:G47"/>
    <mergeCell ref="K47:AB47"/>
    <mergeCell ref="B48:G48"/>
    <mergeCell ref="K48:AB48"/>
    <mergeCell ref="B49:G49"/>
    <mergeCell ref="K49:AB49"/>
    <mergeCell ref="B44:G44"/>
    <mergeCell ref="K44:AB44"/>
    <mergeCell ref="B45:G45"/>
    <mergeCell ref="K45:AB45"/>
    <mergeCell ref="B46:G46"/>
    <mergeCell ref="K46:AB46"/>
    <mergeCell ref="B41:G41"/>
    <mergeCell ref="K41:AB41"/>
    <mergeCell ref="B42:G42"/>
    <mergeCell ref="K42:AB42"/>
    <mergeCell ref="B43:G43"/>
    <mergeCell ref="K43:AB43"/>
    <mergeCell ref="B38:G38"/>
    <mergeCell ref="K38:AB38"/>
    <mergeCell ref="B39:G39"/>
    <mergeCell ref="K39:AB39"/>
    <mergeCell ref="B40:G40"/>
    <mergeCell ref="K40:AB40"/>
    <mergeCell ref="B34:AB34"/>
    <mergeCell ref="B35:AB35"/>
    <mergeCell ref="B36:G36"/>
    <mergeCell ref="K36:AB36"/>
    <mergeCell ref="B37:G37"/>
    <mergeCell ref="K37:AB37"/>
    <mergeCell ref="Z32:AB32"/>
    <mergeCell ref="K33:N33"/>
    <mergeCell ref="O33:R33"/>
    <mergeCell ref="S33:T33"/>
    <mergeCell ref="U33:W33"/>
    <mergeCell ref="X33:Y33"/>
    <mergeCell ref="Z33:AB33"/>
    <mergeCell ref="B30:AB30"/>
    <mergeCell ref="B31:J33"/>
    <mergeCell ref="K31:R31"/>
    <mergeCell ref="S31:W31"/>
    <mergeCell ref="X31:AB31"/>
    <mergeCell ref="K32:N32"/>
    <mergeCell ref="O32:R32"/>
    <mergeCell ref="S32:T32"/>
    <mergeCell ref="U32:W32"/>
    <mergeCell ref="X32:Y32"/>
    <mergeCell ref="B28:H29"/>
    <mergeCell ref="I28:L29"/>
    <mergeCell ref="M28:W28"/>
    <mergeCell ref="X28:AB28"/>
    <mergeCell ref="M29:W29"/>
    <mergeCell ref="X29:AB29"/>
    <mergeCell ref="B24:AB24"/>
    <mergeCell ref="B25:L25"/>
    <mergeCell ref="N25:AB25"/>
    <mergeCell ref="B26:M26"/>
    <mergeCell ref="N26:AB26"/>
    <mergeCell ref="B27:AB27"/>
    <mergeCell ref="B21:G21"/>
    <mergeCell ref="H21:J21"/>
    <mergeCell ref="K21:T21"/>
    <mergeCell ref="U21:AB21"/>
    <mergeCell ref="B22:AB22"/>
    <mergeCell ref="B23:H23"/>
    <mergeCell ref="I23:AB23"/>
    <mergeCell ref="B17:H17"/>
    <mergeCell ref="I17:AB17"/>
    <mergeCell ref="B18:AB18"/>
    <mergeCell ref="B19:H19"/>
    <mergeCell ref="I19:AB19"/>
    <mergeCell ref="B20:AB20"/>
    <mergeCell ref="B13:AB13"/>
    <mergeCell ref="B14:H15"/>
    <mergeCell ref="I14:U15"/>
    <mergeCell ref="V14:AB14"/>
    <mergeCell ref="V15:AB15"/>
    <mergeCell ref="B16:AB16"/>
    <mergeCell ref="B10:AB10"/>
    <mergeCell ref="B11:H12"/>
    <mergeCell ref="I11:P12"/>
    <mergeCell ref="Q11:U11"/>
    <mergeCell ref="V11:Y11"/>
    <mergeCell ref="Z11:AB11"/>
    <mergeCell ref="Q12:U12"/>
    <mergeCell ref="V12:Y12"/>
    <mergeCell ref="Z12:AB12"/>
    <mergeCell ref="B6:H7"/>
    <mergeCell ref="I6:I7"/>
    <mergeCell ref="J6:K7"/>
    <mergeCell ref="L6:AB7"/>
    <mergeCell ref="B8:AB8"/>
    <mergeCell ref="B9:H9"/>
    <mergeCell ref="I9:AB9"/>
    <mergeCell ref="B2:G4"/>
    <mergeCell ref="H2:AB2"/>
    <mergeCell ref="H3:O3"/>
    <mergeCell ref="P3:AB3"/>
    <mergeCell ref="H4:AB4"/>
    <mergeCell ref="B5:AB5"/>
  </mergeCell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x14:formula1>
            <xm:f>'C:\Users\erika.munoz\Downloads\[DMIC-IND-001-v2_seguimiento_a_los_proyectos_de_innovacion Tercer trimestre.xlsx]Listas'!#REF!</xm:f>
          </x14:formula1>
          <xm:sqref>X29:AB29</xm:sqref>
        </x14:dataValidation>
        <x14:dataValidation type="list" allowBlank="1" showInputMessage="1" showErrorMessage="1">
          <x14:formula1>
            <xm:f>'C:\Users\erika.munoz\Downloads\[DMIC-IND-001-v2_seguimiento_a_los_proyectos_de_innovacion Tercer trimestre.xlsx]Listas'!#REF!</xm:f>
          </x14:formula1>
          <xm:sqref>N26:AB26</xm:sqref>
        </x14:dataValidation>
        <x14:dataValidation type="list" allowBlank="1" showInputMessage="1" showErrorMessage="1">
          <x14:formula1>
            <xm:f>'C:\Users\erika.munoz\Downloads\[DMIC-IND-001-v2_seguimiento_a_los_proyectos_de_innovacion Tercer trimestre.xlsx]Listas'!#REF!</xm:f>
          </x14:formula1>
          <xm:sqref>U21:AB21</xm:sqref>
        </x14:dataValidation>
        <x14:dataValidation type="list" allowBlank="1" showInputMessage="1" showErrorMessage="1">
          <x14:formula1>
            <xm:f>'C:\Users\erika.munoz\Downloads\[DMIC-IND-001-v2_seguimiento_a_los_proyectos_de_innovacion Tercer trimestre.xlsx]Listas'!#REF!</xm:f>
          </x14:formula1>
          <xm:sqref>V15:AB15</xm:sqref>
        </x14:dataValidation>
        <x14:dataValidation type="list" allowBlank="1" showInputMessage="1" showErrorMessage="1">
          <x14:formula1>
            <xm:f>'C:\Users\erika.munoz\Downloads\[DMIC-IND-001-v2_seguimiento_a_los_proyectos_de_innovacion Tercer trimestre.xlsx]Listas'!#REF!</xm:f>
          </x14:formula1>
          <xm:sqref>Q12:U12</xm:sqref>
        </x14:dataValidation>
        <x14:dataValidation type="list" allowBlank="1" showInputMessage="1" showErrorMessage="1">
          <x14:formula1>
            <xm:f>'C:\Users\erika.munoz\Downloads\[DMIC-IND-001-v2_seguimiento_a_los_proyectos_de_innovacion Tercer trimestre.xlsx]Listas'!#REF!</xm:f>
          </x14:formula1>
          <xm:sqref>I9:AB9</xm:sqref>
        </x14:dataValidation>
        <x14:dataValidation type="list" allowBlank="1" showInputMessage="1" showErrorMessage="1">
          <x14:formula1>
            <xm:f>'C:\Users\erika.munoz\Downloads\[DMIC-IND-001-v2_seguimiento_a_los_proyectos_de_innovacion Tercer trimestre.xlsx]Listas'!#REF!</xm:f>
          </x14:formula1>
          <xm:sqref>L6:AB7</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C08AF"/>
  </sheetPr>
  <dimension ref="A1:AB101"/>
  <sheetViews>
    <sheetView topLeftCell="A22" zoomScale="70" zoomScaleNormal="70" workbookViewId="0">
      <selection activeCell="K38" sqref="K38:AA38"/>
    </sheetView>
  </sheetViews>
  <sheetFormatPr baseColWidth="10" defaultColWidth="3.7265625" defaultRowHeight="14.5" x14ac:dyDescent="0.35"/>
  <cols>
    <col min="1" max="1" width="3.7265625" style="464"/>
    <col min="2" max="2" width="2.81640625" style="464" customWidth="1"/>
    <col min="3" max="6" width="2.7265625" style="464" customWidth="1"/>
    <col min="7" max="7" width="4.26953125" style="464" customWidth="1"/>
    <col min="8" max="8" width="14.26953125" style="464" customWidth="1"/>
    <col min="9" max="9" width="14.54296875" style="464" customWidth="1"/>
    <col min="10" max="10" width="15" style="464" customWidth="1"/>
    <col min="11" max="12" width="3.453125" style="464" customWidth="1"/>
    <col min="13" max="15" width="2.7265625" style="464" customWidth="1"/>
    <col min="16" max="16" width="3.453125" style="464" customWidth="1"/>
    <col min="17" max="17" width="3.54296875" style="464" customWidth="1"/>
    <col min="18" max="18" width="3.7265625" style="464"/>
    <col min="19" max="19" width="3.26953125" style="464" customWidth="1"/>
    <col min="20" max="20" width="7.453125" style="464" customWidth="1"/>
    <col min="21" max="21" width="3.54296875" style="464" customWidth="1"/>
    <col min="22" max="22" width="3.7265625" style="464"/>
    <col min="23" max="25" width="5" style="464" customWidth="1"/>
    <col min="26" max="26" width="6.7265625" style="464" customWidth="1"/>
    <col min="27" max="27" width="4.1796875" style="464" customWidth="1"/>
    <col min="28" max="28" width="2" style="464" customWidth="1"/>
    <col min="29" max="16384" width="3.7265625" style="464"/>
  </cols>
  <sheetData>
    <row r="1" spans="1:28" ht="15" thickBot="1" x14ac:dyDescent="0.4">
      <c r="A1" s="3152"/>
      <c r="B1" s="3323"/>
      <c r="C1" s="3323"/>
      <c r="D1" s="3323"/>
      <c r="E1" s="3323"/>
      <c r="F1" s="3323"/>
      <c r="G1" s="3323"/>
      <c r="H1" s="3152"/>
      <c r="I1" s="3152"/>
      <c r="J1" s="3152"/>
      <c r="K1" s="3152"/>
      <c r="L1" s="3152"/>
      <c r="M1" s="3152"/>
      <c r="N1" s="3152"/>
      <c r="O1" s="3152"/>
      <c r="P1" s="3152"/>
      <c r="Q1" s="3152"/>
      <c r="R1" s="3152"/>
      <c r="S1" s="3152"/>
      <c r="T1" s="3152"/>
      <c r="U1" s="3152"/>
      <c r="V1" s="3152"/>
      <c r="W1" s="3152"/>
      <c r="X1" s="3152"/>
      <c r="Y1" s="3152"/>
      <c r="Z1" s="3152"/>
      <c r="AA1" s="3152"/>
      <c r="AB1" s="3152"/>
    </row>
    <row r="2" spans="1:28" ht="45.75" customHeight="1" x14ac:dyDescent="0.35">
      <c r="A2" s="3152"/>
      <c r="B2" s="3324"/>
      <c r="C2" s="3325"/>
      <c r="D2" s="3325"/>
      <c r="E2" s="3325"/>
      <c r="F2" s="3325"/>
      <c r="G2" s="3326"/>
      <c r="H2" s="3333" t="s">
        <v>0</v>
      </c>
      <c r="I2" s="3334"/>
      <c r="J2" s="3334"/>
      <c r="K2" s="3334"/>
      <c r="L2" s="3334"/>
      <c r="M2" s="3334"/>
      <c r="N2" s="3334"/>
      <c r="O2" s="3334"/>
      <c r="P2" s="3334"/>
      <c r="Q2" s="3334"/>
      <c r="R2" s="3334"/>
      <c r="S2" s="3334"/>
      <c r="T2" s="3334"/>
      <c r="U2" s="3334"/>
      <c r="V2" s="3334"/>
      <c r="W2" s="3334"/>
      <c r="X2" s="3334"/>
      <c r="Y2" s="3334"/>
      <c r="Z2" s="3334"/>
      <c r="AA2" s="3334"/>
      <c r="AB2" s="3335"/>
    </row>
    <row r="3" spans="1:28" ht="14.5" customHeight="1" x14ac:dyDescent="0.35">
      <c r="A3" s="3152"/>
      <c r="B3" s="3327"/>
      <c r="C3" s="3328"/>
      <c r="D3" s="3328"/>
      <c r="E3" s="3328"/>
      <c r="F3" s="3328"/>
      <c r="G3" s="3329"/>
      <c r="H3" s="3336" t="s">
        <v>1</v>
      </c>
      <c r="I3" s="3337"/>
      <c r="J3" s="3337"/>
      <c r="K3" s="3337"/>
      <c r="L3" s="3337"/>
      <c r="M3" s="3337"/>
      <c r="N3" s="3337"/>
      <c r="O3" s="3338"/>
      <c r="P3" s="3336" t="s">
        <v>2</v>
      </c>
      <c r="Q3" s="3337"/>
      <c r="R3" s="3337"/>
      <c r="S3" s="3337"/>
      <c r="T3" s="3337"/>
      <c r="U3" s="3337"/>
      <c r="V3" s="3337"/>
      <c r="W3" s="3337"/>
      <c r="X3" s="3337"/>
      <c r="Y3" s="3337"/>
      <c r="Z3" s="3337"/>
      <c r="AA3" s="3337"/>
      <c r="AB3" s="3338"/>
    </row>
    <row r="4" spans="1:28" ht="15" customHeight="1" thickBot="1" x14ac:dyDescent="0.4">
      <c r="A4" s="3152"/>
      <c r="B4" s="3330"/>
      <c r="C4" s="3331"/>
      <c r="D4" s="3331"/>
      <c r="E4" s="3331"/>
      <c r="F4" s="3331"/>
      <c r="G4" s="3332"/>
      <c r="H4" s="3339" t="s">
        <v>3</v>
      </c>
      <c r="I4" s="3340"/>
      <c r="J4" s="3340"/>
      <c r="K4" s="3340"/>
      <c r="L4" s="3340"/>
      <c r="M4" s="3340"/>
      <c r="N4" s="3340"/>
      <c r="O4" s="3340"/>
      <c r="P4" s="3340"/>
      <c r="Q4" s="3340"/>
      <c r="R4" s="3340"/>
      <c r="S4" s="3340"/>
      <c r="T4" s="3340"/>
      <c r="U4" s="3340"/>
      <c r="V4" s="3340"/>
      <c r="W4" s="3340"/>
      <c r="X4" s="3340"/>
      <c r="Y4" s="3340"/>
      <c r="Z4" s="3340"/>
      <c r="AA4" s="3340"/>
      <c r="AB4" s="3341"/>
    </row>
    <row r="5" spans="1:28" x14ac:dyDescent="0.35">
      <c r="A5" s="3152"/>
      <c r="B5" s="3152"/>
      <c r="C5" s="3152"/>
      <c r="D5" s="3152"/>
      <c r="E5" s="3152"/>
      <c r="F5" s="3152"/>
      <c r="G5" s="3152"/>
      <c r="H5" s="3298"/>
      <c r="I5" s="3298"/>
      <c r="J5" s="3298"/>
      <c r="K5" s="3298"/>
      <c r="L5" s="3298"/>
      <c r="M5" s="3298"/>
      <c r="N5" s="3298"/>
      <c r="O5" s="3298"/>
      <c r="P5" s="3298"/>
      <c r="Q5" s="3298"/>
      <c r="R5" s="3298"/>
      <c r="S5" s="3298"/>
      <c r="T5" s="3298"/>
      <c r="U5" s="3298"/>
      <c r="V5" s="3298"/>
      <c r="W5" s="3298"/>
      <c r="X5" s="3298"/>
      <c r="Y5" s="3298"/>
      <c r="Z5" s="3298"/>
      <c r="AA5" s="3298"/>
      <c r="AB5" s="3298"/>
    </row>
    <row r="6" spans="1:28" ht="15" thickBot="1" x14ac:dyDescent="0.4">
      <c r="A6" s="3152"/>
      <c r="B6" s="6"/>
      <c r="C6" s="7"/>
      <c r="D6" s="7"/>
      <c r="E6" s="7"/>
      <c r="F6" s="7"/>
      <c r="G6" s="7"/>
      <c r="H6" s="7"/>
      <c r="I6" s="106"/>
      <c r="J6" s="106"/>
      <c r="K6" s="106"/>
      <c r="L6" s="106"/>
      <c r="M6" s="106"/>
      <c r="N6" s="106"/>
      <c r="O6" s="106"/>
      <c r="P6" s="106"/>
      <c r="Q6" s="106"/>
      <c r="R6" s="106"/>
      <c r="S6" s="106"/>
      <c r="T6" s="106"/>
      <c r="U6" s="106"/>
      <c r="V6" s="106"/>
      <c r="W6" s="7"/>
      <c r="X6" s="7"/>
      <c r="Y6" s="7"/>
      <c r="Z6" s="7"/>
      <c r="AA6" s="7"/>
      <c r="AB6" s="8"/>
    </row>
    <row r="7" spans="1:28" ht="15" customHeight="1" x14ac:dyDescent="0.35">
      <c r="A7" s="3152"/>
      <c r="B7" s="9"/>
      <c r="C7" s="976" t="s">
        <v>4</v>
      </c>
      <c r="D7" s="977"/>
      <c r="E7" s="977"/>
      <c r="F7" s="977"/>
      <c r="G7" s="977"/>
      <c r="H7" s="978"/>
      <c r="I7" s="982" t="s">
        <v>470</v>
      </c>
      <c r="J7" s="983"/>
      <c r="K7" s="983"/>
      <c r="L7" s="983"/>
      <c r="M7" s="983"/>
      <c r="N7" s="983"/>
      <c r="O7" s="983"/>
      <c r="P7" s="983"/>
      <c r="Q7" s="983"/>
      <c r="R7" s="983"/>
      <c r="S7" s="983"/>
      <c r="T7" s="983"/>
      <c r="U7" s="983"/>
      <c r="V7" s="983"/>
      <c r="W7" s="983"/>
      <c r="X7" s="983"/>
      <c r="Y7" s="983"/>
      <c r="Z7" s="983"/>
      <c r="AA7" s="983"/>
      <c r="AB7" s="10"/>
    </row>
    <row r="8" spans="1:28" ht="5.5" customHeight="1" x14ac:dyDescent="0.35">
      <c r="A8" s="3152"/>
      <c r="B8" s="9"/>
      <c r="C8" s="979"/>
      <c r="D8" s="980"/>
      <c r="E8" s="980"/>
      <c r="F8" s="980"/>
      <c r="G8" s="980"/>
      <c r="H8" s="981"/>
      <c r="I8" s="984"/>
      <c r="J8" s="985"/>
      <c r="K8" s="985"/>
      <c r="L8" s="985"/>
      <c r="M8" s="985"/>
      <c r="N8" s="985"/>
      <c r="O8" s="985"/>
      <c r="P8" s="985"/>
      <c r="Q8" s="985"/>
      <c r="R8" s="985"/>
      <c r="S8" s="985"/>
      <c r="T8" s="985"/>
      <c r="U8" s="985"/>
      <c r="V8" s="985"/>
      <c r="W8" s="985"/>
      <c r="X8" s="985"/>
      <c r="Y8" s="985"/>
      <c r="Z8" s="985"/>
      <c r="AA8" s="985"/>
      <c r="AB8" s="10"/>
    </row>
    <row r="9" spans="1:28" ht="9" customHeight="1" thickBot="1" x14ac:dyDescent="0.4">
      <c r="A9" s="3152"/>
      <c r="B9" s="9"/>
      <c r="C9" s="4"/>
      <c r="D9" s="4"/>
      <c r="E9" s="4"/>
      <c r="F9" s="4"/>
      <c r="G9" s="4"/>
      <c r="H9" s="4"/>
      <c r="I9" s="96"/>
      <c r="J9" s="96"/>
      <c r="K9" s="96"/>
      <c r="L9" s="96"/>
      <c r="M9" s="96"/>
      <c r="N9" s="96"/>
      <c r="O9" s="96"/>
      <c r="P9" s="96"/>
      <c r="Q9" s="96"/>
      <c r="R9" s="96"/>
      <c r="S9" s="96"/>
      <c r="T9" s="96"/>
      <c r="U9" s="96"/>
      <c r="V9" s="96"/>
      <c r="W9" s="4"/>
      <c r="X9" s="4"/>
      <c r="Y9" s="4"/>
      <c r="Z9" s="4"/>
      <c r="AA9" s="4"/>
      <c r="AB9" s="10"/>
    </row>
    <row r="10" spans="1:28" ht="15" customHeight="1" thickBot="1" x14ac:dyDescent="0.4">
      <c r="A10" s="3152"/>
      <c r="B10" s="9"/>
      <c r="C10" s="976" t="s">
        <v>5</v>
      </c>
      <c r="D10" s="977"/>
      <c r="E10" s="977"/>
      <c r="F10" s="977"/>
      <c r="G10" s="977"/>
      <c r="H10" s="978"/>
      <c r="I10" s="3342" t="s">
        <v>471</v>
      </c>
      <c r="J10" s="3343"/>
      <c r="K10" s="3343"/>
      <c r="L10" s="3343"/>
      <c r="M10" s="3343"/>
      <c r="N10" s="3343"/>
      <c r="O10" s="3343"/>
      <c r="P10" s="3343"/>
      <c r="Q10" s="3344"/>
      <c r="R10" s="3348" t="s">
        <v>7</v>
      </c>
      <c r="S10" s="3349"/>
      <c r="T10" s="3349"/>
      <c r="U10" s="3350"/>
      <c r="V10" s="992" t="s">
        <v>8</v>
      </c>
      <c r="W10" s="993"/>
      <c r="X10" s="993"/>
      <c r="Y10" s="993"/>
      <c r="Z10" s="993"/>
      <c r="AA10" s="993"/>
      <c r="AB10" s="10"/>
    </row>
    <row r="11" spans="1:28" ht="14.5" customHeight="1" thickBot="1" x14ac:dyDescent="0.4">
      <c r="A11" s="3152"/>
      <c r="B11" s="9"/>
      <c r="C11" s="979"/>
      <c r="D11" s="980"/>
      <c r="E11" s="980"/>
      <c r="F11" s="980"/>
      <c r="G11" s="980"/>
      <c r="H11" s="981"/>
      <c r="I11" s="3345"/>
      <c r="J11" s="3346"/>
      <c r="K11" s="3346"/>
      <c r="L11" s="3346"/>
      <c r="M11" s="3346"/>
      <c r="N11" s="3346"/>
      <c r="O11" s="3346"/>
      <c r="P11" s="3346"/>
      <c r="Q11" s="3347"/>
      <c r="R11" s="2287" t="s">
        <v>472</v>
      </c>
      <c r="S11" s="2282"/>
      <c r="T11" s="2282"/>
      <c r="U11" s="2278"/>
      <c r="V11" s="995">
        <v>4</v>
      </c>
      <c r="W11" s="996"/>
      <c r="X11" s="996"/>
      <c r="Y11" s="996"/>
      <c r="Z11" s="996"/>
      <c r="AA11" s="996"/>
      <c r="AB11" s="10"/>
    </row>
    <row r="12" spans="1:28" ht="10.9" customHeight="1" thickBot="1" x14ac:dyDescent="0.4">
      <c r="A12" s="3152"/>
      <c r="B12" s="11"/>
      <c r="C12" s="5"/>
      <c r="D12" s="5"/>
      <c r="E12" s="5"/>
      <c r="F12" s="5"/>
      <c r="G12" s="5"/>
      <c r="H12" s="5"/>
      <c r="I12" s="5"/>
      <c r="J12" s="5"/>
      <c r="K12" s="5"/>
      <c r="L12" s="5"/>
      <c r="M12" s="5"/>
      <c r="N12" s="5"/>
      <c r="O12" s="5"/>
      <c r="P12" s="5"/>
      <c r="Q12" s="5"/>
      <c r="R12" s="5"/>
      <c r="S12" s="5"/>
      <c r="T12" s="5"/>
      <c r="U12" s="5"/>
      <c r="V12" s="5"/>
      <c r="W12" s="5"/>
      <c r="X12" s="5"/>
      <c r="Y12" s="5"/>
      <c r="Z12" s="5"/>
      <c r="AA12" s="5"/>
      <c r="AB12" s="101"/>
    </row>
    <row r="13" spans="1:28" ht="15" customHeight="1" x14ac:dyDescent="0.35">
      <c r="A13" s="3152"/>
      <c r="B13" s="11"/>
      <c r="C13" s="976" t="s">
        <v>10</v>
      </c>
      <c r="D13" s="977"/>
      <c r="E13" s="977"/>
      <c r="F13" s="977"/>
      <c r="G13" s="977"/>
      <c r="H13" s="3351"/>
      <c r="I13" s="2285" t="s">
        <v>473</v>
      </c>
      <c r="J13" s="987"/>
      <c r="K13" s="987"/>
      <c r="L13" s="987"/>
      <c r="M13" s="987"/>
      <c r="N13" s="987"/>
      <c r="O13" s="987"/>
      <c r="P13" s="987"/>
      <c r="Q13" s="987"/>
      <c r="R13" s="987"/>
      <c r="S13" s="988"/>
      <c r="T13" s="992" t="s">
        <v>11</v>
      </c>
      <c r="U13" s="993"/>
      <c r="V13" s="993"/>
      <c r="W13" s="993"/>
      <c r="X13" s="993"/>
      <c r="Y13" s="993"/>
      <c r="Z13" s="993"/>
      <c r="AA13" s="3353"/>
      <c r="AB13" s="101"/>
    </row>
    <row r="14" spans="1:28" ht="23.5" customHeight="1" thickBot="1" x14ac:dyDescent="0.4">
      <c r="A14" s="3152"/>
      <c r="B14" s="11"/>
      <c r="C14" s="979"/>
      <c r="D14" s="980"/>
      <c r="E14" s="980"/>
      <c r="F14" s="980"/>
      <c r="G14" s="980"/>
      <c r="H14" s="3352"/>
      <c r="I14" s="2286"/>
      <c r="J14" s="2275"/>
      <c r="K14" s="2275"/>
      <c r="L14" s="2275"/>
      <c r="M14" s="2275"/>
      <c r="N14" s="2275"/>
      <c r="O14" s="2275"/>
      <c r="P14" s="2275"/>
      <c r="Q14" s="2275"/>
      <c r="R14" s="2275"/>
      <c r="S14" s="2276"/>
      <c r="T14" s="995" t="s">
        <v>12</v>
      </c>
      <c r="U14" s="996"/>
      <c r="V14" s="996"/>
      <c r="W14" s="996"/>
      <c r="X14" s="996"/>
      <c r="Y14" s="996"/>
      <c r="Z14" s="996"/>
      <c r="AA14" s="997"/>
      <c r="AB14" s="101"/>
    </row>
    <row r="15" spans="1:28" ht="9.65" customHeight="1" thickBot="1" x14ac:dyDescent="0.4">
      <c r="A15" s="3152"/>
      <c r="B15" s="11"/>
      <c r="C15" s="5"/>
      <c r="D15" s="5"/>
      <c r="E15" s="5"/>
      <c r="F15" s="5"/>
      <c r="G15" s="5"/>
      <c r="H15" s="5"/>
      <c r="I15" s="5"/>
      <c r="J15" s="5"/>
      <c r="K15" s="5"/>
      <c r="L15" s="5"/>
      <c r="M15" s="5"/>
      <c r="N15" s="5"/>
      <c r="O15" s="5"/>
      <c r="P15" s="5"/>
      <c r="Q15" s="5"/>
      <c r="R15" s="5"/>
      <c r="S15" s="5"/>
      <c r="T15" s="5"/>
      <c r="U15" s="5"/>
      <c r="V15" s="5"/>
      <c r="W15" s="5"/>
      <c r="X15" s="5"/>
      <c r="Y15" s="5"/>
      <c r="Z15" s="5"/>
      <c r="AA15" s="5"/>
      <c r="AB15" s="101"/>
    </row>
    <row r="16" spans="1:28" ht="42" customHeight="1" thickBot="1" x14ac:dyDescent="0.4">
      <c r="A16" s="3152"/>
      <c r="B16" s="11"/>
      <c r="C16" s="3348" t="s">
        <v>13</v>
      </c>
      <c r="D16" s="3349"/>
      <c r="E16" s="3349"/>
      <c r="F16" s="3349"/>
      <c r="G16" s="3349"/>
      <c r="H16" s="3354"/>
      <c r="I16" s="2281" t="s">
        <v>474</v>
      </c>
      <c r="J16" s="2282"/>
      <c r="K16" s="2282"/>
      <c r="L16" s="2282"/>
      <c r="M16" s="2282"/>
      <c r="N16" s="2282"/>
      <c r="O16" s="2282"/>
      <c r="P16" s="2282"/>
      <c r="Q16" s="2282"/>
      <c r="R16" s="2282"/>
      <c r="S16" s="2282"/>
      <c r="T16" s="2282"/>
      <c r="U16" s="2282"/>
      <c r="V16" s="2282"/>
      <c r="W16" s="2282"/>
      <c r="X16" s="2282"/>
      <c r="Y16" s="2282"/>
      <c r="Z16" s="2282"/>
      <c r="AA16" s="2283"/>
      <c r="AB16" s="101"/>
    </row>
    <row r="17" spans="1:28" ht="8.5" customHeight="1" thickBot="1" x14ac:dyDescent="0.4">
      <c r="A17" s="3152"/>
      <c r="B17" s="11"/>
      <c r="C17" s="96"/>
      <c r="D17" s="96"/>
      <c r="E17" s="96"/>
      <c r="F17" s="96"/>
      <c r="G17" s="96"/>
      <c r="H17" s="96"/>
      <c r="I17" s="3299"/>
      <c r="J17" s="3299"/>
      <c r="K17" s="3299"/>
      <c r="L17" s="3299"/>
      <c r="M17" s="3299"/>
      <c r="N17" s="3299"/>
      <c r="O17" s="3299"/>
      <c r="P17" s="3299"/>
      <c r="Q17" s="3299"/>
      <c r="R17" s="3299"/>
      <c r="S17" s="3299"/>
      <c r="T17" s="3299"/>
      <c r="U17" s="3299"/>
      <c r="V17" s="3299"/>
      <c r="W17" s="3299"/>
      <c r="X17" s="3299"/>
      <c r="Y17" s="3299"/>
      <c r="Z17" s="3299"/>
      <c r="AA17" s="3299"/>
      <c r="AB17" s="101"/>
    </row>
    <row r="18" spans="1:28" ht="60" customHeight="1" thickBot="1" x14ac:dyDescent="0.4">
      <c r="A18" s="3152"/>
      <c r="B18" s="11"/>
      <c r="C18" s="3348" t="s">
        <v>75</v>
      </c>
      <c r="D18" s="3349"/>
      <c r="E18" s="3349"/>
      <c r="F18" s="3349"/>
      <c r="G18" s="3349"/>
      <c r="H18" s="3354"/>
      <c r="I18" s="2281" t="s">
        <v>475</v>
      </c>
      <c r="J18" s="2282"/>
      <c r="K18" s="2282"/>
      <c r="L18" s="2282"/>
      <c r="M18" s="2282"/>
      <c r="N18" s="2282"/>
      <c r="O18" s="2282"/>
      <c r="P18" s="2282"/>
      <c r="Q18" s="2282"/>
      <c r="R18" s="2282"/>
      <c r="S18" s="2282"/>
      <c r="T18" s="2282"/>
      <c r="U18" s="2282"/>
      <c r="V18" s="2282"/>
      <c r="W18" s="2282"/>
      <c r="X18" s="2282"/>
      <c r="Y18" s="2282"/>
      <c r="Z18" s="2282"/>
      <c r="AA18" s="2283"/>
      <c r="AB18" s="101"/>
    </row>
    <row r="19" spans="1:28" ht="9.65" customHeight="1" thickBot="1" x14ac:dyDescent="0.4">
      <c r="A19" s="3152"/>
      <c r="B19" s="11"/>
      <c r="C19" s="96"/>
      <c r="D19" s="96"/>
      <c r="E19" s="96"/>
      <c r="F19" s="96"/>
      <c r="G19" s="96"/>
      <c r="H19" s="96"/>
      <c r="I19" s="3299"/>
      <c r="J19" s="3299"/>
      <c r="K19" s="3299"/>
      <c r="L19" s="3299"/>
      <c r="M19" s="3299"/>
      <c r="N19" s="3299"/>
      <c r="O19" s="3299"/>
      <c r="P19" s="3299"/>
      <c r="Q19" s="3299"/>
      <c r="R19" s="3299"/>
      <c r="S19" s="3299"/>
      <c r="T19" s="3299"/>
      <c r="U19" s="3299"/>
      <c r="V19" s="3299"/>
      <c r="W19" s="3299"/>
      <c r="X19" s="3299"/>
      <c r="Y19" s="3299"/>
      <c r="Z19" s="3299"/>
      <c r="AA19" s="3299"/>
      <c r="AB19" s="101"/>
    </row>
    <row r="20" spans="1:28" ht="15" customHeight="1" x14ac:dyDescent="0.35">
      <c r="A20" s="3152"/>
      <c r="B20" s="11"/>
      <c r="C20" s="976" t="s">
        <v>1138</v>
      </c>
      <c r="D20" s="977"/>
      <c r="E20" s="977"/>
      <c r="F20" s="977"/>
      <c r="G20" s="977"/>
      <c r="H20" s="978"/>
      <c r="I20" s="3358" t="s">
        <v>1240</v>
      </c>
      <c r="J20" s="3359"/>
      <c r="K20" s="3359"/>
      <c r="L20" s="3360"/>
      <c r="M20" s="992" t="s">
        <v>18</v>
      </c>
      <c r="N20" s="993"/>
      <c r="O20" s="993"/>
      <c r="P20" s="993"/>
      <c r="Q20" s="993"/>
      <c r="R20" s="993"/>
      <c r="S20" s="994"/>
      <c r="T20" s="992" t="s">
        <v>19</v>
      </c>
      <c r="U20" s="993"/>
      <c r="V20" s="993"/>
      <c r="W20" s="993"/>
      <c r="X20" s="993"/>
      <c r="Y20" s="993"/>
      <c r="Z20" s="993"/>
      <c r="AA20" s="993"/>
      <c r="AB20" s="101"/>
    </row>
    <row r="21" spans="1:28" ht="14" customHeight="1" thickBot="1" x14ac:dyDescent="0.4">
      <c r="A21" s="3152"/>
      <c r="B21" s="11"/>
      <c r="C21" s="3355"/>
      <c r="D21" s="3356"/>
      <c r="E21" s="3356"/>
      <c r="F21" s="3356"/>
      <c r="G21" s="3356"/>
      <c r="H21" s="3357"/>
      <c r="I21" s="3361"/>
      <c r="J21" s="3362"/>
      <c r="K21" s="3362"/>
      <c r="L21" s="3363"/>
      <c r="M21" s="3364" t="s">
        <v>20</v>
      </c>
      <c r="N21" s="3365"/>
      <c r="O21" s="3365"/>
      <c r="P21" s="3365"/>
      <c r="Q21" s="3365"/>
      <c r="R21" s="3365"/>
      <c r="S21" s="3366"/>
      <c r="T21" s="995" t="s">
        <v>21</v>
      </c>
      <c r="U21" s="996"/>
      <c r="V21" s="996"/>
      <c r="W21" s="996"/>
      <c r="X21" s="996"/>
      <c r="Y21" s="996"/>
      <c r="Z21" s="996"/>
      <c r="AA21" s="996"/>
      <c r="AB21" s="101"/>
    </row>
    <row r="22" spans="1:28" ht="8.5" customHeight="1" thickBot="1" x14ac:dyDescent="0.4">
      <c r="A22" s="3152"/>
      <c r="B22" s="11"/>
      <c r="C22" s="5"/>
      <c r="D22" s="5"/>
      <c r="E22" s="5"/>
      <c r="F22" s="5"/>
      <c r="G22" s="5"/>
      <c r="H22" s="5"/>
      <c r="I22" s="5"/>
      <c r="J22" s="5"/>
      <c r="K22" s="5"/>
      <c r="L22" s="5"/>
      <c r="M22" s="5"/>
      <c r="N22" s="5"/>
      <c r="O22" s="5"/>
      <c r="P22" s="5"/>
      <c r="Q22" s="5"/>
      <c r="R22" s="5"/>
      <c r="S22" s="5"/>
      <c r="T22" s="5"/>
      <c r="U22" s="5"/>
      <c r="V22" s="5"/>
      <c r="W22" s="5"/>
      <c r="X22" s="5"/>
      <c r="Y22" s="5"/>
      <c r="Z22" s="5"/>
      <c r="AA22" s="5"/>
      <c r="AB22" s="101"/>
    </row>
    <row r="23" spans="1:28" ht="28" customHeight="1" x14ac:dyDescent="0.35">
      <c r="A23" s="3152"/>
      <c r="B23" s="11"/>
      <c r="C23" s="992" t="s">
        <v>22</v>
      </c>
      <c r="D23" s="993"/>
      <c r="E23" s="993"/>
      <c r="F23" s="993"/>
      <c r="G23" s="993"/>
      <c r="H23" s="993"/>
      <c r="I23" s="994"/>
      <c r="J23" s="992" t="s">
        <v>23</v>
      </c>
      <c r="K23" s="993"/>
      <c r="L23" s="993"/>
      <c r="M23" s="993"/>
      <c r="N23" s="993"/>
      <c r="O23" s="993"/>
      <c r="P23" s="994"/>
      <c r="Q23" s="992" t="s">
        <v>24</v>
      </c>
      <c r="R23" s="993"/>
      <c r="S23" s="993"/>
      <c r="T23" s="993"/>
      <c r="U23" s="993"/>
      <c r="V23" s="993"/>
      <c r="W23" s="993"/>
      <c r="X23" s="993"/>
      <c r="Y23" s="993"/>
      <c r="Z23" s="993"/>
      <c r="AA23" s="993"/>
      <c r="AB23" s="101"/>
    </row>
    <row r="24" spans="1:28" ht="28.5" customHeight="1" thickBot="1" x14ac:dyDescent="0.4">
      <c r="A24" s="3152"/>
      <c r="B24" s="11"/>
      <c r="C24" s="995" t="s">
        <v>476</v>
      </c>
      <c r="D24" s="996"/>
      <c r="E24" s="996"/>
      <c r="F24" s="996"/>
      <c r="G24" s="996"/>
      <c r="H24" s="996"/>
      <c r="I24" s="2279"/>
      <c r="J24" s="995" t="s">
        <v>477</v>
      </c>
      <c r="K24" s="996"/>
      <c r="L24" s="996"/>
      <c r="M24" s="996"/>
      <c r="N24" s="996"/>
      <c r="O24" s="996"/>
      <c r="P24" s="997"/>
      <c r="Q24" s="3367" t="s">
        <v>478</v>
      </c>
      <c r="R24" s="2284"/>
      <c r="S24" s="2284"/>
      <c r="T24" s="2284"/>
      <c r="U24" s="2284"/>
      <c r="V24" s="2284"/>
      <c r="W24" s="2284"/>
      <c r="X24" s="2284"/>
      <c r="Y24" s="2284"/>
      <c r="Z24" s="2284"/>
      <c r="AA24" s="3368"/>
      <c r="AB24" s="101"/>
    </row>
    <row r="25" spans="1:28" ht="12.75" customHeight="1" thickBot="1" x14ac:dyDescent="0.4">
      <c r="A25" s="3152"/>
      <c r="B25" s="11"/>
      <c r="C25" s="5"/>
      <c r="D25" s="5"/>
      <c r="E25" s="5"/>
      <c r="F25" s="5"/>
      <c r="G25" s="5"/>
      <c r="H25" s="5"/>
      <c r="I25" s="5"/>
      <c r="J25" s="5"/>
      <c r="K25" s="5"/>
      <c r="L25" s="5"/>
      <c r="M25" s="5"/>
      <c r="N25" s="5"/>
      <c r="O25" s="5"/>
      <c r="P25" s="5"/>
      <c r="Q25" s="5"/>
      <c r="R25" s="5"/>
      <c r="S25" s="5"/>
      <c r="T25" s="5"/>
      <c r="U25" s="5"/>
      <c r="V25" s="5"/>
      <c r="W25" s="5"/>
      <c r="X25" s="5"/>
      <c r="Y25" s="5"/>
      <c r="Z25" s="5"/>
      <c r="AA25" s="5"/>
      <c r="AB25" s="101"/>
    </row>
    <row r="26" spans="1:28" ht="28.9" customHeight="1" thickBot="1" x14ac:dyDescent="0.4">
      <c r="A26" s="3152"/>
      <c r="B26" s="11"/>
      <c r="C26" s="3348" t="s">
        <v>26</v>
      </c>
      <c r="D26" s="3349"/>
      <c r="E26" s="3349"/>
      <c r="F26" s="3349"/>
      <c r="G26" s="3349"/>
      <c r="H26" s="3354"/>
      <c r="I26" s="2281" t="s">
        <v>479</v>
      </c>
      <c r="J26" s="2282"/>
      <c r="K26" s="2282"/>
      <c r="L26" s="2282"/>
      <c r="M26" s="2282"/>
      <c r="N26" s="2282"/>
      <c r="O26" s="2282"/>
      <c r="P26" s="2282"/>
      <c r="Q26" s="2282"/>
      <c r="R26" s="2282"/>
      <c r="S26" s="2282"/>
      <c r="T26" s="2282"/>
      <c r="U26" s="2282"/>
      <c r="V26" s="2282"/>
      <c r="W26" s="2282"/>
      <c r="X26" s="2282"/>
      <c r="Y26" s="2282"/>
      <c r="Z26" s="2282"/>
      <c r="AA26" s="2283"/>
      <c r="AB26" s="101"/>
    </row>
    <row r="27" spans="1:28" ht="7.15" customHeight="1" thickBot="1" x14ac:dyDescent="0.4">
      <c r="A27" s="3152"/>
      <c r="B27" s="11"/>
      <c r="C27" s="96"/>
      <c r="D27" s="96"/>
      <c r="E27" s="96"/>
      <c r="F27" s="96"/>
      <c r="G27" s="96"/>
      <c r="H27" s="96"/>
      <c r="I27" s="3299"/>
      <c r="J27" s="3299"/>
      <c r="K27" s="3299"/>
      <c r="L27" s="3299"/>
      <c r="M27" s="3299"/>
      <c r="N27" s="3299"/>
      <c r="O27" s="3299"/>
      <c r="P27" s="3299"/>
      <c r="Q27" s="3299"/>
      <c r="R27" s="3299"/>
      <c r="S27" s="3299"/>
      <c r="T27" s="3299"/>
      <c r="U27" s="3299"/>
      <c r="V27" s="3299"/>
      <c r="W27" s="3299"/>
      <c r="X27" s="3299"/>
      <c r="Y27" s="3299"/>
      <c r="Z27" s="3299"/>
      <c r="AA27" s="3299"/>
      <c r="AB27" s="101"/>
    </row>
    <row r="28" spans="1:28" ht="42" customHeight="1" thickBot="1" x14ac:dyDescent="0.4">
      <c r="A28" s="3152"/>
      <c r="B28" s="11"/>
      <c r="C28" s="3348" t="s">
        <v>28</v>
      </c>
      <c r="D28" s="3349"/>
      <c r="E28" s="3349"/>
      <c r="F28" s="3349"/>
      <c r="G28" s="3349"/>
      <c r="H28" s="3350"/>
      <c r="I28" s="2277">
        <v>1</v>
      </c>
      <c r="J28" s="3369"/>
      <c r="K28" s="3370" t="s">
        <v>29</v>
      </c>
      <c r="L28" s="3371"/>
      <c r="M28" s="3371"/>
      <c r="N28" s="3372"/>
      <c r="O28" s="3373" t="s">
        <v>30</v>
      </c>
      <c r="P28" s="3374"/>
      <c r="Q28" s="3374"/>
      <c r="R28" s="3375"/>
      <c r="S28" s="3300" t="s">
        <v>32</v>
      </c>
      <c r="T28" s="3373" t="s">
        <v>31</v>
      </c>
      <c r="U28" s="3374"/>
      <c r="V28" s="3375"/>
      <c r="W28" s="3301"/>
      <c r="X28" s="3376" t="s">
        <v>293</v>
      </c>
      <c r="Y28" s="3377"/>
      <c r="Z28" s="3378"/>
      <c r="AA28" s="3302"/>
      <c r="AB28" s="101"/>
    </row>
    <row r="29" spans="1:28" ht="8.5" customHeight="1" thickBot="1" x14ac:dyDescent="0.4">
      <c r="A29" s="3152"/>
      <c r="B29" s="11"/>
      <c r="C29" s="5"/>
      <c r="D29" s="5"/>
      <c r="E29" s="5"/>
      <c r="F29" s="5"/>
      <c r="G29" s="5"/>
      <c r="H29" s="5"/>
      <c r="I29" s="5"/>
      <c r="J29" s="5"/>
      <c r="K29" s="5"/>
      <c r="L29" s="5"/>
      <c r="M29" s="5"/>
      <c r="N29" s="5"/>
      <c r="O29" s="5"/>
      <c r="P29" s="5"/>
      <c r="Q29" s="5"/>
      <c r="R29" s="5"/>
      <c r="S29" s="5"/>
      <c r="T29" s="5"/>
      <c r="U29" s="5"/>
      <c r="V29" s="5"/>
      <c r="W29" s="5"/>
      <c r="X29" s="5"/>
      <c r="Y29" s="5"/>
      <c r="Z29" s="5"/>
      <c r="AA29" s="5"/>
      <c r="AB29" s="101"/>
    </row>
    <row r="30" spans="1:28" ht="15" customHeight="1" x14ac:dyDescent="0.35">
      <c r="A30" s="3152"/>
      <c r="B30" s="11"/>
      <c r="C30" s="3379" t="s">
        <v>34</v>
      </c>
      <c r="D30" s="3380"/>
      <c r="E30" s="3380"/>
      <c r="F30" s="3380"/>
      <c r="G30" s="3380"/>
      <c r="H30" s="3380"/>
      <c r="I30" s="3380"/>
      <c r="J30" s="3381"/>
      <c r="K30" s="3385" t="s">
        <v>35</v>
      </c>
      <c r="L30" s="3386"/>
      <c r="M30" s="3386"/>
      <c r="N30" s="3386"/>
      <c r="O30" s="3386"/>
      <c r="P30" s="3386"/>
      <c r="Q30" s="3386"/>
      <c r="R30" s="3387"/>
      <c r="S30" s="3388" t="s">
        <v>36</v>
      </c>
      <c r="T30" s="3389"/>
      <c r="U30" s="3389"/>
      <c r="V30" s="3389"/>
      <c r="W30" s="3390"/>
      <c r="X30" s="3391" t="s">
        <v>37</v>
      </c>
      <c r="Y30" s="3392"/>
      <c r="Z30" s="3392"/>
      <c r="AA30" s="3393"/>
      <c r="AB30" s="101"/>
    </row>
    <row r="31" spans="1:28" ht="11.5" customHeight="1" x14ac:dyDescent="0.35">
      <c r="A31" s="3152"/>
      <c r="B31" s="11"/>
      <c r="C31" s="3382"/>
      <c r="D31" s="3383"/>
      <c r="E31" s="3383"/>
      <c r="F31" s="3383"/>
      <c r="G31" s="3383"/>
      <c r="H31" s="3383"/>
      <c r="I31" s="3383"/>
      <c r="J31" s="3384"/>
      <c r="K31" s="3394" t="s">
        <v>38</v>
      </c>
      <c r="L31" s="3395"/>
      <c r="M31" s="3395"/>
      <c r="N31" s="3396"/>
      <c r="O31" s="3397" t="s">
        <v>39</v>
      </c>
      <c r="P31" s="3395"/>
      <c r="Q31" s="3395"/>
      <c r="R31" s="3396"/>
      <c r="S31" s="3397" t="s">
        <v>38</v>
      </c>
      <c r="T31" s="3396"/>
      <c r="U31" s="3397" t="s">
        <v>39</v>
      </c>
      <c r="V31" s="3395"/>
      <c r="W31" s="3396"/>
      <c r="X31" s="3397" t="s">
        <v>38</v>
      </c>
      <c r="Y31" s="3396"/>
      <c r="Z31" s="3397" t="s">
        <v>39</v>
      </c>
      <c r="AA31" s="3396"/>
      <c r="AB31" s="101"/>
    </row>
    <row r="32" spans="1:28" ht="13.15" customHeight="1" thickBot="1" x14ac:dyDescent="0.4">
      <c r="A32" s="3152"/>
      <c r="B32" s="11"/>
      <c r="C32" s="3382"/>
      <c r="D32" s="3383"/>
      <c r="E32" s="3383"/>
      <c r="F32" s="3383"/>
      <c r="G32" s="3383"/>
      <c r="H32" s="3383"/>
      <c r="I32" s="3383"/>
      <c r="J32" s="3384"/>
      <c r="K32" s="2032">
        <v>0</v>
      </c>
      <c r="L32" s="2033"/>
      <c r="M32" s="2033"/>
      <c r="N32" s="2034"/>
      <c r="O32" s="3398">
        <v>0.59</v>
      </c>
      <c r="P32" s="3399"/>
      <c r="Q32" s="3399"/>
      <c r="R32" s="3400"/>
      <c r="S32" s="3398">
        <v>0.6</v>
      </c>
      <c r="T32" s="3400"/>
      <c r="U32" s="3398">
        <v>0.69</v>
      </c>
      <c r="V32" s="3399"/>
      <c r="W32" s="3400"/>
      <c r="X32" s="3398">
        <v>0.7</v>
      </c>
      <c r="Y32" s="3400"/>
      <c r="Z32" s="3398">
        <v>1</v>
      </c>
      <c r="AA32" s="3400"/>
      <c r="AB32" s="101"/>
    </row>
    <row r="33" spans="1:28" ht="8.5" customHeight="1" thickBot="1" x14ac:dyDescent="0.4">
      <c r="A33" s="3152"/>
      <c r="B33" s="11"/>
      <c r="C33" s="5"/>
      <c r="D33" s="5"/>
      <c r="E33" s="5"/>
      <c r="F33" s="5"/>
      <c r="G33" s="5"/>
      <c r="H33" s="5"/>
      <c r="I33" s="5"/>
      <c r="J33" s="5"/>
      <c r="K33" s="5"/>
      <c r="L33" s="5"/>
      <c r="M33" s="5"/>
      <c r="N33" s="5"/>
      <c r="O33" s="5"/>
      <c r="P33" s="5"/>
      <c r="Q33" s="5"/>
      <c r="R33" s="5"/>
      <c r="S33" s="5"/>
      <c r="T33" s="5"/>
      <c r="U33" s="5"/>
      <c r="V33" s="5"/>
      <c r="W33" s="5"/>
      <c r="X33" s="5"/>
      <c r="Y33" s="5"/>
      <c r="Z33" s="5"/>
      <c r="AA33" s="5"/>
      <c r="AB33" s="101"/>
    </row>
    <row r="34" spans="1:28" s="465" customFormat="1" ht="14" customHeight="1" thickBot="1" x14ac:dyDescent="0.4">
      <c r="A34" s="3271"/>
      <c r="B34" s="3272"/>
      <c r="C34" s="3348" t="s">
        <v>40</v>
      </c>
      <c r="D34" s="3349"/>
      <c r="E34" s="3349"/>
      <c r="F34" s="3349"/>
      <c r="G34" s="3349"/>
      <c r="H34" s="3349"/>
      <c r="I34" s="3349"/>
      <c r="J34" s="3349"/>
      <c r="K34" s="3349"/>
      <c r="L34" s="3349"/>
      <c r="M34" s="3349"/>
      <c r="N34" s="3349"/>
      <c r="O34" s="3349"/>
      <c r="P34" s="3349"/>
      <c r="Q34" s="3349"/>
      <c r="R34" s="3349"/>
      <c r="S34" s="3349"/>
      <c r="T34" s="3349"/>
      <c r="U34" s="3349"/>
      <c r="V34" s="3349"/>
      <c r="W34" s="3349"/>
      <c r="X34" s="3349"/>
      <c r="Y34" s="3349"/>
      <c r="Z34" s="3349"/>
      <c r="AA34" s="3354"/>
      <c r="AB34" s="101"/>
    </row>
    <row r="35" spans="1:28" s="465" customFormat="1" ht="97.5" customHeight="1" thickBot="1" x14ac:dyDescent="0.4">
      <c r="A35" s="3271"/>
      <c r="B35" s="3272"/>
      <c r="C35" s="992" t="s">
        <v>41</v>
      </c>
      <c r="D35" s="993"/>
      <c r="E35" s="993"/>
      <c r="F35" s="993"/>
      <c r="G35" s="994"/>
      <c r="H35" s="3303" t="s">
        <v>480</v>
      </c>
      <c r="I35" s="3303" t="s">
        <v>902</v>
      </c>
      <c r="J35" s="3304" t="s">
        <v>42</v>
      </c>
      <c r="K35" s="3348" t="s">
        <v>43</v>
      </c>
      <c r="L35" s="3349"/>
      <c r="M35" s="3349"/>
      <c r="N35" s="3349"/>
      <c r="O35" s="3349"/>
      <c r="P35" s="3349"/>
      <c r="Q35" s="3349"/>
      <c r="R35" s="3349"/>
      <c r="S35" s="3349"/>
      <c r="T35" s="3349"/>
      <c r="U35" s="3349"/>
      <c r="V35" s="3349"/>
      <c r="W35" s="3349"/>
      <c r="X35" s="3349"/>
      <c r="Y35" s="3349"/>
      <c r="Z35" s="3349"/>
      <c r="AA35" s="3349"/>
      <c r="AB35" s="101"/>
    </row>
    <row r="36" spans="1:28" s="465" customFormat="1" ht="72" customHeight="1" x14ac:dyDescent="0.35">
      <c r="A36" s="3271"/>
      <c r="B36" s="3272"/>
      <c r="C36" s="3401" t="s">
        <v>481</v>
      </c>
      <c r="D36" s="3402"/>
      <c r="E36" s="3402"/>
      <c r="F36" s="3402"/>
      <c r="G36" s="3403"/>
      <c r="H36" s="3305">
        <v>4</v>
      </c>
      <c r="I36" s="3305">
        <v>3</v>
      </c>
      <c r="J36" s="3306">
        <v>0.75</v>
      </c>
      <c r="K36" s="3404" t="s">
        <v>482</v>
      </c>
      <c r="L36" s="3405"/>
      <c r="M36" s="3405"/>
      <c r="N36" s="3405"/>
      <c r="O36" s="3405"/>
      <c r="P36" s="3405"/>
      <c r="Q36" s="3405"/>
      <c r="R36" s="3405"/>
      <c r="S36" s="3405"/>
      <c r="T36" s="3405"/>
      <c r="U36" s="3405"/>
      <c r="V36" s="3405"/>
      <c r="W36" s="3405"/>
      <c r="X36" s="3405"/>
      <c r="Y36" s="3405"/>
      <c r="Z36" s="3405"/>
      <c r="AA36" s="3406"/>
      <c r="AB36" s="101"/>
    </row>
    <row r="37" spans="1:28" s="465" customFormat="1" ht="30.75" customHeight="1" x14ac:dyDescent="0.35">
      <c r="A37" s="3271"/>
      <c r="B37" s="3272"/>
      <c r="C37" s="3401" t="s">
        <v>483</v>
      </c>
      <c r="D37" s="3402"/>
      <c r="E37" s="3402"/>
      <c r="F37" s="3402"/>
      <c r="G37" s="3403"/>
      <c r="H37" s="3305">
        <v>6</v>
      </c>
      <c r="I37" s="3305">
        <v>6</v>
      </c>
      <c r="J37" s="3306">
        <v>1</v>
      </c>
      <c r="K37" s="2040" t="s">
        <v>903</v>
      </c>
      <c r="L37" s="2041"/>
      <c r="M37" s="2041"/>
      <c r="N37" s="2041"/>
      <c r="O37" s="2041"/>
      <c r="P37" s="2041"/>
      <c r="Q37" s="2041"/>
      <c r="R37" s="2041"/>
      <c r="S37" s="2041"/>
      <c r="T37" s="2041"/>
      <c r="U37" s="2041"/>
      <c r="V37" s="2041"/>
      <c r="W37" s="2041"/>
      <c r="X37" s="2041"/>
      <c r="Y37" s="2041"/>
      <c r="Z37" s="2041"/>
      <c r="AA37" s="3076"/>
      <c r="AB37" s="101"/>
    </row>
    <row r="38" spans="1:28" s="465" customFormat="1" ht="30.75" customHeight="1" x14ac:dyDescent="0.35">
      <c r="A38" s="3271"/>
      <c r="B38" s="3272"/>
      <c r="C38" s="2040" t="s">
        <v>484</v>
      </c>
      <c r="D38" s="2041"/>
      <c r="E38" s="2041"/>
      <c r="F38" s="2041"/>
      <c r="G38" s="2042"/>
      <c r="H38" s="103">
        <v>4</v>
      </c>
      <c r="I38" s="103">
        <v>4</v>
      </c>
      <c r="J38" s="3307">
        <v>1</v>
      </c>
      <c r="K38" s="2040" t="s">
        <v>1241</v>
      </c>
      <c r="L38" s="2041"/>
      <c r="M38" s="2041"/>
      <c r="N38" s="2041"/>
      <c r="O38" s="2041"/>
      <c r="P38" s="2041"/>
      <c r="Q38" s="2041"/>
      <c r="R38" s="2041"/>
      <c r="S38" s="2041"/>
      <c r="T38" s="2041"/>
      <c r="U38" s="2041"/>
      <c r="V38" s="2041"/>
      <c r="W38" s="2041"/>
      <c r="X38" s="2041"/>
      <c r="Y38" s="2041"/>
      <c r="Z38" s="2041"/>
      <c r="AA38" s="3076"/>
      <c r="AB38" s="101"/>
    </row>
    <row r="39" spans="1:28" s="465" customFormat="1" ht="26.25" customHeight="1" thickBot="1" x14ac:dyDescent="0.4">
      <c r="A39" s="3271"/>
      <c r="B39" s="3272"/>
      <c r="C39" s="995" t="s">
        <v>485</v>
      </c>
      <c r="D39" s="996"/>
      <c r="E39" s="996"/>
      <c r="F39" s="996"/>
      <c r="G39" s="2279"/>
      <c r="H39" s="3308">
        <v>0</v>
      </c>
      <c r="I39" s="3308">
        <v>0</v>
      </c>
      <c r="J39" s="103" t="e">
        <v>#DIV/0!</v>
      </c>
      <c r="K39" s="995"/>
      <c r="L39" s="996"/>
      <c r="M39" s="996"/>
      <c r="N39" s="996"/>
      <c r="O39" s="996"/>
      <c r="P39" s="996"/>
      <c r="Q39" s="996"/>
      <c r="R39" s="996"/>
      <c r="S39" s="996"/>
      <c r="T39" s="996"/>
      <c r="U39" s="996"/>
      <c r="V39" s="996"/>
      <c r="W39" s="996"/>
      <c r="X39" s="996"/>
      <c r="Y39" s="996"/>
      <c r="Z39" s="996"/>
      <c r="AA39" s="997"/>
      <c r="AB39" s="101"/>
    </row>
    <row r="40" spans="1:28" s="465" customFormat="1" ht="15.75" customHeight="1" thickBot="1" x14ac:dyDescent="0.4">
      <c r="A40" s="3271"/>
      <c r="B40" s="3272"/>
      <c r="C40" s="3407" t="s">
        <v>46</v>
      </c>
      <c r="D40" s="3408"/>
      <c r="E40" s="3408"/>
      <c r="F40" s="3408"/>
      <c r="G40" s="3409"/>
      <c r="H40" s="3309">
        <v>14</v>
      </c>
      <c r="I40" s="3309">
        <v>13</v>
      </c>
      <c r="J40" s="3310">
        <v>0.93</v>
      </c>
      <c r="K40" s="3410"/>
      <c r="L40" s="3411"/>
      <c r="M40" s="3411"/>
      <c r="N40" s="3411"/>
      <c r="O40" s="3411"/>
      <c r="P40" s="3411"/>
      <c r="Q40" s="3411"/>
      <c r="R40" s="3411"/>
      <c r="S40" s="3411"/>
      <c r="T40" s="3411"/>
      <c r="U40" s="3411"/>
      <c r="V40" s="3411"/>
      <c r="W40" s="3411"/>
      <c r="X40" s="3411"/>
      <c r="Y40" s="3411"/>
      <c r="Z40" s="3411"/>
      <c r="AA40" s="3411"/>
      <c r="AB40" s="101"/>
    </row>
    <row r="41" spans="1:28" s="465" customFormat="1" ht="9.75" customHeight="1" x14ac:dyDescent="0.35">
      <c r="A41" s="3271"/>
      <c r="B41" s="3412"/>
      <c r="C41" s="3413"/>
      <c r="D41" s="3413"/>
      <c r="E41" s="5"/>
      <c r="F41" s="5"/>
      <c r="G41" s="5"/>
      <c r="H41" s="5"/>
      <c r="I41" s="5"/>
      <c r="J41" s="5"/>
      <c r="K41" s="5"/>
      <c r="L41" s="5"/>
      <c r="M41" s="5"/>
      <c r="N41" s="5"/>
      <c r="O41" s="5"/>
      <c r="P41" s="5"/>
      <c r="Q41" s="5"/>
      <c r="R41" s="5"/>
      <c r="S41" s="5"/>
      <c r="T41" s="5"/>
      <c r="U41" s="5"/>
      <c r="V41" s="5"/>
      <c r="W41" s="5"/>
      <c r="X41" s="5"/>
      <c r="Y41" s="5"/>
      <c r="Z41" s="5"/>
      <c r="AA41" s="5"/>
      <c r="AB41" s="101"/>
    </row>
    <row r="42" spans="1:28" s="465" customFormat="1" ht="11.25" customHeight="1" thickBot="1" x14ac:dyDescent="0.4">
      <c r="A42" s="3271"/>
      <c r="B42" s="3412"/>
      <c r="C42" s="3413"/>
      <c r="D42" s="3413"/>
      <c r="E42" s="5"/>
      <c r="F42" s="5"/>
      <c r="G42" s="5"/>
      <c r="H42" s="5"/>
      <c r="I42" s="5"/>
      <c r="J42" s="5"/>
      <c r="K42" s="5"/>
      <c r="L42" s="5"/>
      <c r="M42" s="5"/>
      <c r="N42" s="5"/>
      <c r="O42" s="5"/>
      <c r="P42" s="5"/>
      <c r="Q42" s="5"/>
      <c r="R42" s="5"/>
      <c r="S42" s="5"/>
      <c r="T42" s="5"/>
      <c r="U42" s="5"/>
      <c r="V42" s="5"/>
      <c r="W42" s="5"/>
      <c r="X42" s="5"/>
      <c r="Y42" s="5"/>
      <c r="Z42" s="5"/>
      <c r="AA42" s="5"/>
      <c r="AB42" s="101"/>
    </row>
    <row r="43" spans="1:28" s="465" customFormat="1" ht="14.5" customHeight="1" x14ac:dyDescent="0.35">
      <c r="A43" s="3271"/>
      <c r="B43" s="3272"/>
      <c r="C43" s="3414" t="s">
        <v>47</v>
      </c>
      <c r="D43" s="3415"/>
      <c r="E43" s="3415"/>
      <c r="F43" s="3415"/>
      <c r="G43" s="3415"/>
      <c r="H43" s="3415"/>
      <c r="I43" s="3415"/>
      <c r="J43" s="3415"/>
      <c r="K43" s="3415"/>
      <c r="L43" s="3415"/>
      <c r="M43" s="3415"/>
      <c r="N43" s="3415"/>
      <c r="O43" s="3415"/>
      <c r="P43" s="3415"/>
      <c r="Q43" s="3415"/>
      <c r="R43" s="3415"/>
      <c r="S43" s="3415"/>
      <c r="T43" s="3415"/>
      <c r="U43" s="3415"/>
      <c r="V43" s="3415"/>
      <c r="W43" s="3415"/>
      <c r="X43" s="3415"/>
      <c r="Y43" s="3415"/>
      <c r="Z43" s="3415"/>
      <c r="AA43" s="3415"/>
      <c r="AB43" s="101"/>
    </row>
    <row r="44" spans="1:28" ht="1.1499999999999999" customHeight="1" thickBot="1" x14ac:dyDescent="0.4">
      <c r="A44" s="3152"/>
      <c r="B44" s="11"/>
      <c r="C44" s="3416"/>
      <c r="D44" s="3417"/>
      <c r="E44" s="3417"/>
      <c r="F44" s="3417"/>
      <c r="G44" s="3417"/>
      <c r="H44" s="3417"/>
      <c r="I44" s="3417"/>
      <c r="J44" s="3417"/>
      <c r="K44" s="3417"/>
      <c r="L44" s="3417"/>
      <c r="M44" s="3417"/>
      <c r="N44" s="3417"/>
      <c r="O44" s="3417"/>
      <c r="P44" s="3417"/>
      <c r="Q44" s="3417"/>
      <c r="R44" s="3417"/>
      <c r="S44" s="3417"/>
      <c r="T44" s="3417"/>
      <c r="U44" s="3417"/>
      <c r="V44" s="3417"/>
      <c r="W44" s="3417"/>
      <c r="X44" s="3417"/>
      <c r="Y44" s="3417"/>
      <c r="Z44" s="3417"/>
      <c r="AA44" s="3417"/>
      <c r="AB44" s="101"/>
    </row>
    <row r="45" spans="1:28" x14ac:dyDescent="0.35">
      <c r="A45" s="3152"/>
      <c r="B45" s="11"/>
      <c r="C45" s="986"/>
      <c r="D45" s="987"/>
      <c r="E45" s="987"/>
      <c r="F45" s="987"/>
      <c r="G45" s="987"/>
      <c r="H45" s="987"/>
      <c r="I45" s="987"/>
      <c r="J45" s="987"/>
      <c r="K45" s="987"/>
      <c r="L45" s="987"/>
      <c r="M45" s="987"/>
      <c r="N45" s="987"/>
      <c r="O45" s="987"/>
      <c r="P45" s="987"/>
      <c r="Q45" s="987"/>
      <c r="R45" s="987"/>
      <c r="S45" s="987"/>
      <c r="T45" s="987"/>
      <c r="U45" s="987"/>
      <c r="V45" s="987"/>
      <c r="W45" s="987"/>
      <c r="X45" s="987"/>
      <c r="Y45" s="987"/>
      <c r="Z45" s="987"/>
      <c r="AA45" s="987"/>
      <c r="AB45" s="101"/>
    </row>
    <row r="46" spans="1:28" x14ac:dyDescent="0.35">
      <c r="A46" s="3152"/>
      <c r="B46" s="11"/>
      <c r="C46" s="989"/>
      <c r="D46" s="990"/>
      <c r="E46" s="990"/>
      <c r="F46" s="990"/>
      <c r="G46" s="990"/>
      <c r="H46" s="990"/>
      <c r="I46" s="990"/>
      <c r="J46" s="990"/>
      <c r="K46" s="990"/>
      <c r="L46" s="990"/>
      <c r="M46" s="990"/>
      <c r="N46" s="990"/>
      <c r="O46" s="990"/>
      <c r="P46" s="990"/>
      <c r="Q46" s="990"/>
      <c r="R46" s="990"/>
      <c r="S46" s="990"/>
      <c r="T46" s="990"/>
      <c r="U46" s="990"/>
      <c r="V46" s="990"/>
      <c r="W46" s="990"/>
      <c r="X46" s="990"/>
      <c r="Y46" s="990"/>
      <c r="Z46" s="990"/>
      <c r="AA46" s="990"/>
      <c r="AB46" s="101"/>
    </row>
    <row r="47" spans="1:28" x14ac:dyDescent="0.35">
      <c r="A47" s="3152"/>
      <c r="B47" s="11"/>
      <c r="C47" s="989"/>
      <c r="D47" s="990"/>
      <c r="E47" s="990"/>
      <c r="F47" s="990"/>
      <c r="G47" s="990"/>
      <c r="H47" s="990"/>
      <c r="I47" s="990"/>
      <c r="J47" s="990"/>
      <c r="K47" s="990"/>
      <c r="L47" s="990"/>
      <c r="M47" s="990"/>
      <c r="N47" s="990"/>
      <c r="O47" s="990"/>
      <c r="P47" s="990"/>
      <c r="Q47" s="990"/>
      <c r="R47" s="990"/>
      <c r="S47" s="990"/>
      <c r="T47" s="990"/>
      <c r="U47" s="990"/>
      <c r="V47" s="990"/>
      <c r="W47" s="990"/>
      <c r="X47" s="990"/>
      <c r="Y47" s="990"/>
      <c r="Z47" s="990"/>
      <c r="AA47" s="990"/>
      <c r="AB47" s="101"/>
    </row>
    <row r="48" spans="1:28" x14ac:dyDescent="0.35">
      <c r="A48" s="3152"/>
      <c r="B48" s="11"/>
      <c r="C48" s="989"/>
      <c r="D48" s="990"/>
      <c r="E48" s="990"/>
      <c r="F48" s="990"/>
      <c r="G48" s="990"/>
      <c r="H48" s="990"/>
      <c r="I48" s="990"/>
      <c r="J48" s="990"/>
      <c r="K48" s="990"/>
      <c r="L48" s="990"/>
      <c r="M48" s="990"/>
      <c r="N48" s="990"/>
      <c r="O48" s="990"/>
      <c r="P48" s="990"/>
      <c r="Q48" s="990"/>
      <c r="R48" s="990"/>
      <c r="S48" s="990"/>
      <c r="T48" s="990"/>
      <c r="U48" s="990"/>
      <c r="V48" s="990"/>
      <c r="W48" s="990"/>
      <c r="X48" s="990"/>
      <c r="Y48" s="990"/>
      <c r="Z48" s="990"/>
      <c r="AA48" s="990"/>
      <c r="AB48" s="101"/>
    </row>
    <row r="49" spans="1:28" x14ac:dyDescent="0.35">
      <c r="A49" s="3152"/>
      <c r="B49" s="11"/>
      <c r="C49" s="989"/>
      <c r="D49" s="990"/>
      <c r="E49" s="990"/>
      <c r="F49" s="990"/>
      <c r="G49" s="990"/>
      <c r="H49" s="990"/>
      <c r="I49" s="990"/>
      <c r="J49" s="990"/>
      <c r="K49" s="990"/>
      <c r="L49" s="990"/>
      <c r="M49" s="990"/>
      <c r="N49" s="990"/>
      <c r="O49" s="990"/>
      <c r="P49" s="990"/>
      <c r="Q49" s="990"/>
      <c r="R49" s="990"/>
      <c r="S49" s="990"/>
      <c r="T49" s="990"/>
      <c r="U49" s="990"/>
      <c r="V49" s="990"/>
      <c r="W49" s="990"/>
      <c r="X49" s="990"/>
      <c r="Y49" s="990"/>
      <c r="Z49" s="990"/>
      <c r="AA49" s="990"/>
      <c r="AB49" s="101"/>
    </row>
    <row r="50" spans="1:28" x14ac:dyDescent="0.35">
      <c r="A50" s="3152"/>
      <c r="B50" s="11"/>
      <c r="C50" s="989"/>
      <c r="D50" s="990"/>
      <c r="E50" s="990"/>
      <c r="F50" s="990"/>
      <c r="G50" s="990"/>
      <c r="H50" s="990"/>
      <c r="I50" s="990"/>
      <c r="J50" s="990"/>
      <c r="K50" s="990"/>
      <c r="L50" s="990"/>
      <c r="M50" s="990"/>
      <c r="N50" s="990"/>
      <c r="O50" s="990"/>
      <c r="P50" s="990"/>
      <c r="Q50" s="990"/>
      <c r="R50" s="990"/>
      <c r="S50" s="990"/>
      <c r="T50" s="990"/>
      <c r="U50" s="990"/>
      <c r="V50" s="990"/>
      <c r="W50" s="990"/>
      <c r="X50" s="990"/>
      <c r="Y50" s="990"/>
      <c r="Z50" s="990"/>
      <c r="AA50" s="990"/>
      <c r="AB50" s="101"/>
    </row>
    <row r="51" spans="1:28" ht="90" customHeight="1" x14ac:dyDescent="0.35">
      <c r="A51" s="3152"/>
      <c r="B51" s="11"/>
      <c r="C51" s="989"/>
      <c r="D51" s="990"/>
      <c r="E51" s="990"/>
      <c r="F51" s="990"/>
      <c r="G51" s="990"/>
      <c r="H51" s="990"/>
      <c r="I51" s="990"/>
      <c r="J51" s="990"/>
      <c r="K51" s="990"/>
      <c r="L51" s="990"/>
      <c r="M51" s="990"/>
      <c r="N51" s="990"/>
      <c r="O51" s="990"/>
      <c r="P51" s="990"/>
      <c r="Q51" s="990"/>
      <c r="R51" s="990"/>
      <c r="S51" s="990"/>
      <c r="T51" s="990"/>
      <c r="U51" s="990"/>
      <c r="V51" s="990"/>
      <c r="W51" s="990"/>
      <c r="X51" s="990"/>
      <c r="Y51" s="990"/>
      <c r="Z51" s="990"/>
      <c r="AA51" s="990"/>
      <c r="AB51" s="101"/>
    </row>
    <row r="52" spans="1:28" ht="9" customHeight="1" x14ac:dyDescent="0.35">
      <c r="A52" s="3152"/>
      <c r="B52" s="3311"/>
      <c r="C52" s="3312"/>
      <c r="D52" s="3312"/>
      <c r="E52" s="3312"/>
      <c r="F52" s="3312"/>
      <c r="G52" s="3312"/>
      <c r="H52" s="3312"/>
      <c r="I52" s="3312"/>
      <c r="J52" s="3312"/>
      <c r="K52" s="3312"/>
      <c r="L52" s="3312"/>
      <c r="M52" s="3312"/>
      <c r="N52" s="3312"/>
      <c r="O52" s="3312"/>
      <c r="P52" s="3312"/>
      <c r="Q52" s="3312"/>
      <c r="R52" s="3312"/>
      <c r="S52" s="3312"/>
      <c r="T52" s="3312"/>
      <c r="U52" s="3312"/>
      <c r="V52" s="3312"/>
      <c r="W52" s="3312"/>
      <c r="X52" s="3312"/>
      <c r="Y52" s="3312"/>
      <c r="Z52" s="3312"/>
      <c r="AA52" s="3312"/>
      <c r="AB52" s="3313"/>
    </row>
    <row r="53" spans="1:28" ht="6" customHeight="1" thickBot="1" x14ac:dyDescent="0.4">
      <c r="A53" s="3152"/>
      <c r="B53" s="3314"/>
      <c r="C53" s="3315"/>
      <c r="D53" s="3315"/>
      <c r="E53" s="3315"/>
      <c r="F53" s="3315"/>
      <c r="G53" s="3315"/>
      <c r="H53" s="3315"/>
      <c r="I53" s="3315"/>
      <c r="J53" s="3315"/>
      <c r="K53" s="3315"/>
      <c r="L53" s="3315"/>
      <c r="M53" s="3315"/>
      <c r="N53" s="3315"/>
      <c r="O53" s="3315"/>
      <c r="P53" s="3315"/>
      <c r="Q53" s="3315"/>
      <c r="R53" s="3315"/>
      <c r="S53" s="3315"/>
      <c r="T53" s="3315"/>
      <c r="U53" s="3315"/>
      <c r="V53" s="3315"/>
      <c r="W53" s="3315"/>
      <c r="X53" s="3315"/>
      <c r="Y53" s="3315"/>
      <c r="Z53" s="3315"/>
      <c r="AA53" s="3315"/>
      <c r="AB53" s="3316"/>
    </row>
    <row r="54" spans="1:28" ht="15.5" customHeight="1" x14ac:dyDescent="0.35">
      <c r="A54" s="3152"/>
      <c r="B54" s="3317"/>
      <c r="C54" s="3418" t="s">
        <v>41</v>
      </c>
      <c r="D54" s="3419"/>
      <c r="E54" s="3419"/>
      <c r="F54" s="3419"/>
      <c r="G54" s="3420"/>
      <c r="H54" s="3418" t="s">
        <v>1140</v>
      </c>
      <c r="I54" s="3420"/>
      <c r="J54" s="3418" t="s">
        <v>1140</v>
      </c>
      <c r="K54" s="3419"/>
      <c r="L54" s="3419"/>
      <c r="M54" s="3420"/>
      <c r="N54" s="3418" t="s">
        <v>49</v>
      </c>
      <c r="O54" s="3419"/>
      <c r="P54" s="3419"/>
      <c r="Q54" s="3419"/>
      <c r="R54" s="3419"/>
      <c r="S54" s="3419"/>
      <c r="T54" s="3419"/>
      <c r="U54" s="3419"/>
      <c r="V54" s="3424" t="s">
        <v>50</v>
      </c>
      <c r="W54" s="3424"/>
      <c r="X54" s="3424"/>
      <c r="Y54" s="3424"/>
      <c r="Z54" s="3424"/>
      <c r="AA54" s="3424"/>
      <c r="AB54" s="3318"/>
    </row>
    <row r="55" spans="1:28" ht="12" customHeight="1" thickBot="1" x14ac:dyDescent="0.4">
      <c r="A55" s="3152"/>
      <c r="B55" s="3319"/>
      <c r="C55" s="3421"/>
      <c r="D55" s="3422"/>
      <c r="E55" s="3422"/>
      <c r="F55" s="3422"/>
      <c r="G55" s="3423"/>
      <c r="H55" s="3421" t="s">
        <v>1141</v>
      </c>
      <c r="I55" s="3423"/>
      <c r="J55" s="3421" t="s">
        <v>1142</v>
      </c>
      <c r="K55" s="3422"/>
      <c r="L55" s="3422"/>
      <c r="M55" s="3423"/>
      <c r="N55" s="3421"/>
      <c r="O55" s="3422"/>
      <c r="P55" s="3422"/>
      <c r="Q55" s="3422"/>
      <c r="R55" s="3422"/>
      <c r="S55" s="3422"/>
      <c r="T55" s="3422"/>
      <c r="U55" s="3422"/>
      <c r="V55" s="3425"/>
      <c r="W55" s="3425"/>
      <c r="X55" s="3425"/>
      <c r="Y55" s="3425"/>
      <c r="Z55" s="3425"/>
      <c r="AA55" s="3425"/>
      <c r="AB55" s="3318"/>
    </row>
    <row r="56" spans="1:28" ht="16" hidden="1" customHeight="1" thickBot="1" x14ac:dyDescent="0.4">
      <c r="A56" s="3152"/>
      <c r="B56" s="3317"/>
      <c r="C56" s="3427" t="s">
        <v>486</v>
      </c>
      <c r="D56" s="3428"/>
      <c r="E56" s="3428"/>
      <c r="F56" s="3428"/>
      <c r="G56" s="3429"/>
      <c r="H56" s="3430" t="s">
        <v>487</v>
      </c>
      <c r="I56" s="3431"/>
      <c r="J56" s="3432"/>
      <c r="K56" s="3433"/>
      <c r="L56" s="3433"/>
      <c r="M56" s="3434"/>
      <c r="N56" s="3435" t="s">
        <v>51</v>
      </c>
      <c r="O56" s="3436"/>
      <c r="P56" s="3436"/>
      <c r="Q56" s="3436"/>
      <c r="R56" s="3436"/>
      <c r="S56" s="3436"/>
      <c r="T56" s="3436"/>
      <c r="U56" s="3437"/>
      <c r="V56" s="3438" t="s">
        <v>488</v>
      </c>
      <c r="W56" s="3439"/>
      <c r="X56" s="3439"/>
      <c r="Y56" s="3439"/>
      <c r="Z56" s="3439"/>
      <c r="AA56" s="3439"/>
      <c r="AB56" s="3320"/>
    </row>
    <row r="57" spans="1:28" ht="51" customHeight="1" thickBot="1" x14ac:dyDescent="0.4">
      <c r="A57" s="3152"/>
      <c r="B57" s="3317"/>
      <c r="C57" s="3427" t="s">
        <v>489</v>
      </c>
      <c r="D57" s="3428"/>
      <c r="E57" s="3428"/>
      <c r="F57" s="3428"/>
      <c r="G57" s="3429"/>
      <c r="H57" s="3440" t="s">
        <v>487</v>
      </c>
      <c r="I57" s="3441"/>
      <c r="J57" s="3440"/>
      <c r="K57" s="3442"/>
      <c r="L57" s="3442"/>
      <c r="M57" s="3441"/>
      <c r="N57" s="3435" t="s">
        <v>51</v>
      </c>
      <c r="O57" s="3436"/>
      <c r="P57" s="3436"/>
      <c r="Q57" s="3436"/>
      <c r="R57" s="3436"/>
      <c r="S57" s="3436"/>
      <c r="T57" s="3436"/>
      <c r="U57" s="3437"/>
      <c r="V57" s="3438" t="s">
        <v>488</v>
      </c>
      <c r="W57" s="3439"/>
      <c r="X57" s="3439"/>
      <c r="Y57" s="3439"/>
      <c r="Z57" s="3439"/>
      <c r="AA57" s="3439"/>
      <c r="AB57" s="3320"/>
    </row>
    <row r="58" spans="1:28" ht="54" customHeight="1" thickBot="1" x14ac:dyDescent="0.4">
      <c r="A58" s="3152"/>
      <c r="B58" s="3317"/>
      <c r="C58" s="3427" t="s">
        <v>904</v>
      </c>
      <c r="D58" s="3428"/>
      <c r="E58" s="3428"/>
      <c r="F58" s="3428"/>
      <c r="G58" s="3429"/>
      <c r="H58" s="3440" t="s">
        <v>487</v>
      </c>
      <c r="I58" s="3441"/>
      <c r="J58" s="3440"/>
      <c r="K58" s="3442"/>
      <c r="L58" s="3442"/>
      <c r="M58" s="3441"/>
      <c r="N58" s="3435" t="s">
        <v>51</v>
      </c>
      <c r="O58" s="3436"/>
      <c r="P58" s="3436"/>
      <c r="Q58" s="3436"/>
      <c r="R58" s="3436"/>
      <c r="S58" s="3436"/>
      <c r="T58" s="3436"/>
      <c r="U58" s="3437"/>
      <c r="V58" s="3438" t="s">
        <v>488</v>
      </c>
      <c r="W58" s="3439"/>
      <c r="X58" s="3439"/>
      <c r="Y58" s="3439"/>
      <c r="Z58" s="3439"/>
      <c r="AA58" s="3439"/>
      <c r="AB58" s="3320"/>
    </row>
    <row r="59" spans="1:28" ht="54.65" customHeight="1" x14ac:dyDescent="0.35">
      <c r="A59" s="3152"/>
      <c r="B59" s="3317"/>
      <c r="C59" s="3426"/>
      <c r="D59" s="3443"/>
      <c r="E59" s="3443"/>
      <c r="F59" s="3443"/>
      <c r="G59" s="3444"/>
      <c r="H59" s="3440"/>
      <c r="I59" s="3441"/>
      <c r="J59" s="3440"/>
      <c r="K59" s="3442"/>
      <c r="L59" s="3442"/>
      <c r="M59" s="3441"/>
      <c r="N59" s="3430"/>
      <c r="O59" s="3445"/>
      <c r="P59" s="3445"/>
      <c r="Q59" s="3445"/>
      <c r="R59" s="3445"/>
      <c r="S59" s="3445"/>
      <c r="T59" s="3445"/>
      <c r="U59" s="3431"/>
      <c r="V59" s="3446"/>
      <c r="W59" s="3447"/>
      <c r="X59" s="3447"/>
      <c r="Y59" s="3447"/>
      <c r="Z59" s="3447"/>
      <c r="AA59" s="3447"/>
      <c r="AB59" s="3320"/>
    </row>
    <row r="60" spans="1:28" ht="54.65" customHeight="1" x14ac:dyDescent="0.35">
      <c r="A60" s="3152"/>
      <c r="B60" s="3317"/>
      <c r="C60" s="3448"/>
      <c r="D60" s="3442"/>
      <c r="E60" s="3442"/>
      <c r="F60" s="3442"/>
      <c r="G60" s="3441"/>
      <c r="H60" s="3440"/>
      <c r="I60" s="3441"/>
      <c r="J60" s="3440"/>
      <c r="K60" s="3442"/>
      <c r="L60" s="3442"/>
      <c r="M60" s="3441"/>
      <c r="N60" s="3440"/>
      <c r="O60" s="3442"/>
      <c r="P60" s="3442"/>
      <c r="Q60" s="3442"/>
      <c r="R60" s="3442"/>
      <c r="S60" s="3442"/>
      <c r="T60" s="3442"/>
      <c r="U60" s="3441"/>
      <c r="V60" s="3440"/>
      <c r="W60" s="3442"/>
      <c r="X60" s="3442"/>
      <c r="Y60" s="3442"/>
      <c r="Z60" s="3442"/>
      <c r="AA60" s="3442"/>
      <c r="AB60" s="3320"/>
    </row>
    <row r="61" spans="1:28" x14ac:dyDescent="0.35">
      <c r="A61" s="3152"/>
      <c r="B61" s="3321"/>
      <c r="C61" s="3312"/>
      <c r="D61" s="3312"/>
      <c r="E61" s="3312"/>
      <c r="F61" s="3312"/>
      <c r="G61" s="3312"/>
      <c r="H61" s="3312"/>
      <c r="I61" s="3312"/>
      <c r="J61" s="3312"/>
      <c r="K61" s="3312"/>
      <c r="L61" s="3312"/>
      <c r="M61" s="3312"/>
      <c r="N61" s="3312"/>
      <c r="O61" s="3312"/>
      <c r="P61" s="3312"/>
      <c r="Q61" s="3312"/>
      <c r="R61" s="3312"/>
      <c r="S61" s="3312"/>
      <c r="T61" s="3312"/>
      <c r="U61" s="3312"/>
      <c r="V61" s="3312"/>
      <c r="W61" s="3312"/>
      <c r="X61" s="3312"/>
      <c r="Y61" s="3312"/>
      <c r="Z61" s="3312"/>
      <c r="AA61" s="3312"/>
      <c r="AB61" s="3322"/>
    </row>
    <row r="62" spans="1:28" x14ac:dyDescent="0.35">
      <c r="A62" s="3152"/>
      <c r="B62" s="3152"/>
      <c r="C62" s="3152"/>
      <c r="D62" s="3152"/>
      <c r="E62" s="3152"/>
      <c r="F62" s="3152"/>
      <c r="G62" s="3152"/>
      <c r="H62" s="3152"/>
      <c r="I62" s="3152"/>
      <c r="J62" s="3152"/>
      <c r="K62" s="3152"/>
      <c r="L62" s="3152"/>
      <c r="M62" s="3152"/>
      <c r="N62" s="3152"/>
      <c r="O62" s="3152"/>
      <c r="P62" s="3152"/>
      <c r="Q62" s="3152"/>
      <c r="R62" s="3152"/>
      <c r="S62" s="3152"/>
      <c r="T62" s="3152"/>
      <c r="U62" s="3152"/>
      <c r="V62" s="3152"/>
      <c r="W62" s="3152"/>
      <c r="X62" s="3152"/>
      <c r="Y62" s="3152"/>
      <c r="Z62" s="3152"/>
      <c r="AA62" s="3152"/>
      <c r="AB62" s="3152"/>
    </row>
    <row r="63" spans="1:28" x14ac:dyDescent="0.35">
      <c r="A63" s="3152"/>
      <c r="B63" s="3152"/>
      <c r="C63" s="3152"/>
      <c r="D63" s="3152"/>
      <c r="E63" s="3152"/>
      <c r="F63" s="3152"/>
      <c r="G63" s="3152"/>
      <c r="H63" s="3152"/>
      <c r="I63" s="3152"/>
      <c r="J63" s="3152"/>
      <c r="K63" s="3152"/>
      <c r="L63" s="3152"/>
      <c r="M63" s="3152"/>
      <c r="N63" s="3152"/>
      <c r="O63" s="3152"/>
      <c r="P63" s="3152"/>
      <c r="Q63" s="3152"/>
      <c r="R63" s="3152"/>
      <c r="S63" s="3152"/>
      <c r="T63" s="3152"/>
      <c r="U63" s="3152"/>
      <c r="V63" s="3152"/>
      <c r="W63" s="3152"/>
      <c r="X63" s="3152"/>
      <c r="Y63" s="3152"/>
      <c r="Z63" s="3152"/>
      <c r="AA63" s="3152"/>
      <c r="AB63" s="3152"/>
    </row>
    <row r="64" spans="1:28" x14ac:dyDescent="0.35">
      <c r="A64" s="3152"/>
      <c r="B64" s="3152"/>
      <c r="C64" s="3152"/>
      <c r="D64" s="3152"/>
      <c r="E64" s="3152"/>
      <c r="F64" s="3152"/>
      <c r="G64" s="3152"/>
      <c r="H64" s="3152"/>
      <c r="I64" s="3152"/>
      <c r="J64" s="3152"/>
      <c r="K64" s="3152"/>
      <c r="L64" s="3152"/>
      <c r="M64" s="3152"/>
      <c r="N64" s="3152"/>
      <c r="O64" s="3152"/>
      <c r="P64" s="3152"/>
      <c r="Q64" s="3152"/>
      <c r="R64" s="3152"/>
      <c r="S64" s="3152"/>
      <c r="T64" s="3152"/>
      <c r="U64" s="3152"/>
      <c r="V64" s="3152"/>
      <c r="W64" s="3152"/>
      <c r="X64" s="3152"/>
      <c r="Y64" s="3152"/>
      <c r="Z64" s="3152"/>
      <c r="AA64" s="3152"/>
      <c r="AB64" s="3152"/>
    </row>
    <row r="65" spans="1:28" x14ac:dyDescent="0.35">
      <c r="A65" s="3152"/>
      <c r="B65" s="3152"/>
      <c r="C65" s="3152"/>
      <c r="D65" s="3152"/>
      <c r="E65" s="3152"/>
      <c r="F65" s="3152"/>
      <c r="G65" s="3152"/>
      <c r="H65" s="3152"/>
      <c r="I65" s="3152"/>
      <c r="J65" s="3152"/>
      <c r="K65" s="3152"/>
      <c r="L65" s="3152"/>
      <c r="M65" s="3152"/>
      <c r="N65" s="3152"/>
      <c r="O65" s="3152"/>
      <c r="P65" s="3152"/>
      <c r="Q65" s="3152"/>
      <c r="R65" s="3152"/>
      <c r="S65" s="3152"/>
      <c r="T65" s="3152"/>
      <c r="U65" s="3152"/>
      <c r="V65" s="3152"/>
      <c r="W65" s="3152"/>
      <c r="X65" s="3152"/>
      <c r="Y65" s="3152"/>
      <c r="Z65" s="3152"/>
      <c r="AA65" s="3152"/>
      <c r="AB65" s="3152"/>
    </row>
    <row r="66" spans="1:28" x14ac:dyDescent="0.35">
      <c r="A66" s="3152"/>
      <c r="B66" s="3152"/>
      <c r="C66" s="3152"/>
      <c r="D66" s="3152"/>
      <c r="E66" s="3152"/>
      <c r="F66" s="3152"/>
      <c r="G66" s="3152"/>
      <c r="H66" s="3152"/>
      <c r="I66" s="3152"/>
      <c r="J66" s="3152"/>
      <c r="K66" s="3152"/>
      <c r="L66" s="3152"/>
      <c r="M66" s="3152"/>
      <c r="N66" s="3152"/>
      <c r="O66" s="3152"/>
      <c r="P66" s="3152"/>
      <c r="Q66" s="3152"/>
      <c r="R66" s="3152"/>
      <c r="S66" s="3152"/>
      <c r="T66" s="3152"/>
      <c r="U66" s="3152"/>
      <c r="V66" s="3152"/>
      <c r="W66" s="3152"/>
      <c r="X66" s="3152"/>
      <c r="Y66" s="3152"/>
      <c r="Z66" s="3152"/>
      <c r="AA66" s="3152"/>
      <c r="AB66" s="3152"/>
    </row>
    <row r="67" spans="1:28" x14ac:dyDescent="0.35">
      <c r="A67" s="3152"/>
      <c r="B67" s="3152"/>
      <c r="C67" s="3152"/>
      <c r="D67" s="3152"/>
      <c r="E67" s="3152"/>
      <c r="F67" s="3152"/>
      <c r="G67" s="3152"/>
      <c r="H67" s="3152"/>
      <c r="I67" s="3152"/>
      <c r="J67" s="3152"/>
      <c r="K67" s="3152"/>
      <c r="L67" s="3152"/>
      <c r="M67" s="3152"/>
      <c r="N67" s="3152"/>
      <c r="O67" s="3152"/>
      <c r="P67" s="3152"/>
      <c r="Q67" s="3152"/>
      <c r="R67" s="3152"/>
      <c r="S67" s="3152"/>
      <c r="T67" s="3152"/>
      <c r="U67" s="3152"/>
      <c r="V67" s="3152"/>
      <c r="W67" s="3152"/>
      <c r="X67" s="3152"/>
      <c r="Y67" s="3152"/>
      <c r="Z67" s="3152"/>
      <c r="AA67" s="3152"/>
      <c r="AB67" s="3152"/>
    </row>
    <row r="68" spans="1:28" x14ac:dyDescent="0.35">
      <c r="A68" s="3152"/>
      <c r="B68" s="3152"/>
      <c r="C68" s="3152"/>
      <c r="D68" s="3152"/>
      <c r="E68" s="3152"/>
      <c r="F68" s="3152"/>
      <c r="G68" s="3152"/>
      <c r="H68" s="3152"/>
      <c r="I68" s="3152"/>
      <c r="J68" s="3152"/>
      <c r="K68" s="3152"/>
      <c r="L68" s="3152"/>
      <c r="M68" s="3152"/>
      <c r="N68" s="3152"/>
      <c r="O68" s="3152"/>
      <c r="P68" s="3152"/>
      <c r="Q68" s="3152"/>
      <c r="R68" s="3152"/>
      <c r="S68" s="3152"/>
      <c r="T68" s="3152"/>
      <c r="U68" s="3152"/>
      <c r="V68" s="3152"/>
      <c r="W68" s="3152"/>
      <c r="X68" s="3152"/>
      <c r="Y68" s="3152"/>
      <c r="Z68" s="3152"/>
      <c r="AA68" s="3152"/>
      <c r="AB68" s="3152"/>
    </row>
    <row r="69" spans="1:28" x14ac:dyDescent="0.35">
      <c r="A69" s="3152"/>
      <c r="B69" s="3152"/>
      <c r="C69" s="3152"/>
      <c r="D69" s="3152"/>
      <c r="E69" s="3152"/>
      <c r="F69" s="3152"/>
      <c r="G69" s="3152"/>
      <c r="H69" s="3152"/>
      <c r="I69" s="3152"/>
      <c r="J69" s="3152"/>
      <c r="K69" s="3152"/>
      <c r="L69" s="3152"/>
      <c r="M69" s="3152"/>
      <c r="N69" s="3152"/>
      <c r="O69" s="3152"/>
      <c r="P69" s="3152"/>
      <c r="Q69" s="3152"/>
      <c r="R69" s="3152"/>
      <c r="S69" s="3152"/>
      <c r="T69" s="3152"/>
      <c r="U69" s="3152"/>
      <c r="V69" s="3152"/>
      <c r="W69" s="3152"/>
      <c r="X69" s="3152"/>
      <c r="Y69" s="3152"/>
      <c r="Z69" s="3152"/>
      <c r="AA69" s="3152"/>
      <c r="AB69" s="3152"/>
    </row>
    <row r="70" spans="1:28" x14ac:dyDescent="0.35">
      <c r="A70" s="3152"/>
      <c r="B70" s="3152"/>
      <c r="C70" s="3152"/>
      <c r="D70" s="3152"/>
      <c r="E70" s="3152"/>
      <c r="F70" s="3152"/>
      <c r="G70" s="3152"/>
      <c r="H70" s="3152"/>
      <c r="I70" s="3152"/>
      <c r="J70" s="3152"/>
      <c r="K70" s="3152"/>
      <c r="L70" s="3152"/>
      <c r="M70" s="3152"/>
      <c r="N70" s="3152"/>
      <c r="O70" s="3152"/>
      <c r="P70" s="3152"/>
      <c r="Q70" s="3152"/>
      <c r="R70" s="3152"/>
      <c r="S70" s="3152"/>
      <c r="T70" s="3152"/>
      <c r="U70" s="3152"/>
      <c r="V70" s="3152"/>
      <c r="W70" s="3152"/>
      <c r="X70" s="3152"/>
      <c r="Y70" s="3152"/>
      <c r="Z70" s="3152"/>
      <c r="AA70" s="3152"/>
      <c r="AB70" s="3152"/>
    </row>
    <row r="71" spans="1:28" x14ac:dyDescent="0.35">
      <c r="A71" s="3152"/>
      <c r="B71" s="3152"/>
      <c r="C71" s="3152"/>
      <c r="D71" s="3152"/>
      <c r="E71" s="3152"/>
      <c r="F71" s="3152"/>
      <c r="G71" s="3152"/>
      <c r="H71" s="3152"/>
      <c r="I71" s="3152"/>
      <c r="J71" s="3152"/>
      <c r="K71" s="3152"/>
      <c r="L71" s="3152"/>
      <c r="M71" s="3152"/>
      <c r="N71" s="3152"/>
      <c r="O71" s="3152"/>
      <c r="P71" s="3152"/>
      <c r="Q71" s="3152"/>
      <c r="R71" s="3152"/>
      <c r="S71" s="3152"/>
      <c r="T71" s="3152"/>
      <c r="U71" s="3152"/>
      <c r="V71" s="3152"/>
      <c r="W71" s="3152"/>
      <c r="X71" s="3152"/>
      <c r="Y71" s="3152"/>
      <c r="Z71" s="3152"/>
      <c r="AA71" s="3152"/>
      <c r="AB71" s="3152"/>
    </row>
    <row r="72" spans="1:28" x14ac:dyDescent="0.35">
      <c r="A72" s="3152"/>
      <c r="B72" s="3152"/>
      <c r="C72" s="3152"/>
      <c r="D72" s="3152"/>
      <c r="E72" s="3152"/>
      <c r="F72" s="3152"/>
      <c r="G72" s="3152"/>
      <c r="H72" s="3152"/>
      <c r="I72" s="3152"/>
      <c r="J72" s="3152"/>
      <c r="K72" s="3152"/>
      <c r="L72" s="3152"/>
      <c r="M72" s="3152"/>
      <c r="N72" s="3152"/>
      <c r="O72" s="3152"/>
      <c r="P72" s="3152"/>
      <c r="Q72" s="3152"/>
      <c r="R72" s="3152"/>
      <c r="S72" s="3152"/>
      <c r="T72" s="3152"/>
      <c r="U72" s="3152"/>
      <c r="V72" s="3152"/>
      <c r="W72" s="3152"/>
      <c r="X72" s="3152"/>
      <c r="Y72" s="3152"/>
      <c r="Z72" s="3152"/>
      <c r="AA72" s="3152"/>
      <c r="AB72" s="3152"/>
    </row>
    <row r="73" spans="1:28" x14ac:dyDescent="0.35">
      <c r="A73" s="3152"/>
      <c r="B73" s="3152"/>
      <c r="C73" s="3152"/>
      <c r="D73" s="3152"/>
      <c r="E73" s="3152"/>
      <c r="F73" s="3152"/>
      <c r="G73" s="3152"/>
      <c r="H73" s="3152"/>
      <c r="I73" s="3152"/>
      <c r="J73" s="3152"/>
      <c r="K73" s="3152"/>
      <c r="L73" s="3152"/>
      <c r="M73" s="3152"/>
      <c r="N73" s="3152"/>
      <c r="O73" s="3152"/>
      <c r="P73" s="3152"/>
      <c r="Q73" s="3152"/>
      <c r="R73" s="3152"/>
      <c r="S73" s="3152"/>
      <c r="T73" s="3152"/>
      <c r="U73" s="3152"/>
      <c r="V73" s="3152"/>
      <c r="W73" s="3152"/>
      <c r="X73" s="3152"/>
      <c r="Y73" s="3152"/>
      <c r="Z73" s="3152"/>
      <c r="AA73" s="3152"/>
      <c r="AB73" s="3152"/>
    </row>
    <row r="74" spans="1:28" x14ac:dyDescent="0.35">
      <c r="A74" s="3152"/>
      <c r="B74" s="3152"/>
      <c r="C74" s="3152"/>
      <c r="D74" s="3152"/>
      <c r="E74" s="3152"/>
      <c r="F74" s="3152"/>
      <c r="G74" s="3152"/>
      <c r="H74" s="3152"/>
      <c r="I74" s="3152"/>
      <c r="J74" s="3152"/>
      <c r="K74" s="3152"/>
      <c r="L74" s="3152"/>
      <c r="M74" s="3152"/>
      <c r="N74" s="3152"/>
      <c r="O74" s="3152"/>
      <c r="P74" s="3152"/>
      <c r="Q74" s="3152"/>
      <c r="R74" s="3152"/>
      <c r="S74" s="3152"/>
      <c r="T74" s="3152"/>
      <c r="U74" s="3152"/>
      <c r="V74" s="3152"/>
      <c r="W74" s="3152"/>
      <c r="X74" s="3152"/>
      <c r="Y74" s="3152"/>
      <c r="Z74" s="3152"/>
      <c r="AA74" s="3152"/>
      <c r="AB74" s="3152"/>
    </row>
    <row r="75" spans="1:28" x14ac:dyDescent="0.35">
      <c r="A75" s="3152"/>
      <c r="B75" s="3152"/>
      <c r="C75" s="3152"/>
      <c r="D75" s="3152"/>
      <c r="E75" s="3152"/>
      <c r="F75" s="3152"/>
      <c r="G75" s="3152"/>
      <c r="H75" s="3152"/>
      <c r="I75" s="3152"/>
      <c r="J75" s="3152"/>
      <c r="K75" s="3152"/>
      <c r="L75" s="3152"/>
      <c r="M75" s="3152"/>
      <c r="N75" s="3152"/>
      <c r="O75" s="3152"/>
      <c r="P75" s="3152"/>
      <c r="Q75" s="3152"/>
      <c r="R75" s="3152"/>
      <c r="S75" s="3152"/>
      <c r="T75" s="3152"/>
      <c r="U75" s="3152"/>
      <c r="V75" s="3152"/>
      <c r="W75" s="3152"/>
      <c r="X75" s="3152"/>
      <c r="Y75" s="3152"/>
      <c r="Z75" s="3152"/>
      <c r="AA75" s="3152"/>
      <c r="AB75" s="3152"/>
    </row>
    <row r="76" spans="1:28" x14ac:dyDescent="0.35">
      <c r="A76" s="3152"/>
      <c r="B76" s="3152"/>
      <c r="C76" s="3152"/>
      <c r="D76" s="3152"/>
      <c r="E76" s="3152"/>
      <c r="F76" s="3152"/>
      <c r="G76" s="3152"/>
      <c r="H76" s="3152"/>
      <c r="I76" s="3152"/>
      <c r="J76" s="3152"/>
      <c r="K76" s="3152"/>
      <c r="L76" s="3152"/>
      <c r="M76" s="3152"/>
      <c r="N76" s="3152"/>
      <c r="O76" s="3152"/>
      <c r="P76" s="3152"/>
      <c r="Q76" s="3152"/>
      <c r="R76" s="3152"/>
      <c r="S76" s="3152"/>
      <c r="T76" s="3152"/>
      <c r="U76" s="3152"/>
      <c r="V76" s="3152"/>
      <c r="W76" s="3152"/>
      <c r="X76" s="3152"/>
      <c r="Y76" s="3152"/>
      <c r="Z76" s="3152"/>
      <c r="AA76" s="3152"/>
      <c r="AB76" s="3152"/>
    </row>
    <row r="77" spans="1:28" x14ac:dyDescent="0.35">
      <c r="A77" s="3152"/>
      <c r="B77" s="3152"/>
      <c r="C77" s="3152"/>
      <c r="D77" s="3152"/>
      <c r="E77" s="3152"/>
      <c r="F77" s="3152"/>
      <c r="G77" s="3152"/>
      <c r="H77" s="3152"/>
      <c r="I77" s="3152"/>
      <c r="J77" s="3152"/>
      <c r="K77" s="3152"/>
      <c r="L77" s="3152"/>
      <c r="M77" s="3152"/>
      <c r="N77" s="3152"/>
      <c r="O77" s="3152"/>
      <c r="P77" s="3152"/>
      <c r="Q77" s="3152"/>
      <c r="R77" s="3152"/>
      <c r="S77" s="3152"/>
      <c r="T77" s="3152"/>
      <c r="U77" s="3152"/>
      <c r="V77" s="3152"/>
      <c r="W77" s="3152"/>
      <c r="X77" s="3152"/>
      <c r="Y77" s="3152"/>
      <c r="Z77" s="3152"/>
      <c r="AA77" s="3152"/>
      <c r="AB77" s="3152"/>
    </row>
    <row r="78" spans="1:28" x14ac:dyDescent="0.35">
      <c r="A78" s="3152"/>
      <c r="B78" s="3152"/>
      <c r="C78" s="3152"/>
      <c r="D78" s="3152"/>
      <c r="E78" s="3152"/>
      <c r="F78" s="3152"/>
      <c r="G78" s="3152"/>
      <c r="H78" s="3152"/>
      <c r="I78" s="3152"/>
      <c r="J78" s="3152"/>
      <c r="K78" s="3152"/>
      <c r="L78" s="3152"/>
      <c r="M78" s="3152"/>
      <c r="N78" s="3152"/>
      <c r="O78" s="3152"/>
      <c r="P78" s="3152"/>
      <c r="Q78" s="3152"/>
      <c r="R78" s="3152"/>
      <c r="S78" s="3152"/>
      <c r="T78" s="3152"/>
      <c r="U78" s="3152"/>
      <c r="V78" s="3152"/>
      <c r="W78" s="3152"/>
      <c r="X78" s="3152"/>
      <c r="Y78" s="3152"/>
      <c r="Z78" s="3152"/>
      <c r="AA78" s="3152"/>
      <c r="AB78" s="3152"/>
    </row>
    <row r="79" spans="1:28" x14ac:dyDescent="0.35">
      <c r="A79" s="3152"/>
      <c r="B79" s="3152"/>
      <c r="C79" s="3152"/>
      <c r="D79" s="3152"/>
      <c r="E79" s="3152"/>
      <c r="F79" s="3152"/>
      <c r="G79" s="3152"/>
      <c r="H79" s="3152"/>
      <c r="I79" s="3152"/>
      <c r="J79" s="3152"/>
      <c r="K79" s="3152"/>
      <c r="L79" s="3152"/>
      <c r="M79" s="3152"/>
      <c r="N79" s="3152"/>
      <c r="O79" s="3152"/>
      <c r="P79" s="3152"/>
      <c r="Q79" s="3152"/>
      <c r="R79" s="3152"/>
      <c r="S79" s="3152"/>
      <c r="T79" s="3152"/>
      <c r="U79" s="3152"/>
      <c r="V79" s="3152"/>
      <c r="W79" s="3152"/>
      <c r="X79" s="3152"/>
      <c r="Y79" s="3152"/>
      <c r="Z79" s="3152"/>
      <c r="AA79" s="3152"/>
      <c r="AB79" s="3152"/>
    </row>
    <row r="80" spans="1:28" x14ac:dyDescent="0.35">
      <c r="A80" s="3152"/>
      <c r="B80" s="3152"/>
      <c r="C80" s="3152"/>
      <c r="D80" s="3152"/>
      <c r="E80" s="3152"/>
      <c r="F80" s="3152"/>
      <c r="G80" s="3152"/>
      <c r="H80" s="3152"/>
      <c r="I80" s="3152"/>
      <c r="J80" s="3152"/>
      <c r="K80" s="3152"/>
      <c r="L80" s="3152"/>
      <c r="M80" s="3152"/>
      <c r="N80" s="3152"/>
      <c r="O80" s="3152"/>
      <c r="P80" s="3152"/>
      <c r="Q80" s="3152"/>
      <c r="R80" s="3152"/>
      <c r="S80" s="3152"/>
      <c r="T80" s="3152"/>
      <c r="U80" s="3152"/>
      <c r="V80" s="3152"/>
      <c r="W80" s="3152"/>
      <c r="X80" s="3152"/>
      <c r="Y80" s="3152"/>
      <c r="Z80" s="3152"/>
      <c r="AA80" s="3152"/>
      <c r="AB80" s="3152"/>
    </row>
    <row r="81" spans="1:28" x14ac:dyDescent="0.35">
      <c r="A81" s="3152"/>
      <c r="B81" s="3152"/>
      <c r="C81" s="3152"/>
      <c r="D81" s="3152"/>
      <c r="E81" s="3152"/>
      <c r="F81" s="3152"/>
      <c r="G81" s="3152"/>
      <c r="H81" s="3152"/>
      <c r="I81" s="3152"/>
      <c r="J81" s="3152"/>
      <c r="K81" s="3152"/>
      <c r="L81" s="3152"/>
      <c r="M81" s="3152"/>
      <c r="N81" s="3152"/>
      <c r="O81" s="3152"/>
      <c r="P81" s="3152"/>
      <c r="Q81" s="3152"/>
      <c r="R81" s="3152"/>
      <c r="S81" s="3152"/>
      <c r="T81" s="3152"/>
      <c r="U81" s="3152"/>
      <c r="V81" s="3152"/>
      <c r="W81" s="3152"/>
      <c r="X81" s="3152"/>
      <c r="Y81" s="3152"/>
      <c r="Z81" s="3152"/>
      <c r="AA81" s="3152"/>
      <c r="AB81" s="3152"/>
    </row>
    <row r="82" spans="1:28" x14ac:dyDescent="0.35">
      <c r="A82" s="3152"/>
      <c r="B82" s="3152"/>
      <c r="C82" s="3152"/>
      <c r="D82" s="3152"/>
      <c r="E82" s="3152"/>
      <c r="F82" s="3152"/>
      <c r="G82" s="3152"/>
      <c r="H82" s="3152"/>
      <c r="I82" s="3152"/>
      <c r="J82" s="3152"/>
      <c r="K82" s="3152"/>
      <c r="L82" s="3152"/>
      <c r="M82" s="3152"/>
      <c r="N82" s="3152"/>
      <c r="O82" s="3152"/>
      <c r="P82" s="3152"/>
      <c r="Q82" s="3152"/>
      <c r="R82" s="3152"/>
      <c r="S82" s="3152"/>
      <c r="T82" s="3152"/>
      <c r="U82" s="3152"/>
      <c r="V82" s="3152"/>
      <c r="W82" s="3152"/>
      <c r="X82" s="3152"/>
      <c r="Y82" s="3152"/>
      <c r="Z82" s="3152"/>
      <c r="AA82" s="3152"/>
      <c r="AB82" s="3152"/>
    </row>
    <row r="83" spans="1:28" x14ac:dyDescent="0.35">
      <c r="A83" s="3152"/>
      <c r="B83" s="3152"/>
      <c r="C83" s="3152"/>
      <c r="D83" s="3152"/>
      <c r="E83" s="3152"/>
      <c r="F83" s="3152"/>
      <c r="G83" s="3152"/>
      <c r="H83" s="3152"/>
      <c r="I83" s="3152"/>
      <c r="J83" s="3152"/>
      <c r="K83" s="3152"/>
      <c r="L83" s="3152"/>
      <c r="M83" s="3152"/>
      <c r="N83" s="3152"/>
      <c r="O83" s="3152"/>
      <c r="P83" s="3152"/>
      <c r="Q83" s="3152"/>
      <c r="R83" s="3152"/>
      <c r="S83" s="3152"/>
      <c r="T83" s="3152"/>
      <c r="U83" s="3152"/>
      <c r="V83" s="3152"/>
      <c r="W83" s="3152"/>
      <c r="X83" s="3152"/>
      <c r="Y83" s="3152"/>
      <c r="Z83" s="3152"/>
      <c r="AA83" s="3152"/>
      <c r="AB83" s="3152"/>
    </row>
    <row r="84" spans="1:28" x14ac:dyDescent="0.35">
      <c r="A84" s="3152"/>
      <c r="B84" s="3152"/>
      <c r="C84" s="3152"/>
      <c r="D84" s="3152"/>
      <c r="E84" s="3152"/>
      <c r="F84" s="3152"/>
      <c r="G84" s="3152"/>
      <c r="H84" s="3152"/>
      <c r="I84" s="3152"/>
      <c r="J84" s="3152"/>
      <c r="K84" s="3152"/>
      <c r="L84" s="3152"/>
      <c r="M84" s="3152"/>
      <c r="N84" s="3152"/>
      <c r="O84" s="3152"/>
      <c r="P84" s="3152"/>
      <c r="Q84" s="3152"/>
      <c r="R84" s="3152"/>
      <c r="S84" s="3152"/>
      <c r="T84" s="3152"/>
      <c r="U84" s="3152"/>
      <c r="V84" s="3152"/>
      <c r="W84" s="3152"/>
      <c r="X84" s="3152"/>
      <c r="Y84" s="3152"/>
      <c r="Z84" s="3152"/>
      <c r="AA84" s="3152"/>
      <c r="AB84" s="3152"/>
    </row>
    <row r="85" spans="1:28" x14ac:dyDescent="0.35">
      <c r="A85" s="3152"/>
      <c r="B85" s="3152"/>
      <c r="C85" s="3152"/>
      <c r="D85" s="3152"/>
      <c r="E85" s="3152"/>
      <c r="F85" s="3152"/>
      <c r="G85" s="3152"/>
      <c r="H85" s="3152"/>
      <c r="I85" s="3152"/>
      <c r="J85" s="3152"/>
      <c r="K85" s="3152"/>
      <c r="L85" s="3152"/>
      <c r="M85" s="3152"/>
      <c r="N85" s="3152"/>
      <c r="O85" s="3152"/>
      <c r="P85" s="3152"/>
      <c r="Q85" s="3152"/>
      <c r="R85" s="3152"/>
      <c r="S85" s="3152"/>
      <c r="T85" s="3152"/>
      <c r="U85" s="3152"/>
      <c r="V85" s="3152"/>
      <c r="W85" s="3152"/>
      <c r="X85" s="3152"/>
      <c r="Y85" s="3152"/>
      <c r="Z85" s="3152"/>
      <c r="AA85" s="3152"/>
      <c r="AB85" s="3152"/>
    </row>
    <row r="86" spans="1:28" x14ac:dyDescent="0.35">
      <c r="A86" s="3152"/>
      <c r="B86" s="3152"/>
      <c r="C86" s="3152"/>
      <c r="D86" s="3152"/>
      <c r="E86" s="3152"/>
      <c r="F86" s="3152"/>
      <c r="G86" s="3152"/>
      <c r="H86" s="3152"/>
      <c r="I86" s="3152"/>
      <c r="J86" s="3152"/>
      <c r="K86" s="3152"/>
      <c r="L86" s="3152"/>
      <c r="M86" s="3152"/>
      <c r="N86" s="3152"/>
      <c r="O86" s="3152"/>
      <c r="P86" s="3152"/>
      <c r="Q86" s="3152"/>
      <c r="R86" s="3152"/>
      <c r="S86" s="3152"/>
      <c r="T86" s="3152"/>
      <c r="U86" s="3152"/>
      <c r="V86" s="3152"/>
      <c r="W86" s="3152"/>
      <c r="X86" s="3152"/>
      <c r="Y86" s="3152"/>
      <c r="Z86" s="3152"/>
      <c r="AA86" s="3152"/>
      <c r="AB86" s="3152"/>
    </row>
    <row r="87" spans="1:28" x14ac:dyDescent="0.35">
      <c r="A87" s="3152"/>
      <c r="B87" s="3152"/>
      <c r="C87" s="3152"/>
      <c r="D87" s="3152"/>
      <c r="E87" s="3152"/>
      <c r="F87" s="3152"/>
      <c r="G87" s="3152"/>
      <c r="H87" s="3152"/>
      <c r="I87" s="3152"/>
      <c r="J87" s="3152"/>
      <c r="K87" s="3152"/>
      <c r="L87" s="3152"/>
      <c r="M87" s="3152"/>
      <c r="N87" s="3152"/>
      <c r="O87" s="3152"/>
      <c r="P87" s="3152"/>
      <c r="Q87" s="3152"/>
      <c r="R87" s="3152"/>
      <c r="S87" s="3152"/>
      <c r="T87" s="3152"/>
      <c r="U87" s="3152"/>
      <c r="V87" s="3152"/>
      <c r="W87" s="3152"/>
      <c r="X87" s="3152"/>
      <c r="Y87" s="3152"/>
      <c r="Z87" s="3152"/>
      <c r="AA87" s="3152"/>
      <c r="AB87" s="3152"/>
    </row>
    <row r="88" spans="1:28" x14ac:dyDescent="0.35">
      <c r="A88" s="3152"/>
      <c r="B88" s="3152"/>
      <c r="C88" s="3152"/>
      <c r="D88" s="3152"/>
      <c r="E88" s="3152"/>
      <c r="F88" s="3152"/>
      <c r="G88" s="3152"/>
      <c r="H88" s="3152"/>
      <c r="I88" s="3152"/>
      <c r="J88" s="3152"/>
      <c r="K88" s="3152"/>
      <c r="L88" s="3152"/>
      <c r="M88" s="3152"/>
      <c r="N88" s="3152"/>
      <c r="O88" s="3152"/>
      <c r="P88" s="3152"/>
      <c r="Q88" s="3152"/>
      <c r="R88" s="3152"/>
      <c r="S88" s="3152"/>
      <c r="T88" s="3152"/>
      <c r="U88" s="3152"/>
      <c r="V88" s="3152"/>
      <c r="W88" s="3152"/>
      <c r="X88" s="3152"/>
      <c r="Y88" s="3152"/>
      <c r="Z88" s="3152"/>
      <c r="AA88" s="3152"/>
      <c r="AB88" s="3152"/>
    </row>
    <row r="89" spans="1:28" x14ac:dyDescent="0.35">
      <c r="A89" s="3152"/>
      <c r="B89" s="3152"/>
      <c r="C89" s="3152"/>
      <c r="D89" s="3152"/>
      <c r="E89" s="3152"/>
      <c r="F89" s="3152"/>
      <c r="G89" s="3152"/>
      <c r="H89" s="3152"/>
      <c r="I89" s="3152"/>
      <c r="J89" s="3152"/>
      <c r="K89" s="3152"/>
      <c r="L89" s="3152"/>
      <c r="M89" s="3152"/>
      <c r="N89" s="3152"/>
      <c r="O89" s="3152"/>
      <c r="P89" s="3152"/>
      <c r="Q89" s="3152"/>
      <c r="R89" s="3152"/>
      <c r="S89" s="3152"/>
      <c r="T89" s="3152"/>
      <c r="U89" s="3152"/>
      <c r="V89" s="3152"/>
      <c r="W89" s="3152"/>
      <c r="X89" s="3152"/>
      <c r="Y89" s="3152"/>
      <c r="Z89" s="3152"/>
      <c r="AA89" s="3152"/>
      <c r="AB89" s="3152"/>
    </row>
    <row r="90" spans="1:28" x14ac:dyDescent="0.35">
      <c r="A90" s="3152"/>
      <c r="B90" s="3152"/>
      <c r="C90" s="3152"/>
      <c r="D90" s="3152"/>
      <c r="E90" s="3152"/>
      <c r="F90" s="3152"/>
      <c r="G90" s="3152"/>
      <c r="H90" s="3152"/>
      <c r="I90" s="3152"/>
      <c r="J90" s="3152"/>
      <c r="K90" s="3152"/>
      <c r="L90" s="3152"/>
      <c r="M90" s="3152"/>
      <c r="N90" s="3152"/>
      <c r="O90" s="3152"/>
      <c r="P90" s="3152"/>
      <c r="Q90" s="3152"/>
      <c r="R90" s="3152"/>
      <c r="S90" s="3152"/>
      <c r="T90" s="3152"/>
      <c r="U90" s="3152"/>
      <c r="V90" s="3152"/>
      <c r="W90" s="3152"/>
      <c r="X90" s="3152"/>
      <c r="Y90" s="3152"/>
      <c r="Z90" s="3152"/>
      <c r="AA90" s="3152"/>
      <c r="AB90" s="3152"/>
    </row>
    <row r="91" spans="1:28" x14ac:dyDescent="0.35">
      <c r="A91" s="3152"/>
      <c r="B91" s="3152"/>
      <c r="C91" s="3152"/>
      <c r="D91" s="3152"/>
      <c r="E91" s="3152"/>
      <c r="F91" s="3152"/>
      <c r="G91" s="3152"/>
      <c r="H91" s="3152"/>
      <c r="I91" s="3152"/>
      <c r="J91" s="3152"/>
      <c r="K91" s="3152"/>
      <c r="L91" s="3152"/>
      <c r="M91" s="3152"/>
      <c r="N91" s="3152"/>
      <c r="O91" s="3152"/>
      <c r="P91" s="3152"/>
      <c r="Q91" s="3152"/>
      <c r="R91" s="3152"/>
      <c r="S91" s="3152"/>
      <c r="T91" s="3152"/>
      <c r="U91" s="3152"/>
      <c r="V91" s="3152"/>
      <c r="W91" s="3152"/>
      <c r="X91" s="3152"/>
      <c r="Y91" s="3152"/>
      <c r="Z91" s="3152"/>
      <c r="AA91" s="3152"/>
      <c r="AB91" s="3152"/>
    </row>
    <row r="92" spans="1:28" x14ac:dyDescent="0.35">
      <c r="A92" s="3152"/>
      <c r="B92" s="3152"/>
      <c r="C92" s="3152"/>
      <c r="D92" s="3152"/>
      <c r="E92" s="3152"/>
      <c r="F92" s="3152"/>
      <c r="G92" s="3152"/>
      <c r="H92" s="3152"/>
      <c r="I92" s="3152"/>
      <c r="J92" s="3152"/>
      <c r="K92" s="3152"/>
      <c r="L92" s="3152"/>
      <c r="M92" s="3152"/>
      <c r="N92" s="3152"/>
      <c r="O92" s="3152"/>
      <c r="P92" s="3152"/>
      <c r="Q92" s="3152"/>
      <c r="R92" s="3152"/>
      <c r="S92" s="3152"/>
      <c r="T92" s="3152"/>
      <c r="U92" s="3152"/>
      <c r="V92" s="3152"/>
      <c r="W92" s="3152"/>
      <c r="X92" s="3152"/>
      <c r="Y92" s="3152"/>
      <c r="Z92" s="3152"/>
      <c r="AA92" s="3152"/>
      <c r="AB92" s="3152"/>
    </row>
    <row r="93" spans="1:28" x14ac:dyDescent="0.35">
      <c r="A93" s="3152"/>
      <c r="B93" s="3152"/>
      <c r="C93" s="3152"/>
      <c r="D93" s="3152"/>
      <c r="E93" s="3152"/>
      <c r="F93" s="3152"/>
      <c r="G93" s="3152"/>
      <c r="H93" s="3152"/>
      <c r="I93" s="3152"/>
      <c r="J93" s="3152"/>
      <c r="K93" s="3152"/>
      <c r="L93" s="3152"/>
      <c r="M93" s="3152"/>
      <c r="N93" s="3152"/>
      <c r="O93" s="3152"/>
      <c r="P93" s="3152"/>
      <c r="Q93" s="3152"/>
      <c r="R93" s="3152"/>
      <c r="S93" s="3152"/>
      <c r="T93" s="3152"/>
      <c r="U93" s="3152"/>
      <c r="V93" s="3152"/>
      <c r="W93" s="3152"/>
      <c r="X93" s="3152"/>
      <c r="Y93" s="3152"/>
      <c r="Z93" s="3152"/>
      <c r="AA93" s="3152"/>
      <c r="AB93" s="3152"/>
    </row>
    <row r="94" spans="1:28" x14ac:dyDescent="0.35">
      <c r="A94" s="3152"/>
      <c r="B94" s="3152"/>
      <c r="C94" s="3152"/>
      <c r="D94" s="3152"/>
      <c r="E94" s="3152"/>
      <c r="F94" s="3152"/>
      <c r="G94" s="3152"/>
      <c r="H94" s="3152"/>
      <c r="I94" s="3152"/>
      <c r="J94" s="3152"/>
      <c r="K94" s="3152"/>
      <c r="L94" s="3152"/>
      <c r="M94" s="3152"/>
      <c r="N94" s="3152"/>
      <c r="O94" s="3152"/>
      <c r="P94" s="3152"/>
      <c r="Q94" s="3152"/>
      <c r="R94" s="3152"/>
      <c r="S94" s="3152"/>
      <c r="T94" s="3152"/>
      <c r="U94" s="3152"/>
      <c r="V94" s="3152"/>
      <c r="W94" s="3152"/>
      <c r="X94" s="3152"/>
      <c r="Y94" s="3152"/>
      <c r="Z94" s="3152"/>
      <c r="AA94" s="3152"/>
      <c r="AB94" s="3152"/>
    </row>
    <row r="95" spans="1:28" x14ac:dyDescent="0.35">
      <c r="A95" s="3152"/>
      <c r="B95" s="3152"/>
      <c r="C95" s="3152"/>
      <c r="D95" s="3152"/>
      <c r="E95" s="3152"/>
      <c r="F95" s="3152"/>
      <c r="G95" s="3152"/>
      <c r="H95" s="3152"/>
      <c r="I95" s="3152"/>
      <c r="J95" s="3152"/>
      <c r="K95" s="3152"/>
      <c r="L95" s="3152"/>
      <c r="M95" s="3152"/>
      <c r="N95" s="3152"/>
      <c r="O95" s="3152"/>
      <c r="P95" s="3152"/>
      <c r="Q95" s="3152"/>
      <c r="R95" s="3152"/>
      <c r="S95" s="3152"/>
      <c r="T95" s="3152"/>
      <c r="U95" s="3152"/>
      <c r="V95" s="3152"/>
      <c r="W95" s="3152"/>
      <c r="X95" s="3152"/>
      <c r="Y95" s="3152"/>
      <c r="Z95" s="3152"/>
      <c r="AA95" s="3152"/>
      <c r="AB95" s="3152"/>
    </row>
    <row r="96" spans="1:28" x14ac:dyDescent="0.35">
      <c r="A96" s="3152"/>
      <c r="B96" s="3152"/>
      <c r="C96" s="3152"/>
      <c r="D96" s="3152"/>
      <c r="E96" s="3152"/>
      <c r="F96" s="3152"/>
      <c r="G96" s="3152"/>
      <c r="H96" s="3152"/>
      <c r="I96" s="3152"/>
      <c r="J96" s="3152"/>
      <c r="K96" s="3152"/>
      <c r="L96" s="3152"/>
      <c r="M96" s="3152"/>
      <c r="N96" s="3152"/>
      <c r="O96" s="3152"/>
      <c r="P96" s="3152"/>
      <c r="Q96" s="3152"/>
      <c r="R96" s="3152"/>
      <c r="S96" s="3152"/>
      <c r="T96" s="3152"/>
      <c r="U96" s="3152"/>
      <c r="V96" s="3152"/>
      <c r="W96" s="3152"/>
      <c r="X96" s="3152"/>
      <c r="Y96" s="3152"/>
      <c r="Z96" s="3152"/>
      <c r="AA96" s="3152"/>
      <c r="AB96" s="3152"/>
    </row>
    <row r="97" spans="1:28" x14ac:dyDescent="0.35">
      <c r="A97" s="3152"/>
      <c r="B97" s="3152"/>
      <c r="C97" s="3152"/>
      <c r="D97" s="3152"/>
      <c r="E97" s="3152"/>
      <c r="F97" s="3152"/>
      <c r="G97" s="3152"/>
      <c r="H97" s="3152"/>
      <c r="I97" s="3152"/>
      <c r="J97" s="3152"/>
      <c r="K97" s="3152"/>
      <c r="L97" s="3152"/>
      <c r="M97" s="3152"/>
      <c r="N97" s="3152"/>
      <c r="O97" s="3152"/>
      <c r="P97" s="3152"/>
      <c r="Q97" s="3152"/>
      <c r="R97" s="3152"/>
      <c r="S97" s="3152"/>
      <c r="T97" s="3152"/>
      <c r="U97" s="3152"/>
      <c r="V97" s="3152"/>
      <c r="W97" s="3152"/>
      <c r="X97" s="3152"/>
      <c r="Y97" s="3152"/>
      <c r="Z97" s="3152"/>
      <c r="AA97" s="3152"/>
      <c r="AB97" s="3152"/>
    </row>
    <row r="98" spans="1:28" x14ac:dyDescent="0.35">
      <c r="A98" s="3152"/>
      <c r="B98" s="3152"/>
      <c r="C98" s="3152"/>
      <c r="D98" s="3152"/>
      <c r="E98" s="3152"/>
      <c r="F98" s="3152"/>
      <c r="G98" s="3152"/>
      <c r="H98" s="3152"/>
      <c r="I98" s="3152"/>
      <c r="J98" s="3152"/>
      <c r="K98" s="3152"/>
      <c r="L98" s="3152"/>
      <c r="M98" s="3152"/>
      <c r="N98" s="3152"/>
      <c r="O98" s="3152"/>
      <c r="P98" s="3152"/>
      <c r="Q98" s="3152"/>
      <c r="R98" s="3152"/>
      <c r="S98" s="3152"/>
      <c r="T98" s="3152"/>
      <c r="U98" s="3152"/>
      <c r="V98" s="3152"/>
      <c r="W98" s="3152"/>
      <c r="X98" s="3152"/>
      <c r="Y98" s="3152"/>
      <c r="Z98" s="3152"/>
      <c r="AA98" s="3152"/>
      <c r="AB98" s="3152"/>
    </row>
    <row r="99" spans="1:28" x14ac:dyDescent="0.35">
      <c r="A99" s="3152"/>
      <c r="B99" s="3152"/>
      <c r="C99" s="3152"/>
      <c r="D99" s="3152"/>
      <c r="E99" s="3152"/>
      <c r="F99" s="3152"/>
      <c r="G99" s="3152"/>
      <c r="H99" s="3152"/>
      <c r="I99" s="3152"/>
      <c r="J99" s="3152"/>
      <c r="K99" s="3152"/>
      <c r="L99" s="3152"/>
      <c r="M99" s="3152"/>
      <c r="N99" s="3152"/>
      <c r="O99" s="3152"/>
      <c r="P99" s="3152"/>
      <c r="Q99" s="3152"/>
      <c r="R99" s="3152"/>
      <c r="S99" s="3152"/>
      <c r="T99" s="3152"/>
      <c r="U99" s="3152"/>
      <c r="V99" s="3152"/>
      <c r="W99" s="3152"/>
      <c r="X99" s="3152"/>
      <c r="Y99" s="3152"/>
      <c r="Z99" s="3152"/>
      <c r="AA99" s="3152"/>
      <c r="AB99" s="3152"/>
    </row>
    <row r="100" spans="1:28" x14ac:dyDescent="0.35">
      <c r="A100" s="3152"/>
      <c r="B100" s="3152"/>
      <c r="C100" s="3152"/>
      <c r="D100" s="3152"/>
      <c r="E100" s="3152"/>
      <c r="F100" s="3152"/>
      <c r="G100" s="3152"/>
      <c r="H100" s="3152"/>
      <c r="I100" s="3152"/>
      <c r="J100" s="3152"/>
      <c r="K100" s="3152"/>
      <c r="L100" s="3152"/>
      <c r="M100" s="3152"/>
      <c r="N100" s="3152"/>
      <c r="O100" s="3152"/>
      <c r="P100" s="3152"/>
      <c r="Q100" s="3152"/>
      <c r="R100" s="3152"/>
      <c r="S100" s="3152"/>
      <c r="T100" s="3152"/>
      <c r="U100" s="3152"/>
      <c r="V100" s="3152"/>
      <c r="W100" s="3152"/>
      <c r="X100" s="3152"/>
      <c r="Y100" s="3152"/>
      <c r="Z100" s="3152"/>
      <c r="AA100" s="3152"/>
      <c r="AB100" s="3152"/>
    </row>
    <row r="101" spans="1:28" ht="6" customHeight="1" x14ac:dyDescent="0.35"/>
  </sheetData>
  <mergeCells count="108">
    <mergeCell ref="B1:D1"/>
    <mergeCell ref="E1:G1"/>
    <mergeCell ref="B41:D41"/>
    <mergeCell ref="B42:D42"/>
    <mergeCell ref="C54:G55"/>
    <mergeCell ref="H54:I54"/>
    <mergeCell ref="H55:I55"/>
    <mergeCell ref="J54:M54"/>
    <mergeCell ref="J55:M55"/>
    <mergeCell ref="C7:H8"/>
    <mergeCell ref="I7:AA8"/>
    <mergeCell ref="C10:H11"/>
    <mergeCell ref="I10:Q11"/>
    <mergeCell ref="R10:U10"/>
    <mergeCell ref="V10:AA10"/>
    <mergeCell ref="R11:U11"/>
    <mergeCell ref="V11:AA11"/>
    <mergeCell ref="B2:G4"/>
    <mergeCell ref="H2:AB2"/>
    <mergeCell ref="H3:O3"/>
    <mergeCell ref="P3:AB3"/>
    <mergeCell ref="H4:AB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60:G6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45:AA51"/>
    <mergeCell ref="C38:G38"/>
    <mergeCell ref="K38:AA38"/>
    <mergeCell ref="C39:G39"/>
    <mergeCell ref="K39:AA39"/>
    <mergeCell ref="C40:G40"/>
    <mergeCell ref="K40:AA40"/>
    <mergeCell ref="C43:AA44"/>
    <mergeCell ref="N54:U55"/>
    <mergeCell ref="V54:AA55"/>
    <mergeCell ref="C56:G56"/>
    <mergeCell ref="H56:I56"/>
    <mergeCell ref="J56:M56"/>
    <mergeCell ref="N56:U56"/>
    <mergeCell ref="V56:AA56"/>
    <mergeCell ref="C57:G57"/>
    <mergeCell ref="N57:U57"/>
    <mergeCell ref="V57:AA57"/>
    <mergeCell ref="C58:G58"/>
    <mergeCell ref="N58:U58"/>
    <mergeCell ref="V58:AA58"/>
    <mergeCell ref="N60:U60"/>
    <mergeCell ref="V60:AA60"/>
    <mergeCell ref="H57:I57"/>
    <mergeCell ref="H58:I58"/>
    <mergeCell ref="J57:M57"/>
    <mergeCell ref="J58:M58"/>
    <mergeCell ref="C59:G59"/>
    <mergeCell ref="H59:I59"/>
    <mergeCell ref="J59:M59"/>
    <mergeCell ref="N59:U59"/>
    <mergeCell ref="V59:AA59"/>
    <mergeCell ref="H60:I60"/>
    <mergeCell ref="J60:M60"/>
  </mergeCells>
  <pageMargins left="0.7" right="0.7" top="0.75" bottom="0.75" header="0.3" footer="0.3"/>
  <drawing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17" sqref="H17"/>
    </sheetView>
  </sheetViews>
  <sheetFormatPr baseColWidth="10" defaultColWidth="11.453125" defaultRowHeight="14.5" x14ac:dyDescent="0.3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C08AF"/>
  </sheetPr>
  <dimension ref="B1:AB91"/>
  <sheetViews>
    <sheetView topLeftCell="A37" workbookViewId="0">
      <selection activeCell="K39" sqref="K39:AB39"/>
    </sheetView>
  </sheetViews>
  <sheetFormatPr baseColWidth="10" defaultColWidth="3.54296875" defaultRowHeight="14.5" x14ac:dyDescent="0.35"/>
  <cols>
    <col min="1" max="1" width="3.54296875" style="602"/>
    <col min="2" max="2" width="2.81640625" style="602" customWidth="1"/>
    <col min="3" max="6" width="2.54296875" style="602" customWidth="1"/>
    <col min="7" max="7" width="4.453125" style="602" customWidth="1"/>
    <col min="8" max="8" width="14.453125" style="602" customWidth="1"/>
    <col min="9" max="9" width="18.453125" style="602" customWidth="1"/>
    <col min="10" max="10" width="13.54296875" style="602" customWidth="1"/>
    <col min="11" max="12" width="3.453125" style="602" customWidth="1"/>
    <col min="13" max="15" width="2.54296875" style="602" customWidth="1"/>
    <col min="16" max="17" width="3.453125" style="602" customWidth="1"/>
    <col min="18" max="18" width="3.54296875" style="602"/>
    <col min="19" max="19" width="3.453125" style="602" customWidth="1"/>
    <col min="20" max="20" width="7.453125" style="602" customWidth="1"/>
    <col min="21" max="21" width="3.453125" style="602" customWidth="1"/>
    <col min="22" max="22" width="3.54296875" style="602"/>
    <col min="23" max="25" width="5" style="602" customWidth="1"/>
    <col min="26" max="26" width="6.54296875" style="602" customWidth="1"/>
    <col min="27" max="27" width="4.1796875" style="602" customWidth="1"/>
    <col min="28" max="28" width="2" style="602" customWidth="1"/>
    <col min="29" max="16384" width="3.54296875" style="602"/>
  </cols>
  <sheetData>
    <row r="1" spans="2:28" ht="15" thickBot="1" x14ac:dyDescent="0.4">
      <c r="B1" s="505"/>
      <c r="C1" s="505"/>
      <c r="D1" s="505"/>
      <c r="E1" s="505"/>
      <c r="F1" s="505"/>
    </row>
    <row r="2" spans="2:28" ht="45.75" customHeight="1" x14ac:dyDescent="0.35">
      <c r="B2" s="858"/>
      <c r="C2" s="859"/>
      <c r="D2" s="859"/>
      <c r="E2" s="859"/>
      <c r="F2" s="859"/>
      <c r="G2" s="859"/>
      <c r="H2" s="860" t="s">
        <v>0</v>
      </c>
      <c r="I2" s="860"/>
      <c r="J2" s="860"/>
      <c r="K2" s="860"/>
      <c r="L2" s="860"/>
      <c r="M2" s="860"/>
      <c r="N2" s="860"/>
      <c r="O2" s="860"/>
      <c r="P2" s="860"/>
      <c r="Q2" s="860"/>
      <c r="R2" s="860"/>
      <c r="S2" s="860"/>
      <c r="T2" s="860"/>
      <c r="U2" s="860"/>
      <c r="V2" s="860"/>
      <c r="W2" s="860"/>
      <c r="X2" s="860"/>
      <c r="Y2" s="860"/>
      <c r="Z2" s="860"/>
      <c r="AA2" s="860"/>
      <c r="AB2" s="861"/>
    </row>
    <row r="3" spans="2:28" x14ac:dyDescent="0.35">
      <c r="B3" s="704"/>
      <c r="C3" s="705"/>
      <c r="D3" s="705"/>
      <c r="E3" s="705"/>
      <c r="F3" s="705"/>
      <c r="G3" s="705"/>
      <c r="H3" s="862" t="s">
        <v>959</v>
      </c>
      <c r="I3" s="862"/>
      <c r="J3" s="862"/>
      <c r="K3" s="862"/>
      <c r="L3" s="862"/>
      <c r="M3" s="862"/>
      <c r="N3" s="862"/>
      <c r="O3" s="862"/>
      <c r="P3" s="862" t="s">
        <v>71</v>
      </c>
      <c r="Q3" s="862"/>
      <c r="R3" s="862"/>
      <c r="S3" s="862"/>
      <c r="T3" s="862"/>
      <c r="U3" s="862"/>
      <c r="V3" s="862"/>
      <c r="W3" s="862"/>
      <c r="X3" s="862"/>
      <c r="Y3" s="862"/>
      <c r="Z3" s="862"/>
      <c r="AA3" s="862"/>
      <c r="AB3" s="863"/>
    </row>
    <row r="4" spans="2:28" ht="15" thickBot="1" x14ac:dyDescent="0.4">
      <c r="B4" s="707"/>
      <c r="C4" s="708"/>
      <c r="D4" s="708"/>
      <c r="E4" s="708"/>
      <c r="F4" s="708"/>
      <c r="G4" s="708"/>
      <c r="H4" s="864" t="s">
        <v>960</v>
      </c>
      <c r="I4" s="864"/>
      <c r="J4" s="864"/>
      <c r="K4" s="864"/>
      <c r="L4" s="864"/>
      <c r="M4" s="864"/>
      <c r="N4" s="864"/>
      <c r="O4" s="864"/>
      <c r="P4" s="864"/>
      <c r="Q4" s="864"/>
      <c r="R4" s="864"/>
      <c r="S4" s="864"/>
      <c r="T4" s="864"/>
      <c r="U4" s="864"/>
      <c r="V4" s="864"/>
      <c r="W4" s="864"/>
      <c r="X4" s="864"/>
      <c r="Y4" s="864"/>
      <c r="Z4" s="864"/>
      <c r="AA4" s="864"/>
      <c r="AB4" s="865"/>
    </row>
    <row r="5" spans="2:28" ht="6" customHeight="1" thickBot="1" x14ac:dyDescent="0.4">
      <c r="B5" s="691"/>
      <c r="C5" s="691"/>
      <c r="D5" s="691"/>
      <c r="E5" s="691"/>
      <c r="F5" s="691"/>
      <c r="G5" s="691"/>
      <c r="H5" s="691"/>
      <c r="I5" s="691"/>
      <c r="J5" s="691"/>
      <c r="K5" s="691"/>
      <c r="L5" s="691"/>
      <c r="M5" s="691"/>
      <c r="N5" s="691"/>
      <c r="O5" s="691"/>
      <c r="P5" s="691"/>
      <c r="Q5" s="691"/>
      <c r="R5" s="691"/>
      <c r="S5" s="691"/>
      <c r="T5" s="691"/>
      <c r="U5" s="691"/>
      <c r="V5" s="691"/>
      <c r="W5" s="691"/>
      <c r="X5" s="691"/>
      <c r="Y5" s="691"/>
      <c r="Z5" s="691"/>
      <c r="AA5" s="691"/>
      <c r="AB5" s="691"/>
    </row>
    <row r="6" spans="2:28" ht="13" customHeight="1" x14ac:dyDescent="0.35">
      <c r="B6" s="843" t="s">
        <v>961</v>
      </c>
      <c r="C6" s="844"/>
      <c r="D6" s="844"/>
      <c r="E6" s="844"/>
      <c r="F6" s="844"/>
      <c r="G6" s="844"/>
      <c r="H6" s="844"/>
      <c r="I6" s="847">
        <v>45231</v>
      </c>
      <c r="J6" s="798" t="s">
        <v>4</v>
      </c>
      <c r="K6" s="800"/>
      <c r="L6" s="849" t="s">
        <v>995</v>
      </c>
      <c r="M6" s="850"/>
      <c r="N6" s="850"/>
      <c r="O6" s="850"/>
      <c r="P6" s="850"/>
      <c r="Q6" s="850"/>
      <c r="R6" s="850"/>
      <c r="S6" s="850"/>
      <c r="T6" s="850"/>
      <c r="U6" s="850"/>
      <c r="V6" s="850"/>
      <c r="W6" s="850"/>
      <c r="X6" s="850"/>
      <c r="Y6" s="850"/>
      <c r="Z6" s="850"/>
      <c r="AA6" s="850"/>
      <c r="AB6" s="851"/>
    </row>
    <row r="7" spans="2:28" ht="13" customHeight="1" thickBot="1" x14ac:dyDescent="0.4">
      <c r="B7" s="845"/>
      <c r="C7" s="846"/>
      <c r="D7" s="846"/>
      <c r="E7" s="846"/>
      <c r="F7" s="846"/>
      <c r="G7" s="846"/>
      <c r="H7" s="846"/>
      <c r="I7" s="848"/>
      <c r="J7" s="801"/>
      <c r="K7" s="803"/>
      <c r="L7" s="852"/>
      <c r="M7" s="853"/>
      <c r="N7" s="853"/>
      <c r="O7" s="853"/>
      <c r="P7" s="853"/>
      <c r="Q7" s="853"/>
      <c r="R7" s="853"/>
      <c r="S7" s="853"/>
      <c r="T7" s="853"/>
      <c r="U7" s="853"/>
      <c r="V7" s="853"/>
      <c r="W7" s="853"/>
      <c r="X7" s="853"/>
      <c r="Y7" s="853"/>
      <c r="Z7" s="853"/>
      <c r="AA7" s="853"/>
      <c r="AB7" s="854"/>
    </row>
    <row r="8" spans="2:28" ht="6" customHeight="1" thickBot="1" x14ac:dyDescent="0.4">
      <c r="B8" s="825"/>
      <c r="C8" s="826"/>
      <c r="D8" s="826"/>
      <c r="E8" s="826"/>
      <c r="F8" s="826"/>
      <c r="G8" s="826"/>
      <c r="H8" s="826"/>
      <c r="I8" s="826"/>
      <c r="J8" s="826"/>
      <c r="K8" s="826"/>
      <c r="L8" s="826"/>
      <c r="M8" s="826"/>
      <c r="N8" s="826"/>
      <c r="O8" s="826"/>
      <c r="P8" s="826"/>
      <c r="Q8" s="826"/>
      <c r="R8" s="826"/>
      <c r="S8" s="826"/>
      <c r="T8" s="826"/>
      <c r="U8" s="826"/>
      <c r="V8" s="826"/>
      <c r="W8" s="826"/>
      <c r="X8" s="826"/>
      <c r="Y8" s="826"/>
      <c r="Z8" s="826"/>
      <c r="AA8" s="826"/>
      <c r="AB8" s="827"/>
    </row>
    <row r="9" spans="2:28" ht="29.5" customHeight="1" thickBot="1" x14ac:dyDescent="0.4">
      <c r="B9" s="721" t="s">
        <v>963</v>
      </c>
      <c r="C9" s="722"/>
      <c r="D9" s="722"/>
      <c r="E9" s="722"/>
      <c r="F9" s="722"/>
      <c r="G9" s="722"/>
      <c r="H9" s="723"/>
      <c r="I9" s="855" t="s">
        <v>964</v>
      </c>
      <c r="J9" s="856"/>
      <c r="K9" s="856"/>
      <c r="L9" s="856"/>
      <c r="M9" s="856"/>
      <c r="N9" s="856"/>
      <c r="O9" s="856"/>
      <c r="P9" s="856"/>
      <c r="Q9" s="856"/>
      <c r="R9" s="856"/>
      <c r="S9" s="856"/>
      <c r="T9" s="856"/>
      <c r="U9" s="856"/>
      <c r="V9" s="856"/>
      <c r="W9" s="856"/>
      <c r="X9" s="856"/>
      <c r="Y9" s="856"/>
      <c r="Z9" s="856"/>
      <c r="AA9" s="856"/>
      <c r="AB9" s="857"/>
    </row>
    <row r="10" spans="2:28" ht="6" customHeight="1" thickBot="1" x14ac:dyDescent="0.4">
      <c r="B10" s="825"/>
      <c r="C10" s="826"/>
      <c r="D10" s="826"/>
      <c r="E10" s="826"/>
      <c r="F10" s="826"/>
      <c r="G10" s="826"/>
      <c r="H10" s="826"/>
      <c r="I10" s="826"/>
      <c r="J10" s="826"/>
      <c r="K10" s="826"/>
      <c r="L10" s="826"/>
      <c r="M10" s="826"/>
      <c r="N10" s="826"/>
      <c r="O10" s="826"/>
      <c r="P10" s="826"/>
      <c r="Q10" s="826"/>
      <c r="R10" s="826"/>
      <c r="S10" s="826"/>
      <c r="T10" s="826"/>
      <c r="U10" s="826"/>
      <c r="V10" s="826"/>
      <c r="W10" s="826"/>
      <c r="X10" s="826"/>
      <c r="Y10" s="826"/>
      <c r="Z10" s="826"/>
      <c r="AA10" s="826"/>
      <c r="AB10" s="827"/>
    </row>
    <row r="11" spans="2:28" ht="16" customHeight="1" thickBot="1" x14ac:dyDescent="0.4">
      <c r="B11" s="798" t="s">
        <v>5</v>
      </c>
      <c r="C11" s="799"/>
      <c r="D11" s="799"/>
      <c r="E11" s="799"/>
      <c r="F11" s="799"/>
      <c r="G11" s="799"/>
      <c r="H11" s="800"/>
      <c r="I11" s="828" t="s">
        <v>69</v>
      </c>
      <c r="J11" s="829"/>
      <c r="K11" s="829"/>
      <c r="L11" s="829"/>
      <c r="M11" s="829"/>
      <c r="N11" s="829"/>
      <c r="O11" s="829"/>
      <c r="P11" s="830"/>
      <c r="Q11" s="834" t="s">
        <v>524</v>
      </c>
      <c r="R11" s="835"/>
      <c r="S11" s="835"/>
      <c r="T11" s="835"/>
      <c r="U11" s="836"/>
      <c r="V11" s="834" t="s">
        <v>7</v>
      </c>
      <c r="W11" s="835"/>
      <c r="X11" s="835"/>
      <c r="Y11" s="836"/>
      <c r="Z11" s="721" t="s">
        <v>8</v>
      </c>
      <c r="AA11" s="722"/>
      <c r="AB11" s="723"/>
    </row>
    <row r="12" spans="2:28" ht="24" customHeight="1" thickBot="1" x14ac:dyDescent="0.4">
      <c r="B12" s="801"/>
      <c r="C12" s="802"/>
      <c r="D12" s="802"/>
      <c r="E12" s="802"/>
      <c r="F12" s="802"/>
      <c r="G12" s="802"/>
      <c r="H12" s="803"/>
      <c r="I12" s="831"/>
      <c r="J12" s="832"/>
      <c r="K12" s="832"/>
      <c r="L12" s="832"/>
      <c r="M12" s="832"/>
      <c r="N12" s="832"/>
      <c r="O12" s="832"/>
      <c r="P12" s="833"/>
      <c r="Q12" s="837" t="s">
        <v>310</v>
      </c>
      <c r="R12" s="838"/>
      <c r="S12" s="838"/>
      <c r="T12" s="838"/>
      <c r="U12" s="839"/>
      <c r="V12" s="840" t="s">
        <v>70</v>
      </c>
      <c r="W12" s="841"/>
      <c r="X12" s="841"/>
      <c r="Y12" s="842"/>
      <c r="Z12" s="837">
        <v>1</v>
      </c>
      <c r="AA12" s="838"/>
      <c r="AB12" s="839"/>
    </row>
    <row r="13" spans="2:28" ht="6" customHeight="1" thickBot="1" x14ac:dyDescent="0.4">
      <c r="B13" s="733"/>
      <c r="C13" s="734"/>
      <c r="D13" s="734"/>
      <c r="E13" s="734"/>
      <c r="F13" s="734"/>
      <c r="G13" s="734"/>
      <c r="H13" s="734"/>
      <c r="I13" s="734"/>
      <c r="J13" s="734"/>
      <c r="K13" s="734"/>
      <c r="L13" s="734"/>
      <c r="M13" s="734"/>
      <c r="N13" s="734"/>
      <c r="O13" s="734"/>
      <c r="P13" s="734"/>
      <c r="Q13" s="734"/>
      <c r="R13" s="734"/>
      <c r="S13" s="734"/>
      <c r="T13" s="734"/>
      <c r="U13" s="734"/>
      <c r="V13" s="734"/>
      <c r="W13" s="734"/>
      <c r="X13" s="734"/>
      <c r="Y13" s="734"/>
      <c r="Z13" s="734"/>
      <c r="AA13" s="734"/>
      <c r="AB13" s="735"/>
    </row>
    <row r="14" spans="2:28" ht="16" customHeight="1" thickBot="1" x14ac:dyDescent="0.4">
      <c r="B14" s="798" t="s">
        <v>10</v>
      </c>
      <c r="C14" s="799"/>
      <c r="D14" s="799"/>
      <c r="E14" s="799"/>
      <c r="F14" s="799"/>
      <c r="G14" s="799"/>
      <c r="H14" s="800"/>
      <c r="I14" s="724" t="s">
        <v>72</v>
      </c>
      <c r="J14" s="725"/>
      <c r="K14" s="725"/>
      <c r="L14" s="725"/>
      <c r="M14" s="725"/>
      <c r="N14" s="725"/>
      <c r="O14" s="725"/>
      <c r="P14" s="725"/>
      <c r="Q14" s="725"/>
      <c r="R14" s="725"/>
      <c r="S14" s="725"/>
      <c r="T14" s="725"/>
      <c r="U14" s="726"/>
      <c r="V14" s="721" t="s">
        <v>966</v>
      </c>
      <c r="W14" s="722"/>
      <c r="X14" s="722"/>
      <c r="Y14" s="722"/>
      <c r="Z14" s="722"/>
      <c r="AA14" s="722"/>
      <c r="AB14" s="723"/>
    </row>
    <row r="15" spans="2:28" ht="28.5" customHeight="1" thickBot="1" x14ac:dyDescent="0.4">
      <c r="B15" s="801"/>
      <c r="C15" s="802"/>
      <c r="D15" s="802"/>
      <c r="E15" s="802"/>
      <c r="F15" s="802"/>
      <c r="G15" s="802"/>
      <c r="H15" s="803"/>
      <c r="I15" s="730"/>
      <c r="J15" s="731"/>
      <c r="K15" s="731"/>
      <c r="L15" s="731"/>
      <c r="M15" s="731"/>
      <c r="N15" s="731"/>
      <c r="O15" s="731"/>
      <c r="P15" s="731"/>
      <c r="Q15" s="731"/>
      <c r="R15" s="731"/>
      <c r="S15" s="731"/>
      <c r="T15" s="731"/>
      <c r="U15" s="732"/>
      <c r="V15" s="815" t="s">
        <v>997</v>
      </c>
      <c r="W15" s="816"/>
      <c r="X15" s="816"/>
      <c r="Y15" s="816"/>
      <c r="Z15" s="816"/>
      <c r="AA15" s="816"/>
      <c r="AB15" s="817"/>
    </row>
    <row r="16" spans="2:28" ht="6" customHeight="1" thickBot="1" x14ac:dyDescent="0.4">
      <c r="B16" s="733"/>
      <c r="C16" s="734"/>
      <c r="D16" s="734"/>
      <c r="E16" s="734"/>
      <c r="F16" s="734"/>
      <c r="G16" s="734"/>
      <c r="H16" s="734"/>
      <c r="I16" s="734"/>
      <c r="J16" s="734"/>
      <c r="K16" s="734"/>
      <c r="L16" s="734"/>
      <c r="M16" s="734"/>
      <c r="N16" s="734"/>
      <c r="O16" s="734"/>
      <c r="P16" s="734"/>
      <c r="Q16" s="734"/>
      <c r="R16" s="734"/>
      <c r="S16" s="734"/>
      <c r="T16" s="734"/>
      <c r="U16" s="734"/>
      <c r="V16" s="734"/>
      <c r="W16" s="734"/>
      <c r="X16" s="734"/>
      <c r="Y16" s="734"/>
      <c r="Z16" s="734"/>
      <c r="AA16" s="734"/>
      <c r="AB16" s="735"/>
    </row>
    <row r="17" spans="2:28" ht="42" customHeight="1" thickBot="1" x14ac:dyDescent="0.4">
      <c r="B17" s="721" t="s">
        <v>13</v>
      </c>
      <c r="C17" s="722"/>
      <c r="D17" s="722"/>
      <c r="E17" s="722"/>
      <c r="F17" s="722"/>
      <c r="G17" s="722"/>
      <c r="H17" s="723"/>
      <c r="I17" s="818" t="s">
        <v>74</v>
      </c>
      <c r="J17" s="813"/>
      <c r="K17" s="813"/>
      <c r="L17" s="813"/>
      <c r="M17" s="813"/>
      <c r="N17" s="813"/>
      <c r="O17" s="813"/>
      <c r="P17" s="813"/>
      <c r="Q17" s="813"/>
      <c r="R17" s="813"/>
      <c r="S17" s="813"/>
      <c r="T17" s="813"/>
      <c r="U17" s="813"/>
      <c r="V17" s="813"/>
      <c r="W17" s="813"/>
      <c r="X17" s="813"/>
      <c r="Y17" s="813"/>
      <c r="Z17" s="813"/>
      <c r="AA17" s="813"/>
      <c r="AB17" s="814"/>
    </row>
    <row r="18" spans="2:28" ht="6" customHeight="1" thickBot="1" x14ac:dyDescent="0.4">
      <c r="B18" s="733"/>
      <c r="C18" s="734"/>
      <c r="D18" s="734"/>
      <c r="E18" s="734"/>
      <c r="F18" s="734"/>
      <c r="G18" s="734"/>
      <c r="H18" s="734"/>
      <c r="I18" s="734"/>
      <c r="J18" s="734"/>
      <c r="K18" s="734"/>
      <c r="L18" s="734"/>
      <c r="M18" s="734"/>
      <c r="N18" s="734"/>
      <c r="O18" s="734"/>
      <c r="P18" s="734"/>
      <c r="Q18" s="734"/>
      <c r="R18" s="734"/>
      <c r="S18" s="734"/>
      <c r="T18" s="734"/>
      <c r="U18" s="734"/>
      <c r="V18" s="734"/>
      <c r="W18" s="734"/>
      <c r="X18" s="734"/>
      <c r="Y18" s="734"/>
      <c r="Z18" s="734"/>
      <c r="AA18" s="734"/>
      <c r="AB18" s="735"/>
    </row>
    <row r="19" spans="2:28" ht="42" customHeight="1" thickBot="1" x14ac:dyDescent="0.4">
      <c r="B19" s="721" t="s">
        <v>967</v>
      </c>
      <c r="C19" s="722"/>
      <c r="D19" s="722"/>
      <c r="E19" s="722"/>
      <c r="F19" s="722"/>
      <c r="G19" s="722"/>
      <c r="H19" s="723"/>
      <c r="I19" s="818" t="s">
        <v>76</v>
      </c>
      <c r="J19" s="813"/>
      <c r="K19" s="813"/>
      <c r="L19" s="813"/>
      <c r="M19" s="813"/>
      <c r="N19" s="813"/>
      <c r="O19" s="813"/>
      <c r="P19" s="813"/>
      <c r="Q19" s="813"/>
      <c r="R19" s="813"/>
      <c r="S19" s="813"/>
      <c r="T19" s="813"/>
      <c r="U19" s="813"/>
      <c r="V19" s="813"/>
      <c r="W19" s="813"/>
      <c r="X19" s="813"/>
      <c r="Y19" s="813"/>
      <c r="Z19" s="813"/>
      <c r="AA19" s="813"/>
      <c r="AB19" s="814"/>
    </row>
    <row r="20" spans="2:28" ht="6" customHeight="1" thickBot="1" x14ac:dyDescent="0.4">
      <c r="B20" s="733"/>
      <c r="C20" s="734"/>
      <c r="D20" s="734"/>
      <c r="E20" s="734"/>
      <c r="F20" s="734"/>
      <c r="G20" s="734"/>
      <c r="H20" s="734"/>
      <c r="I20" s="734"/>
      <c r="J20" s="734"/>
      <c r="K20" s="734"/>
      <c r="L20" s="734"/>
      <c r="M20" s="734"/>
      <c r="N20" s="734"/>
      <c r="O20" s="734"/>
      <c r="P20" s="734"/>
      <c r="Q20" s="734"/>
      <c r="R20" s="734"/>
      <c r="S20" s="734"/>
      <c r="T20" s="734"/>
      <c r="U20" s="734"/>
      <c r="V20" s="734"/>
      <c r="W20" s="734"/>
      <c r="X20" s="734"/>
      <c r="Y20" s="734"/>
      <c r="Z20" s="734"/>
      <c r="AA20" s="734"/>
      <c r="AB20" s="735"/>
    </row>
    <row r="21" spans="2:28" ht="36.65" customHeight="1" thickBot="1" x14ac:dyDescent="0.4">
      <c r="B21" s="721" t="s">
        <v>530</v>
      </c>
      <c r="C21" s="722"/>
      <c r="D21" s="722"/>
      <c r="E21" s="722"/>
      <c r="F21" s="722"/>
      <c r="G21" s="723"/>
      <c r="H21" s="815" t="s">
        <v>21</v>
      </c>
      <c r="I21" s="816"/>
      <c r="J21" s="817"/>
      <c r="K21" s="721" t="s">
        <v>969</v>
      </c>
      <c r="L21" s="722"/>
      <c r="M21" s="722"/>
      <c r="N21" s="722"/>
      <c r="O21" s="722"/>
      <c r="P21" s="722"/>
      <c r="Q21" s="722"/>
      <c r="R21" s="722"/>
      <c r="S21" s="722"/>
      <c r="T21" s="723"/>
      <c r="U21" s="818" t="s">
        <v>65</v>
      </c>
      <c r="V21" s="813"/>
      <c r="W21" s="813"/>
      <c r="X21" s="813"/>
      <c r="Y21" s="813"/>
      <c r="Z21" s="813"/>
      <c r="AA21" s="813"/>
      <c r="AB21" s="814"/>
    </row>
    <row r="22" spans="2:28" ht="6" customHeight="1" thickBot="1" x14ac:dyDescent="0.4">
      <c r="B22" s="690"/>
      <c r="C22" s="691"/>
      <c r="D22" s="691"/>
      <c r="E22" s="691"/>
      <c r="F22" s="691"/>
      <c r="G22" s="691"/>
      <c r="H22" s="691"/>
      <c r="I22" s="691"/>
      <c r="J22" s="691"/>
      <c r="K22" s="691"/>
      <c r="L22" s="691"/>
      <c r="M22" s="691"/>
      <c r="N22" s="691"/>
      <c r="O22" s="691"/>
      <c r="P22" s="691"/>
      <c r="Q22" s="691"/>
      <c r="R22" s="691"/>
      <c r="S22" s="691"/>
      <c r="T22" s="691"/>
      <c r="U22" s="691"/>
      <c r="V22" s="691"/>
      <c r="W22" s="691"/>
      <c r="X22" s="691"/>
      <c r="Y22" s="691"/>
      <c r="Z22" s="691"/>
      <c r="AA22" s="691"/>
      <c r="AB22" s="692"/>
    </row>
    <row r="23" spans="2:28" ht="33" customHeight="1" thickBot="1" x14ac:dyDescent="0.4">
      <c r="B23" s="721" t="s">
        <v>970</v>
      </c>
      <c r="C23" s="722"/>
      <c r="D23" s="722"/>
      <c r="E23" s="722"/>
      <c r="F23" s="722"/>
      <c r="G23" s="722"/>
      <c r="H23" s="723"/>
      <c r="I23" s="818" t="s">
        <v>80</v>
      </c>
      <c r="J23" s="813"/>
      <c r="K23" s="813"/>
      <c r="L23" s="813"/>
      <c r="M23" s="813"/>
      <c r="N23" s="813"/>
      <c r="O23" s="813"/>
      <c r="P23" s="813"/>
      <c r="Q23" s="813"/>
      <c r="R23" s="813"/>
      <c r="S23" s="813"/>
      <c r="T23" s="813"/>
      <c r="U23" s="813"/>
      <c r="V23" s="813"/>
      <c r="W23" s="813"/>
      <c r="X23" s="813"/>
      <c r="Y23" s="813"/>
      <c r="Z23" s="813"/>
      <c r="AA23" s="813"/>
      <c r="AB23" s="814"/>
    </row>
    <row r="24" spans="2:28" ht="6" customHeight="1" thickBot="1" x14ac:dyDescent="0.4">
      <c r="B24" s="733"/>
      <c r="C24" s="734"/>
      <c r="D24" s="734"/>
      <c r="E24" s="734"/>
      <c r="F24" s="734"/>
      <c r="G24" s="734"/>
      <c r="H24" s="734"/>
      <c r="I24" s="734"/>
      <c r="J24" s="734"/>
      <c r="K24" s="734"/>
      <c r="L24" s="734"/>
      <c r="M24" s="734"/>
      <c r="N24" s="734"/>
      <c r="O24" s="734"/>
      <c r="P24" s="734"/>
      <c r="Q24" s="734"/>
      <c r="R24" s="734"/>
      <c r="S24" s="734"/>
      <c r="T24" s="734"/>
      <c r="U24" s="734"/>
      <c r="V24" s="734"/>
      <c r="W24" s="734"/>
      <c r="X24" s="734"/>
      <c r="Y24" s="734"/>
      <c r="Z24" s="734"/>
      <c r="AA24" s="734"/>
      <c r="AB24" s="735"/>
    </row>
    <row r="25" spans="2:28" ht="26.5" customHeight="1" thickBot="1" x14ac:dyDescent="0.4">
      <c r="B25" s="721" t="s">
        <v>314</v>
      </c>
      <c r="C25" s="722"/>
      <c r="D25" s="722"/>
      <c r="E25" s="722"/>
      <c r="F25" s="722"/>
      <c r="G25" s="722"/>
      <c r="H25" s="722"/>
      <c r="I25" s="722"/>
      <c r="J25" s="722"/>
      <c r="K25" s="722"/>
      <c r="L25" s="722"/>
      <c r="M25" s="615"/>
      <c r="N25" s="721" t="s">
        <v>24</v>
      </c>
      <c r="O25" s="722"/>
      <c r="P25" s="722"/>
      <c r="Q25" s="722"/>
      <c r="R25" s="722"/>
      <c r="S25" s="722"/>
      <c r="T25" s="722"/>
      <c r="U25" s="722"/>
      <c r="V25" s="722"/>
      <c r="W25" s="722"/>
      <c r="X25" s="722"/>
      <c r="Y25" s="722"/>
      <c r="Z25" s="722"/>
      <c r="AA25" s="722"/>
      <c r="AB25" s="723"/>
    </row>
    <row r="26" spans="2:28" ht="48.65" customHeight="1" thickBot="1" x14ac:dyDescent="0.4">
      <c r="B26" s="810" t="s">
        <v>78</v>
      </c>
      <c r="C26" s="811"/>
      <c r="D26" s="811"/>
      <c r="E26" s="811"/>
      <c r="F26" s="811"/>
      <c r="G26" s="811"/>
      <c r="H26" s="811"/>
      <c r="I26" s="811"/>
      <c r="J26" s="811"/>
      <c r="K26" s="811"/>
      <c r="L26" s="811"/>
      <c r="M26" s="812"/>
      <c r="N26" s="813" t="s">
        <v>998</v>
      </c>
      <c r="O26" s="813"/>
      <c r="P26" s="813"/>
      <c r="Q26" s="813"/>
      <c r="R26" s="813"/>
      <c r="S26" s="813"/>
      <c r="T26" s="813"/>
      <c r="U26" s="813"/>
      <c r="V26" s="813"/>
      <c r="W26" s="813"/>
      <c r="X26" s="813"/>
      <c r="Y26" s="813"/>
      <c r="Z26" s="813"/>
      <c r="AA26" s="813"/>
      <c r="AB26" s="814"/>
    </row>
    <row r="27" spans="2:28" ht="6" customHeight="1" thickBot="1" x14ac:dyDescent="0.4">
      <c r="B27" s="733"/>
      <c r="C27" s="734"/>
      <c r="D27" s="734"/>
      <c r="E27" s="734"/>
      <c r="F27" s="734"/>
      <c r="G27" s="734"/>
      <c r="H27" s="734"/>
      <c r="I27" s="734"/>
      <c r="J27" s="734"/>
      <c r="K27" s="734"/>
      <c r="L27" s="734"/>
      <c r="M27" s="734"/>
      <c r="N27" s="734"/>
      <c r="O27" s="734"/>
      <c r="P27" s="734"/>
      <c r="Q27" s="734"/>
      <c r="R27" s="734"/>
      <c r="S27" s="734"/>
      <c r="T27" s="734"/>
      <c r="U27" s="734"/>
      <c r="V27" s="734"/>
      <c r="W27" s="734"/>
      <c r="X27" s="734"/>
      <c r="Y27" s="734"/>
      <c r="Z27" s="734"/>
      <c r="AA27" s="734"/>
      <c r="AB27" s="735"/>
    </row>
    <row r="28" spans="2:28" ht="18" customHeight="1" thickBot="1" x14ac:dyDescent="0.4">
      <c r="B28" s="798" t="s">
        <v>972</v>
      </c>
      <c r="C28" s="799"/>
      <c r="D28" s="799"/>
      <c r="E28" s="799"/>
      <c r="F28" s="799"/>
      <c r="G28" s="799"/>
      <c r="H28" s="800"/>
      <c r="I28" s="804" t="s">
        <v>1007</v>
      </c>
      <c r="J28" s="805"/>
      <c r="K28" s="805"/>
      <c r="L28" s="806"/>
      <c r="M28" s="721" t="s">
        <v>22</v>
      </c>
      <c r="N28" s="722"/>
      <c r="O28" s="722"/>
      <c r="P28" s="722"/>
      <c r="Q28" s="722"/>
      <c r="R28" s="722"/>
      <c r="S28" s="722"/>
      <c r="T28" s="722"/>
      <c r="U28" s="722"/>
      <c r="V28" s="722"/>
      <c r="W28" s="723"/>
      <c r="X28" s="721" t="s">
        <v>18</v>
      </c>
      <c r="Y28" s="722"/>
      <c r="Z28" s="722"/>
      <c r="AA28" s="722"/>
      <c r="AB28" s="723"/>
    </row>
    <row r="29" spans="2:28" ht="43.5" customHeight="1" thickBot="1" x14ac:dyDescent="0.4">
      <c r="B29" s="801"/>
      <c r="C29" s="802"/>
      <c r="D29" s="802"/>
      <c r="E29" s="802"/>
      <c r="F29" s="802"/>
      <c r="G29" s="802"/>
      <c r="H29" s="803"/>
      <c r="I29" s="807"/>
      <c r="J29" s="808"/>
      <c r="K29" s="808"/>
      <c r="L29" s="809"/>
      <c r="M29" s="1033" t="s">
        <v>77</v>
      </c>
      <c r="N29" s="691"/>
      <c r="O29" s="691"/>
      <c r="P29" s="691"/>
      <c r="Q29" s="691"/>
      <c r="R29" s="691"/>
      <c r="S29" s="691"/>
      <c r="T29" s="691"/>
      <c r="U29" s="691"/>
      <c r="V29" s="691"/>
      <c r="W29" s="692"/>
      <c r="X29" s="810" t="s">
        <v>20</v>
      </c>
      <c r="Y29" s="811"/>
      <c r="Z29" s="811"/>
      <c r="AA29" s="811"/>
      <c r="AB29" s="812"/>
    </row>
    <row r="30" spans="2:28" ht="6" customHeight="1" thickBot="1" x14ac:dyDescent="0.4">
      <c r="B30" s="733"/>
      <c r="C30" s="734"/>
      <c r="D30" s="734"/>
      <c r="E30" s="734"/>
      <c r="F30" s="734"/>
      <c r="G30" s="734"/>
      <c r="H30" s="734"/>
      <c r="I30" s="734"/>
      <c r="J30" s="734"/>
      <c r="K30" s="734"/>
      <c r="L30" s="734"/>
      <c r="M30" s="734"/>
      <c r="N30" s="734"/>
      <c r="O30" s="734"/>
      <c r="P30" s="734"/>
      <c r="Q30" s="734"/>
      <c r="R30" s="734"/>
      <c r="S30" s="734"/>
      <c r="T30" s="734"/>
      <c r="U30" s="734"/>
      <c r="V30" s="734"/>
      <c r="W30" s="734"/>
      <c r="X30" s="734"/>
      <c r="Y30" s="734"/>
      <c r="Z30" s="734"/>
      <c r="AA30" s="734"/>
      <c r="AB30" s="735"/>
    </row>
    <row r="31" spans="2:28" ht="15" customHeight="1" thickBot="1" x14ac:dyDescent="0.4">
      <c r="B31" s="778" t="s">
        <v>975</v>
      </c>
      <c r="C31" s="779"/>
      <c r="D31" s="779"/>
      <c r="E31" s="779"/>
      <c r="F31" s="779"/>
      <c r="G31" s="779"/>
      <c r="H31" s="779"/>
      <c r="I31" s="779"/>
      <c r="J31" s="780"/>
      <c r="K31" s="787" t="s">
        <v>35</v>
      </c>
      <c r="L31" s="788"/>
      <c r="M31" s="788"/>
      <c r="N31" s="788"/>
      <c r="O31" s="788"/>
      <c r="P31" s="788"/>
      <c r="Q31" s="788"/>
      <c r="R31" s="788"/>
      <c r="S31" s="789" t="s">
        <v>36</v>
      </c>
      <c r="T31" s="789"/>
      <c r="U31" s="789"/>
      <c r="V31" s="789"/>
      <c r="W31" s="790"/>
      <c r="X31" s="791" t="s">
        <v>37</v>
      </c>
      <c r="Y31" s="792"/>
      <c r="Z31" s="793"/>
      <c r="AA31" s="793"/>
      <c r="AB31" s="794"/>
    </row>
    <row r="32" spans="2:28" ht="14.25" customHeight="1" x14ac:dyDescent="0.35">
      <c r="B32" s="781"/>
      <c r="C32" s="782"/>
      <c r="D32" s="782"/>
      <c r="E32" s="782"/>
      <c r="F32" s="782"/>
      <c r="G32" s="782"/>
      <c r="H32" s="782"/>
      <c r="I32" s="782"/>
      <c r="J32" s="783"/>
      <c r="K32" s="795" t="s">
        <v>38</v>
      </c>
      <c r="L32" s="771"/>
      <c r="M32" s="771"/>
      <c r="N32" s="771"/>
      <c r="O32" s="771" t="s">
        <v>39</v>
      </c>
      <c r="P32" s="771"/>
      <c r="Q32" s="771"/>
      <c r="R32" s="771"/>
      <c r="S32" s="771" t="s">
        <v>38</v>
      </c>
      <c r="T32" s="771"/>
      <c r="U32" s="771" t="s">
        <v>39</v>
      </c>
      <c r="V32" s="771"/>
      <c r="W32" s="771"/>
      <c r="X32" s="796" t="s">
        <v>38</v>
      </c>
      <c r="Y32" s="797"/>
      <c r="Z32" s="771" t="s">
        <v>39</v>
      </c>
      <c r="AA32" s="771"/>
      <c r="AB32" s="772"/>
    </row>
    <row r="33" spans="2:28" ht="15.75" customHeight="1" thickBot="1" x14ac:dyDescent="0.4">
      <c r="B33" s="784"/>
      <c r="C33" s="785"/>
      <c r="D33" s="785"/>
      <c r="E33" s="785"/>
      <c r="F33" s="785"/>
      <c r="G33" s="785"/>
      <c r="H33" s="785"/>
      <c r="I33" s="785"/>
      <c r="J33" s="786"/>
      <c r="K33" s="1028">
        <v>0.11</v>
      </c>
      <c r="L33" s="1029"/>
      <c r="M33" s="1029"/>
      <c r="N33" s="1030"/>
      <c r="O33" s="1031">
        <v>1</v>
      </c>
      <c r="P33" s="1029"/>
      <c r="Q33" s="1029"/>
      <c r="R33" s="1030"/>
      <c r="S33" s="1031">
        <v>0.01</v>
      </c>
      <c r="T33" s="1030"/>
      <c r="U33" s="1031">
        <v>0.1</v>
      </c>
      <c r="V33" s="1029"/>
      <c r="W33" s="1030"/>
      <c r="X33" s="1032">
        <v>0</v>
      </c>
      <c r="Y33" s="1032"/>
      <c r="Z33" s="1031">
        <v>0</v>
      </c>
      <c r="AA33" s="1029"/>
      <c r="AB33" s="1030"/>
    </row>
    <row r="34" spans="2:28" ht="6" customHeight="1" thickBot="1" x14ac:dyDescent="0.4">
      <c r="B34" s="733"/>
      <c r="C34" s="734"/>
      <c r="D34" s="734"/>
      <c r="E34" s="734"/>
      <c r="F34" s="734"/>
      <c r="G34" s="734"/>
      <c r="H34" s="734"/>
      <c r="I34" s="734"/>
      <c r="J34" s="734"/>
      <c r="K34" s="734"/>
      <c r="L34" s="734"/>
      <c r="M34" s="734"/>
      <c r="N34" s="734"/>
      <c r="O34" s="734"/>
      <c r="P34" s="734"/>
      <c r="Q34" s="734"/>
      <c r="R34" s="734"/>
      <c r="S34" s="734"/>
      <c r="T34" s="734"/>
      <c r="U34" s="734"/>
      <c r="V34" s="734"/>
      <c r="W34" s="734"/>
      <c r="X34" s="734"/>
      <c r="Y34" s="734"/>
      <c r="Z34" s="734"/>
      <c r="AA34" s="734"/>
      <c r="AB34" s="735"/>
    </row>
    <row r="35" spans="2:28" s="522" customFormat="1" ht="15" customHeight="1" thickBot="1" x14ac:dyDescent="0.4">
      <c r="B35" s="764" t="s">
        <v>40</v>
      </c>
      <c r="C35" s="765"/>
      <c r="D35" s="765"/>
      <c r="E35" s="765"/>
      <c r="F35" s="765"/>
      <c r="G35" s="765"/>
      <c r="H35" s="766"/>
      <c r="I35" s="766"/>
      <c r="J35" s="766"/>
      <c r="K35" s="765"/>
      <c r="L35" s="765"/>
      <c r="M35" s="765"/>
      <c r="N35" s="765"/>
      <c r="O35" s="765"/>
      <c r="P35" s="765"/>
      <c r="Q35" s="765"/>
      <c r="R35" s="765"/>
      <c r="S35" s="765"/>
      <c r="T35" s="765"/>
      <c r="U35" s="765"/>
      <c r="V35" s="765"/>
      <c r="W35" s="765"/>
      <c r="X35" s="765"/>
      <c r="Y35" s="765"/>
      <c r="Z35" s="765"/>
      <c r="AA35" s="765"/>
      <c r="AB35" s="767"/>
    </row>
    <row r="36" spans="2:28" s="522" customFormat="1" ht="32.25" customHeight="1" thickBot="1" x14ac:dyDescent="0.4">
      <c r="B36" s="1023" t="s">
        <v>41</v>
      </c>
      <c r="C36" s="766"/>
      <c r="D36" s="766"/>
      <c r="E36" s="766"/>
      <c r="F36" s="766"/>
      <c r="G36" s="1024"/>
      <c r="H36" s="617" t="s">
        <v>976</v>
      </c>
      <c r="I36" s="618" t="s">
        <v>977</v>
      </c>
      <c r="J36" s="619" t="s">
        <v>42</v>
      </c>
      <c r="K36" s="768" t="s">
        <v>43</v>
      </c>
      <c r="L36" s="769"/>
      <c r="M36" s="769"/>
      <c r="N36" s="769"/>
      <c r="O36" s="769"/>
      <c r="P36" s="769"/>
      <c r="Q36" s="769"/>
      <c r="R36" s="769"/>
      <c r="S36" s="769"/>
      <c r="T36" s="769"/>
      <c r="U36" s="769"/>
      <c r="V36" s="769"/>
      <c r="W36" s="769"/>
      <c r="X36" s="769"/>
      <c r="Y36" s="769"/>
      <c r="Z36" s="769"/>
      <c r="AA36" s="769"/>
      <c r="AB36" s="770"/>
    </row>
    <row r="37" spans="2:28" s="522" customFormat="1" ht="87.75" customHeight="1" x14ac:dyDescent="0.35">
      <c r="B37" s="1025" t="s">
        <v>538</v>
      </c>
      <c r="C37" s="1026"/>
      <c r="D37" s="1026"/>
      <c r="E37" s="1026"/>
      <c r="F37" s="1026"/>
      <c r="G37" s="1027"/>
      <c r="H37" s="166">
        <v>0</v>
      </c>
      <c r="I37" s="166">
        <v>75</v>
      </c>
      <c r="J37" s="139">
        <f>+H37/I37</f>
        <v>0</v>
      </c>
      <c r="K37" s="1020" t="s">
        <v>1008</v>
      </c>
      <c r="L37" s="1021"/>
      <c r="M37" s="1021"/>
      <c r="N37" s="1021"/>
      <c r="O37" s="1021"/>
      <c r="P37" s="1021"/>
      <c r="Q37" s="1021"/>
      <c r="R37" s="1021"/>
      <c r="S37" s="1021"/>
      <c r="T37" s="1021"/>
      <c r="U37" s="1021"/>
      <c r="V37" s="1021"/>
      <c r="W37" s="1021"/>
      <c r="X37" s="1021"/>
      <c r="Y37" s="1021"/>
      <c r="Z37" s="1021"/>
      <c r="AA37" s="1021"/>
      <c r="AB37" s="1022"/>
    </row>
    <row r="38" spans="2:28" s="522" customFormat="1" ht="57.75" customHeight="1" x14ac:dyDescent="0.35">
      <c r="B38" s="1017" t="s">
        <v>540</v>
      </c>
      <c r="C38" s="1018"/>
      <c r="D38" s="1018"/>
      <c r="E38" s="1018"/>
      <c r="F38" s="1018"/>
      <c r="G38" s="1019"/>
      <c r="H38" s="489">
        <v>5</v>
      </c>
      <c r="I38" s="489">
        <v>72</v>
      </c>
      <c r="J38" s="139">
        <f>+H38/I38</f>
        <v>6.9444444444444448E-2</v>
      </c>
      <c r="K38" s="1020" t="s">
        <v>873</v>
      </c>
      <c r="L38" s="1021"/>
      <c r="M38" s="1021"/>
      <c r="N38" s="1021"/>
      <c r="O38" s="1021"/>
      <c r="P38" s="1021"/>
      <c r="Q38" s="1021"/>
      <c r="R38" s="1021"/>
      <c r="S38" s="1021"/>
      <c r="T38" s="1021"/>
      <c r="U38" s="1021"/>
      <c r="V38" s="1021"/>
      <c r="W38" s="1021"/>
      <c r="X38" s="1021"/>
      <c r="Y38" s="1021"/>
      <c r="Z38" s="1021"/>
      <c r="AA38" s="1021"/>
      <c r="AB38" s="1022"/>
    </row>
    <row r="39" spans="2:28" s="522" customFormat="1" ht="107.25" customHeight="1" x14ac:dyDescent="0.35">
      <c r="B39" s="1017" t="s">
        <v>541</v>
      </c>
      <c r="C39" s="1018"/>
      <c r="D39" s="1018"/>
      <c r="E39" s="1018"/>
      <c r="F39" s="1018"/>
      <c r="G39" s="1019"/>
      <c r="H39" s="489">
        <v>4</v>
      </c>
      <c r="I39" s="489">
        <v>61</v>
      </c>
      <c r="J39" s="139">
        <f>+H39/I39</f>
        <v>6.5573770491803282E-2</v>
      </c>
      <c r="K39" s="1020" t="s">
        <v>1009</v>
      </c>
      <c r="L39" s="1021"/>
      <c r="M39" s="1021"/>
      <c r="N39" s="1021"/>
      <c r="O39" s="1021"/>
      <c r="P39" s="1021"/>
      <c r="Q39" s="1021"/>
      <c r="R39" s="1021"/>
      <c r="S39" s="1021"/>
      <c r="T39" s="1021"/>
      <c r="U39" s="1021"/>
      <c r="V39" s="1021"/>
      <c r="W39" s="1021"/>
      <c r="X39" s="1021"/>
      <c r="Y39" s="1021"/>
      <c r="Z39" s="1021"/>
      <c r="AA39" s="1021"/>
      <c r="AB39" s="1022"/>
    </row>
    <row r="40" spans="2:28" s="522" customFormat="1" ht="15" thickBot="1" x14ac:dyDescent="0.4">
      <c r="B40" s="740"/>
      <c r="C40" s="741"/>
      <c r="D40" s="741"/>
      <c r="E40" s="741"/>
      <c r="F40" s="741"/>
      <c r="G40" s="742"/>
      <c r="H40" s="625"/>
      <c r="I40" s="501"/>
      <c r="J40" s="626" t="e">
        <f>+H40/I40</f>
        <v>#DIV/0!</v>
      </c>
      <c r="K40" s="743"/>
      <c r="L40" s="744"/>
      <c r="M40" s="744"/>
      <c r="N40" s="744"/>
      <c r="O40" s="744"/>
      <c r="P40" s="744"/>
      <c r="Q40" s="744"/>
      <c r="R40" s="744"/>
      <c r="S40" s="744"/>
      <c r="T40" s="744"/>
      <c r="U40" s="744"/>
      <c r="V40" s="744"/>
      <c r="W40" s="744"/>
      <c r="X40" s="744"/>
      <c r="Y40" s="744"/>
      <c r="Z40" s="744"/>
      <c r="AA40" s="744"/>
      <c r="AB40" s="745"/>
    </row>
    <row r="41" spans="2:28" s="522" customFormat="1" ht="15.75" customHeight="1" thickBot="1" x14ac:dyDescent="0.4">
      <c r="B41" s="746" t="s">
        <v>46</v>
      </c>
      <c r="C41" s="747"/>
      <c r="D41" s="747"/>
      <c r="E41" s="747"/>
      <c r="F41" s="747"/>
      <c r="G41" s="748"/>
      <c r="H41" s="628">
        <f>SUM(H37:H40)</f>
        <v>9</v>
      </c>
      <c r="I41" s="628">
        <f>SUM(I37:I40)</f>
        <v>208</v>
      </c>
      <c r="J41" s="631">
        <f>+H41/I41</f>
        <v>4.3269230769230768E-2</v>
      </c>
      <c r="K41" s="749"/>
      <c r="L41" s="750"/>
      <c r="M41" s="750"/>
      <c r="N41" s="750"/>
      <c r="O41" s="750"/>
      <c r="P41" s="750"/>
      <c r="Q41" s="750"/>
      <c r="R41" s="750"/>
      <c r="S41" s="750"/>
      <c r="T41" s="750"/>
      <c r="U41" s="750"/>
      <c r="V41" s="750"/>
      <c r="W41" s="750"/>
      <c r="X41" s="750"/>
      <c r="Y41" s="750"/>
      <c r="Z41" s="750"/>
      <c r="AA41" s="750"/>
      <c r="AB41" s="751"/>
    </row>
    <row r="42" spans="2:28" s="522" customFormat="1" ht="6" customHeight="1" thickBot="1" x14ac:dyDescent="0.4">
      <c r="B42" s="718"/>
      <c r="C42" s="719"/>
      <c r="D42" s="719"/>
      <c r="E42" s="719"/>
      <c r="F42" s="719"/>
      <c r="G42" s="719"/>
      <c r="H42" s="719"/>
      <c r="I42" s="719"/>
      <c r="J42" s="719"/>
      <c r="K42" s="719"/>
      <c r="L42" s="719"/>
      <c r="M42" s="719"/>
      <c r="N42" s="719"/>
      <c r="O42" s="719"/>
      <c r="P42" s="719"/>
      <c r="Q42" s="719"/>
      <c r="R42" s="719"/>
      <c r="S42" s="719"/>
      <c r="T42" s="719"/>
      <c r="U42" s="719"/>
      <c r="V42" s="719"/>
      <c r="W42" s="719"/>
      <c r="X42" s="719"/>
      <c r="Y42" s="719"/>
      <c r="Z42" s="719"/>
      <c r="AA42" s="719"/>
      <c r="AB42" s="720"/>
    </row>
    <row r="43" spans="2:28" s="522" customFormat="1" ht="14.5" customHeight="1" thickBot="1" x14ac:dyDescent="0.4">
      <c r="B43" s="721" t="s">
        <v>981</v>
      </c>
      <c r="C43" s="722"/>
      <c r="D43" s="722"/>
      <c r="E43" s="722"/>
      <c r="F43" s="722"/>
      <c r="G43" s="722"/>
      <c r="H43" s="722"/>
      <c r="I43" s="722"/>
      <c r="J43" s="722"/>
      <c r="K43" s="722"/>
      <c r="L43" s="722"/>
      <c r="M43" s="722"/>
      <c r="N43" s="722"/>
      <c r="O43" s="722"/>
      <c r="P43" s="722"/>
      <c r="Q43" s="722"/>
      <c r="R43" s="722"/>
      <c r="S43" s="722"/>
      <c r="T43" s="722"/>
      <c r="U43" s="722"/>
      <c r="V43" s="722"/>
      <c r="W43" s="722"/>
      <c r="X43" s="722"/>
      <c r="Y43" s="722"/>
      <c r="Z43" s="722"/>
      <c r="AA43" s="722"/>
      <c r="AB43" s="723"/>
    </row>
    <row r="44" spans="2:28" ht="14.5" customHeight="1" x14ac:dyDescent="0.35">
      <c r="B44" s="724" t="s">
        <v>81</v>
      </c>
      <c r="C44" s="725"/>
      <c r="D44" s="725"/>
      <c r="E44" s="725"/>
      <c r="F44" s="725"/>
      <c r="G44" s="725"/>
      <c r="H44" s="725"/>
      <c r="I44" s="725"/>
      <c r="J44" s="725"/>
      <c r="K44" s="725"/>
      <c r="L44" s="725"/>
      <c r="M44" s="725"/>
      <c r="N44" s="725"/>
      <c r="O44" s="725"/>
      <c r="P44" s="725"/>
      <c r="Q44" s="725"/>
      <c r="R44" s="725"/>
      <c r="S44" s="725"/>
      <c r="T44" s="725"/>
      <c r="U44" s="725"/>
      <c r="V44" s="725"/>
      <c r="W44" s="725"/>
      <c r="X44" s="725"/>
      <c r="Y44" s="725"/>
      <c r="Z44" s="725"/>
      <c r="AA44" s="725"/>
      <c r="AB44" s="726"/>
    </row>
    <row r="45" spans="2:28" x14ac:dyDescent="0.35">
      <c r="B45" s="727"/>
      <c r="C45" s="728"/>
      <c r="D45" s="728"/>
      <c r="E45" s="728"/>
      <c r="F45" s="728"/>
      <c r="G45" s="728"/>
      <c r="H45" s="728"/>
      <c r="I45" s="728"/>
      <c r="J45" s="728"/>
      <c r="K45" s="728"/>
      <c r="L45" s="728"/>
      <c r="M45" s="728"/>
      <c r="N45" s="728"/>
      <c r="O45" s="728"/>
      <c r="P45" s="728"/>
      <c r="Q45" s="728"/>
      <c r="R45" s="728"/>
      <c r="S45" s="728"/>
      <c r="T45" s="728"/>
      <c r="U45" s="728"/>
      <c r="V45" s="728"/>
      <c r="W45" s="728"/>
      <c r="X45" s="728"/>
      <c r="Y45" s="728"/>
      <c r="Z45" s="728"/>
      <c r="AA45" s="728"/>
      <c r="AB45" s="729"/>
    </row>
    <row r="46" spans="2:28" x14ac:dyDescent="0.35">
      <c r="B46" s="727"/>
      <c r="C46" s="728"/>
      <c r="D46" s="728"/>
      <c r="E46" s="728"/>
      <c r="F46" s="728"/>
      <c r="G46" s="728"/>
      <c r="H46" s="728"/>
      <c r="I46" s="728"/>
      <c r="J46" s="728"/>
      <c r="K46" s="728"/>
      <c r="L46" s="728"/>
      <c r="M46" s="728"/>
      <c r="N46" s="728"/>
      <c r="O46" s="728"/>
      <c r="P46" s="728"/>
      <c r="Q46" s="728"/>
      <c r="R46" s="728"/>
      <c r="S46" s="728"/>
      <c r="T46" s="728"/>
      <c r="U46" s="728"/>
      <c r="V46" s="728"/>
      <c r="W46" s="728"/>
      <c r="X46" s="728"/>
      <c r="Y46" s="728"/>
      <c r="Z46" s="728"/>
      <c r="AA46" s="728"/>
      <c r="AB46" s="729"/>
    </row>
    <row r="47" spans="2:28" x14ac:dyDescent="0.35">
      <c r="B47" s="727"/>
      <c r="C47" s="728"/>
      <c r="D47" s="728"/>
      <c r="E47" s="728"/>
      <c r="F47" s="728"/>
      <c r="G47" s="728"/>
      <c r="H47" s="728"/>
      <c r="I47" s="728"/>
      <c r="J47" s="728"/>
      <c r="K47" s="728"/>
      <c r="L47" s="728"/>
      <c r="M47" s="728"/>
      <c r="N47" s="728"/>
      <c r="O47" s="728"/>
      <c r="P47" s="728"/>
      <c r="Q47" s="728"/>
      <c r="R47" s="728"/>
      <c r="S47" s="728"/>
      <c r="T47" s="728"/>
      <c r="U47" s="728"/>
      <c r="V47" s="728"/>
      <c r="W47" s="728"/>
      <c r="X47" s="728"/>
      <c r="Y47" s="728"/>
      <c r="Z47" s="728"/>
      <c r="AA47" s="728"/>
      <c r="AB47" s="729"/>
    </row>
    <row r="48" spans="2:28" x14ac:dyDescent="0.35">
      <c r="B48" s="727"/>
      <c r="C48" s="728"/>
      <c r="D48" s="728"/>
      <c r="E48" s="728"/>
      <c r="F48" s="728"/>
      <c r="G48" s="728"/>
      <c r="H48" s="728"/>
      <c r="I48" s="728"/>
      <c r="J48" s="728"/>
      <c r="K48" s="728"/>
      <c r="L48" s="728"/>
      <c r="M48" s="728"/>
      <c r="N48" s="728"/>
      <c r="O48" s="728"/>
      <c r="P48" s="728"/>
      <c r="Q48" s="728"/>
      <c r="R48" s="728"/>
      <c r="S48" s="728"/>
      <c r="T48" s="728"/>
      <c r="U48" s="728"/>
      <c r="V48" s="728"/>
      <c r="W48" s="728"/>
      <c r="X48" s="728"/>
      <c r="Y48" s="728"/>
      <c r="Z48" s="728"/>
      <c r="AA48" s="728"/>
      <c r="AB48" s="729"/>
    </row>
    <row r="49" spans="2:28" x14ac:dyDescent="0.35">
      <c r="B49" s="727"/>
      <c r="C49" s="728"/>
      <c r="D49" s="728"/>
      <c r="E49" s="728"/>
      <c r="F49" s="728"/>
      <c r="G49" s="728"/>
      <c r="H49" s="728"/>
      <c r="I49" s="728"/>
      <c r="J49" s="728"/>
      <c r="K49" s="728"/>
      <c r="L49" s="728"/>
      <c r="M49" s="728"/>
      <c r="N49" s="728"/>
      <c r="O49" s="728"/>
      <c r="P49" s="728"/>
      <c r="Q49" s="728"/>
      <c r="R49" s="728"/>
      <c r="S49" s="728"/>
      <c r="T49" s="728"/>
      <c r="U49" s="728"/>
      <c r="V49" s="728"/>
      <c r="W49" s="728"/>
      <c r="X49" s="728"/>
      <c r="Y49" s="728"/>
      <c r="Z49" s="728"/>
      <c r="AA49" s="728"/>
      <c r="AB49" s="729"/>
    </row>
    <row r="50" spans="2:28" x14ac:dyDescent="0.35">
      <c r="B50" s="727"/>
      <c r="C50" s="728"/>
      <c r="D50" s="728"/>
      <c r="E50" s="728"/>
      <c r="F50" s="728"/>
      <c r="G50" s="728"/>
      <c r="H50" s="728"/>
      <c r="I50" s="728"/>
      <c r="J50" s="728"/>
      <c r="K50" s="728"/>
      <c r="L50" s="728"/>
      <c r="M50" s="728"/>
      <c r="N50" s="728"/>
      <c r="O50" s="728"/>
      <c r="P50" s="728"/>
      <c r="Q50" s="728"/>
      <c r="R50" s="728"/>
      <c r="S50" s="728"/>
      <c r="T50" s="728"/>
      <c r="U50" s="728"/>
      <c r="V50" s="728"/>
      <c r="W50" s="728"/>
      <c r="X50" s="728"/>
      <c r="Y50" s="728"/>
      <c r="Z50" s="728"/>
      <c r="AA50" s="728"/>
      <c r="AB50" s="729"/>
    </row>
    <row r="51" spans="2:28" x14ac:dyDescent="0.35">
      <c r="B51" s="727"/>
      <c r="C51" s="728"/>
      <c r="D51" s="728"/>
      <c r="E51" s="728"/>
      <c r="F51" s="728"/>
      <c r="G51" s="728"/>
      <c r="H51" s="728"/>
      <c r="I51" s="728"/>
      <c r="J51" s="728"/>
      <c r="K51" s="728"/>
      <c r="L51" s="728"/>
      <c r="M51" s="728"/>
      <c r="N51" s="728"/>
      <c r="O51" s="728"/>
      <c r="P51" s="728"/>
      <c r="Q51" s="728"/>
      <c r="R51" s="728"/>
      <c r="S51" s="728"/>
      <c r="T51" s="728"/>
      <c r="U51" s="728"/>
      <c r="V51" s="728"/>
      <c r="W51" s="728"/>
      <c r="X51" s="728"/>
      <c r="Y51" s="728"/>
      <c r="Z51" s="728"/>
      <c r="AA51" s="728"/>
      <c r="AB51" s="729"/>
    </row>
    <row r="52" spans="2:28" x14ac:dyDescent="0.35">
      <c r="B52" s="727"/>
      <c r="C52" s="728"/>
      <c r="D52" s="728"/>
      <c r="E52" s="728"/>
      <c r="F52" s="728"/>
      <c r="G52" s="728"/>
      <c r="H52" s="728"/>
      <c r="I52" s="728"/>
      <c r="J52" s="728"/>
      <c r="K52" s="728"/>
      <c r="L52" s="728"/>
      <c r="M52" s="728"/>
      <c r="N52" s="728"/>
      <c r="O52" s="728"/>
      <c r="P52" s="728"/>
      <c r="Q52" s="728"/>
      <c r="R52" s="728"/>
      <c r="S52" s="728"/>
      <c r="T52" s="728"/>
      <c r="U52" s="728"/>
      <c r="V52" s="728"/>
      <c r="W52" s="728"/>
      <c r="X52" s="728"/>
      <c r="Y52" s="728"/>
      <c r="Z52" s="728"/>
      <c r="AA52" s="728"/>
      <c r="AB52" s="729"/>
    </row>
    <row r="53" spans="2:28" ht="15" thickBot="1" x14ac:dyDescent="0.4">
      <c r="B53" s="730"/>
      <c r="C53" s="731"/>
      <c r="D53" s="731"/>
      <c r="E53" s="731"/>
      <c r="F53" s="731"/>
      <c r="G53" s="731"/>
      <c r="H53" s="731"/>
      <c r="I53" s="731"/>
      <c r="J53" s="731"/>
      <c r="K53" s="731"/>
      <c r="L53" s="731"/>
      <c r="M53" s="731"/>
      <c r="N53" s="731"/>
      <c r="O53" s="731"/>
      <c r="P53" s="731"/>
      <c r="Q53" s="731"/>
      <c r="R53" s="731"/>
      <c r="S53" s="731"/>
      <c r="T53" s="731"/>
      <c r="U53" s="731"/>
      <c r="V53" s="731"/>
      <c r="W53" s="731"/>
      <c r="X53" s="731"/>
      <c r="Y53" s="731"/>
      <c r="Z53" s="731"/>
      <c r="AA53" s="731"/>
      <c r="AB53" s="732"/>
    </row>
    <row r="54" spans="2:28" ht="6" customHeight="1" thickBot="1" x14ac:dyDescent="0.4">
      <c r="B54" s="733"/>
      <c r="C54" s="734"/>
      <c r="D54" s="734"/>
      <c r="E54" s="734"/>
      <c r="F54" s="734"/>
      <c r="G54" s="734"/>
      <c r="H54" s="734"/>
      <c r="I54" s="734"/>
      <c r="J54" s="734"/>
      <c r="K54" s="734"/>
      <c r="L54" s="734"/>
      <c r="M54" s="734"/>
      <c r="N54" s="734"/>
      <c r="O54" s="734"/>
      <c r="P54" s="734"/>
      <c r="Q54" s="734"/>
      <c r="R54" s="734"/>
      <c r="S54" s="734"/>
      <c r="T54" s="734"/>
      <c r="U54" s="734"/>
      <c r="V54" s="734"/>
      <c r="W54" s="734"/>
      <c r="X54" s="734"/>
      <c r="Y54" s="734"/>
      <c r="Z54" s="734"/>
      <c r="AA54" s="734"/>
      <c r="AB54" s="735"/>
    </row>
    <row r="55" spans="2:28" ht="27" customHeight="1" x14ac:dyDescent="0.35">
      <c r="B55" s="736" t="s">
        <v>41</v>
      </c>
      <c r="C55" s="737"/>
      <c r="D55" s="737"/>
      <c r="E55" s="737"/>
      <c r="F55" s="737"/>
      <c r="G55" s="737"/>
      <c r="H55" s="737" t="s">
        <v>68</v>
      </c>
      <c r="I55" s="737"/>
      <c r="J55" s="737" t="s">
        <v>48</v>
      </c>
      <c r="K55" s="737"/>
      <c r="L55" s="737"/>
      <c r="M55" s="737"/>
      <c r="N55" s="737" t="s">
        <v>49</v>
      </c>
      <c r="O55" s="737"/>
      <c r="P55" s="737"/>
      <c r="Q55" s="737"/>
      <c r="R55" s="737"/>
      <c r="S55" s="737"/>
      <c r="T55" s="737"/>
      <c r="U55" s="737"/>
      <c r="V55" s="738" t="s">
        <v>50</v>
      </c>
      <c r="W55" s="738"/>
      <c r="X55" s="738"/>
      <c r="Y55" s="738"/>
      <c r="Z55" s="738"/>
      <c r="AA55" s="738"/>
      <c r="AB55" s="739"/>
    </row>
    <row r="56" spans="2:28" ht="68.25" customHeight="1" x14ac:dyDescent="0.35">
      <c r="B56" s="714" t="s">
        <v>538</v>
      </c>
      <c r="C56" s="712"/>
      <c r="D56" s="712"/>
      <c r="E56" s="712"/>
      <c r="F56" s="712"/>
      <c r="G56" s="715"/>
      <c r="H56" s="1009">
        <v>0.04</v>
      </c>
      <c r="I56" s="1010"/>
      <c r="J56" s="1009">
        <v>0</v>
      </c>
      <c r="K56" s="1010"/>
      <c r="L56" s="1010"/>
      <c r="M56" s="1010"/>
      <c r="N56" s="1014" t="s">
        <v>1010</v>
      </c>
      <c r="O56" s="1015"/>
      <c r="P56" s="1015"/>
      <c r="Q56" s="1015"/>
      <c r="R56" s="1015"/>
      <c r="S56" s="1015"/>
      <c r="T56" s="1015"/>
      <c r="U56" s="1016"/>
      <c r="V56" s="716" t="s">
        <v>1011</v>
      </c>
      <c r="W56" s="716"/>
      <c r="X56" s="716"/>
      <c r="Y56" s="716"/>
      <c r="Z56" s="716"/>
      <c r="AA56" s="716"/>
      <c r="AB56" s="717"/>
    </row>
    <row r="57" spans="2:28" ht="68.25" customHeight="1" x14ac:dyDescent="0.35">
      <c r="B57" s="714" t="s">
        <v>540</v>
      </c>
      <c r="C57" s="712"/>
      <c r="D57" s="712"/>
      <c r="E57" s="712"/>
      <c r="F57" s="712"/>
      <c r="G57" s="715"/>
      <c r="H57" s="1009">
        <v>1.4285714285714285E-2</v>
      </c>
      <c r="I57" s="1010"/>
      <c r="J57" s="1011">
        <v>7.0000000000000007E-2</v>
      </c>
      <c r="K57" s="1012"/>
      <c r="L57" s="1012"/>
      <c r="M57" s="1013"/>
      <c r="N57" s="1014" t="s">
        <v>1012</v>
      </c>
      <c r="O57" s="1015"/>
      <c r="P57" s="1015"/>
      <c r="Q57" s="1015"/>
      <c r="R57" s="1015"/>
      <c r="S57" s="1015"/>
      <c r="T57" s="1015"/>
      <c r="U57" s="1016"/>
      <c r="V57" s="716" t="s">
        <v>928</v>
      </c>
      <c r="W57" s="716"/>
      <c r="X57" s="716"/>
      <c r="Y57" s="716"/>
      <c r="Z57" s="716"/>
      <c r="AA57" s="716"/>
      <c r="AB57" s="717"/>
    </row>
    <row r="58" spans="2:28" ht="101.25" customHeight="1" x14ac:dyDescent="0.35">
      <c r="B58" s="714" t="s">
        <v>541</v>
      </c>
      <c r="C58" s="712"/>
      <c r="D58" s="712"/>
      <c r="E58" s="712"/>
      <c r="F58" s="712"/>
      <c r="G58" s="715"/>
      <c r="H58" s="1009">
        <v>4.2857142857142998E-3</v>
      </c>
      <c r="I58" s="1010"/>
      <c r="J58" s="1011">
        <v>7.0000000000000007E-2</v>
      </c>
      <c r="K58" s="1012"/>
      <c r="L58" s="1012"/>
      <c r="M58" s="1013"/>
      <c r="N58" s="1014" t="s">
        <v>1013</v>
      </c>
      <c r="O58" s="1015"/>
      <c r="P58" s="1015"/>
      <c r="Q58" s="1015"/>
      <c r="R58" s="1015"/>
      <c r="S58" s="1015"/>
      <c r="T58" s="1015"/>
      <c r="U58" s="1016"/>
      <c r="V58" s="716" t="s">
        <v>1004</v>
      </c>
      <c r="W58" s="716"/>
      <c r="X58" s="716"/>
      <c r="Y58" s="716"/>
      <c r="Z58" s="716"/>
      <c r="AA58" s="716"/>
      <c r="AB58" s="717"/>
    </row>
    <row r="59" spans="2:28" ht="15" thickBot="1" x14ac:dyDescent="0.4">
      <c r="B59" s="704"/>
      <c r="C59" s="705"/>
      <c r="D59" s="705"/>
      <c r="E59" s="705"/>
      <c r="F59" s="705"/>
      <c r="G59" s="705"/>
      <c r="H59" s="705"/>
      <c r="I59" s="705"/>
      <c r="J59" s="705"/>
      <c r="K59" s="705"/>
      <c r="L59" s="705"/>
      <c r="M59" s="705"/>
      <c r="N59" s="705"/>
      <c r="O59" s="705"/>
      <c r="P59" s="705"/>
      <c r="Q59" s="705"/>
      <c r="R59" s="705"/>
      <c r="S59" s="705"/>
      <c r="T59" s="705"/>
      <c r="U59" s="705"/>
      <c r="V59" s="705"/>
      <c r="W59" s="705"/>
      <c r="X59" s="705"/>
      <c r="Y59" s="705"/>
      <c r="Z59" s="705"/>
      <c r="AA59" s="705"/>
      <c r="AB59" s="706"/>
    </row>
    <row r="60" spans="2:28" ht="4.5" customHeight="1" thickBot="1" x14ac:dyDescent="0.4">
      <c r="B60" s="690"/>
      <c r="C60" s="691"/>
      <c r="D60" s="691"/>
      <c r="E60" s="691"/>
      <c r="F60" s="691"/>
      <c r="G60" s="691"/>
      <c r="H60" s="691"/>
      <c r="I60" s="691"/>
      <c r="J60" s="691"/>
      <c r="K60" s="691"/>
      <c r="L60" s="691"/>
      <c r="M60" s="691"/>
      <c r="N60" s="691"/>
      <c r="O60" s="691"/>
      <c r="P60" s="691"/>
      <c r="Q60" s="691"/>
      <c r="R60" s="691"/>
      <c r="S60" s="691"/>
      <c r="T60" s="691"/>
      <c r="U60" s="691"/>
      <c r="V60" s="691"/>
      <c r="W60" s="691"/>
      <c r="X60" s="691"/>
      <c r="Y60" s="691"/>
      <c r="Z60" s="691"/>
      <c r="AA60" s="691"/>
      <c r="AB60" s="692"/>
    </row>
    <row r="61" spans="2:28" ht="14.5" customHeight="1" x14ac:dyDescent="0.35">
      <c r="B61" s="693" t="s">
        <v>987</v>
      </c>
      <c r="C61" s="694"/>
      <c r="D61" s="694"/>
      <c r="E61" s="694"/>
      <c r="F61" s="694"/>
      <c r="G61" s="694"/>
      <c r="H61" s="695" t="s">
        <v>988</v>
      </c>
      <c r="I61" s="695"/>
      <c r="J61" s="695"/>
      <c r="K61" s="695"/>
      <c r="L61" s="695"/>
      <c r="M61" s="695"/>
      <c r="N61" s="695"/>
      <c r="O61" s="695"/>
      <c r="P61" s="695"/>
      <c r="Q61" s="695"/>
      <c r="R61" s="696"/>
      <c r="S61" s="697" t="s">
        <v>989</v>
      </c>
      <c r="T61" s="695"/>
      <c r="U61" s="695"/>
      <c r="V61" s="695"/>
      <c r="W61" s="695"/>
      <c r="X61" s="695"/>
      <c r="Y61" s="695"/>
      <c r="Z61" s="695"/>
      <c r="AA61" s="695"/>
      <c r="AB61" s="696"/>
    </row>
    <row r="62" spans="2:28" ht="16" customHeight="1" thickBot="1" x14ac:dyDescent="0.4">
      <c r="B62" s="693"/>
      <c r="C62" s="694"/>
      <c r="D62" s="694"/>
      <c r="E62" s="694"/>
      <c r="F62" s="694"/>
      <c r="G62" s="694"/>
      <c r="H62" s="695"/>
      <c r="I62" s="695"/>
      <c r="J62" s="695"/>
      <c r="K62" s="695"/>
      <c r="L62" s="695"/>
      <c r="M62" s="695"/>
      <c r="N62" s="695"/>
      <c r="O62" s="695"/>
      <c r="P62" s="695"/>
      <c r="Q62" s="695"/>
      <c r="R62" s="696"/>
      <c r="S62" s="697"/>
      <c r="T62" s="695"/>
      <c r="U62" s="695"/>
      <c r="V62" s="695"/>
      <c r="W62" s="695"/>
      <c r="X62" s="695"/>
      <c r="Y62" s="695"/>
      <c r="Z62" s="695"/>
      <c r="AA62" s="695"/>
      <c r="AB62" s="696"/>
    </row>
    <row r="63" spans="2:28" ht="50.15" customHeight="1" thickBot="1" x14ac:dyDescent="0.4">
      <c r="B63" s="1006">
        <f>+J41</f>
        <v>4.3269230769230768E-2</v>
      </c>
      <c r="C63" s="1007"/>
      <c r="D63" s="1007"/>
      <c r="E63" s="1007"/>
      <c r="F63" s="1007"/>
      <c r="G63" s="1008"/>
      <c r="H63" s="701" t="s">
        <v>990</v>
      </c>
      <c r="I63" s="702"/>
      <c r="J63" s="702"/>
      <c r="K63" s="702"/>
      <c r="L63" s="702"/>
      <c r="M63" s="702"/>
      <c r="N63" s="702"/>
      <c r="O63" s="702"/>
      <c r="P63" s="702"/>
      <c r="Q63" s="702"/>
      <c r="R63" s="703"/>
      <c r="S63" s="690"/>
      <c r="T63" s="691"/>
      <c r="U63" s="691"/>
      <c r="V63" s="691"/>
      <c r="W63" s="691"/>
      <c r="X63" s="691"/>
      <c r="Y63" s="691"/>
      <c r="Z63" s="691"/>
      <c r="AA63" s="691"/>
      <c r="AB63" s="692"/>
    </row>
    <row r="64" spans="2:28" ht="4" customHeight="1" thickBot="1" x14ac:dyDescent="0.4">
      <c r="B64" s="669"/>
      <c r="C64" s="670"/>
      <c r="D64" s="670"/>
      <c r="E64" s="670"/>
      <c r="F64" s="670"/>
      <c r="G64" s="670"/>
      <c r="H64" s="670"/>
      <c r="I64" s="670"/>
      <c r="J64" s="670"/>
      <c r="K64" s="670"/>
      <c r="L64" s="670"/>
      <c r="M64" s="670"/>
      <c r="N64" s="670"/>
      <c r="O64" s="670"/>
      <c r="P64" s="670"/>
      <c r="Q64" s="670"/>
      <c r="R64" s="670"/>
      <c r="S64" s="670"/>
      <c r="T64" s="670"/>
      <c r="U64" s="670"/>
      <c r="V64" s="670"/>
      <c r="W64" s="670"/>
      <c r="X64" s="670"/>
      <c r="Y64" s="670"/>
      <c r="Z64" s="670"/>
      <c r="AA64" s="670"/>
      <c r="AB64" s="671"/>
    </row>
    <row r="65" spans="2:28" ht="27" customHeight="1" x14ac:dyDescent="0.35">
      <c r="B65" s="672" t="s">
        <v>991</v>
      </c>
      <c r="C65" s="673"/>
      <c r="D65" s="673"/>
      <c r="E65" s="673"/>
      <c r="F65" s="673"/>
      <c r="G65" s="673"/>
      <c r="H65" s="674"/>
      <c r="I65" s="999" t="s">
        <v>1005</v>
      </c>
      <c r="J65" s="1000"/>
      <c r="K65" s="1000"/>
      <c r="L65" s="1000"/>
      <c r="M65" s="1000"/>
      <c r="N65" s="1000"/>
      <c r="O65" s="1000"/>
      <c r="P65" s="1001"/>
      <c r="Q65" s="672" t="s">
        <v>993</v>
      </c>
      <c r="R65" s="673"/>
      <c r="S65" s="673"/>
      <c r="T65" s="673"/>
      <c r="U65" s="674"/>
      <c r="V65" s="1005" t="s">
        <v>1006</v>
      </c>
      <c r="W65" s="685"/>
      <c r="X65" s="685"/>
      <c r="Y65" s="685"/>
      <c r="Z65" s="685"/>
      <c r="AA65" s="685"/>
      <c r="AB65" s="686"/>
    </row>
    <row r="66" spans="2:28" ht="27" customHeight="1" thickBot="1" x14ac:dyDescent="0.4">
      <c r="B66" s="675"/>
      <c r="C66" s="676"/>
      <c r="D66" s="676"/>
      <c r="E66" s="676"/>
      <c r="F66" s="676"/>
      <c r="G66" s="676"/>
      <c r="H66" s="677"/>
      <c r="I66" s="1002"/>
      <c r="J66" s="1003"/>
      <c r="K66" s="1003"/>
      <c r="L66" s="1003"/>
      <c r="M66" s="1003"/>
      <c r="N66" s="1003"/>
      <c r="O66" s="1003"/>
      <c r="P66" s="1004"/>
      <c r="Q66" s="675"/>
      <c r="R66" s="676"/>
      <c r="S66" s="676"/>
      <c r="T66" s="676"/>
      <c r="U66" s="677"/>
      <c r="V66" s="687"/>
      <c r="W66" s="688"/>
      <c r="X66" s="688"/>
      <c r="Y66" s="688"/>
      <c r="Z66" s="688"/>
      <c r="AA66" s="688"/>
      <c r="AB66" s="689"/>
    </row>
    <row r="91" ht="6" customHeight="1" x14ac:dyDescent="0.35"/>
  </sheetData>
  <mergeCells count="125">
    <mergeCell ref="B6:H7"/>
    <mergeCell ref="I6:I7"/>
    <mergeCell ref="J6:K7"/>
    <mergeCell ref="L6:AB7"/>
    <mergeCell ref="B8:AB8"/>
    <mergeCell ref="B9:H9"/>
    <mergeCell ref="I9:AB9"/>
    <mergeCell ref="B2:G4"/>
    <mergeCell ref="H2:AB2"/>
    <mergeCell ref="H3:O3"/>
    <mergeCell ref="P3:AB3"/>
    <mergeCell ref="H4:AB4"/>
    <mergeCell ref="B5:AB5"/>
    <mergeCell ref="B13:AB13"/>
    <mergeCell ref="B14:H15"/>
    <mergeCell ref="I14:U15"/>
    <mergeCell ref="V14:AB14"/>
    <mergeCell ref="V15:AB15"/>
    <mergeCell ref="B16:AB16"/>
    <mergeCell ref="B10:AB10"/>
    <mergeCell ref="B11:H12"/>
    <mergeCell ref="I11:P12"/>
    <mergeCell ref="Q11:U11"/>
    <mergeCell ref="V11:Y11"/>
    <mergeCell ref="Z11:AB11"/>
    <mergeCell ref="Q12:U12"/>
    <mergeCell ref="V12:Y12"/>
    <mergeCell ref="Z12:AB12"/>
    <mergeCell ref="B21:G21"/>
    <mergeCell ref="H21:J21"/>
    <mergeCell ref="K21:T21"/>
    <mergeCell ref="U21:AB21"/>
    <mergeCell ref="B22:AB22"/>
    <mergeCell ref="B23:H23"/>
    <mergeCell ref="I23:AB23"/>
    <mergeCell ref="B17:H17"/>
    <mergeCell ref="I17:AB17"/>
    <mergeCell ref="B18:AB18"/>
    <mergeCell ref="B19:H19"/>
    <mergeCell ref="I19:AB19"/>
    <mergeCell ref="B20:AB20"/>
    <mergeCell ref="B28:H29"/>
    <mergeCell ref="I28:L29"/>
    <mergeCell ref="M28:W28"/>
    <mergeCell ref="X28:AB28"/>
    <mergeCell ref="M29:W29"/>
    <mergeCell ref="X29:AB29"/>
    <mergeCell ref="B24:AB24"/>
    <mergeCell ref="B25:L25"/>
    <mergeCell ref="N25:AB25"/>
    <mergeCell ref="B26:M26"/>
    <mergeCell ref="N26:AB26"/>
    <mergeCell ref="B27:AB27"/>
    <mergeCell ref="B30:AB30"/>
    <mergeCell ref="B31:J33"/>
    <mergeCell ref="K31:R31"/>
    <mergeCell ref="S31:W31"/>
    <mergeCell ref="X31:AB31"/>
    <mergeCell ref="K32:N32"/>
    <mergeCell ref="O32:R32"/>
    <mergeCell ref="S32:T32"/>
    <mergeCell ref="U32:W32"/>
    <mergeCell ref="X32:Y32"/>
    <mergeCell ref="B34:AB34"/>
    <mergeCell ref="B35:AB35"/>
    <mergeCell ref="B36:G36"/>
    <mergeCell ref="K36:AB36"/>
    <mergeCell ref="B37:G37"/>
    <mergeCell ref="K37:AB37"/>
    <mergeCell ref="Z32:AB32"/>
    <mergeCell ref="K33:N33"/>
    <mergeCell ref="O33:R33"/>
    <mergeCell ref="S33:T33"/>
    <mergeCell ref="U33:W33"/>
    <mergeCell ref="X33:Y33"/>
    <mergeCell ref="Z33:AB33"/>
    <mergeCell ref="B41:G41"/>
    <mergeCell ref="K41:AB41"/>
    <mergeCell ref="B42:AB42"/>
    <mergeCell ref="B43:AB43"/>
    <mergeCell ref="B44:AB53"/>
    <mergeCell ref="B54:AB54"/>
    <mergeCell ref="B38:G38"/>
    <mergeCell ref="K38:AB38"/>
    <mergeCell ref="B39:G39"/>
    <mergeCell ref="K39:AB39"/>
    <mergeCell ref="B40:G40"/>
    <mergeCell ref="K40:AB40"/>
    <mergeCell ref="B55:G55"/>
    <mergeCell ref="H55:I55"/>
    <mergeCell ref="J55:M55"/>
    <mergeCell ref="N55:U55"/>
    <mergeCell ref="V55:AB55"/>
    <mergeCell ref="B56:G56"/>
    <mergeCell ref="H56:I56"/>
    <mergeCell ref="J56:M56"/>
    <mergeCell ref="N56:U56"/>
    <mergeCell ref="V56:AB56"/>
    <mergeCell ref="B59:G59"/>
    <mergeCell ref="H59:I59"/>
    <mergeCell ref="J59:M59"/>
    <mergeCell ref="N59:U59"/>
    <mergeCell ref="V59:AB59"/>
    <mergeCell ref="B60:AB60"/>
    <mergeCell ref="B57:G57"/>
    <mergeCell ref="H57:I57"/>
    <mergeCell ref="J57:M57"/>
    <mergeCell ref="N57:U57"/>
    <mergeCell ref="V57:AB57"/>
    <mergeCell ref="B58:G58"/>
    <mergeCell ref="H58:I58"/>
    <mergeCell ref="J58:M58"/>
    <mergeCell ref="N58:U58"/>
    <mergeCell ref="V58:AB58"/>
    <mergeCell ref="B64:AB64"/>
    <mergeCell ref="B65:H66"/>
    <mergeCell ref="I65:P66"/>
    <mergeCell ref="Q65:U66"/>
    <mergeCell ref="V65:AB66"/>
    <mergeCell ref="B61:G62"/>
    <mergeCell ref="H61:R62"/>
    <mergeCell ref="S61:AB62"/>
    <mergeCell ref="B63:G63"/>
    <mergeCell ref="H63:R63"/>
    <mergeCell ref="S63:AB63"/>
  </mergeCell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x14:formula1>
            <xm:f>'C:\Users\erika.munoz\Downloads\[SRPI-IND-001_porcentaje_desatencion_pqrsfd_10_dia_nf.xlsx]Listas'!#REF!</xm:f>
          </x14:formula1>
          <xm:sqref>X29:AB29</xm:sqref>
        </x14:dataValidation>
        <x14:dataValidation type="list" allowBlank="1" showInputMessage="1" showErrorMessage="1">
          <x14:formula1>
            <xm:f>'C:\Users\erika.munoz\Downloads\[SRPI-IND-001_porcentaje_desatencion_pqrsfd_10_dia_nf.xlsx]Listas'!#REF!</xm:f>
          </x14:formula1>
          <xm:sqref>N26:AB26</xm:sqref>
        </x14:dataValidation>
        <x14:dataValidation type="list" allowBlank="1" showInputMessage="1" showErrorMessage="1">
          <x14:formula1>
            <xm:f>'C:\Users\erika.munoz\Downloads\[SRPI-IND-001_porcentaje_desatencion_pqrsfd_10_dia_nf.xlsx]Listas'!#REF!</xm:f>
          </x14:formula1>
          <xm:sqref>U21:AB21</xm:sqref>
        </x14:dataValidation>
        <x14:dataValidation type="list" allowBlank="1" showInputMessage="1" showErrorMessage="1">
          <x14:formula1>
            <xm:f>'C:\Users\erika.munoz\Downloads\[SRPI-IND-001_porcentaje_desatencion_pqrsfd_10_dia_nf.xlsx]Listas'!#REF!</xm:f>
          </x14:formula1>
          <xm:sqref>V15:AB15</xm:sqref>
        </x14:dataValidation>
        <x14:dataValidation type="list" allowBlank="1" showInputMessage="1" showErrorMessage="1">
          <x14:formula1>
            <xm:f>'C:\Users\erika.munoz\Downloads\[SRPI-IND-001_porcentaje_desatencion_pqrsfd_10_dia_nf.xlsx]Listas'!#REF!</xm:f>
          </x14:formula1>
          <xm:sqref>Q12:U12</xm:sqref>
        </x14:dataValidation>
        <x14:dataValidation type="list" allowBlank="1" showInputMessage="1" showErrorMessage="1">
          <x14:formula1>
            <xm:f>'C:\Users\erika.munoz\Downloads\[SRPI-IND-001_porcentaje_desatencion_pqrsfd_10_dia_nf.xlsx]Listas'!#REF!</xm:f>
          </x14:formula1>
          <xm:sqref>I9:AB9</xm:sqref>
        </x14:dataValidation>
        <x14:dataValidation type="list" allowBlank="1" showInputMessage="1" showErrorMessage="1">
          <x14:formula1>
            <xm:f>'C:\Users\erika.munoz\Downloads\[SRPI-IND-001_porcentaje_desatencion_pqrsfd_10_dia_nf.xlsx]Listas'!#REF!</xm:f>
          </x14:formula1>
          <xm:sqref>L6:AB7</xm:sqref>
        </x14:dataValidation>
      </x14:dataValidation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C08AF"/>
  </sheetPr>
  <dimension ref="B1:AB107"/>
  <sheetViews>
    <sheetView topLeftCell="A43" workbookViewId="0">
      <selection activeCell="K39" sqref="K39:AB39"/>
    </sheetView>
  </sheetViews>
  <sheetFormatPr baseColWidth="10" defaultColWidth="3.6328125" defaultRowHeight="14.5" x14ac:dyDescent="0.35"/>
  <cols>
    <col min="1" max="1" width="3.6328125" style="640"/>
    <col min="2" max="2" width="2.81640625" style="640" customWidth="1"/>
    <col min="3" max="6" width="2.6328125" style="640" customWidth="1"/>
    <col min="7" max="7" width="4.36328125" style="640" customWidth="1"/>
    <col min="8" max="8" width="19.08984375" style="640" customWidth="1"/>
    <col min="9" max="9" width="18.453125" style="640" customWidth="1"/>
    <col min="10" max="10" width="13.6328125" style="640" customWidth="1"/>
    <col min="11" max="12" width="3.453125" style="640" customWidth="1"/>
    <col min="13" max="15" width="2.6328125" style="640" customWidth="1"/>
    <col min="16" max="17" width="3.453125" style="640" customWidth="1"/>
    <col min="18" max="18" width="3.6328125" style="640"/>
    <col min="19" max="19" width="3.36328125" style="640" customWidth="1"/>
    <col min="20" max="20" width="7.453125" style="640" customWidth="1"/>
    <col min="21" max="21" width="3.453125" style="640" customWidth="1"/>
    <col min="22" max="22" width="3.6328125" style="640"/>
    <col min="23" max="25" width="5" style="640" customWidth="1"/>
    <col min="26" max="26" width="6.6328125" style="640" customWidth="1"/>
    <col min="27" max="27" width="4.1796875" style="640" customWidth="1"/>
    <col min="28" max="28" width="2" style="640" customWidth="1"/>
    <col min="29" max="16384" width="3.6328125" style="640"/>
  </cols>
  <sheetData>
    <row r="1" spans="2:28" ht="15" thickBot="1" x14ac:dyDescent="0.4">
      <c r="B1" s="641"/>
      <c r="C1" s="641"/>
      <c r="D1" s="641"/>
      <c r="E1" s="641"/>
      <c r="F1" s="641"/>
    </row>
    <row r="2" spans="2:28" ht="45.75" customHeight="1" x14ac:dyDescent="0.35">
      <c r="B2" s="858"/>
      <c r="C2" s="859"/>
      <c r="D2" s="859"/>
      <c r="E2" s="859"/>
      <c r="F2" s="859"/>
      <c r="G2" s="859"/>
      <c r="H2" s="860" t="s">
        <v>0</v>
      </c>
      <c r="I2" s="860"/>
      <c r="J2" s="860"/>
      <c r="K2" s="860"/>
      <c r="L2" s="860"/>
      <c r="M2" s="860"/>
      <c r="N2" s="860"/>
      <c r="O2" s="860"/>
      <c r="P2" s="860"/>
      <c r="Q2" s="860"/>
      <c r="R2" s="860"/>
      <c r="S2" s="860"/>
      <c r="T2" s="860"/>
      <c r="U2" s="860"/>
      <c r="V2" s="860"/>
      <c r="W2" s="860"/>
      <c r="X2" s="860"/>
      <c r="Y2" s="860"/>
      <c r="Z2" s="860"/>
      <c r="AA2" s="860"/>
      <c r="AB2" s="861"/>
    </row>
    <row r="3" spans="2:28" x14ac:dyDescent="0.35">
      <c r="B3" s="704"/>
      <c r="C3" s="705"/>
      <c r="D3" s="705"/>
      <c r="E3" s="705"/>
      <c r="F3" s="705"/>
      <c r="G3" s="705"/>
      <c r="H3" s="862" t="s">
        <v>959</v>
      </c>
      <c r="I3" s="862"/>
      <c r="J3" s="862"/>
      <c r="K3" s="862"/>
      <c r="L3" s="862"/>
      <c r="M3" s="862"/>
      <c r="N3" s="862"/>
      <c r="O3" s="862"/>
      <c r="P3" s="862" t="s">
        <v>71</v>
      </c>
      <c r="Q3" s="862"/>
      <c r="R3" s="862"/>
      <c r="S3" s="862"/>
      <c r="T3" s="862"/>
      <c r="U3" s="862"/>
      <c r="V3" s="862"/>
      <c r="W3" s="862"/>
      <c r="X3" s="862"/>
      <c r="Y3" s="862"/>
      <c r="Z3" s="862"/>
      <c r="AA3" s="862"/>
      <c r="AB3" s="863"/>
    </row>
    <row r="4" spans="2:28" ht="15" thickBot="1" x14ac:dyDescent="0.4">
      <c r="B4" s="707"/>
      <c r="C4" s="708"/>
      <c r="D4" s="708"/>
      <c r="E4" s="708"/>
      <c r="F4" s="708"/>
      <c r="G4" s="708"/>
      <c r="H4" s="864" t="s">
        <v>960</v>
      </c>
      <c r="I4" s="864"/>
      <c r="J4" s="864"/>
      <c r="K4" s="864"/>
      <c r="L4" s="864"/>
      <c r="M4" s="864"/>
      <c r="N4" s="864"/>
      <c r="O4" s="864"/>
      <c r="P4" s="864"/>
      <c r="Q4" s="864"/>
      <c r="R4" s="864"/>
      <c r="S4" s="864"/>
      <c r="T4" s="864"/>
      <c r="U4" s="864"/>
      <c r="V4" s="864"/>
      <c r="W4" s="864"/>
      <c r="X4" s="864"/>
      <c r="Y4" s="864"/>
      <c r="Z4" s="864"/>
      <c r="AA4" s="864"/>
      <c r="AB4" s="865"/>
    </row>
    <row r="5" spans="2:28" ht="6" customHeight="1" thickBot="1" x14ac:dyDescent="0.4">
      <c r="B5" s="691"/>
      <c r="C5" s="691"/>
      <c r="D5" s="691"/>
      <c r="E5" s="691"/>
      <c r="F5" s="691"/>
      <c r="G5" s="691"/>
      <c r="H5" s="691"/>
      <c r="I5" s="691"/>
      <c r="J5" s="691"/>
      <c r="K5" s="691"/>
      <c r="L5" s="691"/>
      <c r="M5" s="691"/>
      <c r="N5" s="691"/>
      <c r="O5" s="691"/>
      <c r="P5" s="691"/>
      <c r="Q5" s="691"/>
      <c r="R5" s="691"/>
      <c r="S5" s="691"/>
      <c r="T5" s="691"/>
      <c r="U5" s="691"/>
      <c r="V5" s="691"/>
      <c r="W5" s="691"/>
      <c r="X5" s="691"/>
      <c r="Y5" s="691"/>
      <c r="Z5" s="691"/>
      <c r="AA5" s="691"/>
      <c r="AB5" s="691"/>
    </row>
    <row r="6" spans="2:28" ht="13" customHeight="1" x14ac:dyDescent="0.35">
      <c r="B6" s="843" t="s">
        <v>961</v>
      </c>
      <c r="C6" s="844"/>
      <c r="D6" s="844"/>
      <c r="E6" s="844"/>
      <c r="F6" s="844"/>
      <c r="G6" s="844"/>
      <c r="H6" s="844"/>
      <c r="I6" s="1418" t="s">
        <v>1091</v>
      </c>
      <c r="J6" s="798" t="s">
        <v>4</v>
      </c>
      <c r="K6" s="800"/>
      <c r="L6" s="849" t="s">
        <v>1092</v>
      </c>
      <c r="M6" s="850"/>
      <c r="N6" s="850"/>
      <c r="O6" s="850"/>
      <c r="P6" s="850"/>
      <c r="Q6" s="850"/>
      <c r="R6" s="850"/>
      <c r="S6" s="850"/>
      <c r="T6" s="850"/>
      <c r="U6" s="850"/>
      <c r="V6" s="850"/>
      <c r="W6" s="850"/>
      <c r="X6" s="850"/>
      <c r="Y6" s="850"/>
      <c r="Z6" s="850"/>
      <c r="AA6" s="850"/>
      <c r="AB6" s="851"/>
    </row>
    <row r="7" spans="2:28" ht="13" customHeight="1" thickBot="1" x14ac:dyDescent="0.4">
      <c r="B7" s="845"/>
      <c r="C7" s="846"/>
      <c r="D7" s="846"/>
      <c r="E7" s="846"/>
      <c r="F7" s="846"/>
      <c r="G7" s="846"/>
      <c r="H7" s="846"/>
      <c r="I7" s="1419"/>
      <c r="J7" s="801"/>
      <c r="K7" s="803"/>
      <c r="L7" s="852"/>
      <c r="M7" s="853"/>
      <c r="N7" s="853"/>
      <c r="O7" s="853"/>
      <c r="P7" s="853"/>
      <c r="Q7" s="853"/>
      <c r="R7" s="853"/>
      <c r="S7" s="853"/>
      <c r="T7" s="853"/>
      <c r="U7" s="853"/>
      <c r="V7" s="853"/>
      <c r="W7" s="853"/>
      <c r="X7" s="853"/>
      <c r="Y7" s="853"/>
      <c r="Z7" s="853"/>
      <c r="AA7" s="853"/>
      <c r="AB7" s="854"/>
    </row>
    <row r="8" spans="2:28" ht="6" customHeight="1" thickBot="1" x14ac:dyDescent="0.4">
      <c r="B8" s="825"/>
      <c r="C8" s="826"/>
      <c r="D8" s="826"/>
      <c r="E8" s="826"/>
      <c r="F8" s="826"/>
      <c r="G8" s="826"/>
      <c r="H8" s="826"/>
      <c r="I8" s="826"/>
      <c r="J8" s="826"/>
      <c r="K8" s="826"/>
      <c r="L8" s="826"/>
      <c r="M8" s="826"/>
      <c r="N8" s="826"/>
      <c r="O8" s="826"/>
      <c r="P8" s="826"/>
      <c r="Q8" s="826"/>
      <c r="R8" s="826"/>
      <c r="S8" s="826"/>
      <c r="T8" s="826"/>
      <c r="U8" s="826"/>
      <c r="V8" s="826"/>
      <c r="W8" s="826"/>
      <c r="X8" s="826"/>
      <c r="Y8" s="826"/>
      <c r="Z8" s="826"/>
      <c r="AA8" s="826"/>
      <c r="AB8" s="827"/>
    </row>
    <row r="9" spans="2:28" ht="42" customHeight="1" thickBot="1" x14ac:dyDescent="0.4">
      <c r="B9" s="721" t="s">
        <v>963</v>
      </c>
      <c r="C9" s="722"/>
      <c r="D9" s="722"/>
      <c r="E9" s="722"/>
      <c r="F9" s="722"/>
      <c r="G9" s="722"/>
      <c r="H9" s="723"/>
      <c r="I9" s="2037" t="s">
        <v>964</v>
      </c>
      <c r="J9" s="2038"/>
      <c r="K9" s="2038"/>
      <c r="L9" s="2038"/>
      <c r="M9" s="2038"/>
      <c r="N9" s="2038"/>
      <c r="O9" s="2038"/>
      <c r="P9" s="2038"/>
      <c r="Q9" s="2038"/>
      <c r="R9" s="2038"/>
      <c r="S9" s="2038"/>
      <c r="T9" s="2038"/>
      <c r="U9" s="2038"/>
      <c r="V9" s="2038"/>
      <c r="W9" s="2038"/>
      <c r="X9" s="2038"/>
      <c r="Y9" s="2038"/>
      <c r="Z9" s="2038"/>
      <c r="AA9" s="2038"/>
      <c r="AB9" s="2039"/>
    </row>
    <row r="10" spans="2:28" ht="6" customHeight="1" thickBot="1" x14ac:dyDescent="0.4">
      <c r="B10" s="825"/>
      <c r="C10" s="826"/>
      <c r="D10" s="826"/>
      <c r="E10" s="826"/>
      <c r="F10" s="826"/>
      <c r="G10" s="826"/>
      <c r="H10" s="826"/>
      <c r="I10" s="826"/>
      <c r="J10" s="826"/>
      <c r="K10" s="826"/>
      <c r="L10" s="826"/>
      <c r="M10" s="826"/>
      <c r="N10" s="826"/>
      <c r="O10" s="826"/>
      <c r="P10" s="826"/>
      <c r="Q10" s="826"/>
      <c r="R10" s="826"/>
      <c r="S10" s="826"/>
      <c r="T10" s="826"/>
      <c r="U10" s="826"/>
      <c r="V10" s="826"/>
      <c r="W10" s="826"/>
      <c r="X10" s="826"/>
      <c r="Y10" s="826"/>
      <c r="Z10" s="826"/>
      <c r="AA10" s="826"/>
      <c r="AB10" s="827"/>
    </row>
    <row r="11" spans="2:28" ht="16" customHeight="1" thickBot="1" x14ac:dyDescent="0.4">
      <c r="B11" s="798" t="s">
        <v>5</v>
      </c>
      <c r="C11" s="799"/>
      <c r="D11" s="799"/>
      <c r="E11" s="799"/>
      <c r="F11" s="799"/>
      <c r="G11" s="799"/>
      <c r="H11" s="800"/>
      <c r="I11" s="828" t="s">
        <v>491</v>
      </c>
      <c r="J11" s="829"/>
      <c r="K11" s="829"/>
      <c r="L11" s="829"/>
      <c r="M11" s="829"/>
      <c r="N11" s="829"/>
      <c r="O11" s="829"/>
      <c r="P11" s="830"/>
      <c r="Q11" s="834" t="s">
        <v>524</v>
      </c>
      <c r="R11" s="835"/>
      <c r="S11" s="835"/>
      <c r="T11" s="835"/>
      <c r="U11" s="836"/>
      <c r="V11" s="834" t="s">
        <v>7</v>
      </c>
      <c r="W11" s="835"/>
      <c r="X11" s="835"/>
      <c r="Y11" s="836"/>
      <c r="Z11" s="721" t="s">
        <v>8</v>
      </c>
      <c r="AA11" s="722"/>
      <c r="AB11" s="723"/>
    </row>
    <row r="12" spans="2:28" ht="24" customHeight="1" thickBot="1" x14ac:dyDescent="0.4">
      <c r="B12" s="801"/>
      <c r="C12" s="802"/>
      <c r="D12" s="802"/>
      <c r="E12" s="802"/>
      <c r="F12" s="802"/>
      <c r="G12" s="802"/>
      <c r="H12" s="803"/>
      <c r="I12" s="831"/>
      <c r="J12" s="832"/>
      <c r="K12" s="832"/>
      <c r="L12" s="832"/>
      <c r="M12" s="832"/>
      <c r="N12" s="832"/>
      <c r="O12" s="832"/>
      <c r="P12" s="833"/>
      <c r="Q12" s="837" t="s">
        <v>158</v>
      </c>
      <c r="R12" s="838"/>
      <c r="S12" s="838"/>
      <c r="T12" s="838"/>
      <c r="U12" s="839"/>
      <c r="V12" s="840" t="s">
        <v>492</v>
      </c>
      <c r="W12" s="841"/>
      <c r="X12" s="841"/>
      <c r="Y12" s="842"/>
      <c r="Z12" s="837">
        <v>10</v>
      </c>
      <c r="AA12" s="838"/>
      <c r="AB12" s="839"/>
    </row>
    <row r="13" spans="2:28" ht="6" customHeight="1" thickBot="1" x14ac:dyDescent="0.4">
      <c r="B13" s="733"/>
      <c r="C13" s="734"/>
      <c r="D13" s="734"/>
      <c r="E13" s="734"/>
      <c r="F13" s="734"/>
      <c r="G13" s="734"/>
      <c r="H13" s="734"/>
      <c r="I13" s="734"/>
      <c r="J13" s="734"/>
      <c r="K13" s="734"/>
      <c r="L13" s="734"/>
      <c r="M13" s="734"/>
      <c r="N13" s="734"/>
      <c r="O13" s="734"/>
      <c r="P13" s="734"/>
      <c r="Q13" s="734"/>
      <c r="R13" s="734"/>
      <c r="S13" s="734"/>
      <c r="T13" s="734"/>
      <c r="U13" s="734"/>
      <c r="V13" s="734"/>
      <c r="W13" s="734"/>
      <c r="X13" s="734"/>
      <c r="Y13" s="734"/>
      <c r="Z13" s="734"/>
      <c r="AA13" s="734"/>
      <c r="AB13" s="735"/>
    </row>
    <row r="14" spans="2:28" ht="16" customHeight="1" thickBot="1" x14ac:dyDescent="0.4">
      <c r="B14" s="798" t="s">
        <v>10</v>
      </c>
      <c r="C14" s="799"/>
      <c r="D14" s="799"/>
      <c r="E14" s="799"/>
      <c r="F14" s="799"/>
      <c r="G14" s="799"/>
      <c r="H14" s="800"/>
      <c r="I14" s="819" t="s">
        <v>493</v>
      </c>
      <c r="J14" s="820"/>
      <c r="K14" s="820"/>
      <c r="L14" s="820"/>
      <c r="M14" s="820"/>
      <c r="N14" s="820"/>
      <c r="O14" s="820"/>
      <c r="P14" s="820"/>
      <c r="Q14" s="820"/>
      <c r="R14" s="820"/>
      <c r="S14" s="820"/>
      <c r="T14" s="820"/>
      <c r="U14" s="821"/>
      <c r="V14" s="721" t="s">
        <v>966</v>
      </c>
      <c r="W14" s="722"/>
      <c r="X14" s="722"/>
      <c r="Y14" s="722"/>
      <c r="Z14" s="722"/>
      <c r="AA14" s="722"/>
      <c r="AB14" s="723"/>
    </row>
    <row r="15" spans="2:28" ht="28.5" customHeight="1" thickBot="1" x14ac:dyDescent="0.4">
      <c r="B15" s="801"/>
      <c r="C15" s="802"/>
      <c r="D15" s="802"/>
      <c r="E15" s="802"/>
      <c r="F15" s="802"/>
      <c r="G15" s="802"/>
      <c r="H15" s="803"/>
      <c r="I15" s="822"/>
      <c r="J15" s="823"/>
      <c r="K15" s="823"/>
      <c r="L15" s="823"/>
      <c r="M15" s="823"/>
      <c r="N15" s="823"/>
      <c r="O15" s="823"/>
      <c r="P15" s="823"/>
      <c r="Q15" s="823"/>
      <c r="R15" s="823"/>
      <c r="S15" s="823"/>
      <c r="T15" s="823"/>
      <c r="U15" s="824"/>
      <c r="V15" s="815" t="s">
        <v>20</v>
      </c>
      <c r="W15" s="816"/>
      <c r="X15" s="816"/>
      <c r="Y15" s="816"/>
      <c r="Z15" s="816"/>
      <c r="AA15" s="816"/>
      <c r="AB15" s="817"/>
    </row>
    <row r="16" spans="2:28" ht="6" customHeight="1" thickBot="1" x14ac:dyDescent="0.4">
      <c r="B16" s="733"/>
      <c r="C16" s="734"/>
      <c r="D16" s="734"/>
      <c r="E16" s="734"/>
      <c r="F16" s="734"/>
      <c r="G16" s="734"/>
      <c r="H16" s="734"/>
      <c r="I16" s="734"/>
      <c r="J16" s="734"/>
      <c r="K16" s="734"/>
      <c r="L16" s="734"/>
      <c r="M16" s="734"/>
      <c r="N16" s="734"/>
      <c r="O16" s="734"/>
      <c r="P16" s="734"/>
      <c r="Q16" s="734"/>
      <c r="R16" s="734"/>
      <c r="S16" s="734"/>
      <c r="T16" s="734"/>
      <c r="U16" s="734"/>
      <c r="V16" s="734"/>
      <c r="W16" s="734"/>
      <c r="X16" s="734"/>
      <c r="Y16" s="734"/>
      <c r="Z16" s="734"/>
      <c r="AA16" s="734"/>
      <c r="AB16" s="735"/>
    </row>
    <row r="17" spans="2:28" ht="42" customHeight="1" thickBot="1" x14ac:dyDescent="0.4">
      <c r="B17" s="721" t="s">
        <v>13</v>
      </c>
      <c r="C17" s="722"/>
      <c r="D17" s="722"/>
      <c r="E17" s="722"/>
      <c r="F17" s="722"/>
      <c r="G17" s="722"/>
      <c r="H17" s="723"/>
      <c r="I17" s="1480" t="s">
        <v>1093</v>
      </c>
      <c r="J17" s="1481"/>
      <c r="K17" s="1481"/>
      <c r="L17" s="1481"/>
      <c r="M17" s="1481"/>
      <c r="N17" s="1481"/>
      <c r="O17" s="1481"/>
      <c r="P17" s="1481"/>
      <c r="Q17" s="1481"/>
      <c r="R17" s="1481"/>
      <c r="S17" s="1481"/>
      <c r="T17" s="1481"/>
      <c r="U17" s="1481"/>
      <c r="V17" s="1481"/>
      <c r="W17" s="1481"/>
      <c r="X17" s="1481"/>
      <c r="Y17" s="1481"/>
      <c r="Z17" s="1481"/>
      <c r="AA17" s="1481"/>
      <c r="AB17" s="1482"/>
    </row>
    <row r="18" spans="2:28" ht="6" customHeight="1" thickBot="1" x14ac:dyDescent="0.4">
      <c r="B18" s="733"/>
      <c r="C18" s="734"/>
      <c r="D18" s="734"/>
      <c r="E18" s="734"/>
      <c r="F18" s="734"/>
      <c r="G18" s="734"/>
      <c r="H18" s="734"/>
      <c r="I18" s="734"/>
      <c r="J18" s="734"/>
      <c r="K18" s="734"/>
      <c r="L18" s="734"/>
      <c r="M18" s="734"/>
      <c r="N18" s="734"/>
      <c r="O18" s="734"/>
      <c r="P18" s="734"/>
      <c r="Q18" s="734"/>
      <c r="R18" s="734"/>
      <c r="S18" s="734"/>
      <c r="T18" s="734"/>
      <c r="U18" s="734"/>
      <c r="V18" s="734"/>
      <c r="W18" s="734"/>
      <c r="X18" s="734"/>
      <c r="Y18" s="734"/>
      <c r="Z18" s="734"/>
      <c r="AA18" s="734"/>
      <c r="AB18" s="735"/>
    </row>
    <row r="19" spans="2:28" ht="66" customHeight="1" thickBot="1" x14ac:dyDescent="0.4">
      <c r="B19" s="721" t="s">
        <v>967</v>
      </c>
      <c r="C19" s="722"/>
      <c r="D19" s="722"/>
      <c r="E19" s="722"/>
      <c r="F19" s="722"/>
      <c r="G19" s="722"/>
      <c r="H19" s="723"/>
      <c r="I19" s="1480" t="s">
        <v>494</v>
      </c>
      <c r="J19" s="1481"/>
      <c r="K19" s="1481"/>
      <c r="L19" s="1481"/>
      <c r="M19" s="1481"/>
      <c r="N19" s="1481"/>
      <c r="O19" s="1481"/>
      <c r="P19" s="1481"/>
      <c r="Q19" s="1481"/>
      <c r="R19" s="1481"/>
      <c r="S19" s="1481"/>
      <c r="T19" s="1481"/>
      <c r="U19" s="1481"/>
      <c r="V19" s="1481"/>
      <c r="W19" s="1481"/>
      <c r="X19" s="1481"/>
      <c r="Y19" s="1481"/>
      <c r="Z19" s="1481"/>
      <c r="AA19" s="1481"/>
      <c r="AB19" s="1482"/>
    </row>
    <row r="20" spans="2:28" ht="6" customHeight="1" thickBot="1" x14ac:dyDescent="0.4">
      <c r="B20" s="733"/>
      <c r="C20" s="734"/>
      <c r="D20" s="734"/>
      <c r="E20" s="734"/>
      <c r="F20" s="734"/>
      <c r="G20" s="734"/>
      <c r="H20" s="734"/>
      <c r="I20" s="734"/>
      <c r="J20" s="734"/>
      <c r="K20" s="734"/>
      <c r="L20" s="734"/>
      <c r="M20" s="734"/>
      <c r="N20" s="734"/>
      <c r="O20" s="734"/>
      <c r="P20" s="734"/>
      <c r="Q20" s="734"/>
      <c r="R20" s="734"/>
      <c r="S20" s="734"/>
      <c r="T20" s="734"/>
      <c r="U20" s="734"/>
      <c r="V20" s="734"/>
      <c r="W20" s="734"/>
      <c r="X20" s="734"/>
      <c r="Y20" s="734"/>
      <c r="Z20" s="734"/>
      <c r="AA20" s="734"/>
      <c r="AB20" s="735"/>
    </row>
    <row r="21" spans="2:28" ht="36.5" customHeight="1" thickBot="1" x14ac:dyDescent="0.4">
      <c r="B21" s="721" t="s">
        <v>530</v>
      </c>
      <c r="C21" s="722"/>
      <c r="D21" s="722"/>
      <c r="E21" s="722"/>
      <c r="F21" s="722"/>
      <c r="G21" s="723"/>
      <c r="H21" s="815" t="s">
        <v>61</v>
      </c>
      <c r="I21" s="816"/>
      <c r="J21" s="817"/>
      <c r="K21" s="721" t="s">
        <v>969</v>
      </c>
      <c r="L21" s="722"/>
      <c r="M21" s="722"/>
      <c r="N21" s="722"/>
      <c r="O21" s="722"/>
      <c r="P21" s="722"/>
      <c r="Q21" s="722"/>
      <c r="R21" s="722"/>
      <c r="S21" s="722"/>
      <c r="T21" s="723"/>
      <c r="U21" s="818" t="s">
        <v>65</v>
      </c>
      <c r="V21" s="813"/>
      <c r="W21" s="813"/>
      <c r="X21" s="813"/>
      <c r="Y21" s="813"/>
      <c r="Z21" s="813"/>
      <c r="AA21" s="813"/>
      <c r="AB21" s="814"/>
    </row>
    <row r="22" spans="2:28" ht="6" customHeight="1" thickBot="1" x14ac:dyDescent="0.4">
      <c r="B22" s="690"/>
      <c r="C22" s="691"/>
      <c r="D22" s="691"/>
      <c r="E22" s="691"/>
      <c r="F22" s="691"/>
      <c r="G22" s="691"/>
      <c r="H22" s="691"/>
      <c r="I22" s="691"/>
      <c r="J22" s="691"/>
      <c r="K22" s="691"/>
      <c r="L22" s="691"/>
      <c r="M22" s="691"/>
      <c r="N22" s="691"/>
      <c r="O22" s="691"/>
      <c r="P22" s="691"/>
      <c r="Q22" s="691"/>
      <c r="R22" s="691"/>
      <c r="S22" s="691"/>
      <c r="T22" s="691"/>
      <c r="U22" s="691"/>
      <c r="V22" s="691"/>
      <c r="W22" s="691"/>
      <c r="X22" s="691"/>
      <c r="Y22" s="691"/>
      <c r="Z22" s="691"/>
      <c r="AA22" s="691"/>
      <c r="AB22" s="692"/>
    </row>
    <row r="23" spans="2:28" ht="33" customHeight="1" thickBot="1" x14ac:dyDescent="0.4">
      <c r="B23" s="721" t="s">
        <v>970</v>
      </c>
      <c r="C23" s="722"/>
      <c r="D23" s="722"/>
      <c r="E23" s="722"/>
      <c r="F23" s="722"/>
      <c r="G23" s="722"/>
      <c r="H23" s="723"/>
      <c r="I23" s="818" t="s">
        <v>497</v>
      </c>
      <c r="J23" s="813"/>
      <c r="K23" s="813"/>
      <c r="L23" s="813"/>
      <c r="M23" s="813"/>
      <c r="N23" s="813"/>
      <c r="O23" s="813"/>
      <c r="P23" s="813"/>
      <c r="Q23" s="813"/>
      <c r="R23" s="813"/>
      <c r="S23" s="813"/>
      <c r="T23" s="813"/>
      <c r="U23" s="813"/>
      <c r="V23" s="813"/>
      <c r="W23" s="813"/>
      <c r="X23" s="813"/>
      <c r="Y23" s="813"/>
      <c r="Z23" s="813"/>
      <c r="AA23" s="813"/>
      <c r="AB23" s="814"/>
    </row>
    <row r="24" spans="2:28" ht="6" customHeight="1" thickBot="1" x14ac:dyDescent="0.4">
      <c r="B24" s="733"/>
      <c r="C24" s="734"/>
      <c r="D24" s="734"/>
      <c r="E24" s="734"/>
      <c r="F24" s="734"/>
      <c r="G24" s="734"/>
      <c r="H24" s="734"/>
      <c r="I24" s="734"/>
      <c r="J24" s="734"/>
      <c r="K24" s="734"/>
      <c r="L24" s="734"/>
      <c r="M24" s="734"/>
      <c r="N24" s="734"/>
      <c r="O24" s="734"/>
      <c r="P24" s="734"/>
      <c r="Q24" s="734"/>
      <c r="R24" s="734"/>
      <c r="S24" s="734"/>
      <c r="T24" s="734"/>
      <c r="U24" s="734"/>
      <c r="V24" s="734"/>
      <c r="W24" s="734"/>
      <c r="X24" s="734"/>
      <c r="Y24" s="734"/>
      <c r="Z24" s="734"/>
      <c r="AA24" s="734"/>
      <c r="AB24" s="735"/>
    </row>
    <row r="25" spans="2:28" ht="26.5" customHeight="1" thickBot="1" x14ac:dyDescent="0.4">
      <c r="B25" s="721" t="s">
        <v>314</v>
      </c>
      <c r="C25" s="722"/>
      <c r="D25" s="722"/>
      <c r="E25" s="722"/>
      <c r="F25" s="722"/>
      <c r="G25" s="722"/>
      <c r="H25" s="722"/>
      <c r="I25" s="722"/>
      <c r="J25" s="722"/>
      <c r="K25" s="722"/>
      <c r="L25" s="722"/>
      <c r="M25" s="649"/>
      <c r="N25" s="721" t="s">
        <v>24</v>
      </c>
      <c r="O25" s="722"/>
      <c r="P25" s="722"/>
      <c r="Q25" s="722"/>
      <c r="R25" s="722"/>
      <c r="S25" s="722"/>
      <c r="T25" s="722"/>
      <c r="U25" s="722"/>
      <c r="V25" s="722"/>
      <c r="W25" s="722"/>
      <c r="X25" s="722"/>
      <c r="Y25" s="722"/>
      <c r="Z25" s="722"/>
      <c r="AA25" s="722"/>
      <c r="AB25" s="723"/>
    </row>
    <row r="26" spans="2:28" ht="48.5" customHeight="1" thickBot="1" x14ac:dyDescent="0.4">
      <c r="B26" s="810" t="s">
        <v>490</v>
      </c>
      <c r="C26" s="811"/>
      <c r="D26" s="811"/>
      <c r="E26" s="811"/>
      <c r="F26" s="811"/>
      <c r="G26" s="811"/>
      <c r="H26" s="811"/>
      <c r="I26" s="811"/>
      <c r="J26" s="811"/>
      <c r="K26" s="811"/>
      <c r="L26" s="811"/>
      <c r="M26" s="812"/>
      <c r="N26" s="813" t="s">
        <v>1094</v>
      </c>
      <c r="O26" s="813"/>
      <c r="P26" s="813"/>
      <c r="Q26" s="813"/>
      <c r="R26" s="813"/>
      <c r="S26" s="813"/>
      <c r="T26" s="813"/>
      <c r="U26" s="813"/>
      <c r="V26" s="813"/>
      <c r="W26" s="813"/>
      <c r="X26" s="813"/>
      <c r="Y26" s="813"/>
      <c r="Z26" s="813"/>
      <c r="AA26" s="813"/>
      <c r="AB26" s="814"/>
    </row>
    <row r="27" spans="2:28" ht="6" customHeight="1" thickBot="1" x14ac:dyDescent="0.4">
      <c r="B27" s="733"/>
      <c r="C27" s="734"/>
      <c r="D27" s="734"/>
      <c r="E27" s="734"/>
      <c r="F27" s="734"/>
      <c r="G27" s="734"/>
      <c r="H27" s="734"/>
      <c r="I27" s="734"/>
      <c r="J27" s="734"/>
      <c r="K27" s="734"/>
      <c r="L27" s="734"/>
      <c r="M27" s="734"/>
      <c r="N27" s="734"/>
      <c r="O27" s="734"/>
      <c r="P27" s="734"/>
      <c r="Q27" s="734"/>
      <c r="R27" s="734"/>
      <c r="S27" s="734"/>
      <c r="T27" s="734"/>
      <c r="U27" s="734"/>
      <c r="V27" s="734"/>
      <c r="W27" s="734"/>
      <c r="X27" s="734"/>
      <c r="Y27" s="734"/>
      <c r="Z27" s="734"/>
      <c r="AA27" s="734"/>
      <c r="AB27" s="735"/>
    </row>
    <row r="28" spans="2:28" ht="18" customHeight="1" thickBot="1" x14ac:dyDescent="0.4">
      <c r="B28" s="798" t="s">
        <v>972</v>
      </c>
      <c r="C28" s="799"/>
      <c r="D28" s="799"/>
      <c r="E28" s="799"/>
      <c r="F28" s="799"/>
      <c r="G28" s="799"/>
      <c r="H28" s="800"/>
      <c r="I28" s="804" t="s">
        <v>1095</v>
      </c>
      <c r="J28" s="805"/>
      <c r="K28" s="805"/>
      <c r="L28" s="806"/>
      <c r="M28" s="721" t="s">
        <v>22</v>
      </c>
      <c r="N28" s="722"/>
      <c r="O28" s="722"/>
      <c r="P28" s="722"/>
      <c r="Q28" s="722"/>
      <c r="R28" s="722"/>
      <c r="S28" s="722"/>
      <c r="T28" s="722"/>
      <c r="U28" s="722"/>
      <c r="V28" s="722"/>
      <c r="W28" s="723"/>
      <c r="X28" s="721" t="s">
        <v>18</v>
      </c>
      <c r="Y28" s="722"/>
      <c r="Z28" s="722"/>
      <c r="AA28" s="722"/>
      <c r="AB28" s="723"/>
    </row>
    <row r="29" spans="2:28" ht="36.65" customHeight="1" thickBot="1" x14ac:dyDescent="0.4">
      <c r="B29" s="801"/>
      <c r="C29" s="802"/>
      <c r="D29" s="802"/>
      <c r="E29" s="802"/>
      <c r="F29" s="802"/>
      <c r="G29" s="802"/>
      <c r="H29" s="803"/>
      <c r="I29" s="807"/>
      <c r="J29" s="808"/>
      <c r="K29" s="808"/>
      <c r="L29" s="809"/>
      <c r="M29" s="1459" t="s">
        <v>495</v>
      </c>
      <c r="N29" s="2035"/>
      <c r="O29" s="2035"/>
      <c r="P29" s="2035"/>
      <c r="Q29" s="2035"/>
      <c r="R29" s="2035"/>
      <c r="S29" s="2035"/>
      <c r="T29" s="2035"/>
      <c r="U29" s="2035"/>
      <c r="V29" s="2035"/>
      <c r="W29" s="2036"/>
      <c r="X29" s="810" t="s">
        <v>20</v>
      </c>
      <c r="Y29" s="811"/>
      <c r="Z29" s="811"/>
      <c r="AA29" s="811"/>
      <c r="AB29" s="812"/>
    </row>
    <row r="30" spans="2:28" ht="6" customHeight="1" thickBot="1" x14ac:dyDescent="0.4">
      <c r="B30" s="733"/>
      <c r="C30" s="734"/>
      <c r="D30" s="734"/>
      <c r="E30" s="734"/>
      <c r="F30" s="734"/>
      <c r="G30" s="734"/>
      <c r="H30" s="734"/>
      <c r="I30" s="734"/>
      <c r="J30" s="734"/>
      <c r="K30" s="734"/>
      <c r="L30" s="734"/>
      <c r="M30" s="734"/>
      <c r="N30" s="734"/>
      <c r="O30" s="734"/>
      <c r="P30" s="734"/>
      <c r="Q30" s="734"/>
      <c r="R30" s="734"/>
      <c r="S30" s="734"/>
      <c r="T30" s="734"/>
      <c r="U30" s="734"/>
      <c r="V30" s="734"/>
      <c r="W30" s="734"/>
      <c r="X30" s="734"/>
      <c r="Y30" s="734"/>
      <c r="Z30" s="734"/>
      <c r="AA30" s="734"/>
      <c r="AB30" s="735"/>
    </row>
    <row r="31" spans="2:28" ht="15" customHeight="1" thickBot="1" x14ac:dyDescent="0.4">
      <c r="B31" s="778" t="s">
        <v>975</v>
      </c>
      <c r="C31" s="779"/>
      <c r="D31" s="779"/>
      <c r="E31" s="779"/>
      <c r="F31" s="779"/>
      <c r="G31" s="779"/>
      <c r="H31" s="779"/>
      <c r="I31" s="779"/>
      <c r="J31" s="780"/>
      <c r="K31" s="787" t="s">
        <v>35</v>
      </c>
      <c r="L31" s="788"/>
      <c r="M31" s="788"/>
      <c r="N31" s="788"/>
      <c r="O31" s="788"/>
      <c r="P31" s="788"/>
      <c r="Q31" s="788"/>
      <c r="R31" s="788"/>
      <c r="S31" s="789" t="s">
        <v>36</v>
      </c>
      <c r="T31" s="789"/>
      <c r="U31" s="789"/>
      <c r="V31" s="789"/>
      <c r="W31" s="790"/>
      <c r="X31" s="791" t="s">
        <v>37</v>
      </c>
      <c r="Y31" s="792"/>
      <c r="Z31" s="793"/>
      <c r="AA31" s="793"/>
      <c r="AB31" s="794"/>
    </row>
    <row r="32" spans="2:28" ht="14.25" customHeight="1" x14ac:dyDescent="0.35">
      <c r="B32" s="781"/>
      <c r="C32" s="782"/>
      <c r="D32" s="782"/>
      <c r="E32" s="782"/>
      <c r="F32" s="782"/>
      <c r="G32" s="782"/>
      <c r="H32" s="782"/>
      <c r="I32" s="782"/>
      <c r="J32" s="783"/>
      <c r="K32" s="795" t="s">
        <v>38</v>
      </c>
      <c r="L32" s="771"/>
      <c r="M32" s="771"/>
      <c r="N32" s="771"/>
      <c r="O32" s="771" t="s">
        <v>39</v>
      </c>
      <c r="P32" s="771"/>
      <c r="Q32" s="771"/>
      <c r="R32" s="771"/>
      <c r="S32" s="771" t="s">
        <v>38</v>
      </c>
      <c r="T32" s="771"/>
      <c r="U32" s="771" t="s">
        <v>39</v>
      </c>
      <c r="V32" s="771"/>
      <c r="W32" s="771"/>
      <c r="X32" s="796" t="s">
        <v>38</v>
      </c>
      <c r="Y32" s="797"/>
      <c r="Z32" s="771" t="s">
        <v>39</v>
      </c>
      <c r="AA32" s="771"/>
      <c r="AB32" s="772"/>
    </row>
    <row r="33" spans="2:28" ht="15" customHeight="1" thickBot="1" x14ac:dyDescent="0.4">
      <c r="B33" s="784"/>
      <c r="C33" s="785"/>
      <c r="D33" s="785"/>
      <c r="E33" s="785"/>
      <c r="F33" s="785"/>
      <c r="G33" s="785"/>
      <c r="H33" s="785"/>
      <c r="I33" s="785"/>
      <c r="J33" s="786"/>
      <c r="K33" s="2032">
        <v>0</v>
      </c>
      <c r="L33" s="2033"/>
      <c r="M33" s="2033"/>
      <c r="N33" s="2034"/>
      <c r="O33" s="775">
        <v>0.59</v>
      </c>
      <c r="P33" s="774"/>
      <c r="Q33" s="774"/>
      <c r="R33" s="774"/>
      <c r="S33" s="774">
        <v>60</v>
      </c>
      <c r="T33" s="774"/>
      <c r="U33" s="775">
        <v>0.79</v>
      </c>
      <c r="V33" s="774"/>
      <c r="W33" s="774"/>
      <c r="X33" s="774">
        <v>80</v>
      </c>
      <c r="Y33" s="776"/>
      <c r="Z33" s="775">
        <v>1</v>
      </c>
      <c r="AA33" s="774"/>
      <c r="AB33" s="777"/>
    </row>
    <row r="34" spans="2:28" ht="6" customHeight="1" thickBot="1" x14ac:dyDescent="0.4">
      <c r="B34" s="733"/>
      <c r="C34" s="734"/>
      <c r="D34" s="734"/>
      <c r="E34" s="734"/>
      <c r="F34" s="734"/>
      <c r="G34" s="734"/>
      <c r="H34" s="734"/>
      <c r="I34" s="734"/>
      <c r="J34" s="734"/>
      <c r="K34" s="734"/>
      <c r="L34" s="734"/>
      <c r="M34" s="734"/>
      <c r="N34" s="734"/>
      <c r="O34" s="734"/>
      <c r="P34" s="734"/>
      <c r="Q34" s="734"/>
      <c r="R34" s="734"/>
      <c r="S34" s="734"/>
      <c r="T34" s="734"/>
      <c r="U34" s="734"/>
      <c r="V34" s="734"/>
      <c r="W34" s="734"/>
      <c r="X34" s="734"/>
      <c r="Y34" s="734"/>
      <c r="Z34" s="734"/>
      <c r="AA34" s="734"/>
      <c r="AB34" s="735"/>
    </row>
    <row r="35" spans="2:28" s="642" customFormat="1" ht="15" customHeight="1" thickBot="1" x14ac:dyDescent="0.4">
      <c r="B35" s="764" t="s">
        <v>40</v>
      </c>
      <c r="C35" s="765"/>
      <c r="D35" s="765"/>
      <c r="E35" s="765"/>
      <c r="F35" s="765"/>
      <c r="G35" s="765"/>
      <c r="H35" s="766"/>
      <c r="I35" s="766"/>
      <c r="J35" s="766"/>
      <c r="K35" s="765"/>
      <c r="L35" s="765"/>
      <c r="M35" s="765"/>
      <c r="N35" s="765"/>
      <c r="O35" s="765"/>
      <c r="P35" s="765"/>
      <c r="Q35" s="765"/>
      <c r="R35" s="765"/>
      <c r="S35" s="765"/>
      <c r="T35" s="765"/>
      <c r="U35" s="765"/>
      <c r="V35" s="765"/>
      <c r="W35" s="765"/>
      <c r="X35" s="765"/>
      <c r="Y35" s="765"/>
      <c r="Z35" s="765"/>
      <c r="AA35" s="765"/>
      <c r="AB35" s="767"/>
    </row>
    <row r="36" spans="2:28" s="642" customFormat="1" ht="32.25" customHeight="1" x14ac:dyDescent="0.35">
      <c r="B36" s="768" t="s">
        <v>41</v>
      </c>
      <c r="C36" s="769"/>
      <c r="D36" s="769"/>
      <c r="E36" s="769"/>
      <c r="F36" s="769"/>
      <c r="G36" s="770"/>
      <c r="H36" s="647" t="s">
        <v>498</v>
      </c>
      <c r="I36" s="644" t="s">
        <v>499</v>
      </c>
      <c r="J36" s="645" t="s">
        <v>42</v>
      </c>
      <c r="K36" s="768" t="s">
        <v>43</v>
      </c>
      <c r="L36" s="769"/>
      <c r="M36" s="769"/>
      <c r="N36" s="769"/>
      <c r="O36" s="769"/>
      <c r="P36" s="769"/>
      <c r="Q36" s="769"/>
      <c r="R36" s="769"/>
      <c r="S36" s="769"/>
      <c r="T36" s="769"/>
      <c r="U36" s="769"/>
      <c r="V36" s="769"/>
      <c r="W36" s="769"/>
      <c r="X36" s="769"/>
      <c r="Y36" s="769"/>
      <c r="Z36" s="769"/>
      <c r="AA36" s="769"/>
      <c r="AB36" s="770"/>
    </row>
    <row r="37" spans="2:28" s="642" customFormat="1" ht="79.25" customHeight="1" x14ac:dyDescent="0.35">
      <c r="B37" s="1283" t="s">
        <v>500</v>
      </c>
      <c r="C37" s="1284"/>
      <c r="D37" s="1284"/>
      <c r="E37" s="1284"/>
      <c r="F37" s="1284"/>
      <c r="G37" s="1284"/>
      <c r="H37" s="663">
        <v>12547524742</v>
      </c>
      <c r="I37" s="663">
        <v>18540694268</v>
      </c>
      <c r="J37" s="664">
        <f>+H37/I37</f>
        <v>0.67675592729319689</v>
      </c>
      <c r="K37" s="2029" t="s">
        <v>831</v>
      </c>
      <c r="L37" s="2030"/>
      <c r="M37" s="2030"/>
      <c r="N37" s="2030"/>
      <c r="O37" s="2030"/>
      <c r="P37" s="2030"/>
      <c r="Q37" s="2030"/>
      <c r="R37" s="2030"/>
      <c r="S37" s="2030"/>
      <c r="T37" s="2030"/>
      <c r="U37" s="2030"/>
      <c r="V37" s="2030"/>
      <c r="W37" s="2030"/>
      <c r="X37" s="2030"/>
      <c r="Y37" s="2030"/>
      <c r="Z37" s="2030"/>
      <c r="AA37" s="2030"/>
      <c r="AB37" s="2031"/>
    </row>
    <row r="38" spans="2:28" s="642" customFormat="1" ht="78.650000000000006" customHeight="1" x14ac:dyDescent="0.35">
      <c r="B38" s="1283" t="s">
        <v>833</v>
      </c>
      <c r="C38" s="1284"/>
      <c r="D38" s="1284"/>
      <c r="E38" s="1284"/>
      <c r="F38" s="1284"/>
      <c r="G38" s="1284"/>
      <c r="H38" s="663">
        <v>27343422051</v>
      </c>
      <c r="I38" s="663">
        <v>28936401523</v>
      </c>
      <c r="J38" s="664">
        <f t="shared" ref="J38:J48" si="0">+H38/I38</f>
        <v>0.9449489436088373</v>
      </c>
      <c r="K38" s="2029" t="s">
        <v>832</v>
      </c>
      <c r="L38" s="2030"/>
      <c r="M38" s="2030"/>
      <c r="N38" s="2030"/>
      <c r="O38" s="2030"/>
      <c r="P38" s="2030"/>
      <c r="Q38" s="2030"/>
      <c r="R38" s="2030"/>
      <c r="S38" s="2030"/>
      <c r="T38" s="2030"/>
      <c r="U38" s="2030"/>
      <c r="V38" s="2030"/>
      <c r="W38" s="2030"/>
      <c r="X38" s="2030"/>
      <c r="Y38" s="2030"/>
      <c r="Z38" s="2030"/>
      <c r="AA38" s="2030"/>
      <c r="AB38" s="2031"/>
    </row>
    <row r="39" spans="2:28" s="642" customFormat="1" ht="79.25" customHeight="1" x14ac:dyDescent="0.35">
      <c r="B39" s="1283" t="s">
        <v>1096</v>
      </c>
      <c r="C39" s="1284"/>
      <c r="D39" s="1284"/>
      <c r="E39" s="1284"/>
      <c r="F39" s="1284"/>
      <c r="G39" s="1284"/>
      <c r="H39" s="663">
        <v>42723302871</v>
      </c>
      <c r="I39" s="663">
        <v>42861397430</v>
      </c>
      <c r="J39" s="664">
        <f t="shared" si="0"/>
        <v>0.9967781134708561</v>
      </c>
      <c r="K39" s="2029" t="s">
        <v>1097</v>
      </c>
      <c r="L39" s="2030"/>
      <c r="M39" s="2030"/>
      <c r="N39" s="2030"/>
      <c r="O39" s="2030"/>
      <c r="P39" s="2030"/>
      <c r="Q39" s="2030"/>
      <c r="R39" s="2030"/>
      <c r="S39" s="2030"/>
      <c r="T39" s="2030"/>
      <c r="U39" s="2030"/>
      <c r="V39" s="2030"/>
      <c r="W39" s="2030"/>
      <c r="X39" s="2030"/>
      <c r="Y39" s="2030"/>
      <c r="Z39" s="2030"/>
      <c r="AA39" s="2030"/>
      <c r="AB39" s="2031"/>
    </row>
    <row r="40" spans="2:28" s="642" customFormat="1" x14ac:dyDescent="0.35">
      <c r="B40" s="740"/>
      <c r="C40" s="741"/>
      <c r="D40" s="741"/>
      <c r="E40" s="741"/>
      <c r="F40" s="741"/>
      <c r="G40" s="742"/>
      <c r="H40" s="648"/>
      <c r="I40" s="651"/>
      <c r="J40" s="646" t="e">
        <f t="shared" si="0"/>
        <v>#DIV/0!</v>
      </c>
      <c r="K40" s="743"/>
      <c r="L40" s="744"/>
      <c r="M40" s="744"/>
      <c r="N40" s="744"/>
      <c r="O40" s="744"/>
      <c r="P40" s="744"/>
      <c r="Q40" s="744"/>
      <c r="R40" s="744"/>
      <c r="S40" s="744"/>
      <c r="T40" s="744"/>
      <c r="U40" s="744"/>
      <c r="V40" s="744"/>
      <c r="W40" s="744"/>
      <c r="X40" s="744"/>
      <c r="Y40" s="744"/>
      <c r="Z40" s="744"/>
      <c r="AA40" s="744"/>
      <c r="AB40" s="745"/>
    </row>
    <row r="41" spans="2:28" s="642" customFormat="1" x14ac:dyDescent="0.35">
      <c r="B41" s="740"/>
      <c r="C41" s="741"/>
      <c r="D41" s="741"/>
      <c r="E41" s="741"/>
      <c r="F41" s="741"/>
      <c r="G41" s="742"/>
      <c r="H41" s="648"/>
      <c r="I41" s="651"/>
      <c r="J41" s="646" t="e">
        <f t="shared" si="0"/>
        <v>#DIV/0!</v>
      </c>
      <c r="K41" s="743"/>
      <c r="L41" s="744"/>
      <c r="M41" s="744"/>
      <c r="N41" s="744"/>
      <c r="O41" s="744"/>
      <c r="P41" s="744"/>
      <c r="Q41" s="744"/>
      <c r="R41" s="744"/>
      <c r="S41" s="744"/>
      <c r="T41" s="744"/>
      <c r="U41" s="744"/>
      <c r="V41" s="744"/>
      <c r="W41" s="744"/>
      <c r="X41" s="744"/>
      <c r="Y41" s="744"/>
      <c r="Z41" s="744"/>
      <c r="AA41" s="744"/>
      <c r="AB41" s="745"/>
    </row>
    <row r="42" spans="2:28" s="642" customFormat="1" x14ac:dyDescent="0.35">
      <c r="B42" s="740"/>
      <c r="C42" s="741"/>
      <c r="D42" s="741"/>
      <c r="E42" s="741"/>
      <c r="F42" s="741"/>
      <c r="G42" s="742"/>
      <c r="H42" s="648"/>
      <c r="I42" s="651"/>
      <c r="J42" s="646" t="e">
        <f t="shared" si="0"/>
        <v>#DIV/0!</v>
      </c>
      <c r="K42" s="743"/>
      <c r="L42" s="744"/>
      <c r="M42" s="744"/>
      <c r="N42" s="744"/>
      <c r="O42" s="744"/>
      <c r="P42" s="744"/>
      <c r="Q42" s="744"/>
      <c r="R42" s="744"/>
      <c r="S42" s="744"/>
      <c r="T42" s="744"/>
      <c r="U42" s="744"/>
      <c r="V42" s="744"/>
      <c r="W42" s="744"/>
      <c r="X42" s="744"/>
      <c r="Y42" s="744"/>
      <c r="Z42" s="744"/>
      <c r="AA42" s="744"/>
      <c r="AB42" s="745"/>
    </row>
    <row r="43" spans="2:28" s="642" customFormat="1" x14ac:dyDescent="0.35">
      <c r="B43" s="740"/>
      <c r="C43" s="741"/>
      <c r="D43" s="741"/>
      <c r="E43" s="741"/>
      <c r="F43" s="741"/>
      <c r="G43" s="742"/>
      <c r="H43" s="648"/>
      <c r="I43" s="651"/>
      <c r="J43" s="646" t="e">
        <f t="shared" si="0"/>
        <v>#DIV/0!</v>
      </c>
      <c r="K43" s="743"/>
      <c r="L43" s="744"/>
      <c r="M43" s="744"/>
      <c r="N43" s="744"/>
      <c r="O43" s="744"/>
      <c r="P43" s="744"/>
      <c r="Q43" s="744"/>
      <c r="R43" s="744"/>
      <c r="S43" s="744"/>
      <c r="T43" s="744"/>
      <c r="U43" s="744"/>
      <c r="V43" s="744"/>
      <c r="W43" s="744"/>
      <c r="X43" s="744"/>
      <c r="Y43" s="744"/>
      <c r="Z43" s="744"/>
      <c r="AA43" s="744"/>
      <c r="AB43" s="745"/>
    </row>
    <row r="44" spans="2:28" s="642" customFormat="1" x14ac:dyDescent="0.35">
      <c r="B44" s="740"/>
      <c r="C44" s="741"/>
      <c r="D44" s="741"/>
      <c r="E44" s="741"/>
      <c r="F44" s="741"/>
      <c r="G44" s="742"/>
      <c r="H44" s="648"/>
      <c r="I44" s="651"/>
      <c r="J44" s="646" t="e">
        <f t="shared" si="0"/>
        <v>#DIV/0!</v>
      </c>
      <c r="K44" s="743"/>
      <c r="L44" s="744"/>
      <c r="M44" s="744"/>
      <c r="N44" s="744"/>
      <c r="O44" s="744"/>
      <c r="P44" s="744"/>
      <c r="Q44" s="744"/>
      <c r="R44" s="744"/>
      <c r="S44" s="744"/>
      <c r="T44" s="744"/>
      <c r="U44" s="744"/>
      <c r="V44" s="744"/>
      <c r="W44" s="744"/>
      <c r="X44" s="744"/>
      <c r="Y44" s="744"/>
      <c r="Z44" s="744"/>
      <c r="AA44" s="744"/>
      <c r="AB44" s="745"/>
    </row>
    <row r="45" spans="2:28" s="642" customFormat="1" x14ac:dyDescent="0.35">
      <c r="B45" s="740"/>
      <c r="C45" s="741"/>
      <c r="D45" s="741"/>
      <c r="E45" s="741"/>
      <c r="F45" s="741"/>
      <c r="G45" s="742"/>
      <c r="H45" s="648"/>
      <c r="I45" s="651"/>
      <c r="J45" s="646" t="e">
        <f t="shared" si="0"/>
        <v>#DIV/0!</v>
      </c>
      <c r="K45" s="743"/>
      <c r="L45" s="744"/>
      <c r="M45" s="744"/>
      <c r="N45" s="744"/>
      <c r="O45" s="744"/>
      <c r="P45" s="744"/>
      <c r="Q45" s="744"/>
      <c r="R45" s="744"/>
      <c r="S45" s="744"/>
      <c r="T45" s="744"/>
      <c r="U45" s="744"/>
      <c r="V45" s="744"/>
      <c r="W45" s="744"/>
      <c r="X45" s="744"/>
      <c r="Y45" s="744"/>
      <c r="Z45" s="744"/>
      <c r="AA45" s="744"/>
      <c r="AB45" s="745"/>
    </row>
    <row r="46" spans="2:28" s="642" customFormat="1" x14ac:dyDescent="0.35">
      <c r="B46" s="740"/>
      <c r="C46" s="741"/>
      <c r="D46" s="741"/>
      <c r="E46" s="741"/>
      <c r="F46" s="741"/>
      <c r="G46" s="742"/>
      <c r="H46" s="648"/>
      <c r="I46" s="651"/>
      <c r="J46" s="646" t="e">
        <f t="shared" si="0"/>
        <v>#DIV/0!</v>
      </c>
      <c r="K46" s="743"/>
      <c r="L46" s="744"/>
      <c r="M46" s="744"/>
      <c r="N46" s="744"/>
      <c r="O46" s="744"/>
      <c r="P46" s="744"/>
      <c r="Q46" s="744"/>
      <c r="R46" s="744"/>
      <c r="S46" s="744"/>
      <c r="T46" s="744"/>
      <c r="U46" s="744"/>
      <c r="V46" s="744"/>
      <c r="W46" s="744"/>
      <c r="X46" s="744"/>
      <c r="Y46" s="744"/>
      <c r="Z46" s="744"/>
      <c r="AA46" s="744"/>
      <c r="AB46" s="745"/>
    </row>
    <row r="47" spans="2:28" s="642" customFormat="1" x14ac:dyDescent="0.35">
      <c r="B47" s="740"/>
      <c r="C47" s="741"/>
      <c r="D47" s="741"/>
      <c r="E47" s="741"/>
      <c r="F47" s="741"/>
      <c r="G47" s="742"/>
      <c r="H47" s="648"/>
      <c r="I47" s="651"/>
      <c r="J47" s="646" t="e">
        <f t="shared" si="0"/>
        <v>#DIV/0!</v>
      </c>
      <c r="K47" s="743"/>
      <c r="L47" s="744"/>
      <c r="M47" s="744"/>
      <c r="N47" s="744"/>
      <c r="O47" s="744"/>
      <c r="P47" s="744"/>
      <c r="Q47" s="744"/>
      <c r="R47" s="744"/>
      <c r="S47" s="744"/>
      <c r="T47" s="744"/>
      <c r="U47" s="744"/>
      <c r="V47" s="744"/>
      <c r="W47" s="744"/>
      <c r="X47" s="744"/>
      <c r="Y47" s="744"/>
      <c r="Z47" s="744"/>
      <c r="AA47" s="744"/>
      <c r="AB47" s="745"/>
    </row>
    <row r="48" spans="2:28" s="642" customFormat="1" ht="15" thickBot="1" x14ac:dyDescent="0.4">
      <c r="B48" s="740"/>
      <c r="C48" s="741"/>
      <c r="D48" s="741"/>
      <c r="E48" s="741"/>
      <c r="F48" s="741"/>
      <c r="G48" s="742"/>
      <c r="H48" s="627"/>
      <c r="I48" s="152"/>
      <c r="J48" s="646" t="e">
        <f t="shared" si="0"/>
        <v>#DIV/0!</v>
      </c>
      <c r="K48" s="743"/>
      <c r="L48" s="744"/>
      <c r="M48" s="744"/>
      <c r="N48" s="744"/>
      <c r="O48" s="744"/>
      <c r="P48" s="744"/>
      <c r="Q48" s="744"/>
      <c r="R48" s="744"/>
      <c r="S48" s="744"/>
      <c r="T48" s="744"/>
      <c r="U48" s="744"/>
      <c r="V48" s="744"/>
      <c r="W48" s="744"/>
      <c r="X48" s="744"/>
      <c r="Y48" s="744"/>
      <c r="Z48" s="744"/>
      <c r="AA48" s="744"/>
      <c r="AB48" s="745"/>
    </row>
    <row r="49" spans="2:28" s="642" customFormat="1" ht="15.75" customHeight="1" thickBot="1" x14ac:dyDescent="0.4">
      <c r="B49" s="746" t="s">
        <v>46</v>
      </c>
      <c r="C49" s="747"/>
      <c r="D49" s="747"/>
      <c r="E49" s="747"/>
      <c r="F49" s="747"/>
      <c r="G49" s="748"/>
      <c r="H49" s="628">
        <f>SUM(H37:H48)</f>
        <v>82614249664</v>
      </c>
      <c r="I49" s="628">
        <f>SUM(I37:I48)</f>
        <v>90338493221</v>
      </c>
      <c r="J49" s="631">
        <f>+H49/I49</f>
        <v>0.91449665273801106</v>
      </c>
      <c r="K49" s="749"/>
      <c r="L49" s="750"/>
      <c r="M49" s="750"/>
      <c r="N49" s="750"/>
      <c r="O49" s="750"/>
      <c r="P49" s="750"/>
      <c r="Q49" s="750"/>
      <c r="R49" s="750"/>
      <c r="S49" s="750"/>
      <c r="T49" s="750"/>
      <c r="U49" s="750"/>
      <c r="V49" s="750"/>
      <c r="W49" s="750"/>
      <c r="X49" s="750"/>
      <c r="Y49" s="750"/>
      <c r="Z49" s="750"/>
      <c r="AA49" s="750"/>
      <c r="AB49" s="751"/>
    </row>
    <row r="50" spans="2:28" s="642" customFormat="1" ht="6" customHeight="1" thickBot="1" x14ac:dyDescent="0.4">
      <c r="B50" s="718"/>
      <c r="C50" s="719"/>
      <c r="D50" s="719"/>
      <c r="E50" s="719"/>
      <c r="F50" s="719"/>
      <c r="G50" s="719"/>
      <c r="H50" s="719"/>
      <c r="I50" s="719"/>
      <c r="J50" s="719"/>
      <c r="K50" s="719"/>
      <c r="L50" s="719"/>
      <c r="M50" s="719"/>
      <c r="N50" s="719"/>
      <c r="O50" s="719"/>
      <c r="P50" s="719"/>
      <c r="Q50" s="719"/>
      <c r="R50" s="719"/>
      <c r="S50" s="719"/>
      <c r="T50" s="719"/>
      <c r="U50" s="719"/>
      <c r="V50" s="719"/>
      <c r="W50" s="719"/>
      <c r="X50" s="719"/>
      <c r="Y50" s="719"/>
      <c r="Z50" s="719"/>
      <c r="AA50" s="719"/>
      <c r="AB50" s="720"/>
    </row>
    <row r="51" spans="2:28" s="642" customFormat="1" ht="14.5" customHeight="1" thickBot="1" x14ac:dyDescent="0.4">
      <c r="B51" s="721" t="s">
        <v>981</v>
      </c>
      <c r="C51" s="722"/>
      <c r="D51" s="722"/>
      <c r="E51" s="722"/>
      <c r="F51" s="722"/>
      <c r="G51" s="722"/>
      <c r="H51" s="722"/>
      <c r="I51" s="722"/>
      <c r="J51" s="722"/>
      <c r="K51" s="722"/>
      <c r="L51" s="722"/>
      <c r="M51" s="722"/>
      <c r="N51" s="722"/>
      <c r="O51" s="722"/>
      <c r="P51" s="722"/>
      <c r="Q51" s="722"/>
      <c r="R51" s="722"/>
      <c r="S51" s="722"/>
      <c r="T51" s="722"/>
      <c r="U51" s="722"/>
      <c r="V51" s="722"/>
      <c r="W51" s="722"/>
      <c r="X51" s="722"/>
      <c r="Y51" s="722"/>
      <c r="Z51" s="722"/>
      <c r="AA51" s="722"/>
      <c r="AB51" s="723"/>
    </row>
    <row r="52" spans="2:28" ht="17.399999999999999" customHeight="1" x14ac:dyDescent="0.35">
      <c r="B52" s="724" t="s">
        <v>174</v>
      </c>
      <c r="C52" s="725"/>
      <c r="D52" s="725"/>
      <c r="E52" s="725"/>
      <c r="F52" s="725"/>
      <c r="G52" s="725"/>
      <c r="H52" s="725"/>
      <c r="I52" s="725"/>
      <c r="J52" s="725"/>
      <c r="K52" s="725"/>
      <c r="L52" s="725"/>
      <c r="M52" s="725"/>
      <c r="N52" s="725"/>
      <c r="O52" s="725"/>
      <c r="P52" s="725"/>
      <c r="Q52" s="725"/>
      <c r="R52" s="725"/>
      <c r="S52" s="725"/>
      <c r="T52" s="725"/>
      <c r="U52" s="725"/>
      <c r="V52" s="725"/>
      <c r="W52" s="725"/>
      <c r="X52" s="725"/>
      <c r="Y52" s="725"/>
      <c r="Z52" s="725"/>
      <c r="AA52" s="725"/>
      <c r="AB52" s="726"/>
    </row>
    <row r="53" spans="2:28" ht="17.399999999999999" customHeight="1" x14ac:dyDescent="0.35">
      <c r="B53" s="727"/>
      <c r="C53" s="728"/>
      <c r="D53" s="728"/>
      <c r="E53" s="728"/>
      <c r="F53" s="728"/>
      <c r="G53" s="728"/>
      <c r="H53" s="728"/>
      <c r="I53" s="728"/>
      <c r="J53" s="728"/>
      <c r="K53" s="728"/>
      <c r="L53" s="728"/>
      <c r="M53" s="728"/>
      <c r="N53" s="728"/>
      <c r="O53" s="728"/>
      <c r="P53" s="728"/>
      <c r="Q53" s="728"/>
      <c r="R53" s="728"/>
      <c r="S53" s="728"/>
      <c r="T53" s="728"/>
      <c r="U53" s="728"/>
      <c r="V53" s="728"/>
      <c r="W53" s="728"/>
      <c r="X53" s="728"/>
      <c r="Y53" s="728"/>
      <c r="Z53" s="728"/>
      <c r="AA53" s="728"/>
      <c r="AB53" s="729"/>
    </row>
    <row r="54" spans="2:28" ht="17.399999999999999" customHeight="1" x14ac:dyDescent="0.35">
      <c r="B54" s="727"/>
      <c r="C54" s="728"/>
      <c r="D54" s="728"/>
      <c r="E54" s="728"/>
      <c r="F54" s="728"/>
      <c r="G54" s="728"/>
      <c r="H54" s="728"/>
      <c r="I54" s="728"/>
      <c r="J54" s="728"/>
      <c r="K54" s="728"/>
      <c r="L54" s="728"/>
      <c r="M54" s="728"/>
      <c r="N54" s="728"/>
      <c r="O54" s="728"/>
      <c r="P54" s="728"/>
      <c r="Q54" s="728"/>
      <c r="R54" s="728"/>
      <c r="S54" s="728"/>
      <c r="T54" s="728"/>
      <c r="U54" s="728"/>
      <c r="V54" s="728"/>
      <c r="W54" s="728"/>
      <c r="X54" s="728"/>
      <c r="Y54" s="728"/>
      <c r="Z54" s="728"/>
      <c r="AA54" s="728"/>
      <c r="AB54" s="729"/>
    </row>
    <row r="55" spans="2:28" ht="17.399999999999999" customHeight="1" x14ac:dyDescent="0.35">
      <c r="B55" s="727"/>
      <c r="C55" s="728"/>
      <c r="D55" s="728"/>
      <c r="E55" s="728"/>
      <c r="F55" s="728"/>
      <c r="G55" s="728"/>
      <c r="H55" s="728"/>
      <c r="I55" s="728"/>
      <c r="J55" s="728"/>
      <c r="K55" s="728"/>
      <c r="L55" s="728"/>
      <c r="M55" s="728"/>
      <c r="N55" s="728"/>
      <c r="O55" s="728"/>
      <c r="P55" s="728"/>
      <c r="Q55" s="728"/>
      <c r="R55" s="728"/>
      <c r="S55" s="728"/>
      <c r="T55" s="728"/>
      <c r="U55" s="728"/>
      <c r="V55" s="728"/>
      <c r="W55" s="728"/>
      <c r="X55" s="728"/>
      <c r="Y55" s="728"/>
      <c r="Z55" s="728"/>
      <c r="AA55" s="728"/>
      <c r="AB55" s="729"/>
    </row>
    <row r="56" spans="2:28" ht="17.399999999999999" customHeight="1" x14ac:dyDescent="0.35">
      <c r="B56" s="727"/>
      <c r="C56" s="728"/>
      <c r="D56" s="728"/>
      <c r="E56" s="728"/>
      <c r="F56" s="728"/>
      <c r="G56" s="728"/>
      <c r="H56" s="728"/>
      <c r="I56" s="728"/>
      <c r="J56" s="728"/>
      <c r="K56" s="728"/>
      <c r="L56" s="728"/>
      <c r="M56" s="728"/>
      <c r="N56" s="728"/>
      <c r="O56" s="728"/>
      <c r="P56" s="728"/>
      <c r="Q56" s="728"/>
      <c r="R56" s="728"/>
      <c r="S56" s="728"/>
      <c r="T56" s="728"/>
      <c r="U56" s="728"/>
      <c r="V56" s="728"/>
      <c r="W56" s="728"/>
      <c r="X56" s="728"/>
      <c r="Y56" s="728"/>
      <c r="Z56" s="728"/>
      <c r="AA56" s="728"/>
      <c r="AB56" s="729"/>
    </row>
    <row r="57" spans="2:28" ht="17.399999999999999" customHeight="1" x14ac:dyDescent="0.35">
      <c r="B57" s="727"/>
      <c r="C57" s="728"/>
      <c r="D57" s="728"/>
      <c r="E57" s="728"/>
      <c r="F57" s="728"/>
      <c r="G57" s="728"/>
      <c r="H57" s="728"/>
      <c r="I57" s="728"/>
      <c r="J57" s="728"/>
      <c r="K57" s="728"/>
      <c r="L57" s="728"/>
      <c r="M57" s="728"/>
      <c r="N57" s="728"/>
      <c r="O57" s="728"/>
      <c r="P57" s="728"/>
      <c r="Q57" s="728"/>
      <c r="R57" s="728"/>
      <c r="S57" s="728"/>
      <c r="T57" s="728"/>
      <c r="U57" s="728"/>
      <c r="V57" s="728"/>
      <c r="W57" s="728"/>
      <c r="X57" s="728"/>
      <c r="Y57" s="728"/>
      <c r="Z57" s="728"/>
      <c r="AA57" s="728"/>
      <c r="AB57" s="729"/>
    </row>
    <row r="58" spans="2:28" ht="17.399999999999999" customHeight="1" x14ac:dyDescent="0.35">
      <c r="B58" s="727"/>
      <c r="C58" s="728"/>
      <c r="D58" s="728"/>
      <c r="E58" s="728"/>
      <c r="F58" s="728"/>
      <c r="G58" s="728"/>
      <c r="H58" s="728"/>
      <c r="I58" s="728"/>
      <c r="J58" s="728"/>
      <c r="K58" s="728"/>
      <c r="L58" s="728"/>
      <c r="M58" s="728"/>
      <c r="N58" s="728"/>
      <c r="O58" s="728"/>
      <c r="P58" s="728"/>
      <c r="Q58" s="728"/>
      <c r="R58" s="728"/>
      <c r="S58" s="728"/>
      <c r="T58" s="728"/>
      <c r="U58" s="728"/>
      <c r="V58" s="728"/>
      <c r="W58" s="728"/>
      <c r="X58" s="728"/>
      <c r="Y58" s="728"/>
      <c r="Z58" s="728"/>
      <c r="AA58" s="728"/>
      <c r="AB58" s="729"/>
    </row>
    <row r="59" spans="2:28" ht="17.399999999999999" customHeight="1" x14ac:dyDescent="0.35">
      <c r="B59" s="727"/>
      <c r="C59" s="728"/>
      <c r="D59" s="728"/>
      <c r="E59" s="728"/>
      <c r="F59" s="728"/>
      <c r="G59" s="728"/>
      <c r="H59" s="728"/>
      <c r="I59" s="728"/>
      <c r="J59" s="728"/>
      <c r="K59" s="728"/>
      <c r="L59" s="728"/>
      <c r="M59" s="728"/>
      <c r="N59" s="728"/>
      <c r="O59" s="728"/>
      <c r="P59" s="728"/>
      <c r="Q59" s="728"/>
      <c r="R59" s="728"/>
      <c r="S59" s="728"/>
      <c r="T59" s="728"/>
      <c r="U59" s="728"/>
      <c r="V59" s="728"/>
      <c r="W59" s="728"/>
      <c r="X59" s="728"/>
      <c r="Y59" s="728"/>
      <c r="Z59" s="728"/>
      <c r="AA59" s="728"/>
      <c r="AB59" s="729"/>
    </row>
    <row r="60" spans="2:28" ht="17.399999999999999" customHeight="1" x14ac:dyDescent="0.35">
      <c r="B60" s="727"/>
      <c r="C60" s="728"/>
      <c r="D60" s="728"/>
      <c r="E60" s="728"/>
      <c r="F60" s="728"/>
      <c r="G60" s="728"/>
      <c r="H60" s="728"/>
      <c r="I60" s="728"/>
      <c r="J60" s="728"/>
      <c r="K60" s="728"/>
      <c r="L60" s="728"/>
      <c r="M60" s="728"/>
      <c r="N60" s="728"/>
      <c r="O60" s="728"/>
      <c r="P60" s="728"/>
      <c r="Q60" s="728"/>
      <c r="R60" s="728"/>
      <c r="S60" s="728"/>
      <c r="T60" s="728"/>
      <c r="U60" s="728"/>
      <c r="V60" s="728"/>
      <c r="W60" s="728"/>
      <c r="X60" s="728"/>
      <c r="Y60" s="728"/>
      <c r="Z60" s="728"/>
      <c r="AA60" s="728"/>
      <c r="AB60" s="729"/>
    </row>
    <row r="61" spans="2:28" ht="17.399999999999999" customHeight="1" thickBot="1" x14ac:dyDescent="0.4">
      <c r="B61" s="730"/>
      <c r="C61" s="731"/>
      <c r="D61" s="731"/>
      <c r="E61" s="731"/>
      <c r="F61" s="731"/>
      <c r="G61" s="731"/>
      <c r="H61" s="731"/>
      <c r="I61" s="731"/>
      <c r="J61" s="731"/>
      <c r="K61" s="731"/>
      <c r="L61" s="731"/>
      <c r="M61" s="731"/>
      <c r="N61" s="731"/>
      <c r="O61" s="731"/>
      <c r="P61" s="731"/>
      <c r="Q61" s="731"/>
      <c r="R61" s="731"/>
      <c r="S61" s="731"/>
      <c r="T61" s="731"/>
      <c r="U61" s="731"/>
      <c r="V61" s="731"/>
      <c r="W61" s="731"/>
      <c r="X61" s="731"/>
      <c r="Y61" s="731"/>
      <c r="Z61" s="731"/>
      <c r="AA61" s="731"/>
      <c r="AB61" s="732"/>
    </row>
    <row r="62" spans="2:28" ht="6" customHeight="1" thickBot="1" x14ac:dyDescent="0.4">
      <c r="B62" s="733"/>
      <c r="C62" s="734"/>
      <c r="D62" s="734"/>
      <c r="E62" s="734"/>
      <c r="F62" s="734"/>
      <c r="G62" s="734"/>
      <c r="H62" s="734"/>
      <c r="I62" s="734"/>
      <c r="J62" s="734"/>
      <c r="K62" s="734"/>
      <c r="L62" s="734"/>
      <c r="M62" s="734"/>
      <c r="N62" s="734"/>
      <c r="O62" s="734"/>
      <c r="P62" s="734"/>
      <c r="Q62" s="734"/>
      <c r="R62" s="734"/>
      <c r="S62" s="734"/>
      <c r="T62" s="734"/>
      <c r="U62" s="734"/>
      <c r="V62" s="734"/>
      <c r="W62" s="734"/>
      <c r="X62" s="734"/>
      <c r="Y62" s="734"/>
      <c r="Z62" s="734"/>
      <c r="AA62" s="734"/>
      <c r="AB62" s="735"/>
    </row>
    <row r="63" spans="2:28" ht="27" customHeight="1" x14ac:dyDescent="0.35">
      <c r="B63" s="736" t="s">
        <v>41</v>
      </c>
      <c r="C63" s="737"/>
      <c r="D63" s="737"/>
      <c r="E63" s="737"/>
      <c r="F63" s="737"/>
      <c r="G63" s="737"/>
      <c r="H63" s="737" t="s">
        <v>68</v>
      </c>
      <c r="I63" s="737"/>
      <c r="J63" s="737" t="s">
        <v>48</v>
      </c>
      <c r="K63" s="737"/>
      <c r="L63" s="737"/>
      <c r="M63" s="737"/>
      <c r="N63" s="737" t="s">
        <v>49</v>
      </c>
      <c r="O63" s="737"/>
      <c r="P63" s="737"/>
      <c r="Q63" s="737"/>
      <c r="R63" s="737"/>
      <c r="S63" s="737"/>
      <c r="T63" s="737"/>
      <c r="U63" s="737"/>
      <c r="V63" s="738" t="s">
        <v>50</v>
      </c>
      <c r="W63" s="738"/>
      <c r="X63" s="738"/>
      <c r="Y63" s="738"/>
      <c r="Z63" s="738"/>
      <c r="AA63" s="738"/>
      <c r="AB63" s="739"/>
    </row>
    <row r="64" spans="2:28" ht="135" customHeight="1" x14ac:dyDescent="0.35">
      <c r="B64" s="1283" t="s">
        <v>500</v>
      </c>
      <c r="C64" s="1284"/>
      <c r="D64" s="1284"/>
      <c r="E64" s="1284"/>
      <c r="F64" s="1284"/>
      <c r="G64" s="1284"/>
      <c r="H64" s="2027">
        <v>0.48</v>
      </c>
      <c r="I64" s="2027"/>
      <c r="J64" s="2027">
        <v>0.67679999999999996</v>
      </c>
      <c r="K64" s="1048"/>
      <c r="L64" s="1048"/>
      <c r="M64" s="1048"/>
      <c r="N64" s="2028" t="s">
        <v>501</v>
      </c>
      <c r="O64" s="2028"/>
      <c r="P64" s="2028"/>
      <c r="Q64" s="2028"/>
      <c r="R64" s="2028"/>
      <c r="S64" s="2028"/>
      <c r="T64" s="2028"/>
      <c r="U64" s="2028"/>
      <c r="V64" s="2028" t="s">
        <v>502</v>
      </c>
      <c r="W64" s="2028"/>
      <c r="X64" s="2028"/>
      <c r="Y64" s="2028"/>
      <c r="Z64" s="2028"/>
      <c r="AA64" s="2028"/>
      <c r="AB64" s="2028"/>
    </row>
    <row r="65" spans="2:28" ht="135" customHeight="1" x14ac:dyDescent="0.35">
      <c r="B65" s="1283" t="s">
        <v>833</v>
      </c>
      <c r="C65" s="1284"/>
      <c r="D65" s="1284"/>
      <c r="E65" s="1284"/>
      <c r="F65" s="1284"/>
      <c r="G65" s="1284"/>
      <c r="H65" s="2027">
        <v>0.98360000000000003</v>
      </c>
      <c r="I65" s="1048"/>
      <c r="J65" s="2027">
        <v>0.94489999999999996</v>
      </c>
      <c r="K65" s="1048"/>
      <c r="L65" s="1048"/>
      <c r="M65" s="1048"/>
      <c r="N65" s="2028" t="s">
        <v>1098</v>
      </c>
      <c r="O65" s="2028"/>
      <c r="P65" s="2028"/>
      <c r="Q65" s="2028"/>
      <c r="R65" s="2028"/>
      <c r="S65" s="2028"/>
      <c r="T65" s="2028"/>
      <c r="U65" s="2028"/>
      <c r="V65" s="2028" t="s">
        <v>834</v>
      </c>
      <c r="W65" s="2028"/>
      <c r="X65" s="2028"/>
      <c r="Y65" s="2028"/>
      <c r="Z65" s="2028"/>
      <c r="AA65" s="2028"/>
      <c r="AB65" s="2028"/>
    </row>
    <row r="66" spans="2:28" ht="135" customHeight="1" x14ac:dyDescent="0.35">
      <c r="B66" s="1283" t="s">
        <v>1096</v>
      </c>
      <c r="C66" s="1284"/>
      <c r="D66" s="1284"/>
      <c r="E66" s="1284"/>
      <c r="F66" s="1284"/>
      <c r="G66" s="1284"/>
      <c r="H66" s="2027">
        <v>0.86460000000000004</v>
      </c>
      <c r="I66" s="1048"/>
      <c r="J66" s="2027">
        <v>0.99680000000000002</v>
      </c>
      <c r="K66" s="1048"/>
      <c r="L66" s="1048"/>
      <c r="M66" s="1048"/>
      <c r="N66" s="2028" t="s">
        <v>1099</v>
      </c>
      <c r="O66" s="2028"/>
      <c r="P66" s="2028"/>
      <c r="Q66" s="2028"/>
      <c r="R66" s="2028"/>
      <c r="S66" s="2028"/>
      <c r="T66" s="2028"/>
      <c r="U66" s="2028"/>
      <c r="V66" s="2028" t="s">
        <v>1100</v>
      </c>
      <c r="W66" s="2028"/>
      <c r="X66" s="2028"/>
      <c r="Y66" s="2028"/>
      <c r="Z66" s="2028"/>
      <c r="AA66" s="2028"/>
      <c r="AB66" s="2028"/>
    </row>
    <row r="67" spans="2:28" x14ac:dyDescent="0.35">
      <c r="B67" s="704"/>
      <c r="C67" s="705"/>
      <c r="D67" s="705"/>
      <c r="E67" s="705"/>
      <c r="F67" s="705"/>
      <c r="G67" s="705"/>
      <c r="H67" s="705"/>
      <c r="I67" s="705"/>
      <c r="J67" s="705"/>
      <c r="K67" s="705"/>
      <c r="L67" s="705"/>
      <c r="M67" s="705"/>
      <c r="N67" s="705"/>
      <c r="O67" s="705"/>
      <c r="P67" s="705"/>
      <c r="Q67" s="705"/>
      <c r="R67" s="705"/>
      <c r="S67" s="705"/>
      <c r="T67" s="705"/>
      <c r="U67" s="705"/>
      <c r="V67" s="705"/>
      <c r="W67" s="705"/>
      <c r="X67" s="705"/>
      <c r="Y67" s="705"/>
      <c r="Z67" s="705"/>
      <c r="AA67" s="705"/>
      <c r="AB67" s="706"/>
    </row>
    <row r="68" spans="2:28" x14ac:dyDescent="0.35">
      <c r="B68" s="704"/>
      <c r="C68" s="705"/>
      <c r="D68" s="705"/>
      <c r="E68" s="705"/>
      <c r="F68" s="705"/>
      <c r="G68" s="705"/>
      <c r="H68" s="705"/>
      <c r="I68" s="705"/>
      <c r="J68" s="705"/>
      <c r="K68" s="705"/>
      <c r="L68" s="705"/>
      <c r="M68" s="705"/>
      <c r="N68" s="705"/>
      <c r="O68" s="705"/>
      <c r="P68" s="705"/>
      <c r="Q68" s="705"/>
      <c r="R68" s="705"/>
      <c r="S68" s="705"/>
      <c r="T68" s="705"/>
      <c r="U68" s="705"/>
      <c r="V68" s="705"/>
      <c r="W68" s="705"/>
      <c r="X68" s="705"/>
      <c r="Y68" s="705"/>
      <c r="Z68" s="705"/>
      <c r="AA68" s="705"/>
      <c r="AB68" s="706"/>
    </row>
    <row r="69" spans="2:28" x14ac:dyDescent="0.35">
      <c r="B69" s="704"/>
      <c r="C69" s="705"/>
      <c r="D69" s="705"/>
      <c r="E69" s="705"/>
      <c r="F69" s="705"/>
      <c r="G69" s="705"/>
      <c r="H69" s="705"/>
      <c r="I69" s="705"/>
      <c r="J69" s="705"/>
      <c r="K69" s="705"/>
      <c r="L69" s="705"/>
      <c r="M69" s="705"/>
      <c r="N69" s="705"/>
      <c r="O69" s="705"/>
      <c r="P69" s="705"/>
      <c r="Q69" s="705"/>
      <c r="R69" s="705"/>
      <c r="S69" s="705"/>
      <c r="T69" s="705"/>
      <c r="U69" s="705"/>
      <c r="V69" s="705"/>
      <c r="W69" s="705"/>
      <c r="X69" s="705"/>
      <c r="Y69" s="705"/>
      <c r="Z69" s="705"/>
      <c r="AA69" s="705"/>
      <c r="AB69" s="706"/>
    </row>
    <row r="70" spans="2:28" x14ac:dyDescent="0.35">
      <c r="B70" s="704"/>
      <c r="C70" s="705"/>
      <c r="D70" s="705"/>
      <c r="E70" s="705"/>
      <c r="F70" s="705"/>
      <c r="G70" s="705"/>
      <c r="H70" s="705"/>
      <c r="I70" s="705"/>
      <c r="J70" s="705"/>
      <c r="K70" s="705"/>
      <c r="L70" s="705"/>
      <c r="M70" s="705"/>
      <c r="N70" s="705"/>
      <c r="O70" s="705"/>
      <c r="P70" s="705"/>
      <c r="Q70" s="705"/>
      <c r="R70" s="705"/>
      <c r="S70" s="705"/>
      <c r="T70" s="705"/>
      <c r="U70" s="705"/>
      <c r="V70" s="705"/>
      <c r="W70" s="705"/>
      <c r="X70" s="705"/>
      <c r="Y70" s="705"/>
      <c r="Z70" s="705"/>
      <c r="AA70" s="705"/>
      <c r="AB70" s="706"/>
    </row>
    <row r="71" spans="2:28" x14ac:dyDescent="0.35">
      <c r="B71" s="704"/>
      <c r="C71" s="705"/>
      <c r="D71" s="705"/>
      <c r="E71" s="705"/>
      <c r="F71" s="705"/>
      <c r="G71" s="705"/>
      <c r="H71" s="705"/>
      <c r="I71" s="705"/>
      <c r="J71" s="705"/>
      <c r="K71" s="705"/>
      <c r="L71" s="705"/>
      <c r="M71" s="705"/>
      <c r="N71" s="705"/>
      <c r="O71" s="705"/>
      <c r="P71" s="705"/>
      <c r="Q71" s="705"/>
      <c r="R71" s="705"/>
      <c r="S71" s="705"/>
      <c r="T71" s="705"/>
      <c r="U71" s="705"/>
      <c r="V71" s="705"/>
      <c r="W71" s="705"/>
      <c r="X71" s="705"/>
      <c r="Y71" s="705"/>
      <c r="Z71" s="705"/>
      <c r="AA71" s="705"/>
      <c r="AB71" s="706"/>
    </row>
    <row r="72" spans="2:28" x14ac:dyDescent="0.35">
      <c r="B72" s="704"/>
      <c r="C72" s="705"/>
      <c r="D72" s="705"/>
      <c r="E72" s="705"/>
      <c r="F72" s="705"/>
      <c r="G72" s="705"/>
      <c r="H72" s="705"/>
      <c r="I72" s="705"/>
      <c r="J72" s="705"/>
      <c r="K72" s="705"/>
      <c r="L72" s="705"/>
      <c r="M72" s="705"/>
      <c r="N72" s="705"/>
      <c r="O72" s="705"/>
      <c r="P72" s="705"/>
      <c r="Q72" s="705"/>
      <c r="R72" s="705"/>
      <c r="S72" s="705"/>
      <c r="T72" s="705"/>
      <c r="U72" s="705"/>
      <c r="V72" s="705"/>
      <c r="W72" s="705"/>
      <c r="X72" s="705"/>
      <c r="Y72" s="705"/>
      <c r="Z72" s="705"/>
      <c r="AA72" s="705"/>
      <c r="AB72" s="706"/>
    </row>
    <row r="73" spans="2:28" x14ac:dyDescent="0.35">
      <c r="B73" s="704"/>
      <c r="C73" s="705"/>
      <c r="D73" s="705"/>
      <c r="E73" s="705"/>
      <c r="F73" s="705"/>
      <c r="G73" s="705"/>
      <c r="H73" s="705"/>
      <c r="I73" s="705"/>
      <c r="J73" s="705"/>
      <c r="K73" s="705"/>
      <c r="L73" s="705"/>
      <c r="M73" s="705"/>
      <c r="N73" s="705"/>
      <c r="O73" s="705"/>
      <c r="P73" s="705"/>
      <c r="Q73" s="705"/>
      <c r="R73" s="705"/>
      <c r="S73" s="705"/>
      <c r="T73" s="705"/>
      <c r="U73" s="705"/>
      <c r="V73" s="705"/>
      <c r="W73" s="705"/>
      <c r="X73" s="705"/>
      <c r="Y73" s="705"/>
      <c r="Z73" s="705"/>
      <c r="AA73" s="705"/>
      <c r="AB73" s="706"/>
    </row>
    <row r="74" spans="2:28" x14ac:dyDescent="0.35">
      <c r="B74" s="704"/>
      <c r="C74" s="705"/>
      <c r="D74" s="705"/>
      <c r="E74" s="705"/>
      <c r="F74" s="705"/>
      <c r="G74" s="705"/>
      <c r="H74" s="705"/>
      <c r="I74" s="705"/>
      <c r="J74" s="705"/>
      <c r="K74" s="705"/>
      <c r="L74" s="705"/>
      <c r="M74" s="705"/>
      <c r="N74" s="705"/>
      <c r="O74" s="705"/>
      <c r="P74" s="705"/>
      <c r="Q74" s="705"/>
      <c r="R74" s="705"/>
      <c r="S74" s="705"/>
      <c r="T74" s="705"/>
      <c r="U74" s="705"/>
      <c r="V74" s="705"/>
      <c r="W74" s="705"/>
      <c r="X74" s="705"/>
      <c r="Y74" s="705"/>
      <c r="Z74" s="705"/>
      <c r="AA74" s="705"/>
      <c r="AB74" s="706"/>
    </row>
    <row r="75" spans="2:28" ht="15.75" customHeight="1" thickBot="1" x14ac:dyDescent="0.4">
      <c r="B75" s="707"/>
      <c r="C75" s="708"/>
      <c r="D75" s="708"/>
      <c r="E75" s="708"/>
      <c r="F75" s="708"/>
      <c r="G75" s="708"/>
      <c r="H75" s="708"/>
      <c r="I75" s="708"/>
      <c r="J75" s="708"/>
      <c r="K75" s="708"/>
      <c r="L75" s="708"/>
      <c r="M75" s="708"/>
      <c r="N75" s="708"/>
      <c r="O75" s="708"/>
      <c r="P75" s="708"/>
      <c r="Q75" s="708"/>
      <c r="R75" s="708"/>
      <c r="S75" s="708"/>
      <c r="T75" s="708"/>
      <c r="U75" s="708"/>
      <c r="V75" s="708"/>
      <c r="W75" s="708"/>
      <c r="X75" s="708"/>
      <c r="Y75" s="708"/>
      <c r="Z75" s="708"/>
      <c r="AA75" s="708"/>
      <c r="AB75" s="709"/>
    </row>
    <row r="76" spans="2:28" ht="4.5" customHeight="1" thickBot="1" x14ac:dyDescent="0.4">
      <c r="B76" s="690"/>
      <c r="C76" s="691"/>
      <c r="D76" s="691"/>
      <c r="E76" s="691"/>
      <c r="F76" s="691"/>
      <c r="G76" s="691"/>
      <c r="H76" s="691"/>
      <c r="I76" s="691"/>
      <c r="J76" s="691"/>
      <c r="K76" s="691"/>
      <c r="L76" s="691"/>
      <c r="M76" s="691"/>
      <c r="N76" s="691"/>
      <c r="O76" s="691"/>
      <c r="P76" s="691"/>
      <c r="Q76" s="691"/>
      <c r="R76" s="691"/>
      <c r="S76" s="691"/>
      <c r="T76" s="691"/>
      <c r="U76" s="691"/>
      <c r="V76" s="691"/>
      <c r="W76" s="691"/>
      <c r="X76" s="691"/>
      <c r="Y76" s="691"/>
      <c r="Z76" s="691"/>
      <c r="AA76" s="691"/>
      <c r="AB76" s="692"/>
    </row>
    <row r="77" spans="2:28" ht="14.5" customHeight="1" x14ac:dyDescent="0.35">
      <c r="B77" s="693" t="s">
        <v>987</v>
      </c>
      <c r="C77" s="694"/>
      <c r="D77" s="694"/>
      <c r="E77" s="694"/>
      <c r="F77" s="694"/>
      <c r="G77" s="694"/>
      <c r="H77" s="695" t="s">
        <v>988</v>
      </c>
      <c r="I77" s="695"/>
      <c r="J77" s="695"/>
      <c r="K77" s="695"/>
      <c r="L77" s="695"/>
      <c r="M77" s="695"/>
      <c r="N77" s="695"/>
      <c r="O77" s="695"/>
      <c r="P77" s="695"/>
      <c r="Q77" s="695"/>
      <c r="R77" s="696"/>
      <c r="S77" s="697" t="s">
        <v>989</v>
      </c>
      <c r="T77" s="695"/>
      <c r="U77" s="695"/>
      <c r="V77" s="695"/>
      <c r="W77" s="695"/>
      <c r="X77" s="695"/>
      <c r="Y77" s="695"/>
      <c r="Z77" s="695"/>
      <c r="AA77" s="695"/>
      <c r="AB77" s="696"/>
    </row>
    <row r="78" spans="2:28" ht="16" customHeight="1" thickBot="1" x14ac:dyDescent="0.4">
      <c r="B78" s="693"/>
      <c r="C78" s="694"/>
      <c r="D78" s="694"/>
      <c r="E78" s="694"/>
      <c r="F78" s="694"/>
      <c r="G78" s="694"/>
      <c r="H78" s="695"/>
      <c r="I78" s="695"/>
      <c r="J78" s="695"/>
      <c r="K78" s="695"/>
      <c r="L78" s="695"/>
      <c r="M78" s="695"/>
      <c r="N78" s="695"/>
      <c r="O78" s="695"/>
      <c r="P78" s="695"/>
      <c r="Q78" s="695"/>
      <c r="R78" s="696"/>
      <c r="S78" s="697"/>
      <c r="T78" s="695"/>
      <c r="U78" s="695"/>
      <c r="V78" s="695"/>
      <c r="W78" s="695"/>
      <c r="X78" s="695"/>
      <c r="Y78" s="695"/>
      <c r="Z78" s="695"/>
      <c r="AA78" s="695"/>
      <c r="AB78" s="696"/>
    </row>
    <row r="79" spans="2:28" ht="50" customHeight="1" thickBot="1" x14ac:dyDescent="0.4">
      <c r="B79" s="1397">
        <f>+J49</f>
        <v>0.91449665273801106</v>
      </c>
      <c r="C79" s="1398"/>
      <c r="D79" s="1398"/>
      <c r="E79" s="1398"/>
      <c r="F79" s="1398"/>
      <c r="G79" s="1399"/>
      <c r="H79" s="701" t="s">
        <v>990</v>
      </c>
      <c r="I79" s="702"/>
      <c r="J79" s="702"/>
      <c r="K79" s="702"/>
      <c r="L79" s="702"/>
      <c r="M79" s="702"/>
      <c r="N79" s="702"/>
      <c r="O79" s="702"/>
      <c r="P79" s="702"/>
      <c r="Q79" s="702"/>
      <c r="R79" s="703"/>
      <c r="S79" s="690"/>
      <c r="T79" s="691"/>
      <c r="U79" s="691"/>
      <c r="V79" s="691"/>
      <c r="W79" s="691"/>
      <c r="X79" s="691"/>
      <c r="Y79" s="691"/>
      <c r="Z79" s="691"/>
      <c r="AA79" s="691"/>
      <c r="AB79" s="692"/>
    </row>
    <row r="80" spans="2:28" ht="4" customHeight="1" thickBot="1" x14ac:dyDescent="0.4">
      <c r="B80" s="669"/>
      <c r="C80" s="670"/>
      <c r="D80" s="670"/>
      <c r="E80" s="670"/>
      <c r="F80" s="670"/>
      <c r="G80" s="670"/>
      <c r="H80" s="670"/>
      <c r="I80" s="670"/>
      <c r="J80" s="670"/>
      <c r="K80" s="670"/>
      <c r="L80" s="670"/>
      <c r="M80" s="670"/>
      <c r="N80" s="670"/>
      <c r="O80" s="670"/>
      <c r="P80" s="670"/>
      <c r="Q80" s="670"/>
      <c r="R80" s="670"/>
      <c r="S80" s="670"/>
      <c r="T80" s="670"/>
      <c r="U80" s="670"/>
      <c r="V80" s="670"/>
      <c r="W80" s="670"/>
      <c r="X80" s="670"/>
      <c r="Y80" s="670"/>
      <c r="Z80" s="670"/>
      <c r="AA80" s="670"/>
      <c r="AB80" s="671"/>
    </row>
    <row r="81" spans="2:28" ht="15" customHeight="1" x14ac:dyDescent="0.35">
      <c r="B81" s="672" t="s">
        <v>991</v>
      </c>
      <c r="C81" s="673"/>
      <c r="D81" s="673"/>
      <c r="E81" s="673"/>
      <c r="F81" s="673"/>
      <c r="G81" s="673"/>
      <c r="H81" s="674"/>
      <c r="I81" s="2016" t="s">
        <v>1101</v>
      </c>
      <c r="J81" s="2017"/>
      <c r="K81" s="2017"/>
      <c r="L81" s="2017"/>
      <c r="M81" s="2017"/>
      <c r="N81" s="2017"/>
      <c r="O81" s="2017"/>
      <c r="P81" s="2018"/>
      <c r="Q81" s="672" t="s">
        <v>993</v>
      </c>
      <c r="R81" s="673"/>
      <c r="S81" s="673"/>
      <c r="T81" s="673"/>
      <c r="U81" s="674"/>
      <c r="V81" s="1005" t="s">
        <v>1102</v>
      </c>
      <c r="W81" s="2022"/>
      <c r="X81" s="2022"/>
      <c r="Y81" s="2022"/>
      <c r="Z81" s="2022"/>
      <c r="AA81" s="2022"/>
      <c r="AB81" s="2023"/>
    </row>
    <row r="82" spans="2:28" ht="15" thickBot="1" x14ac:dyDescent="0.4">
      <c r="B82" s="675"/>
      <c r="C82" s="676"/>
      <c r="D82" s="676"/>
      <c r="E82" s="676"/>
      <c r="F82" s="676"/>
      <c r="G82" s="676"/>
      <c r="H82" s="677"/>
      <c r="I82" s="2019"/>
      <c r="J82" s="2020"/>
      <c r="K82" s="2020"/>
      <c r="L82" s="2020"/>
      <c r="M82" s="2020"/>
      <c r="N82" s="2020"/>
      <c r="O82" s="2020"/>
      <c r="P82" s="2021"/>
      <c r="Q82" s="675"/>
      <c r="R82" s="676"/>
      <c r="S82" s="676"/>
      <c r="T82" s="676"/>
      <c r="U82" s="677"/>
      <c r="V82" s="2024"/>
      <c r="W82" s="2025"/>
      <c r="X82" s="2025"/>
      <c r="Y82" s="2025"/>
      <c r="Z82" s="2025"/>
      <c r="AA82" s="2025"/>
      <c r="AB82" s="2026"/>
    </row>
    <row r="107" ht="6" customHeight="1" x14ac:dyDescent="0.35"/>
  </sheetData>
  <mergeCells count="181">
    <mergeCell ref="B6:H7"/>
    <mergeCell ref="I6:I7"/>
    <mergeCell ref="J6:K7"/>
    <mergeCell ref="L6:AB7"/>
    <mergeCell ref="B8:AB8"/>
    <mergeCell ref="B9:H9"/>
    <mergeCell ref="I9:AB9"/>
    <mergeCell ref="B2:G4"/>
    <mergeCell ref="H2:AB2"/>
    <mergeCell ref="H3:O3"/>
    <mergeCell ref="P3:AB3"/>
    <mergeCell ref="H4:AB4"/>
    <mergeCell ref="B5:AB5"/>
    <mergeCell ref="B13:AB13"/>
    <mergeCell ref="B14:H15"/>
    <mergeCell ref="I14:U15"/>
    <mergeCell ref="V14:AB14"/>
    <mergeCell ref="V15:AB15"/>
    <mergeCell ref="B16:AB16"/>
    <mergeCell ref="B10:AB10"/>
    <mergeCell ref="B11:H12"/>
    <mergeCell ref="I11:P12"/>
    <mergeCell ref="Q11:U11"/>
    <mergeCell ref="V11:Y11"/>
    <mergeCell ref="Z11:AB11"/>
    <mergeCell ref="Q12:U12"/>
    <mergeCell ref="V12:Y12"/>
    <mergeCell ref="Z12:AB12"/>
    <mergeCell ref="B21:G21"/>
    <mergeCell ref="H21:J21"/>
    <mergeCell ref="K21:T21"/>
    <mergeCell ref="U21:AB21"/>
    <mergeCell ref="B22:AB22"/>
    <mergeCell ref="B23:H23"/>
    <mergeCell ref="I23:AB23"/>
    <mergeCell ref="B17:H17"/>
    <mergeCell ref="I17:AB17"/>
    <mergeCell ref="B18:AB18"/>
    <mergeCell ref="B19:H19"/>
    <mergeCell ref="I19:AB19"/>
    <mergeCell ref="B20:AB20"/>
    <mergeCell ref="B28:H29"/>
    <mergeCell ref="I28:L29"/>
    <mergeCell ref="M28:W28"/>
    <mergeCell ref="X28:AB28"/>
    <mergeCell ref="M29:W29"/>
    <mergeCell ref="X29:AB29"/>
    <mergeCell ref="B24:AB24"/>
    <mergeCell ref="B25:L25"/>
    <mergeCell ref="N25:AB25"/>
    <mergeCell ref="B26:M26"/>
    <mergeCell ref="N26:AB26"/>
    <mergeCell ref="B27:AB27"/>
    <mergeCell ref="B30:AB30"/>
    <mergeCell ref="B31:J33"/>
    <mergeCell ref="K31:R31"/>
    <mergeCell ref="S31:W31"/>
    <mergeCell ref="X31:AB31"/>
    <mergeCell ref="K32:N32"/>
    <mergeCell ref="O32:R32"/>
    <mergeCell ref="S32:T32"/>
    <mergeCell ref="U32:W32"/>
    <mergeCell ref="X32:Y32"/>
    <mergeCell ref="B34:AB34"/>
    <mergeCell ref="B35:AB35"/>
    <mergeCell ref="B36:G36"/>
    <mergeCell ref="K36:AB36"/>
    <mergeCell ref="B37:G37"/>
    <mergeCell ref="K37:AB37"/>
    <mergeCell ref="Z32:AB32"/>
    <mergeCell ref="K33:N33"/>
    <mergeCell ref="O33:R33"/>
    <mergeCell ref="S33:T33"/>
    <mergeCell ref="U33:W33"/>
    <mergeCell ref="X33:Y33"/>
    <mergeCell ref="Z33:AB33"/>
    <mergeCell ref="B41:G41"/>
    <mergeCell ref="K41:AB41"/>
    <mergeCell ref="B42:G42"/>
    <mergeCell ref="K42:AB42"/>
    <mergeCell ref="B43:G43"/>
    <mergeCell ref="K43:AB43"/>
    <mergeCell ref="B38:G38"/>
    <mergeCell ref="K38:AB38"/>
    <mergeCell ref="B39:G39"/>
    <mergeCell ref="K39:AB39"/>
    <mergeCell ref="B40:G40"/>
    <mergeCell ref="K40:AB40"/>
    <mergeCell ref="B47:G47"/>
    <mergeCell ref="K47:AB47"/>
    <mergeCell ref="B48:G48"/>
    <mergeCell ref="K48:AB48"/>
    <mergeCell ref="B49:G49"/>
    <mergeCell ref="K49:AB49"/>
    <mergeCell ref="B44:G44"/>
    <mergeCell ref="K44:AB44"/>
    <mergeCell ref="B45:G45"/>
    <mergeCell ref="K45:AB45"/>
    <mergeCell ref="B46:G46"/>
    <mergeCell ref="K46:AB46"/>
    <mergeCell ref="B50:AB50"/>
    <mergeCell ref="B51:AB51"/>
    <mergeCell ref="B52:AB61"/>
    <mergeCell ref="B62:AB62"/>
    <mergeCell ref="B63:G63"/>
    <mergeCell ref="H63:I63"/>
    <mergeCell ref="J63:M63"/>
    <mergeCell ref="N63:U63"/>
    <mergeCell ref="V63:AB63"/>
    <mergeCell ref="B64:G64"/>
    <mergeCell ref="H64:I64"/>
    <mergeCell ref="J64:M64"/>
    <mergeCell ref="N64:U64"/>
    <mergeCell ref="V64:AB64"/>
    <mergeCell ref="B65:G65"/>
    <mergeCell ref="H65:I65"/>
    <mergeCell ref="J65:M65"/>
    <mergeCell ref="N65:U65"/>
    <mergeCell ref="V65:AB65"/>
    <mergeCell ref="B66:G66"/>
    <mergeCell ref="H66:I66"/>
    <mergeCell ref="J66:M66"/>
    <mergeCell ref="N66:U66"/>
    <mergeCell ref="V66:AB66"/>
    <mergeCell ref="B67:G67"/>
    <mergeCell ref="H67:I67"/>
    <mergeCell ref="J67:M67"/>
    <mergeCell ref="N67:U67"/>
    <mergeCell ref="V67:AB67"/>
    <mergeCell ref="B68:G68"/>
    <mergeCell ref="H68:I68"/>
    <mergeCell ref="J68:M68"/>
    <mergeCell ref="N68:U68"/>
    <mergeCell ref="V68:AB68"/>
    <mergeCell ref="B69:G69"/>
    <mergeCell ref="H69:I69"/>
    <mergeCell ref="J69:M69"/>
    <mergeCell ref="N69:U69"/>
    <mergeCell ref="V69:AB69"/>
    <mergeCell ref="B70:G70"/>
    <mergeCell ref="H70:I70"/>
    <mergeCell ref="J70:M70"/>
    <mergeCell ref="N70:U70"/>
    <mergeCell ref="V70:AB70"/>
    <mergeCell ref="B71:G71"/>
    <mergeCell ref="H71:I71"/>
    <mergeCell ref="J71:M71"/>
    <mergeCell ref="N71:U71"/>
    <mergeCell ref="V71:AB71"/>
    <mergeCell ref="B72:G72"/>
    <mergeCell ref="H72:I72"/>
    <mergeCell ref="J72:M72"/>
    <mergeCell ref="N72:U72"/>
    <mergeCell ref="V72:AB72"/>
    <mergeCell ref="B73:G73"/>
    <mergeCell ref="H73:I73"/>
    <mergeCell ref="J73:M73"/>
    <mergeCell ref="N73:U73"/>
    <mergeCell ref="V73:AB73"/>
    <mergeCell ref="B74:G74"/>
    <mergeCell ref="H74:I74"/>
    <mergeCell ref="J74:M74"/>
    <mergeCell ref="N74:U74"/>
    <mergeCell ref="V74:AB74"/>
    <mergeCell ref="B75:G75"/>
    <mergeCell ref="H75:I75"/>
    <mergeCell ref="J75:M75"/>
    <mergeCell ref="N75:U75"/>
    <mergeCell ref="V75:AB75"/>
    <mergeCell ref="B80:AB80"/>
    <mergeCell ref="B81:H82"/>
    <mergeCell ref="I81:P82"/>
    <mergeCell ref="Q81:U82"/>
    <mergeCell ref="V81:AB82"/>
    <mergeCell ref="B76:AB76"/>
    <mergeCell ref="B77:G78"/>
    <mergeCell ref="H77:R78"/>
    <mergeCell ref="S77:AB78"/>
    <mergeCell ref="B79:G79"/>
    <mergeCell ref="H79:R79"/>
    <mergeCell ref="S79:AB79"/>
  </mergeCells>
  <dataValidations count="7">
    <dataValidation type="list" allowBlank="1" showInputMessage="1" showErrorMessage="1" sqref="X29:AB29">
      <formula1>#N/A</formula1>
    </dataValidation>
    <dataValidation type="list" allowBlank="1" showInputMessage="1" showErrorMessage="1" sqref="N26:AB26">
      <formula1>#N/A</formula1>
    </dataValidation>
    <dataValidation type="list" allowBlank="1" showInputMessage="1" showErrorMessage="1" sqref="U21:AB21">
      <formula1>#N/A</formula1>
    </dataValidation>
    <dataValidation type="list" allowBlank="1" showInputMessage="1" showErrorMessage="1" sqref="V15:AB15">
      <formula1>#N/A</formula1>
    </dataValidation>
    <dataValidation type="list" allowBlank="1" showInputMessage="1" showErrorMessage="1" sqref="Q12:U12">
      <formula1>#N/A</formula1>
    </dataValidation>
    <dataValidation type="list" allowBlank="1" showInputMessage="1" showErrorMessage="1" sqref="I9:AB9">
      <formula1>#N/A</formula1>
    </dataValidation>
    <dataValidation type="list" allowBlank="1" showInputMessage="1" showErrorMessage="1" sqref="L6:AB7">
      <formula1>#N/A</formula1>
    </dataValidation>
  </dataValidations>
  <pageMargins left="0.7" right="0.7" top="0.75" bottom="0.75" header="0.3" footer="0.3"/>
  <drawing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C08AF"/>
  </sheetPr>
  <dimension ref="B1:AB107"/>
  <sheetViews>
    <sheetView topLeftCell="A34" workbookViewId="0">
      <selection activeCell="K39" sqref="K39:AB39"/>
    </sheetView>
  </sheetViews>
  <sheetFormatPr baseColWidth="10" defaultColWidth="3.6328125" defaultRowHeight="14.5" x14ac:dyDescent="0.35"/>
  <cols>
    <col min="1" max="1" width="3.6328125" style="640"/>
    <col min="2" max="2" width="2.81640625" style="640" customWidth="1"/>
    <col min="3" max="6" width="2.6328125" style="640" customWidth="1"/>
    <col min="7" max="7" width="4.36328125" style="640" customWidth="1"/>
    <col min="8" max="8" width="19.08984375" style="640" customWidth="1"/>
    <col min="9" max="9" width="18.453125" style="640" customWidth="1"/>
    <col min="10" max="10" width="13.6328125" style="640" customWidth="1"/>
    <col min="11" max="12" width="3.453125" style="640" customWidth="1"/>
    <col min="13" max="15" width="2.6328125" style="640" customWidth="1"/>
    <col min="16" max="17" width="3.453125" style="640" customWidth="1"/>
    <col min="18" max="18" width="3.6328125" style="640"/>
    <col min="19" max="19" width="3.36328125" style="640" customWidth="1"/>
    <col min="20" max="20" width="7.453125" style="640" customWidth="1"/>
    <col min="21" max="21" width="3.453125" style="640" customWidth="1"/>
    <col min="22" max="22" width="3.6328125" style="640"/>
    <col min="23" max="25" width="5" style="640" customWidth="1"/>
    <col min="26" max="26" width="6.6328125" style="640" customWidth="1"/>
    <col min="27" max="27" width="4.1796875" style="640" customWidth="1"/>
    <col min="28" max="28" width="2" style="640" customWidth="1"/>
    <col min="29" max="16384" width="3.6328125" style="640"/>
  </cols>
  <sheetData>
    <row r="1" spans="2:28" ht="15" thickBot="1" x14ac:dyDescent="0.4">
      <c r="B1" s="641"/>
      <c r="C1" s="641"/>
      <c r="D1" s="641"/>
      <c r="E1" s="641"/>
      <c r="F1" s="641"/>
    </row>
    <row r="2" spans="2:28" ht="45.75" customHeight="1" x14ac:dyDescent="0.35">
      <c r="B2" s="858"/>
      <c r="C2" s="859"/>
      <c r="D2" s="859"/>
      <c r="E2" s="859"/>
      <c r="F2" s="859"/>
      <c r="G2" s="859"/>
      <c r="H2" s="860" t="s">
        <v>0</v>
      </c>
      <c r="I2" s="860"/>
      <c r="J2" s="860"/>
      <c r="K2" s="860"/>
      <c r="L2" s="860"/>
      <c r="M2" s="860"/>
      <c r="N2" s="860"/>
      <c r="O2" s="860"/>
      <c r="P2" s="860"/>
      <c r="Q2" s="860"/>
      <c r="R2" s="860"/>
      <c r="S2" s="860"/>
      <c r="T2" s="860"/>
      <c r="U2" s="860"/>
      <c r="V2" s="860"/>
      <c r="W2" s="860"/>
      <c r="X2" s="860"/>
      <c r="Y2" s="860"/>
      <c r="Z2" s="860"/>
      <c r="AA2" s="860"/>
      <c r="AB2" s="861"/>
    </row>
    <row r="3" spans="2:28" x14ac:dyDescent="0.35">
      <c r="B3" s="704"/>
      <c r="C3" s="705"/>
      <c r="D3" s="705"/>
      <c r="E3" s="705"/>
      <c r="F3" s="705"/>
      <c r="G3" s="705"/>
      <c r="H3" s="862" t="s">
        <v>959</v>
      </c>
      <c r="I3" s="862"/>
      <c r="J3" s="862"/>
      <c r="K3" s="862"/>
      <c r="L3" s="862"/>
      <c r="M3" s="862"/>
      <c r="N3" s="862"/>
      <c r="O3" s="862"/>
      <c r="P3" s="862" t="s">
        <v>71</v>
      </c>
      <c r="Q3" s="862"/>
      <c r="R3" s="862"/>
      <c r="S3" s="862"/>
      <c r="T3" s="862"/>
      <c r="U3" s="862"/>
      <c r="V3" s="862"/>
      <c r="W3" s="862"/>
      <c r="X3" s="862"/>
      <c r="Y3" s="862"/>
      <c r="Z3" s="862"/>
      <c r="AA3" s="862"/>
      <c r="AB3" s="863"/>
    </row>
    <row r="4" spans="2:28" ht="15" thickBot="1" x14ac:dyDescent="0.4">
      <c r="B4" s="707"/>
      <c r="C4" s="708"/>
      <c r="D4" s="708"/>
      <c r="E4" s="708"/>
      <c r="F4" s="708"/>
      <c r="G4" s="708"/>
      <c r="H4" s="864" t="s">
        <v>960</v>
      </c>
      <c r="I4" s="864"/>
      <c r="J4" s="864"/>
      <c r="K4" s="864"/>
      <c r="L4" s="864"/>
      <c r="M4" s="864"/>
      <c r="N4" s="864"/>
      <c r="O4" s="864"/>
      <c r="P4" s="864"/>
      <c r="Q4" s="864"/>
      <c r="R4" s="864"/>
      <c r="S4" s="864"/>
      <c r="T4" s="864"/>
      <c r="U4" s="864"/>
      <c r="V4" s="864"/>
      <c r="W4" s="864"/>
      <c r="X4" s="864"/>
      <c r="Y4" s="864"/>
      <c r="Z4" s="864"/>
      <c r="AA4" s="864"/>
      <c r="AB4" s="865"/>
    </row>
    <row r="5" spans="2:28" ht="6" customHeight="1" thickBot="1" x14ac:dyDescent="0.4">
      <c r="B5" s="691"/>
      <c r="C5" s="691"/>
      <c r="D5" s="691"/>
      <c r="E5" s="691"/>
      <c r="F5" s="691"/>
      <c r="G5" s="691"/>
      <c r="H5" s="691"/>
      <c r="I5" s="691"/>
      <c r="J5" s="691"/>
      <c r="K5" s="691"/>
      <c r="L5" s="691"/>
      <c r="M5" s="691"/>
      <c r="N5" s="691"/>
      <c r="O5" s="691"/>
      <c r="P5" s="691"/>
      <c r="Q5" s="691"/>
      <c r="R5" s="691"/>
      <c r="S5" s="691"/>
      <c r="T5" s="691"/>
      <c r="U5" s="691"/>
      <c r="V5" s="691"/>
      <c r="W5" s="691"/>
      <c r="X5" s="691"/>
      <c r="Y5" s="691"/>
      <c r="Z5" s="691"/>
      <c r="AA5" s="691"/>
      <c r="AB5" s="691"/>
    </row>
    <row r="6" spans="2:28" ht="13" customHeight="1" x14ac:dyDescent="0.35">
      <c r="B6" s="843" t="s">
        <v>961</v>
      </c>
      <c r="C6" s="844"/>
      <c r="D6" s="844"/>
      <c r="E6" s="844"/>
      <c r="F6" s="844"/>
      <c r="G6" s="844"/>
      <c r="H6" s="844"/>
      <c r="I6" s="1418" t="s">
        <v>1091</v>
      </c>
      <c r="J6" s="798" t="s">
        <v>4</v>
      </c>
      <c r="K6" s="800"/>
      <c r="L6" s="849" t="s">
        <v>1092</v>
      </c>
      <c r="M6" s="850"/>
      <c r="N6" s="850"/>
      <c r="O6" s="850"/>
      <c r="P6" s="850"/>
      <c r="Q6" s="850"/>
      <c r="R6" s="850"/>
      <c r="S6" s="850"/>
      <c r="T6" s="850"/>
      <c r="U6" s="850"/>
      <c r="V6" s="850"/>
      <c r="W6" s="850"/>
      <c r="X6" s="850"/>
      <c r="Y6" s="850"/>
      <c r="Z6" s="850"/>
      <c r="AA6" s="850"/>
      <c r="AB6" s="851"/>
    </row>
    <row r="7" spans="2:28" ht="13" customHeight="1" thickBot="1" x14ac:dyDescent="0.4">
      <c r="B7" s="845"/>
      <c r="C7" s="846"/>
      <c r="D7" s="846"/>
      <c r="E7" s="846"/>
      <c r="F7" s="846"/>
      <c r="G7" s="846"/>
      <c r="H7" s="846"/>
      <c r="I7" s="1419"/>
      <c r="J7" s="801"/>
      <c r="K7" s="803"/>
      <c r="L7" s="852"/>
      <c r="M7" s="853"/>
      <c r="N7" s="853"/>
      <c r="O7" s="853"/>
      <c r="P7" s="853"/>
      <c r="Q7" s="853"/>
      <c r="R7" s="853"/>
      <c r="S7" s="853"/>
      <c r="T7" s="853"/>
      <c r="U7" s="853"/>
      <c r="V7" s="853"/>
      <c r="W7" s="853"/>
      <c r="X7" s="853"/>
      <c r="Y7" s="853"/>
      <c r="Z7" s="853"/>
      <c r="AA7" s="853"/>
      <c r="AB7" s="854"/>
    </row>
    <row r="8" spans="2:28" ht="6" customHeight="1" thickBot="1" x14ac:dyDescent="0.4">
      <c r="B8" s="825"/>
      <c r="C8" s="826"/>
      <c r="D8" s="826"/>
      <c r="E8" s="826"/>
      <c r="F8" s="826"/>
      <c r="G8" s="826"/>
      <c r="H8" s="826"/>
      <c r="I8" s="826"/>
      <c r="J8" s="826"/>
      <c r="K8" s="826"/>
      <c r="L8" s="826"/>
      <c r="M8" s="826"/>
      <c r="N8" s="826"/>
      <c r="O8" s="826"/>
      <c r="P8" s="826"/>
      <c r="Q8" s="826"/>
      <c r="R8" s="826"/>
      <c r="S8" s="826"/>
      <c r="T8" s="826"/>
      <c r="U8" s="826"/>
      <c r="V8" s="826"/>
      <c r="W8" s="826"/>
      <c r="X8" s="826"/>
      <c r="Y8" s="826"/>
      <c r="Z8" s="826"/>
      <c r="AA8" s="826"/>
      <c r="AB8" s="827"/>
    </row>
    <row r="9" spans="2:28" ht="42" customHeight="1" thickBot="1" x14ac:dyDescent="0.4">
      <c r="B9" s="721" t="s">
        <v>963</v>
      </c>
      <c r="C9" s="722"/>
      <c r="D9" s="722"/>
      <c r="E9" s="722"/>
      <c r="F9" s="722"/>
      <c r="G9" s="722"/>
      <c r="H9" s="723"/>
      <c r="I9" s="2037" t="s">
        <v>964</v>
      </c>
      <c r="J9" s="2038"/>
      <c r="K9" s="2038"/>
      <c r="L9" s="2038"/>
      <c r="M9" s="2038"/>
      <c r="N9" s="2038"/>
      <c r="O9" s="2038"/>
      <c r="P9" s="2038"/>
      <c r="Q9" s="2038"/>
      <c r="R9" s="2038"/>
      <c r="S9" s="2038"/>
      <c r="T9" s="2038"/>
      <c r="U9" s="2038"/>
      <c r="V9" s="2038"/>
      <c r="W9" s="2038"/>
      <c r="X9" s="2038"/>
      <c r="Y9" s="2038"/>
      <c r="Z9" s="2038"/>
      <c r="AA9" s="2038"/>
      <c r="AB9" s="2039"/>
    </row>
    <row r="10" spans="2:28" ht="6" customHeight="1" thickBot="1" x14ac:dyDescent="0.4">
      <c r="B10" s="825"/>
      <c r="C10" s="826"/>
      <c r="D10" s="826"/>
      <c r="E10" s="826"/>
      <c r="F10" s="826"/>
      <c r="G10" s="826"/>
      <c r="H10" s="826"/>
      <c r="I10" s="826"/>
      <c r="J10" s="826"/>
      <c r="K10" s="826"/>
      <c r="L10" s="826"/>
      <c r="M10" s="826"/>
      <c r="N10" s="826"/>
      <c r="O10" s="826"/>
      <c r="P10" s="826"/>
      <c r="Q10" s="826"/>
      <c r="R10" s="826"/>
      <c r="S10" s="826"/>
      <c r="T10" s="826"/>
      <c r="U10" s="826"/>
      <c r="V10" s="826"/>
      <c r="W10" s="826"/>
      <c r="X10" s="826"/>
      <c r="Y10" s="826"/>
      <c r="Z10" s="826"/>
      <c r="AA10" s="826"/>
      <c r="AB10" s="827"/>
    </row>
    <row r="11" spans="2:28" ht="19.25" customHeight="1" thickBot="1" x14ac:dyDescent="0.4">
      <c r="B11" s="798" t="s">
        <v>5</v>
      </c>
      <c r="C11" s="799"/>
      <c r="D11" s="799"/>
      <c r="E11" s="799"/>
      <c r="F11" s="799"/>
      <c r="G11" s="799"/>
      <c r="H11" s="800"/>
      <c r="I11" s="828" t="s">
        <v>503</v>
      </c>
      <c r="J11" s="829"/>
      <c r="K11" s="829"/>
      <c r="L11" s="829"/>
      <c r="M11" s="829"/>
      <c r="N11" s="829"/>
      <c r="O11" s="829"/>
      <c r="P11" s="830"/>
      <c r="Q11" s="834" t="s">
        <v>524</v>
      </c>
      <c r="R11" s="835"/>
      <c r="S11" s="835"/>
      <c r="T11" s="835"/>
      <c r="U11" s="836"/>
      <c r="V11" s="834" t="s">
        <v>7</v>
      </c>
      <c r="W11" s="835"/>
      <c r="X11" s="835"/>
      <c r="Y11" s="836"/>
      <c r="Z11" s="721" t="s">
        <v>8</v>
      </c>
      <c r="AA11" s="722"/>
      <c r="AB11" s="723"/>
    </row>
    <row r="12" spans="2:28" ht="24" customHeight="1" thickBot="1" x14ac:dyDescent="0.4">
      <c r="B12" s="801"/>
      <c r="C12" s="802"/>
      <c r="D12" s="802"/>
      <c r="E12" s="802"/>
      <c r="F12" s="802"/>
      <c r="G12" s="802"/>
      <c r="H12" s="803"/>
      <c r="I12" s="831"/>
      <c r="J12" s="832"/>
      <c r="K12" s="832"/>
      <c r="L12" s="832"/>
      <c r="M12" s="832"/>
      <c r="N12" s="832"/>
      <c r="O12" s="832"/>
      <c r="P12" s="833"/>
      <c r="Q12" s="837" t="s">
        <v>310</v>
      </c>
      <c r="R12" s="838"/>
      <c r="S12" s="838"/>
      <c r="T12" s="838"/>
      <c r="U12" s="839"/>
      <c r="V12" s="840" t="s">
        <v>504</v>
      </c>
      <c r="W12" s="841"/>
      <c r="X12" s="841"/>
      <c r="Y12" s="842"/>
      <c r="Z12" s="837">
        <v>2</v>
      </c>
      <c r="AA12" s="838"/>
      <c r="AB12" s="839"/>
    </row>
    <row r="13" spans="2:28" ht="6" customHeight="1" thickBot="1" x14ac:dyDescent="0.4">
      <c r="B13" s="733"/>
      <c r="C13" s="734"/>
      <c r="D13" s="734"/>
      <c r="E13" s="734"/>
      <c r="F13" s="734"/>
      <c r="G13" s="734"/>
      <c r="H13" s="734"/>
      <c r="I13" s="734"/>
      <c r="J13" s="734"/>
      <c r="K13" s="734"/>
      <c r="L13" s="734"/>
      <c r="M13" s="734"/>
      <c r="N13" s="734"/>
      <c r="O13" s="734"/>
      <c r="P13" s="734"/>
      <c r="Q13" s="734"/>
      <c r="R13" s="734"/>
      <c r="S13" s="734"/>
      <c r="T13" s="734"/>
      <c r="U13" s="734"/>
      <c r="V13" s="734"/>
      <c r="W13" s="734"/>
      <c r="X13" s="734"/>
      <c r="Y13" s="734"/>
      <c r="Z13" s="734"/>
      <c r="AA13" s="734"/>
      <c r="AB13" s="735"/>
    </row>
    <row r="14" spans="2:28" ht="16" customHeight="1" thickBot="1" x14ac:dyDescent="0.4">
      <c r="B14" s="798" t="s">
        <v>10</v>
      </c>
      <c r="C14" s="799"/>
      <c r="D14" s="799"/>
      <c r="E14" s="799"/>
      <c r="F14" s="799"/>
      <c r="G14" s="799"/>
      <c r="H14" s="800"/>
      <c r="I14" s="819" t="s">
        <v>493</v>
      </c>
      <c r="J14" s="820"/>
      <c r="K14" s="820"/>
      <c r="L14" s="820"/>
      <c r="M14" s="820"/>
      <c r="N14" s="820"/>
      <c r="O14" s="820"/>
      <c r="P14" s="820"/>
      <c r="Q14" s="820"/>
      <c r="R14" s="820"/>
      <c r="S14" s="820"/>
      <c r="T14" s="820"/>
      <c r="U14" s="821"/>
      <c r="V14" s="721" t="s">
        <v>966</v>
      </c>
      <c r="W14" s="722"/>
      <c r="X14" s="722"/>
      <c r="Y14" s="722"/>
      <c r="Z14" s="722"/>
      <c r="AA14" s="722"/>
      <c r="AB14" s="723"/>
    </row>
    <row r="15" spans="2:28" ht="28.5" customHeight="1" thickBot="1" x14ac:dyDescent="0.4">
      <c r="B15" s="801"/>
      <c r="C15" s="802"/>
      <c r="D15" s="802"/>
      <c r="E15" s="802"/>
      <c r="F15" s="802"/>
      <c r="G15" s="802"/>
      <c r="H15" s="803"/>
      <c r="I15" s="822"/>
      <c r="J15" s="823"/>
      <c r="K15" s="823"/>
      <c r="L15" s="823"/>
      <c r="M15" s="823"/>
      <c r="N15" s="823"/>
      <c r="O15" s="823"/>
      <c r="P15" s="823"/>
      <c r="Q15" s="823"/>
      <c r="R15" s="823"/>
      <c r="S15" s="823"/>
      <c r="T15" s="823"/>
      <c r="U15" s="824"/>
      <c r="V15" s="815" t="s">
        <v>20</v>
      </c>
      <c r="W15" s="816"/>
      <c r="X15" s="816"/>
      <c r="Y15" s="816"/>
      <c r="Z15" s="816"/>
      <c r="AA15" s="816"/>
      <c r="AB15" s="817"/>
    </row>
    <row r="16" spans="2:28" ht="6" customHeight="1" thickBot="1" x14ac:dyDescent="0.4">
      <c r="B16" s="733"/>
      <c r="C16" s="734"/>
      <c r="D16" s="734"/>
      <c r="E16" s="734"/>
      <c r="F16" s="734"/>
      <c r="G16" s="734"/>
      <c r="H16" s="734"/>
      <c r="I16" s="734"/>
      <c r="J16" s="734"/>
      <c r="K16" s="734"/>
      <c r="L16" s="734"/>
      <c r="M16" s="734"/>
      <c r="N16" s="734"/>
      <c r="O16" s="734"/>
      <c r="P16" s="734"/>
      <c r="Q16" s="734"/>
      <c r="R16" s="734"/>
      <c r="S16" s="734"/>
      <c r="T16" s="734"/>
      <c r="U16" s="734"/>
      <c r="V16" s="734"/>
      <c r="W16" s="734"/>
      <c r="X16" s="734"/>
      <c r="Y16" s="734"/>
      <c r="Z16" s="734"/>
      <c r="AA16" s="734"/>
      <c r="AB16" s="735"/>
    </row>
    <row r="17" spans="2:28" ht="42" customHeight="1" thickBot="1" x14ac:dyDescent="0.4">
      <c r="B17" s="721" t="s">
        <v>13</v>
      </c>
      <c r="C17" s="722"/>
      <c r="D17" s="722"/>
      <c r="E17" s="722"/>
      <c r="F17" s="722"/>
      <c r="G17" s="722"/>
      <c r="H17" s="723"/>
      <c r="I17" s="1480" t="s">
        <v>1103</v>
      </c>
      <c r="J17" s="1481"/>
      <c r="K17" s="1481"/>
      <c r="L17" s="1481"/>
      <c r="M17" s="1481"/>
      <c r="N17" s="1481"/>
      <c r="O17" s="1481"/>
      <c r="P17" s="1481"/>
      <c r="Q17" s="1481"/>
      <c r="R17" s="1481"/>
      <c r="S17" s="1481"/>
      <c r="T17" s="1481"/>
      <c r="U17" s="1481"/>
      <c r="V17" s="1481"/>
      <c r="W17" s="1481"/>
      <c r="X17" s="1481"/>
      <c r="Y17" s="1481"/>
      <c r="Z17" s="1481"/>
      <c r="AA17" s="1481"/>
      <c r="AB17" s="1482"/>
    </row>
    <row r="18" spans="2:28" ht="6" customHeight="1" thickBot="1" x14ac:dyDescent="0.4">
      <c r="B18" s="733"/>
      <c r="C18" s="734"/>
      <c r="D18" s="734"/>
      <c r="E18" s="734"/>
      <c r="F18" s="734"/>
      <c r="G18" s="734"/>
      <c r="H18" s="734"/>
      <c r="I18" s="734"/>
      <c r="J18" s="734"/>
      <c r="K18" s="734"/>
      <c r="L18" s="734"/>
      <c r="M18" s="734"/>
      <c r="N18" s="734"/>
      <c r="O18" s="734"/>
      <c r="P18" s="734"/>
      <c r="Q18" s="734"/>
      <c r="R18" s="734"/>
      <c r="S18" s="734"/>
      <c r="T18" s="734"/>
      <c r="U18" s="734"/>
      <c r="V18" s="734"/>
      <c r="W18" s="734"/>
      <c r="X18" s="734"/>
      <c r="Y18" s="734"/>
      <c r="Z18" s="734"/>
      <c r="AA18" s="734"/>
      <c r="AB18" s="735"/>
    </row>
    <row r="19" spans="2:28" ht="73.25" customHeight="1" thickBot="1" x14ac:dyDescent="0.4">
      <c r="B19" s="721" t="s">
        <v>967</v>
      </c>
      <c r="C19" s="722"/>
      <c r="D19" s="722"/>
      <c r="E19" s="722"/>
      <c r="F19" s="722"/>
      <c r="G19" s="722"/>
      <c r="H19" s="723"/>
      <c r="I19" s="1480" t="s">
        <v>505</v>
      </c>
      <c r="J19" s="1481"/>
      <c r="K19" s="1481"/>
      <c r="L19" s="1481"/>
      <c r="M19" s="1481"/>
      <c r="N19" s="1481"/>
      <c r="O19" s="1481"/>
      <c r="P19" s="1481"/>
      <c r="Q19" s="1481"/>
      <c r="R19" s="1481"/>
      <c r="S19" s="1481"/>
      <c r="T19" s="1481"/>
      <c r="U19" s="1481"/>
      <c r="V19" s="1481"/>
      <c r="W19" s="1481"/>
      <c r="X19" s="1481"/>
      <c r="Y19" s="1481"/>
      <c r="Z19" s="1481"/>
      <c r="AA19" s="1481"/>
      <c r="AB19" s="1482"/>
    </row>
    <row r="20" spans="2:28" ht="6" customHeight="1" thickBot="1" x14ac:dyDescent="0.4">
      <c r="B20" s="733"/>
      <c r="C20" s="734"/>
      <c r="D20" s="734"/>
      <c r="E20" s="734"/>
      <c r="F20" s="734"/>
      <c r="G20" s="734"/>
      <c r="H20" s="734"/>
      <c r="I20" s="734"/>
      <c r="J20" s="734"/>
      <c r="K20" s="734"/>
      <c r="L20" s="734"/>
      <c r="M20" s="734"/>
      <c r="N20" s="734"/>
      <c r="O20" s="734"/>
      <c r="P20" s="734"/>
      <c r="Q20" s="734"/>
      <c r="R20" s="734"/>
      <c r="S20" s="734"/>
      <c r="T20" s="734"/>
      <c r="U20" s="734"/>
      <c r="V20" s="734"/>
      <c r="W20" s="734"/>
      <c r="X20" s="734"/>
      <c r="Y20" s="734"/>
      <c r="Z20" s="734"/>
      <c r="AA20" s="734"/>
      <c r="AB20" s="735"/>
    </row>
    <row r="21" spans="2:28" ht="36.5" customHeight="1" thickBot="1" x14ac:dyDescent="0.4">
      <c r="B21" s="721" t="s">
        <v>530</v>
      </c>
      <c r="C21" s="722"/>
      <c r="D21" s="722"/>
      <c r="E21" s="722"/>
      <c r="F21" s="722"/>
      <c r="G21" s="723"/>
      <c r="H21" s="815" t="s">
        <v>61</v>
      </c>
      <c r="I21" s="816"/>
      <c r="J21" s="817"/>
      <c r="K21" s="721" t="s">
        <v>969</v>
      </c>
      <c r="L21" s="722"/>
      <c r="M21" s="722"/>
      <c r="N21" s="722"/>
      <c r="O21" s="722"/>
      <c r="P21" s="722"/>
      <c r="Q21" s="722"/>
      <c r="R21" s="722"/>
      <c r="S21" s="722"/>
      <c r="T21" s="723"/>
      <c r="U21" s="818" t="s">
        <v>65</v>
      </c>
      <c r="V21" s="813"/>
      <c r="W21" s="813"/>
      <c r="X21" s="813"/>
      <c r="Y21" s="813"/>
      <c r="Z21" s="813"/>
      <c r="AA21" s="813"/>
      <c r="AB21" s="814"/>
    </row>
    <row r="22" spans="2:28" ht="6" customHeight="1" thickBot="1" x14ac:dyDescent="0.4">
      <c r="B22" s="690"/>
      <c r="C22" s="691"/>
      <c r="D22" s="691"/>
      <c r="E22" s="691"/>
      <c r="F22" s="691"/>
      <c r="G22" s="691"/>
      <c r="H22" s="691"/>
      <c r="I22" s="691"/>
      <c r="J22" s="691"/>
      <c r="K22" s="691"/>
      <c r="L22" s="691"/>
      <c r="M22" s="691"/>
      <c r="N22" s="691"/>
      <c r="O22" s="691"/>
      <c r="P22" s="691"/>
      <c r="Q22" s="691"/>
      <c r="R22" s="691"/>
      <c r="S22" s="691"/>
      <c r="T22" s="691"/>
      <c r="U22" s="691"/>
      <c r="V22" s="691"/>
      <c r="W22" s="691"/>
      <c r="X22" s="691"/>
      <c r="Y22" s="691"/>
      <c r="Z22" s="691"/>
      <c r="AA22" s="691"/>
      <c r="AB22" s="692"/>
    </row>
    <row r="23" spans="2:28" ht="33" customHeight="1" thickBot="1" x14ac:dyDescent="0.4">
      <c r="B23" s="721" t="s">
        <v>970</v>
      </c>
      <c r="C23" s="722"/>
      <c r="D23" s="722"/>
      <c r="E23" s="722"/>
      <c r="F23" s="722"/>
      <c r="G23" s="722"/>
      <c r="H23" s="723"/>
      <c r="I23" s="818" t="s">
        <v>506</v>
      </c>
      <c r="J23" s="813"/>
      <c r="K23" s="813"/>
      <c r="L23" s="813"/>
      <c r="M23" s="813"/>
      <c r="N23" s="813"/>
      <c r="O23" s="813"/>
      <c r="P23" s="813"/>
      <c r="Q23" s="813"/>
      <c r="R23" s="813"/>
      <c r="S23" s="813"/>
      <c r="T23" s="813"/>
      <c r="U23" s="813"/>
      <c r="V23" s="813"/>
      <c r="W23" s="813"/>
      <c r="X23" s="813"/>
      <c r="Y23" s="813"/>
      <c r="Z23" s="813"/>
      <c r="AA23" s="813"/>
      <c r="AB23" s="814"/>
    </row>
    <row r="24" spans="2:28" ht="6" customHeight="1" thickBot="1" x14ac:dyDescent="0.4">
      <c r="B24" s="733"/>
      <c r="C24" s="734"/>
      <c r="D24" s="734"/>
      <c r="E24" s="734"/>
      <c r="F24" s="734"/>
      <c r="G24" s="734"/>
      <c r="H24" s="734"/>
      <c r="I24" s="734"/>
      <c r="J24" s="734"/>
      <c r="K24" s="734"/>
      <c r="L24" s="734"/>
      <c r="M24" s="734"/>
      <c r="N24" s="734"/>
      <c r="O24" s="734"/>
      <c r="P24" s="734"/>
      <c r="Q24" s="734"/>
      <c r="R24" s="734"/>
      <c r="S24" s="734"/>
      <c r="T24" s="734"/>
      <c r="U24" s="734"/>
      <c r="V24" s="734"/>
      <c r="W24" s="734"/>
      <c r="X24" s="734"/>
      <c r="Y24" s="734"/>
      <c r="Z24" s="734"/>
      <c r="AA24" s="734"/>
      <c r="AB24" s="735"/>
    </row>
    <row r="25" spans="2:28" ht="26.5" customHeight="1" thickBot="1" x14ac:dyDescent="0.4">
      <c r="B25" s="721" t="s">
        <v>314</v>
      </c>
      <c r="C25" s="722"/>
      <c r="D25" s="722"/>
      <c r="E25" s="722"/>
      <c r="F25" s="722"/>
      <c r="G25" s="722"/>
      <c r="H25" s="722"/>
      <c r="I25" s="722"/>
      <c r="J25" s="722"/>
      <c r="K25" s="722"/>
      <c r="L25" s="722"/>
      <c r="M25" s="649"/>
      <c r="N25" s="721" t="s">
        <v>24</v>
      </c>
      <c r="O25" s="722"/>
      <c r="P25" s="722"/>
      <c r="Q25" s="722"/>
      <c r="R25" s="722"/>
      <c r="S25" s="722"/>
      <c r="T25" s="722"/>
      <c r="U25" s="722"/>
      <c r="V25" s="722"/>
      <c r="W25" s="722"/>
      <c r="X25" s="722"/>
      <c r="Y25" s="722"/>
      <c r="Z25" s="722"/>
      <c r="AA25" s="722"/>
      <c r="AB25" s="723"/>
    </row>
    <row r="26" spans="2:28" ht="48.5" customHeight="1" thickBot="1" x14ac:dyDescent="0.4">
      <c r="B26" s="810" t="s">
        <v>490</v>
      </c>
      <c r="C26" s="811"/>
      <c r="D26" s="811"/>
      <c r="E26" s="811"/>
      <c r="F26" s="811"/>
      <c r="G26" s="811"/>
      <c r="H26" s="811"/>
      <c r="I26" s="811"/>
      <c r="J26" s="811"/>
      <c r="K26" s="811"/>
      <c r="L26" s="811"/>
      <c r="M26" s="812"/>
      <c r="N26" s="813" t="s">
        <v>1094</v>
      </c>
      <c r="O26" s="813"/>
      <c r="P26" s="813"/>
      <c r="Q26" s="813"/>
      <c r="R26" s="813"/>
      <c r="S26" s="813"/>
      <c r="T26" s="813"/>
      <c r="U26" s="813"/>
      <c r="V26" s="813"/>
      <c r="W26" s="813"/>
      <c r="X26" s="813"/>
      <c r="Y26" s="813"/>
      <c r="Z26" s="813"/>
      <c r="AA26" s="813"/>
      <c r="AB26" s="814"/>
    </row>
    <row r="27" spans="2:28" ht="6" customHeight="1" thickBot="1" x14ac:dyDescent="0.4">
      <c r="B27" s="733"/>
      <c r="C27" s="734"/>
      <c r="D27" s="734"/>
      <c r="E27" s="734"/>
      <c r="F27" s="734"/>
      <c r="G27" s="734"/>
      <c r="H27" s="734"/>
      <c r="I27" s="734"/>
      <c r="J27" s="734"/>
      <c r="K27" s="734"/>
      <c r="L27" s="734"/>
      <c r="M27" s="734"/>
      <c r="N27" s="734"/>
      <c r="O27" s="734"/>
      <c r="P27" s="734"/>
      <c r="Q27" s="734"/>
      <c r="R27" s="734"/>
      <c r="S27" s="734"/>
      <c r="T27" s="734"/>
      <c r="U27" s="734"/>
      <c r="V27" s="734"/>
      <c r="W27" s="734"/>
      <c r="X27" s="734"/>
      <c r="Y27" s="734"/>
      <c r="Z27" s="734"/>
      <c r="AA27" s="734"/>
      <c r="AB27" s="735"/>
    </row>
    <row r="28" spans="2:28" ht="18" customHeight="1" thickBot="1" x14ac:dyDescent="0.4">
      <c r="B28" s="798" t="s">
        <v>972</v>
      </c>
      <c r="C28" s="799"/>
      <c r="D28" s="799"/>
      <c r="E28" s="799"/>
      <c r="F28" s="799"/>
      <c r="G28" s="799"/>
      <c r="H28" s="800"/>
      <c r="I28" s="804" t="s">
        <v>1095</v>
      </c>
      <c r="J28" s="805"/>
      <c r="K28" s="805"/>
      <c r="L28" s="806"/>
      <c r="M28" s="721" t="s">
        <v>22</v>
      </c>
      <c r="N28" s="722"/>
      <c r="O28" s="722"/>
      <c r="P28" s="722"/>
      <c r="Q28" s="722"/>
      <c r="R28" s="722"/>
      <c r="S28" s="722"/>
      <c r="T28" s="722"/>
      <c r="U28" s="722"/>
      <c r="V28" s="722"/>
      <c r="W28" s="723"/>
      <c r="X28" s="721" t="s">
        <v>18</v>
      </c>
      <c r="Y28" s="722"/>
      <c r="Z28" s="722"/>
      <c r="AA28" s="722"/>
      <c r="AB28" s="723"/>
    </row>
    <row r="29" spans="2:28" ht="36.65" customHeight="1" thickBot="1" x14ac:dyDescent="0.4">
      <c r="B29" s="801"/>
      <c r="C29" s="802"/>
      <c r="D29" s="802"/>
      <c r="E29" s="802"/>
      <c r="F29" s="802"/>
      <c r="G29" s="802"/>
      <c r="H29" s="803"/>
      <c r="I29" s="807"/>
      <c r="J29" s="808"/>
      <c r="K29" s="808"/>
      <c r="L29" s="809"/>
      <c r="M29" s="1459" t="s">
        <v>495</v>
      </c>
      <c r="N29" s="2035"/>
      <c r="O29" s="2035"/>
      <c r="P29" s="2035"/>
      <c r="Q29" s="2035"/>
      <c r="R29" s="2035"/>
      <c r="S29" s="2035"/>
      <c r="T29" s="2035"/>
      <c r="U29" s="2035"/>
      <c r="V29" s="2035"/>
      <c r="W29" s="2036"/>
      <c r="X29" s="810" t="s">
        <v>20</v>
      </c>
      <c r="Y29" s="811"/>
      <c r="Z29" s="811"/>
      <c r="AA29" s="811"/>
      <c r="AB29" s="812"/>
    </row>
    <row r="30" spans="2:28" ht="6" customHeight="1" thickBot="1" x14ac:dyDescent="0.4">
      <c r="B30" s="733"/>
      <c r="C30" s="734"/>
      <c r="D30" s="734"/>
      <c r="E30" s="734"/>
      <c r="F30" s="734"/>
      <c r="G30" s="734"/>
      <c r="H30" s="734"/>
      <c r="I30" s="734"/>
      <c r="J30" s="734"/>
      <c r="K30" s="734"/>
      <c r="L30" s="734"/>
      <c r="M30" s="734"/>
      <c r="N30" s="734"/>
      <c r="O30" s="734"/>
      <c r="P30" s="734"/>
      <c r="Q30" s="734"/>
      <c r="R30" s="734"/>
      <c r="S30" s="734"/>
      <c r="T30" s="734"/>
      <c r="U30" s="734"/>
      <c r="V30" s="734"/>
      <c r="W30" s="734"/>
      <c r="X30" s="734"/>
      <c r="Y30" s="734"/>
      <c r="Z30" s="734"/>
      <c r="AA30" s="734"/>
      <c r="AB30" s="735"/>
    </row>
    <row r="31" spans="2:28" ht="15" customHeight="1" thickBot="1" x14ac:dyDescent="0.4">
      <c r="B31" s="778" t="s">
        <v>975</v>
      </c>
      <c r="C31" s="779"/>
      <c r="D31" s="779"/>
      <c r="E31" s="779"/>
      <c r="F31" s="779"/>
      <c r="G31" s="779"/>
      <c r="H31" s="779"/>
      <c r="I31" s="779"/>
      <c r="J31" s="780"/>
      <c r="K31" s="787" t="s">
        <v>35</v>
      </c>
      <c r="L31" s="788"/>
      <c r="M31" s="788"/>
      <c r="N31" s="788"/>
      <c r="O31" s="788"/>
      <c r="P31" s="788"/>
      <c r="Q31" s="788"/>
      <c r="R31" s="788"/>
      <c r="S31" s="789" t="s">
        <v>36</v>
      </c>
      <c r="T31" s="789"/>
      <c r="U31" s="789"/>
      <c r="V31" s="789"/>
      <c r="W31" s="790"/>
      <c r="X31" s="791" t="s">
        <v>37</v>
      </c>
      <c r="Y31" s="792"/>
      <c r="Z31" s="793"/>
      <c r="AA31" s="793"/>
      <c r="AB31" s="794"/>
    </row>
    <row r="32" spans="2:28" ht="14.25" customHeight="1" x14ac:dyDescent="0.35">
      <c r="B32" s="781"/>
      <c r="C32" s="782"/>
      <c r="D32" s="782"/>
      <c r="E32" s="782"/>
      <c r="F32" s="782"/>
      <c r="G32" s="782"/>
      <c r="H32" s="782"/>
      <c r="I32" s="782"/>
      <c r="J32" s="783"/>
      <c r="K32" s="795" t="s">
        <v>38</v>
      </c>
      <c r="L32" s="771"/>
      <c r="M32" s="771"/>
      <c r="N32" s="771"/>
      <c r="O32" s="771" t="s">
        <v>39</v>
      </c>
      <c r="P32" s="771"/>
      <c r="Q32" s="771"/>
      <c r="R32" s="771"/>
      <c r="S32" s="771" t="s">
        <v>38</v>
      </c>
      <c r="T32" s="771"/>
      <c r="U32" s="771" t="s">
        <v>39</v>
      </c>
      <c r="V32" s="771"/>
      <c r="W32" s="771"/>
      <c r="X32" s="796" t="s">
        <v>38</v>
      </c>
      <c r="Y32" s="797"/>
      <c r="Z32" s="771" t="s">
        <v>39</v>
      </c>
      <c r="AA32" s="771"/>
      <c r="AB32" s="772"/>
    </row>
    <row r="33" spans="2:28" ht="15" customHeight="1" thickBot="1" x14ac:dyDescent="0.4">
      <c r="B33" s="784"/>
      <c r="C33" s="785"/>
      <c r="D33" s="785"/>
      <c r="E33" s="785"/>
      <c r="F33" s="785"/>
      <c r="G33" s="785"/>
      <c r="H33" s="785"/>
      <c r="I33" s="785"/>
      <c r="J33" s="786"/>
      <c r="K33" s="2032">
        <v>0</v>
      </c>
      <c r="L33" s="2033"/>
      <c r="M33" s="2033"/>
      <c r="N33" s="2034"/>
      <c r="O33" s="775">
        <v>0.59</v>
      </c>
      <c r="P33" s="774"/>
      <c r="Q33" s="774"/>
      <c r="R33" s="774"/>
      <c r="S33" s="774">
        <v>60</v>
      </c>
      <c r="T33" s="774"/>
      <c r="U33" s="775">
        <v>0.79</v>
      </c>
      <c r="V33" s="774"/>
      <c r="W33" s="774"/>
      <c r="X33" s="774">
        <v>80</v>
      </c>
      <c r="Y33" s="776"/>
      <c r="Z33" s="775">
        <v>1</v>
      </c>
      <c r="AA33" s="774"/>
      <c r="AB33" s="777"/>
    </row>
    <row r="34" spans="2:28" ht="6" customHeight="1" thickBot="1" x14ac:dyDescent="0.4">
      <c r="B34" s="733"/>
      <c r="C34" s="734"/>
      <c r="D34" s="734"/>
      <c r="E34" s="734"/>
      <c r="F34" s="734"/>
      <c r="G34" s="734"/>
      <c r="H34" s="734"/>
      <c r="I34" s="734"/>
      <c r="J34" s="734"/>
      <c r="K34" s="734"/>
      <c r="L34" s="734"/>
      <c r="M34" s="734"/>
      <c r="N34" s="734"/>
      <c r="O34" s="734"/>
      <c r="P34" s="734"/>
      <c r="Q34" s="734"/>
      <c r="R34" s="734"/>
      <c r="S34" s="734"/>
      <c r="T34" s="734"/>
      <c r="U34" s="734"/>
      <c r="V34" s="734"/>
      <c r="W34" s="734"/>
      <c r="X34" s="734"/>
      <c r="Y34" s="734"/>
      <c r="Z34" s="734"/>
      <c r="AA34" s="734"/>
      <c r="AB34" s="735"/>
    </row>
    <row r="35" spans="2:28" s="642" customFormat="1" ht="15" customHeight="1" thickBot="1" x14ac:dyDescent="0.4">
      <c r="B35" s="764" t="s">
        <v>40</v>
      </c>
      <c r="C35" s="765"/>
      <c r="D35" s="765"/>
      <c r="E35" s="765"/>
      <c r="F35" s="765"/>
      <c r="G35" s="765"/>
      <c r="H35" s="766"/>
      <c r="I35" s="766"/>
      <c r="J35" s="766"/>
      <c r="K35" s="765"/>
      <c r="L35" s="765"/>
      <c r="M35" s="765"/>
      <c r="N35" s="765"/>
      <c r="O35" s="765"/>
      <c r="P35" s="765"/>
      <c r="Q35" s="765"/>
      <c r="R35" s="765"/>
      <c r="S35" s="765"/>
      <c r="T35" s="765"/>
      <c r="U35" s="765"/>
      <c r="V35" s="765"/>
      <c r="W35" s="765"/>
      <c r="X35" s="765"/>
      <c r="Y35" s="765"/>
      <c r="Z35" s="765"/>
      <c r="AA35" s="765"/>
      <c r="AB35" s="767"/>
    </row>
    <row r="36" spans="2:28" s="642" customFormat="1" ht="32.25" customHeight="1" x14ac:dyDescent="0.35">
      <c r="B36" s="768" t="s">
        <v>41</v>
      </c>
      <c r="C36" s="769"/>
      <c r="D36" s="769"/>
      <c r="E36" s="769"/>
      <c r="F36" s="769"/>
      <c r="G36" s="770"/>
      <c r="H36" s="647" t="s">
        <v>498</v>
      </c>
      <c r="I36" s="644" t="s">
        <v>499</v>
      </c>
      <c r="J36" s="645" t="s">
        <v>42</v>
      </c>
      <c r="K36" s="768" t="s">
        <v>43</v>
      </c>
      <c r="L36" s="769"/>
      <c r="M36" s="769"/>
      <c r="N36" s="769"/>
      <c r="O36" s="769"/>
      <c r="P36" s="769"/>
      <c r="Q36" s="769"/>
      <c r="R36" s="769"/>
      <c r="S36" s="769"/>
      <c r="T36" s="769"/>
      <c r="U36" s="769"/>
      <c r="V36" s="769"/>
      <c r="W36" s="769"/>
      <c r="X36" s="769"/>
      <c r="Y36" s="769"/>
      <c r="Z36" s="769"/>
      <c r="AA36" s="769"/>
      <c r="AB36" s="770"/>
    </row>
    <row r="37" spans="2:28" s="642" customFormat="1" ht="72.650000000000006" customHeight="1" x14ac:dyDescent="0.35">
      <c r="B37" s="2040" t="s">
        <v>500</v>
      </c>
      <c r="C37" s="2041"/>
      <c r="D37" s="2041"/>
      <c r="E37" s="2041"/>
      <c r="F37" s="2041"/>
      <c r="G37" s="2042"/>
      <c r="H37" s="663">
        <v>36514319801</v>
      </c>
      <c r="I37" s="663">
        <v>44520234891</v>
      </c>
      <c r="J37" s="664">
        <f t="shared" ref="J37:J48" si="0">+H37/I37</f>
        <v>0.82017356580437906</v>
      </c>
      <c r="K37" s="2029" t="s">
        <v>835</v>
      </c>
      <c r="L37" s="2030"/>
      <c r="M37" s="2030"/>
      <c r="N37" s="2030"/>
      <c r="O37" s="2030"/>
      <c r="P37" s="2030"/>
      <c r="Q37" s="2030"/>
      <c r="R37" s="2030"/>
      <c r="S37" s="2030"/>
      <c r="T37" s="2030"/>
      <c r="U37" s="2030"/>
      <c r="V37" s="2030"/>
      <c r="W37" s="2030"/>
      <c r="X37" s="2030"/>
      <c r="Y37" s="2030"/>
      <c r="Z37" s="2030"/>
      <c r="AA37" s="2030"/>
      <c r="AB37" s="2031"/>
    </row>
    <row r="38" spans="2:28" s="642" customFormat="1" ht="75.650000000000006" customHeight="1" x14ac:dyDescent="0.35">
      <c r="B38" s="2040" t="s">
        <v>833</v>
      </c>
      <c r="C38" s="2041"/>
      <c r="D38" s="2041"/>
      <c r="E38" s="2041"/>
      <c r="F38" s="2041"/>
      <c r="G38" s="2042"/>
      <c r="H38" s="663">
        <v>15291864349</v>
      </c>
      <c r="I38" s="663">
        <v>20276160025</v>
      </c>
      <c r="J38" s="664">
        <f t="shared" si="0"/>
        <v>0.7541795058899472</v>
      </c>
      <c r="K38" s="2029" t="s">
        <v>836</v>
      </c>
      <c r="L38" s="2030"/>
      <c r="M38" s="2030"/>
      <c r="N38" s="2030"/>
      <c r="O38" s="2030"/>
      <c r="P38" s="2030"/>
      <c r="Q38" s="2030"/>
      <c r="R38" s="2030"/>
      <c r="S38" s="2030"/>
      <c r="T38" s="2030"/>
      <c r="U38" s="2030"/>
      <c r="V38" s="2030"/>
      <c r="W38" s="2030"/>
      <c r="X38" s="2030"/>
      <c r="Y38" s="2030"/>
      <c r="Z38" s="2030"/>
      <c r="AA38" s="2030"/>
      <c r="AB38" s="2031"/>
    </row>
    <row r="39" spans="2:28" s="642" customFormat="1" ht="75.650000000000006" customHeight="1" x14ac:dyDescent="0.35">
      <c r="B39" s="2040" t="s">
        <v>1096</v>
      </c>
      <c r="C39" s="2041"/>
      <c r="D39" s="2041"/>
      <c r="E39" s="2041"/>
      <c r="F39" s="2041"/>
      <c r="G39" s="2042"/>
      <c r="H39" s="663">
        <v>11842746387</v>
      </c>
      <c r="I39" s="663">
        <v>13136345526</v>
      </c>
      <c r="J39" s="664">
        <f t="shared" si="0"/>
        <v>0.90152518929715608</v>
      </c>
      <c r="K39" s="2029" t="s">
        <v>1104</v>
      </c>
      <c r="L39" s="2030"/>
      <c r="M39" s="2030"/>
      <c r="N39" s="2030"/>
      <c r="O39" s="2030"/>
      <c r="P39" s="2030"/>
      <c r="Q39" s="2030"/>
      <c r="R39" s="2030"/>
      <c r="S39" s="2030"/>
      <c r="T39" s="2030"/>
      <c r="U39" s="2030"/>
      <c r="V39" s="2030"/>
      <c r="W39" s="2030"/>
      <c r="X39" s="2030"/>
      <c r="Y39" s="2030"/>
      <c r="Z39" s="2030"/>
      <c r="AA39" s="2030"/>
      <c r="AB39" s="2031"/>
    </row>
    <row r="40" spans="2:28" s="642" customFormat="1" x14ac:dyDescent="0.35">
      <c r="B40" s="740"/>
      <c r="C40" s="741"/>
      <c r="D40" s="741"/>
      <c r="E40" s="741"/>
      <c r="F40" s="741"/>
      <c r="G40" s="742"/>
      <c r="H40" s="648"/>
      <c r="I40" s="651"/>
      <c r="J40" s="646" t="e">
        <f t="shared" si="0"/>
        <v>#DIV/0!</v>
      </c>
      <c r="K40" s="743"/>
      <c r="L40" s="744"/>
      <c r="M40" s="744"/>
      <c r="N40" s="744"/>
      <c r="O40" s="744"/>
      <c r="P40" s="744"/>
      <c r="Q40" s="744"/>
      <c r="R40" s="744"/>
      <c r="S40" s="744"/>
      <c r="T40" s="744"/>
      <c r="U40" s="744"/>
      <c r="V40" s="744"/>
      <c r="W40" s="744"/>
      <c r="X40" s="744"/>
      <c r="Y40" s="744"/>
      <c r="Z40" s="744"/>
      <c r="AA40" s="744"/>
      <c r="AB40" s="745"/>
    </row>
    <row r="41" spans="2:28" s="642" customFormat="1" x14ac:dyDescent="0.35">
      <c r="B41" s="740"/>
      <c r="C41" s="741"/>
      <c r="D41" s="741"/>
      <c r="E41" s="741"/>
      <c r="F41" s="741"/>
      <c r="G41" s="742"/>
      <c r="H41" s="648"/>
      <c r="I41" s="651"/>
      <c r="J41" s="646" t="e">
        <f t="shared" si="0"/>
        <v>#DIV/0!</v>
      </c>
      <c r="K41" s="743"/>
      <c r="L41" s="744"/>
      <c r="M41" s="744"/>
      <c r="N41" s="744"/>
      <c r="O41" s="744"/>
      <c r="P41" s="744"/>
      <c r="Q41" s="744"/>
      <c r="R41" s="744"/>
      <c r="S41" s="744"/>
      <c r="T41" s="744"/>
      <c r="U41" s="744"/>
      <c r="V41" s="744"/>
      <c r="W41" s="744"/>
      <c r="X41" s="744"/>
      <c r="Y41" s="744"/>
      <c r="Z41" s="744"/>
      <c r="AA41" s="744"/>
      <c r="AB41" s="745"/>
    </row>
    <row r="42" spans="2:28" s="642" customFormat="1" x14ac:dyDescent="0.35">
      <c r="B42" s="740"/>
      <c r="C42" s="741"/>
      <c r="D42" s="741"/>
      <c r="E42" s="741"/>
      <c r="F42" s="741"/>
      <c r="G42" s="742"/>
      <c r="H42" s="648"/>
      <c r="I42" s="651"/>
      <c r="J42" s="646" t="e">
        <f t="shared" si="0"/>
        <v>#DIV/0!</v>
      </c>
      <c r="K42" s="743"/>
      <c r="L42" s="744"/>
      <c r="M42" s="744"/>
      <c r="N42" s="744"/>
      <c r="O42" s="744"/>
      <c r="P42" s="744"/>
      <c r="Q42" s="744"/>
      <c r="R42" s="744"/>
      <c r="S42" s="744"/>
      <c r="T42" s="744"/>
      <c r="U42" s="744"/>
      <c r="V42" s="744"/>
      <c r="W42" s="744"/>
      <c r="X42" s="744"/>
      <c r="Y42" s="744"/>
      <c r="Z42" s="744"/>
      <c r="AA42" s="744"/>
      <c r="AB42" s="745"/>
    </row>
    <row r="43" spans="2:28" s="642" customFormat="1" x14ac:dyDescent="0.35">
      <c r="B43" s="740"/>
      <c r="C43" s="741"/>
      <c r="D43" s="741"/>
      <c r="E43" s="741"/>
      <c r="F43" s="741"/>
      <c r="G43" s="742"/>
      <c r="H43" s="648"/>
      <c r="I43" s="651"/>
      <c r="J43" s="646" t="e">
        <f t="shared" si="0"/>
        <v>#DIV/0!</v>
      </c>
      <c r="K43" s="743"/>
      <c r="L43" s="744"/>
      <c r="M43" s="744"/>
      <c r="N43" s="744"/>
      <c r="O43" s="744"/>
      <c r="P43" s="744"/>
      <c r="Q43" s="744"/>
      <c r="R43" s="744"/>
      <c r="S43" s="744"/>
      <c r="T43" s="744"/>
      <c r="U43" s="744"/>
      <c r="V43" s="744"/>
      <c r="W43" s="744"/>
      <c r="X43" s="744"/>
      <c r="Y43" s="744"/>
      <c r="Z43" s="744"/>
      <c r="AA43" s="744"/>
      <c r="AB43" s="745"/>
    </row>
    <row r="44" spans="2:28" s="642" customFormat="1" x14ac:dyDescent="0.35">
      <c r="B44" s="740"/>
      <c r="C44" s="741"/>
      <c r="D44" s="741"/>
      <c r="E44" s="741"/>
      <c r="F44" s="741"/>
      <c r="G44" s="742"/>
      <c r="H44" s="648"/>
      <c r="I44" s="651"/>
      <c r="J44" s="646" t="e">
        <f t="shared" si="0"/>
        <v>#DIV/0!</v>
      </c>
      <c r="K44" s="743"/>
      <c r="L44" s="744"/>
      <c r="M44" s="744"/>
      <c r="N44" s="744"/>
      <c r="O44" s="744"/>
      <c r="P44" s="744"/>
      <c r="Q44" s="744"/>
      <c r="R44" s="744"/>
      <c r="S44" s="744"/>
      <c r="T44" s="744"/>
      <c r="U44" s="744"/>
      <c r="V44" s="744"/>
      <c r="W44" s="744"/>
      <c r="X44" s="744"/>
      <c r="Y44" s="744"/>
      <c r="Z44" s="744"/>
      <c r="AA44" s="744"/>
      <c r="AB44" s="745"/>
    </row>
    <row r="45" spans="2:28" s="642" customFormat="1" x14ac:dyDescent="0.35">
      <c r="B45" s="740"/>
      <c r="C45" s="741"/>
      <c r="D45" s="741"/>
      <c r="E45" s="741"/>
      <c r="F45" s="741"/>
      <c r="G45" s="742"/>
      <c r="H45" s="648"/>
      <c r="I45" s="651"/>
      <c r="J45" s="646" t="e">
        <f t="shared" si="0"/>
        <v>#DIV/0!</v>
      </c>
      <c r="K45" s="743"/>
      <c r="L45" s="744"/>
      <c r="M45" s="744"/>
      <c r="N45" s="744"/>
      <c r="O45" s="744"/>
      <c r="P45" s="744"/>
      <c r="Q45" s="744"/>
      <c r="R45" s="744"/>
      <c r="S45" s="744"/>
      <c r="T45" s="744"/>
      <c r="U45" s="744"/>
      <c r="V45" s="744"/>
      <c r="W45" s="744"/>
      <c r="X45" s="744"/>
      <c r="Y45" s="744"/>
      <c r="Z45" s="744"/>
      <c r="AA45" s="744"/>
      <c r="AB45" s="745"/>
    </row>
    <row r="46" spans="2:28" s="642" customFormat="1" x14ac:dyDescent="0.35">
      <c r="B46" s="740"/>
      <c r="C46" s="741"/>
      <c r="D46" s="741"/>
      <c r="E46" s="741"/>
      <c r="F46" s="741"/>
      <c r="G46" s="742"/>
      <c r="H46" s="648"/>
      <c r="I46" s="651"/>
      <c r="J46" s="646" t="e">
        <f t="shared" si="0"/>
        <v>#DIV/0!</v>
      </c>
      <c r="K46" s="743"/>
      <c r="L46" s="744"/>
      <c r="M46" s="744"/>
      <c r="N46" s="744"/>
      <c r="O46" s="744"/>
      <c r="P46" s="744"/>
      <c r="Q46" s="744"/>
      <c r="R46" s="744"/>
      <c r="S46" s="744"/>
      <c r="T46" s="744"/>
      <c r="U46" s="744"/>
      <c r="V46" s="744"/>
      <c r="W46" s="744"/>
      <c r="X46" s="744"/>
      <c r="Y46" s="744"/>
      <c r="Z46" s="744"/>
      <c r="AA46" s="744"/>
      <c r="AB46" s="745"/>
    </row>
    <row r="47" spans="2:28" s="642" customFormat="1" x14ac:dyDescent="0.35">
      <c r="B47" s="740"/>
      <c r="C47" s="741"/>
      <c r="D47" s="741"/>
      <c r="E47" s="741"/>
      <c r="F47" s="741"/>
      <c r="G47" s="742"/>
      <c r="H47" s="648"/>
      <c r="I47" s="651"/>
      <c r="J47" s="646" t="e">
        <f t="shared" si="0"/>
        <v>#DIV/0!</v>
      </c>
      <c r="K47" s="743"/>
      <c r="L47" s="744"/>
      <c r="M47" s="744"/>
      <c r="N47" s="744"/>
      <c r="O47" s="744"/>
      <c r="P47" s="744"/>
      <c r="Q47" s="744"/>
      <c r="R47" s="744"/>
      <c r="S47" s="744"/>
      <c r="T47" s="744"/>
      <c r="U47" s="744"/>
      <c r="V47" s="744"/>
      <c r="W47" s="744"/>
      <c r="X47" s="744"/>
      <c r="Y47" s="744"/>
      <c r="Z47" s="744"/>
      <c r="AA47" s="744"/>
      <c r="AB47" s="745"/>
    </row>
    <row r="48" spans="2:28" s="642" customFormat="1" ht="15" thickBot="1" x14ac:dyDescent="0.4">
      <c r="B48" s="740"/>
      <c r="C48" s="741"/>
      <c r="D48" s="741"/>
      <c r="E48" s="741"/>
      <c r="F48" s="741"/>
      <c r="G48" s="742"/>
      <c r="H48" s="627"/>
      <c r="I48" s="152"/>
      <c r="J48" s="646" t="e">
        <f t="shared" si="0"/>
        <v>#DIV/0!</v>
      </c>
      <c r="K48" s="743"/>
      <c r="L48" s="744"/>
      <c r="M48" s="744"/>
      <c r="N48" s="744"/>
      <c r="O48" s="744"/>
      <c r="P48" s="744"/>
      <c r="Q48" s="744"/>
      <c r="R48" s="744"/>
      <c r="S48" s="744"/>
      <c r="T48" s="744"/>
      <c r="U48" s="744"/>
      <c r="V48" s="744"/>
      <c r="W48" s="744"/>
      <c r="X48" s="744"/>
      <c r="Y48" s="744"/>
      <c r="Z48" s="744"/>
      <c r="AA48" s="744"/>
      <c r="AB48" s="745"/>
    </row>
    <row r="49" spans="2:28" s="642" customFormat="1" ht="15.75" customHeight="1" thickBot="1" x14ac:dyDescent="0.4">
      <c r="B49" s="746" t="s">
        <v>46</v>
      </c>
      <c r="C49" s="747"/>
      <c r="D49" s="747"/>
      <c r="E49" s="747"/>
      <c r="F49" s="747"/>
      <c r="G49" s="748"/>
      <c r="H49" s="628">
        <f>SUM(H37:H48)</f>
        <v>63648930537</v>
      </c>
      <c r="I49" s="628">
        <f>SUM(I37:I48)</f>
        <v>77932740442</v>
      </c>
      <c r="J49" s="631">
        <f>+H49/I49</f>
        <v>0.81671618598308549</v>
      </c>
      <c r="K49" s="749"/>
      <c r="L49" s="750"/>
      <c r="M49" s="750"/>
      <c r="N49" s="750"/>
      <c r="O49" s="750"/>
      <c r="P49" s="750"/>
      <c r="Q49" s="750"/>
      <c r="R49" s="750"/>
      <c r="S49" s="750"/>
      <c r="T49" s="750"/>
      <c r="U49" s="750"/>
      <c r="V49" s="750"/>
      <c r="W49" s="750"/>
      <c r="X49" s="750"/>
      <c r="Y49" s="750"/>
      <c r="Z49" s="750"/>
      <c r="AA49" s="750"/>
      <c r="AB49" s="751"/>
    </row>
    <row r="50" spans="2:28" s="642" customFormat="1" ht="6" customHeight="1" thickBot="1" x14ac:dyDescent="0.4">
      <c r="B50" s="718"/>
      <c r="C50" s="719"/>
      <c r="D50" s="719"/>
      <c r="E50" s="719"/>
      <c r="F50" s="719"/>
      <c r="G50" s="719"/>
      <c r="H50" s="719"/>
      <c r="I50" s="719"/>
      <c r="J50" s="719"/>
      <c r="K50" s="719"/>
      <c r="L50" s="719"/>
      <c r="M50" s="719"/>
      <c r="N50" s="719"/>
      <c r="O50" s="719"/>
      <c r="P50" s="719"/>
      <c r="Q50" s="719"/>
      <c r="R50" s="719"/>
      <c r="S50" s="719"/>
      <c r="T50" s="719"/>
      <c r="U50" s="719"/>
      <c r="V50" s="719"/>
      <c r="W50" s="719"/>
      <c r="X50" s="719"/>
      <c r="Y50" s="719"/>
      <c r="Z50" s="719"/>
      <c r="AA50" s="719"/>
      <c r="AB50" s="720"/>
    </row>
    <row r="51" spans="2:28" s="642" customFormat="1" ht="14.5" customHeight="1" thickBot="1" x14ac:dyDescent="0.4">
      <c r="B51" s="721" t="s">
        <v>981</v>
      </c>
      <c r="C51" s="722"/>
      <c r="D51" s="722"/>
      <c r="E51" s="722"/>
      <c r="F51" s="722"/>
      <c r="G51" s="722"/>
      <c r="H51" s="722"/>
      <c r="I51" s="722"/>
      <c r="J51" s="722"/>
      <c r="K51" s="722"/>
      <c r="L51" s="722"/>
      <c r="M51" s="722"/>
      <c r="N51" s="722"/>
      <c r="O51" s="722"/>
      <c r="P51" s="722"/>
      <c r="Q51" s="722"/>
      <c r="R51" s="722"/>
      <c r="S51" s="722"/>
      <c r="T51" s="722"/>
      <c r="U51" s="722"/>
      <c r="V51" s="722"/>
      <c r="W51" s="722"/>
      <c r="X51" s="722"/>
      <c r="Y51" s="722"/>
      <c r="Z51" s="722"/>
      <c r="AA51" s="722"/>
      <c r="AB51" s="723"/>
    </row>
    <row r="52" spans="2:28" ht="17.399999999999999" customHeight="1" x14ac:dyDescent="0.35">
      <c r="B52" s="724" t="s">
        <v>174</v>
      </c>
      <c r="C52" s="725"/>
      <c r="D52" s="725"/>
      <c r="E52" s="725"/>
      <c r="F52" s="725"/>
      <c r="G52" s="725"/>
      <c r="H52" s="725"/>
      <c r="I52" s="725"/>
      <c r="J52" s="725"/>
      <c r="K52" s="725"/>
      <c r="L52" s="725"/>
      <c r="M52" s="725"/>
      <c r="N52" s="725"/>
      <c r="O52" s="725"/>
      <c r="P52" s="725"/>
      <c r="Q52" s="725"/>
      <c r="R52" s="725"/>
      <c r="S52" s="725"/>
      <c r="T52" s="725"/>
      <c r="U52" s="725"/>
      <c r="V52" s="725"/>
      <c r="W52" s="725"/>
      <c r="X52" s="725"/>
      <c r="Y52" s="725"/>
      <c r="Z52" s="725"/>
      <c r="AA52" s="725"/>
      <c r="AB52" s="726"/>
    </row>
    <row r="53" spans="2:28" ht="17.399999999999999" customHeight="1" x14ac:dyDescent="0.35">
      <c r="B53" s="727"/>
      <c r="C53" s="728"/>
      <c r="D53" s="728"/>
      <c r="E53" s="728"/>
      <c r="F53" s="728"/>
      <c r="G53" s="728"/>
      <c r="H53" s="728"/>
      <c r="I53" s="728"/>
      <c r="J53" s="728"/>
      <c r="K53" s="728"/>
      <c r="L53" s="728"/>
      <c r="M53" s="728"/>
      <c r="N53" s="728"/>
      <c r="O53" s="728"/>
      <c r="P53" s="728"/>
      <c r="Q53" s="728"/>
      <c r="R53" s="728"/>
      <c r="S53" s="728"/>
      <c r="T53" s="728"/>
      <c r="U53" s="728"/>
      <c r="V53" s="728"/>
      <c r="W53" s="728"/>
      <c r="X53" s="728"/>
      <c r="Y53" s="728"/>
      <c r="Z53" s="728"/>
      <c r="AA53" s="728"/>
      <c r="AB53" s="729"/>
    </row>
    <row r="54" spans="2:28" ht="17.399999999999999" customHeight="1" x14ac:dyDescent="0.35">
      <c r="B54" s="727"/>
      <c r="C54" s="728"/>
      <c r="D54" s="728"/>
      <c r="E54" s="728"/>
      <c r="F54" s="728"/>
      <c r="G54" s="728"/>
      <c r="H54" s="728"/>
      <c r="I54" s="728"/>
      <c r="J54" s="728"/>
      <c r="K54" s="728"/>
      <c r="L54" s="728"/>
      <c r="M54" s="728"/>
      <c r="N54" s="728"/>
      <c r="O54" s="728"/>
      <c r="P54" s="728"/>
      <c r="Q54" s="728"/>
      <c r="R54" s="728"/>
      <c r="S54" s="728"/>
      <c r="T54" s="728"/>
      <c r="U54" s="728"/>
      <c r="V54" s="728"/>
      <c r="W54" s="728"/>
      <c r="X54" s="728"/>
      <c r="Y54" s="728"/>
      <c r="Z54" s="728"/>
      <c r="AA54" s="728"/>
      <c r="AB54" s="729"/>
    </row>
    <row r="55" spans="2:28" ht="17.399999999999999" customHeight="1" x14ac:dyDescent="0.35">
      <c r="B55" s="727"/>
      <c r="C55" s="728"/>
      <c r="D55" s="728"/>
      <c r="E55" s="728"/>
      <c r="F55" s="728"/>
      <c r="G55" s="728"/>
      <c r="H55" s="728"/>
      <c r="I55" s="728"/>
      <c r="J55" s="728"/>
      <c r="K55" s="728"/>
      <c r="L55" s="728"/>
      <c r="M55" s="728"/>
      <c r="N55" s="728"/>
      <c r="O55" s="728"/>
      <c r="P55" s="728"/>
      <c r="Q55" s="728"/>
      <c r="R55" s="728"/>
      <c r="S55" s="728"/>
      <c r="T55" s="728"/>
      <c r="U55" s="728"/>
      <c r="V55" s="728"/>
      <c r="W55" s="728"/>
      <c r="X55" s="728"/>
      <c r="Y55" s="728"/>
      <c r="Z55" s="728"/>
      <c r="AA55" s="728"/>
      <c r="AB55" s="729"/>
    </row>
    <row r="56" spans="2:28" ht="17.399999999999999" customHeight="1" x14ac:dyDescent="0.35">
      <c r="B56" s="727"/>
      <c r="C56" s="728"/>
      <c r="D56" s="728"/>
      <c r="E56" s="728"/>
      <c r="F56" s="728"/>
      <c r="G56" s="728"/>
      <c r="H56" s="728"/>
      <c r="I56" s="728"/>
      <c r="J56" s="728"/>
      <c r="K56" s="728"/>
      <c r="L56" s="728"/>
      <c r="M56" s="728"/>
      <c r="N56" s="728"/>
      <c r="O56" s="728"/>
      <c r="P56" s="728"/>
      <c r="Q56" s="728"/>
      <c r="R56" s="728"/>
      <c r="S56" s="728"/>
      <c r="T56" s="728"/>
      <c r="U56" s="728"/>
      <c r="V56" s="728"/>
      <c r="W56" s="728"/>
      <c r="X56" s="728"/>
      <c r="Y56" s="728"/>
      <c r="Z56" s="728"/>
      <c r="AA56" s="728"/>
      <c r="AB56" s="729"/>
    </row>
    <row r="57" spans="2:28" ht="17.399999999999999" customHeight="1" x14ac:dyDescent="0.35">
      <c r="B57" s="727"/>
      <c r="C57" s="728"/>
      <c r="D57" s="728"/>
      <c r="E57" s="728"/>
      <c r="F57" s="728"/>
      <c r="G57" s="728"/>
      <c r="H57" s="728"/>
      <c r="I57" s="728"/>
      <c r="J57" s="728"/>
      <c r="K57" s="728"/>
      <c r="L57" s="728"/>
      <c r="M57" s="728"/>
      <c r="N57" s="728"/>
      <c r="O57" s="728"/>
      <c r="P57" s="728"/>
      <c r="Q57" s="728"/>
      <c r="R57" s="728"/>
      <c r="S57" s="728"/>
      <c r="T57" s="728"/>
      <c r="U57" s="728"/>
      <c r="V57" s="728"/>
      <c r="W57" s="728"/>
      <c r="X57" s="728"/>
      <c r="Y57" s="728"/>
      <c r="Z57" s="728"/>
      <c r="AA57" s="728"/>
      <c r="AB57" s="729"/>
    </row>
    <row r="58" spans="2:28" ht="17.399999999999999" customHeight="1" x14ac:dyDescent="0.35">
      <c r="B58" s="727"/>
      <c r="C58" s="728"/>
      <c r="D58" s="728"/>
      <c r="E58" s="728"/>
      <c r="F58" s="728"/>
      <c r="G58" s="728"/>
      <c r="H58" s="728"/>
      <c r="I58" s="728"/>
      <c r="J58" s="728"/>
      <c r="K58" s="728"/>
      <c r="L58" s="728"/>
      <c r="M58" s="728"/>
      <c r="N58" s="728"/>
      <c r="O58" s="728"/>
      <c r="P58" s="728"/>
      <c r="Q58" s="728"/>
      <c r="R58" s="728"/>
      <c r="S58" s="728"/>
      <c r="T58" s="728"/>
      <c r="U58" s="728"/>
      <c r="V58" s="728"/>
      <c r="W58" s="728"/>
      <c r="X58" s="728"/>
      <c r="Y58" s="728"/>
      <c r="Z58" s="728"/>
      <c r="AA58" s="728"/>
      <c r="AB58" s="729"/>
    </row>
    <row r="59" spans="2:28" ht="17.399999999999999" customHeight="1" x14ac:dyDescent="0.35">
      <c r="B59" s="727"/>
      <c r="C59" s="728"/>
      <c r="D59" s="728"/>
      <c r="E59" s="728"/>
      <c r="F59" s="728"/>
      <c r="G59" s="728"/>
      <c r="H59" s="728"/>
      <c r="I59" s="728"/>
      <c r="J59" s="728"/>
      <c r="K59" s="728"/>
      <c r="L59" s="728"/>
      <c r="M59" s="728"/>
      <c r="N59" s="728"/>
      <c r="O59" s="728"/>
      <c r="P59" s="728"/>
      <c r="Q59" s="728"/>
      <c r="R59" s="728"/>
      <c r="S59" s="728"/>
      <c r="T59" s="728"/>
      <c r="U59" s="728"/>
      <c r="V59" s="728"/>
      <c r="W59" s="728"/>
      <c r="X59" s="728"/>
      <c r="Y59" s="728"/>
      <c r="Z59" s="728"/>
      <c r="AA59" s="728"/>
      <c r="AB59" s="729"/>
    </row>
    <row r="60" spans="2:28" ht="17.399999999999999" customHeight="1" x14ac:dyDescent="0.35">
      <c r="B60" s="727"/>
      <c r="C60" s="728"/>
      <c r="D60" s="728"/>
      <c r="E60" s="728"/>
      <c r="F60" s="728"/>
      <c r="G60" s="728"/>
      <c r="H60" s="728"/>
      <c r="I60" s="728"/>
      <c r="J60" s="728"/>
      <c r="K60" s="728"/>
      <c r="L60" s="728"/>
      <c r="M60" s="728"/>
      <c r="N60" s="728"/>
      <c r="O60" s="728"/>
      <c r="P60" s="728"/>
      <c r="Q60" s="728"/>
      <c r="R60" s="728"/>
      <c r="S60" s="728"/>
      <c r="T60" s="728"/>
      <c r="U60" s="728"/>
      <c r="V60" s="728"/>
      <c r="W60" s="728"/>
      <c r="X60" s="728"/>
      <c r="Y60" s="728"/>
      <c r="Z60" s="728"/>
      <c r="AA60" s="728"/>
      <c r="AB60" s="729"/>
    </row>
    <row r="61" spans="2:28" ht="17.399999999999999" customHeight="1" thickBot="1" x14ac:dyDescent="0.4">
      <c r="B61" s="730"/>
      <c r="C61" s="731"/>
      <c r="D61" s="731"/>
      <c r="E61" s="731"/>
      <c r="F61" s="731"/>
      <c r="G61" s="731"/>
      <c r="H61" s="731"/>
      <c r="I61" s="731"/>
      <c r="J61" s="731"/>
      <c r="K61" s="731"/>
      <c r="L61" s="731"/>
      <c r="M61" s="731"/>
      <c r="N61" s="731"/>
      <c r="O61" s="731"/>
      <c r="P61" s="731"/>
      <c r="Q61" s="731"/>
      <c r="R61" s="731"/>
      <c r="S61" s="731"/>
      <c r="T61" s="731"/>
      <c r="U61" s="731"/>
      <c r="V61" s="731"/>
      <c r="W61" s="731"/>
      <c r="X61" s="731"/>
      <c r="Y61" s="731"/>
      <c r="Z61" s="731"/>
      <c r="AA61" s="731"/>
      <c r="AB61" s="732"/>
    </row>
    <row r="62" spans="2:28" ht="6" customHeight="1" thickBot="1" x14ac:dyDescent="0.4">
      <c r="B62" s="733"/>
      <c r="C62" s="734"/>
      <c r="D62" s="734"/>
      <c r="E62" s="734"/>
      <c r="F62" s="734"/>
      <c r="G62" s="734"/>
      <c r="H62" s="734"/>
      <c r="I62" s="734"/>
      <c r="J62" s="734"/>
      <c r="K62" s="734"/>
      <c r="L62" s="734"/>
      <c r="M62" s="734"/>
      <c r="N62" s="734"/>
      <c r="O62" s="734"/>
      <c r="P62" s="734"/>
      <c r="Q62" s="734"/>
      <c r="R62" s="734"/>
      <c r="S62" s="734"/>
      <c r="T62" s="734"/>
      <c r="U62" s="734"/>
      <c r="V62" s="734"/>
      <c r="W62" s="734"/>
      <c r="X62" s="734"/>
      <c r="Y62" s="734"/>
      <c r="Z62" s="734"/>
      <c r="AA62" s="734"/>
      <c r="AB62" s="735"/>
    </row>
    <row r="63" spans="2:28" ht="27" customHeight="1" x14ac:dyDescent="0.35">
      <c r="B63" s="736" t="s">
        <v>41</v>
      </c>
      <c r="C63" s="737"/>
      <c r="D63" s="737"/>
      <c r="E63" s="737"/>
      <c r="F63" s="737"/>
      <c r="G63" s="737"/>
      <c r="H63" s="737" t="s">
        <v>68</v>
      </c>
      <c r="I63" s="737"/>
      <c r="J63" s="737" t="s">
        <v>48</v>
      </c>
      <c r="K63" s="737"/>
      <c r="L63" s="737"/>
      <c r="M63" s="737"/>
      <c r="N63" s="737" t="s">
        <v>49</v>
      </c>
      <c r="O63" s="737"/>
      <c r="P63" s="737"/>
      <c r="Q63" s="737"/>
      <c r="R63" s="737"/>
      <c r="S63" s="737"/>
      <c r="T63" s="737"/>
      <c r="U63" s="737"/>
      <c r="V63" s="738" t="s">
        <v>50</v>
      </c>
      <c r="W63" s="738"/>
      <c r="X63" s="738"/>
      <c r="Y63" s="738"/>
      <c r="Z63" s="738"/>
      <c r="AA63" s="738"/>
      <c r="AB63" s="739"/>
    </row>
    <row r="64" spans="2:28" ht="135" customHeight="1" x14ac:dyDescent="0.35">
      <c r="B64" s="1283" t="s">
        <v>500</v>
      </c>
      <c r="C64" s="1284"/>
      <c r="D64" s="1284"/>
      <c r="E64" s="1284"/>
      <c r="F64" s="1284"/>
      <c r="G64" s="1284"/>
      <c r="H64" s="2027">
        <v>0.80840000000000001</v>
      </c>
      <c r="I64" s="2027"/>
      <c r="J64" s="2027">
        <v>0.82020000000000004</v>
      </c>
      <c r="K64" s="1048"/>
      <c r="L64" s="1048"/>
      <c r="M64" s="1048"/>
      <c r="N64" s="2028" t="s">
        <v>507</v>
      </c>
      <c r="O64" s="2028"/>
      <c r="P64" s="2028"/>
      <c r="Q64" s="2028"/>
      <c r="R64" s="2028"/>
      <c r="S64" s="2028"/>
      <c r="T64" s="2028"/>
      <c r="U64" s="2028"/>
      <c r="V64" s="2028" t="s">
        <v>508</v>
      </c>
      <c r="W64" s="2028"/>
      <c r="X64" s="2028"/>
      <c r="Y64" s="2028"/>
      <c r="Z64" s="2028"/>
      <c r="AA64" s="2028"/>
      <c r="AB64" s="2028"/>
    </row>
    <row r="65" spans="2:28" ht="135" customHeight="1" x14ac:dyDescent="0.35">
      <c r="B65" s="1283" t="s">
        <v>833</v>
      </c>
      <c r="C65" s="1284"/>
      <c r="D65" s="1284"/>
      <c r="E65" s="1284"/>
      <c r="F65" s="1284"/>
      <c r="G65" s="1284"/>
      <c r="H65" s="2027">
        <v>0.92359999999999998</v>
      </c>
      <c r="I65" s="1048"/>
      <c r="J65" s="2027">
        <v>0.75419999999999998</v>
      </c>
      <c r="K65" s="1048"/>
      <c r="L65" s="1048"/>
      <c r="M65" s="1048"/>
      <c r="N65" s="2028" t="s">
        <v>837</v>
      </c>
      <c r="O65" s="2028"/>
      <c r="P65" s="2028"/>
      <c r="Q65" s="2028"/>
      <c r="R65" s="2028"/>
      <c r="S65" s="2028"/>
      <c r="T65" s="2028"/>
      <c r="U65" s="2028"/>
      <c r="V65" s="2028" t="s">
        <v>838</v>
      </c>
      <c r="W65" s="2028"/>
      <c r="X65" s="2028"/>
      <c r="Y65" s="2028"/>
      <c r="Z65" s="2028"/>
      <c r="AA65" s="2028"/>
      <c r="AB65" s="2028"/>
    </row>
    <row r="66" spans="2:28" ht="135" customHeight="1" x14ac:dyDescent="0.35">
      <c r="B66" s="1283" t="s">
        <v>1096</v>
      </c>
      <c r="C66" s="1284"/>
      <c r="D66" s="1284"/>
      <c r="E66" s="1284"/>
      <c r="F66" s="1284"/>
      <c r="G66" s="1284"/>
      <c r="H66" s="2027">
        <v>0.95860000000000001</v>
      </c>
      <c r="I66" s="1048"/>
      <c r="J66" s="2027">
        <v>0.90149999999999997</v>
      </c>
      <c r="K66" s="1048"/>
      <c r="L66" s="1048"/>
      <c r="M66" s="1048"/>
      <c r="N66" s="2028" t="s">
        <v>1105</v>
      </c>
      <c r="O66" s="2028"/>
      <c r="P66" s="2028"/>
      <c r="Q66" s="2028"/>
      <c r="R66" s="2028"/>
      <c r="S66" s="2028"/>
      <c r="T66" s="2028"/>
      <c r="U66" s="2028"/>
      <c r="V66" s="2028" t="s">
        <v>1106</v>
      </c>
      <c r="W66" s="2028"/>
      <c r="X66" s="2028"/>
      <c r="Y66" s="2028"/>
      <c r="Z66" s="2028"/>
      <c r="AA66" s="2028"/>
      <c r="AB66" s="2028"/>
    </row>
    <row r="67" spans="2:28" x14ac:dyDescent="0.35">
      <c r="B67" s="704"/>
      <c r="C67" s="705"/>
      <c r="D67" s="705"/>
      <c r="E67" s="705"/>
      <c r="F67" s="705"/>
      <c r="G67" s="705"/>
      <c r="H67" s="705"/>
      <c r="I67" s="705"/>
      <c r="J67" s="705"/>
      <c r="K67" s="705"/>
      <c r="L67" s="705"/>
      <c r="M67" s="705"/>
      <c r="N67" s="705"/>
      <c r="O67" s="705"/>
      <c r="P67" s="705"/>
      <c r="Q67" s="705"/>
      <c r="R67" s="705"/>
      <c r="S67" s="705"/>
      <c r="T67" s="705"/>
      <c r="U67" s="705"/>
      <c r="V67" s="705"/>
      <c r="W67" s="705"/>
      <c r="X67" s="705"/>
      <c r="Y67" s="705"/>
      <c r="Z67" s="705"/>
      <c r="AA67" s="705"/>
      <c r="AB67" s="706"/>
    </row>
    <row r="68" spans="2:28" x14ac:dyDescent="0.35">
      <c r="B68" s="704"/>
      <c r="C68" s="705"/>
      <c r="D68" s="705"/>
      <c r="E68" s="705"/>
      <c r="F68" s="705"/>
      <c r="G68" s="705"/>
      <c r="H68" s="705"/>
      <c r="I68" s="705"/>
      <c r="J68" s="705"/>
      <c r="K68" s="705"/>
      <c r="L68" s="705"/>
      <c r="M68" s="705"/>
      <c r="N68" s="705"/>
      <c r="O68" s="705"/>
      <c r="P68" s="705"/>
      <c r="Q68" s="705"/>
      <c r="R68" s="705"/>
      <c r="S68" s="705"/>
      <c r="T68" s="705"/>
      <c r="U68" s="705"/>
      <c r="V68" s="705"/>
      <c r="W68" s="705"/>
      <c r="X68" s="705"/>
      <c r="Y68" s="705"/>
      <c r="Z68" s="705"/>
      <c r="AA68" s="705"/>
      <c r="AB68" s="706"/>
    </row>
    <row r="69" spans="2:28" x14ac:dyDescent="0.35">
      <c r="B69" s="704"/>
      <c r="C69" s="705"/>
      <c r="D69" s="705"/>
      <c r="E69" s="705"/>
      <c r="F69" s="705"/>
      <c r="G69" s="705"/>
      <c r="H69" s="705"/>
      <c r="I69" s="705"/>
      <c r="J69" s="705"/>
      <c r="K69" s="705"/>
      <c r="L69" s="705"/>
      <c r="M69" s="705"/>
      <c r="N69" s="705"/>
      <c r="O69" s="705"/>
      <c r="P69" s="705"/>
      <c r="Q69" s="705"/>
      <c r="R69" s="705"/>
      <c r="S69" s="705"/>
      <c r="T69" s="705"/>
      <c r="U69" s="705"/>
      <c r="V69" s="705"/>
      <c r="W69" s="705"/>
      <c r="X69" s="705"/>
      <c r="Y69" s="705"/>
      <c r="Z69" s="705"/>
      <c r="AA69" s="705"/>
      <c r="AB69" s="706"/>
    </row>
    <row r="70" spans="2:28" x14ac:dyDescent="0.35">
      <c r="B70" s="704"/>
      <c r="C70" s="705"/>
      <c r="D70" s="705"/>
      <c r="E70" s="705"/>
      <c r="F70" s="705"/>
      <c r="G70" s="705"/>
      <c r="H70" s="705"/>
      <c r="I70" s="705"/>
      <c r="J70" s="705"/>
      <c r="K70" s="705"/>
      <c r="L70" s="705"/>
      <c r="M70" s="705"/>
      <c r="N70" s="705"/>
      <c r="O70" s="705"/>
      <c r="P70" s="705"/>
      <c r="Q70" s="705"/>
      <c r="R70" s="705"/>
      <c r="S70" s="705"/>
      <c r="T70" s="705"/>
      <c r="U70" s="705"/>
      <c r="V70" s="705"/>
      <c r="W70" s="705"/>
      <c r="X70" s="705"/>
      <c r="Y70" s="705"/>
      <c r="Z70" s="705"/>
      <c r="AA70" s="705"/>
      <c r="AB70" s="706"/>
    </row>
    <row r="71" spans="2:28" x14ac:dyDescent="0.35">
      <c r="B71" s="704"/>
      <c r="C71" s="705"/>
      <c r="D71" s="705"/>
      <c r="E71" s="705"/>
      <c r="F71" s="705"/>
      <c r="G71" s="705"/>
      <c r="H71" s="705"/>
      <c r="I71" s="705"/>
      <c r="J71" s="705"/>
      <c r="K71" s="705"/>
      <c r="L71" s="705"/>
      <c r="M71" s="705"/>
      <c r="N71" s="705"/>
      <c r="O71" s="705"/>
      <c r="P71" s="705"/>
      <c r="Q71" s="705"/>
      <c r="R71" s="705"/>
      <c r="S71" s="705"/>
      <c r="T71" s="705"/>
      <c r="U71" s="705"/>
      <c r="V71" s="705"/>
      <c r="W71" s="705"/>
      <c r="X71" s="705"/>
      <c r="Y71" s="705"/>
      <c r="Z71" s="705"/>
      <c r="AA71" s="705"/>
      <c r="AB71" s="706"/>
    </row>
    <row r="72" spans="2:28" x14ac:dyDescent="0.35">
      <c r="B72" s="704"/>
      <c r="C72" s="705"/>
      <c r="D72" s="705"/>
      <c r="E72" s="705"/>
      <c r="F72" s="705"/>
      <c r="G72" s="705"/>
      <c r="H72" s="705"/>
      <c r="I72" s="705"/>
      <c r="J72" s="705"/>
      <c r="K72" s="705"/>
      <c r="L72" s="705"/>
      <c r="M72" s="705"/>
      <c r="N72" s="705"/>
      <c r="O72" s="705"/>
      <c r="P72" s="705"/>
      <c r="Q72" s="705"/>
      <c r="R72" s="705"/>
      <c r="S72" s="705"/>
      <c r="T72" s="705"/>
      <c r="U72" s="705"/>
      <c r="V72" s="705"/>
      <c r="W72" s="705"/>
      <c r="X72" s="705"/>
      <c r="Y72" s="705"/>
      <c r="Z72" s="705"/>
      <c r="AA72" s="705"/>
      <c r="AB72" s="706"/>
    </row>
    <row r="73" spans="2:28" x14ac:dyDescent="0.35">
      <c r="B73" s="704"/>
      <c r="C73" s="705"/>
      <c r="D73" s="705"/>
      <c r="E73" s="705"/>
      <c r="F73" s="705"/>
      <c r="G73" s="705"/>
      <c r="H73" s="705"/>
      <c r="I73" s="705"/>
      <c r="J73" s="705"/>
      <c r="K73" s="705"/>
      <c r="L73" s="705"/>
      <c r="M73" s="705"/>
      <c r="N73" s="705"/>
      <c r="O73" s="705"/>
      <c r="P73" s="705"/>
      <c r="Q73" s="705"/>
      <c r="R73" s="705"/>
      <c r="S73" s="705"/>
      <c r="T73" s="705"/>
      <c r="U73" s="705"/>
      <c r="V73" s="705"/>
      <c r="W73" s="705"/>
      <c r="X73" s="705"/>
      <c r="Y73" s="705"/>
      <c r="Z73" s="705"/>
      <c r="AA73" s="705"/>
      <c r="AB73" s="706"/>
    </row>
    <row r="74" spans="2:28" x14ac:dyDescent="0.35">
      <c r="B74" s="704"/>
      <c r="C74" s="705"/>
      <c r="D74" s="705"/>
      <c r="E74" s="705"/>
      <c r="F74" s="705"/>
      <c r="G74" s="705"/>
      <c r="H74" s="705"/>
      <c r="I74" s="705"/>
      <c r="J74" s="705"/>
      <c r="K74" s="705"/>
      <c r="L74" s="705"/>
      <c r="M74" s="705"/>
      <c r="N74" s="705"/>
      <c r="O74" s="705"/>
      <c r="P74" s="705"/>
      <c r="Q74" s="705"/>
      <c r="R74" s="705"/>
      <c r="S74" s="705"/>
      <c r="T74" s="705"/>
      <c r="U74" s="705"/>
      <c r="V74" s="705"/>
      <c r="W74" s="705"/>
      <c r="X74" s="705"/>
      <c r="Y74" s="705"/>
      <c r="Z74" s="705"/>
      <c r="AA74" s="705"/>
      <c r="AB74" s="706"/>
    </row>
    <row r="75" spans="2:28" ht="15.75" customHeight="1" thickBot="1" x14ac:dyDescent="0.4">
      <c r="B75" s="707"/>
      <c r="C75" s="708"/>
      <c r="D75" s="708"/>
      <c r="E75" s="708"/>
      <c r="F75" s="708"/>
      <c r="G75" s="708"/>
      <c r="H75" s="708"/>
      <c r="I75" s="708"/>
      <c r="J75" s="708"/>
      <c r="K75" s="708"/>
      <c r="L75" s="708"/>
      <c r="M75" s="708"/>
      <c r="N75" s="708"/>
      <c r="O75" s="708"/>
      <c r="P75" s="708"/>
      <c r="Q75" s="708"/>
      <c r="R75" s="708"/>
      <c r="S75" s="708"/>
      <c r="T75" s="708"/>
      <c r="U75" s="708"/>
      <c r="V75" s="708"/>
      <c r="W75" s="708"/>
      <c r="X75" s="708"/>
      <c r="Y75" s="708"/>
      <c r="Z75" s="708"/>
      <c r="AA75" s="708"/>
      <c r="AB75" s="709"/>
    </row>
    <row r="76" spans="2:28" ht="4.5" customHeight="1" thickBot="1" x14ac:dyDescent="0.4">
      <c r="B76" s="690"/>
      <c r="C76" s="691"/>
      <c r="D76" s="691"/>
      <c r="E76" s="691"/>
      <c r="F76" s="691"/>
      <c r="G76" s="691"/>
      <c r="H76" s="691"/>
      <c r="I76" s="691"/>
      <c r="J76" s="691"/>
      <c r="K76" s="691"/>
      <c r="L76" s="691"/>
      <c r="M76" s="691"/>
      <c r="N76" s="691"/>
      <c r="O76" s="691"/>
      <c r="P76" s="691"/>
      <c r="Q76" s="691"/>
      <c r="R76" s="691"/>
      <c r="S76" s="691"/>
      <c r="T76" s="691"/>
      <c r="U76" s="691"/>
      <c r="V76" s="691"/>
      <c r="W76" s="691"/>
      <c r="X76" s="691"/>
      <c r="Y76" s="691"/>
      <c r="Z76" s="691"/>
      <c r="AA76" s="691"/>
      <c r="AB76" s="692"/>
    </row>
    <row r="77" spans="2:28" ht="14.5" customHeight="1" x14ac:dyDescent="0.35">
      <c r="B77" s="693" t="s">
        <v>987</v>
      </c>
      <c r="C77" s="694"/>
      <c r="D77" s="694"/>
      <c r="E77" s="694"/>
      <c r="F77" s="694"/>
      <c r="G77" s="694"/>
      <c r="H77" s="695" t="s">
        <v>988</v>
      </c>
      <c r="I77" s="695"/>
      <c r="J77" s="695"/>
      <c r="K77" s="695"/>
      <c r="L77" s="695"/>
      <c r="M77" s="695"/>
      <c r="N77" s="695"/>
      <c r="O77" s="695"/>
      <c r="P77" s="695"/>
      <c r="Q77" s="695"/>
      <c r="R77" s="696"/>
      <c r="S77" s="697" t="s">
        <v>989</v>
      </c>
      <c r="T77" s="695"/>
      <c r="U77" s="695"/>
      <c r="V77" s="695"/>
      <c r="W77" s="695"/>
      <c r="X77" s="695"/>
      <c r="Y77" s="695"/>
      <c r="Z77" s="695"/>
      <c r="AA77" s="695"/>
      <c r="AB77" s="696"/>
    </row>
    <row r="78" spans="2:28" ht="16" customHeight="1" thickBot="1" x14ac:dyDescent="0.4">
      <c r="B78" s="693"/>
      <c r="C78" s="694"/>
      <c r="D78" s="694"/>
      <c r="E78" s="694"/>
      <c r="F78" s="694"/>
      <c r="G78" s="694"/>
      <c r="H78" s="695"/>
      <c r="I78" s="695"/>
      <c r="J78" s="695"/>
      <c r="K78" s="695"/>
      <c r="L78" s="695"/>
      <c r="M78" s="695"/>
      <c r="N78" s="695"/>
      <c r="O78" s="695"/>
      <c r="P78" s="695"/>
      <c r="Q78" s="695"/>
      <c r="R78" s="696"/>
      <c r="S78" s="697"/>
      <c r="T78" s="695"/>
      <c r="U78" s="695"/>
      <c r="V78" s="695"/>
      <c r="W78" s="695"/>
      <c r="X78" s="695"/>
      <c r="Y78" s="695"/>
      <c r="Z78" s="695"/>
      <c r="AA78" s="695"/>
      <c r="AB78" s="696"/>
    </row>
    <row r="79" spans="2:28" ht="50" customHeight="1" thickBot="1" x14ac:dyDescent="0.4">
      <c r="B79" s="1397">
        <f>+J49</f>
        <v>0.81671618598308549</v>
      </c>
      <c r="C79" s="1398"/>
      <c r="D79" s="1398"/>
      <c r="E79" s="1398"/>
      <c r="F79" s="1398"/>
      <c r="G79" s="1399"/>
      <c r="H79" s="701" t="s">
        <v>990</v>
      </c>
      <c r="I79" s="702"/>
      <c r="J79" s="702"/>
      <c r="K79" s="702"/>
      <c r="L79" s="702"/>
      <c r="M79" s="702"/>
      <c r="N79" s="702"/>
      <c r="O79" s="702"/>
      <c r="P79" s="702"/>
      <c r="Q79" s="702"/>
      <c r="R79" s="703"/>
      <c r="S79" s="690"/>
      <c r="T79" s="691"/>
      <c r="U79" s="691"/>
      <c r="V79" s="691"/>
      <c r="W79" s="691"/>
      <c r="X79" s="691"/>
      <c r="Y79" s="691"/>
      <c r="Z79" s="691"/>
      <c r="AA79" s="691"/>
      <c r="AB79" s="692"/>
    </row>
    <row r="80" spans="2:28" ht="4" customHeight="1" thickBot="1" x14ac:dyDescent="0.4">
      <c r="B80" s="669"/>
      <c r="C80" s="670"/>
      <c r="D80" s="670"/>
      <c r="E80" s="670"/>
      <c r="F80" s="670"/>
      <c r="G80" s="670"/>
      <c r="H80" s="670"/>
      <c r="I80" s="670"/>
      <c r="J80" s="670"/>
      <c r="K80" s="670"/>
      <c r="L80" s="670"/>
      <c r="M80" s="670"/>
      <c r="N80" s="670"/>
      <c r="O80" s="670"/>
      <c r="P80" s="670"/>
      <c r="Q80" s="670"/>
      <c r="R80" s="670"/>
      <c r="S80" s="670"/>
      <c r="T80" s="670"/>
      <c r="U80" s="670"/>
      <c r="V80" s="670"/>
      <c r="W80" s="670"/>
      <c r="X80" s="670"/>
      <c r="Y80" s="670"/>
      <c r="Z80" s="670"/>
      <c r="AA80" s="670"/>
      <c r="AB80" s="671"/>
    </row>
    <row r="81" spans="2:28" ht="15" customHeight="1" x14ac:dyDescent="0.35">
      <c r="B81" s="672" t="s">
        <v>991</v>
      </c>
      <c r="C81" s="673"/>
      <c r="D81" s="673"/>
      <c r="E81" s="673"/>
      <c r="F81" s="673"/>
      <c r="G81" s="673"/>
      <c r="H81" s="674"/>
      <c r="I81" s="2016" t="s">
        <v>1101</v>
      </c>
      <c r="J81" s="2017"/>
      <c r="K81" s="2017"/>
      <c r="L81" s="2017"/>
      <c r="M81" s="2017"/>
      <c r="N81" s="2017"/>
      <c r="O81" s="2017"/>
      <c r="P81" s="2018"/>
      <c r="Q81" s="672" t="s">
        <v>993</v>
      </c>
      <c r="R81" s="673"/>
      <c r="S81" s="673"/>
      <c r="T81" s="673"/>
      <c r="U81" s="674"/>
      <c r="V81" s="1005" t="s">
        <v>1102</v>
      </c>
      <c r="W81" s="2022"/>
      <c r="X81" s="2022"/>
      <c r="Y81" s="2022"/>
      <c r="Z81" s="2022"/>
      <c r="AA81" s="2022"/>
      <c r="AB81" s="2023"/>
    </row>
    <row r="82" spans="2:28" ht="15" thickBot="1" x14ac:dyDescent="0.4">
      <c r="B82" s="675"/>
      <c r="C82" s="676"/>
      <c r="D82" s="676"/>
      <c r="E82" s="676"/>
      <c r="F82" s="676"/>
      <c r="G82" s="676"/>
      <c r="H82" s="677"/>
      <c r="I82" s="2019"/>
      <c r="J82" s="2020"/>
      <c r="K82" s="2020"/>
      <c r="L82" s="2020"/>
      <c r="M82" s="2020"/>
      <c r="N82" s="2020"/>
      <c r="O82" s="2020"/>
      <c r="P82" s="2021"/>
      <c r="Q82" s="675"/>
      <c r="R82" s="676"/>
      <c r="S82" s="676"/>
      <c r="T82" s="676"/>
      <c r="U82" s="677"/>
      <c r="V82" s="2024"/>
      <c r="W82" s="2025"/>
      <c r="X82" s="2025"/>
      <c r="Y82" s="2025"/>
      <c r="Z82" s="2025"/>
      <c r="AA82" s="2025"/>
      <c r="AB82" s="2026"/>
    </row>
    <row r="107" ht="6" customHeight="1" x14ac:dyDescent="0.35"/>
  </sheetData>
  <mergeCells count="181">
    <mergeCell ref="B6:H7"/>
    <mergeCell ref="I6:I7"/>
    <mergeCell ref="J6:K7"/>
    <mergeCell ref="L6:AB7"/>
    <mergeCell ref="B8:AB8"/>
    <mergeCell ref="B9:H9"/>
    <mergeCell ref="I9:AB9"/>
    <mergeCell ref="B2:G4"/>
    <mergeCell ref="H2:AB2"/>
    <mergeCell ref="H3:O3"/>
    <mergeCell ref="P3:AB3"/>
    <mergeCell ref="H4:AB4"/>
    <mergeCell ref="B5:AB5"/>
    <mergeCell ref="B13:AB13"/>
    <mergeCell ref="B14:H15"/>
    <mergeCell ref="I14:U15"/>
    <mergeCell ref="V14:AB14"/>
    <mergeCell ref="V15:AB15"/>
    <mergeCell ref="B16:AB16"/>
    <mergeCell ref="B10:AB10"/>
    <mergeCell ref="B11:H12"/>
    <mergeCell ref="I11:P12"/>
    <mergeCell ref="Q11:U11"/>
    <mergeCell ref="V11:Y11"/>
    <mergeCell ref="Z11:AB11"/>
    <mergeCell ref="Q12:U12"/>
    <mergeCell ref="V12:Y12"/>
    <mergeCell ref="Z12:AB12"/>
    <mergeCell ref="B21:G21"/>
    <mergeCell ref="H21:J21"/>
    <mergeCell ref="K21:T21"/>
    <mergeCell ref="U21:AB21"/>
    <mergeCell ref="B22:AB22"/>
    <mergeCell ref="B23:H23"/>
    <mergeCell ref="I23:AB23"/>
    <mergeCell ref="B17:H17"/>
    <mergeCell ref="I17:AB17"/>
    <mergeCell ref="B18:AB18"/>
    <mergeCell ref="B19:H19"/>
    <mergeCell ref="I19:AB19"/>
    <mergeCell ref="B20:AB20"/>
    <mergeCell ref="B28:H29"/>
    <mergeCell ref="I28:L29"/>
    <mergeCell ref="M28:W28"/>
    <mergeCell ref="X28:AB28"/>
    <mergeCell ref="M29:W29"/>
    <mergeCell ref="X29:AB29"/>
    <mergeCell ref="B24:AB24"/>
    <mergeCell ref="B25:L25"/>
    <mergeCell ref="N25:AB25"/>
    <mergeCell ref="B26:M26"/>
    <mergeCell ref="N26:AB26"/>
    <mergeCell ref="B27:AB27"/>
    <mergeCell ref="B30:AB30"/>
    <mergeCell ref="B31:J33"/>
    <mergeCell ref="K31:R31"/>
    <mergeCell ref="S31:W31"/>
    <mergeCell ref="X31:AB31"/>
    <mergeCell ref="K32:N32"/>
    <mergeCell ref="O32:R32"/>
    <mergeCell ref="S32:T32"/>
    <mergeCell ref="U32:W32"/>
    <mergeCell ref="X32:Y32"/>
    <mergeCell ref="B34:AB34"/>
    <mergeCell ref="B35:AB35"/>
    <mergeCell ref="B36:G36"/>
    <mergeCell ref="K36:AB36"/>
    <mergeCell ref="B37:G37"/>
    <mergeCell ref="K37:AB37"/>
    <mergeCell ref="Z32:AB32"/>
    <mergeCell ref="K33:N33"/>
    <mergeCell ref="O33:R33"/>
    <mergeCell ref="S33:T33"/>
    <mergeCell ref="U33:W33"/>
    <mergeCell ref="X33:Y33"/>
    <mergeCell ref="Z33:AB33"/>
    <mergeCell ref="B41:G41"/>
    <mergeCell ref="K41:AB41"/>
    <mergeCell ref="B42:G42"/>
    <mergeCell ref="K42:AB42"/>
    <mergeCell ref="B43:G43"/>
    <mergeCell ref="K43:AB43"/>
    <mergeCell ref="B38:G38"/>
    <mergeCell ref="K38:AB38"/>
    <mergeCell ref="B39:G39"/>
    <mergeCell ref="K39:AB39"/>
    <mergeCell ref="B40:G40"/>
    <mergeCell ref="K40:AB40"/>
    <mergeCell ref="B47:G47"/>
    <mergeCell ref="K47:AB47"/>
    <mergeCell ref="B48:G48"/>
    <mergeCell ref="K48:AB48"/>
    <mergeCell ref="B49:G49"/>
    <mergeCell ref="K49:AB49"/>
    <mergeCell ref="B44:G44"/>
    <mergeCell ref="K44:AB44"/>
    <mergeCell ref="B45:G45"/>
    <mergeCell ref="K45:AB45"/>
    <mergeCell ref="B46:G46"/>
    <mergeCell ref="K46:AB46"/>
    <mergeCell ref="B50:AB50"/>
    <mergeCell ref="B51:AB51"/>
    <mergeCell ref="B52:AB61"/>
    <mergeCell ref="B62:AB62"/>
    <mergeCell ref="B63:G63"/>
    <mergeCell ref="H63:I63"/>
    <mergeCell ref="J63:M63"/>
    <mergeCell ref="N63:U63"/>
    <mergeCell ref="V63:AB63"/>
    <mergeCell ref="B64:G64"/>
    <mergeCell ref="H64:I64"/>
    <mergeCell ref="J64:M64"/>
    <mergeCell ref="N64:U64"/>
    <mergeCell ref="V64:AB64"/>
    <mergeCell ref="B65:G65"/>
    <mergeCell ref="H65:I65"/>
    <mergeCell ref="J65:M65"/>
    <mergeCell ref="N65:U65"/>
    <mergeCell ref="V65:AB65"/>
    <mergeCell ref="B66:G66"/>
    <mergeCell ref="H66:I66"/>
    <mergeCell ref="J66:M66"/>
    <mergeCell ref="N66:U66"/>
    <mergeCell ref="V66:AB66"/>
    <mergeCell ref="B67:G67"/>
    <mergeCell ref="H67:I67"/>
    <mergeCell ref="J67:M67"/>
    <mergeCell ref="N67:U67"/>
    <mergeCell ref="V67:AB67"/>
    <mergeCell ref="B68:G68"/>
    <mergeCell ref="H68:I68"/>
    <mergeCell ref="J68:M68"/>
    <mergeCell ref="N68:U68"/>
    <mergeCell ref="V68:AB68"/>
    <mergeCell ref="B69:G69"/>
    <mergeCell ref="H69:I69"/>
    <mergeCell ref="J69:M69"/>
    <mergeCell ref="N69:U69"/>
    <mergeCell ref="V69:AB69"/>
    <mergeCell ref="B70:G70"/>
    <mergeCell ref="H70:I70"/>
    <mergeCell ref="J70:M70"/>
    <mergeCell ref="N70:U70"/>
    <mergeCell ref="V70:AB70"/>
    <mergeCell ref="B71:G71"/>
    <mergeCell ref="H71:I71"/>
    <mergeCell ref="J71:M71"/>
    <mergeCell ref="N71:U71"/>
    <mergeCell ref="V71:AB71"/>
    <mergeCell ref="B72:G72"/>
    <mergeCell ref="H72:I72"/>
    <mergeCell ref="J72:M72"/>
    <mergeCell ref="N72:U72"/>
    <mergeCell ref="V72:AB72"/>
    <mergeCell ref="B73:G73"/>
    <mergeCell ref="H73:I73"/>
    <mergeCell ref="J73:M73"/>
    <mergeCell ref="N73:U73"/>
    <mergeCell ref="V73:AB73"/>
    <mergeCell ref="B74:G74"/>
    <mergeCell ref="H74:I74"/>
    <mergeCell ref="J74:M74"/>
    <mergeCell ref="N74:U74"/>
    <mergeCell ref="V74:AB74"/>
    <mergeCell ref="B75:G75"/>
    <mergeCell ref="H75:I75"/>
    <mergeCell ref="J75:M75"/>
    <mergeCell ref="N75:U75"/>
    <mergeCell ref="V75:AB75"/>
    <mergeCell ref="B80:AB80"/>
    <mergeCell ref="B81:H82"/>
    <mergeCell ref="I81:P82"/>
    <mergeCell ref="Q81:U82"/>
    <mergeCell ref="V81:AB82"/>
    <mergeCell ref="B76:AB76"/>
    <mergeCell ref="B77:G78"/>
    <mergeCell ref="H77:R78"/>
    <mergeCell ref="S77:AB78"/>
    <mergeCell ref="B79:G79"/>
    <mergeCell ref="H79:R79"/>
    <mergeCell ref="S79:AB79"/>
  </mergeCells>
  <dataValidations count="7">
    <dataValidation type="list" allowBlank="1" showInputMessage="1" showErrorMessage="1" sqref="X29:AB29">
      <formula1>#N/A</formula1>
    </dataValidation>
    <dataValidation type="list" allowBlank="1" showInputMessage="1" showErrorMessage="1" sqref="N26:AB26">
      <formula1>#N/A</formula1>
    </dataValidation>
    <dataValidation type="list" allowBlank="1" showInputMessage="1" showErrorMessage="1" sqref="U21:AB21">
      <formula1>#N/A</formula1>
    </dataValidation>
    <dataValidation type="list" allowBlank="1" showInputMessage="1" showErrorMessage="1" sqref="V15:AB15">
      <formula1>#N/A</formula1>
    </dataValidation>
    <dataValidation type="list" allowBlank="1" showInputMessage="1" showErrorMessage="1" sqref="Q12:U12">
      <formula1>#N/A</formula1>
    </dataValidation>
    <dataValidation type="list" allowBlank="1" showInputMessage="1" showErrorMessage="1" sqref="I9:AB9">
      <formula1>#N/A</formula1>
    </dataValidation>
    <dataValidation type="list" allowBlank="1" showInputMessage="1" showErrorMessage="1" sqref="L6:AB7">
      <formula1>#N/A</formula1>
    </dataValidation>
  </dataValidations>
  <pageMargins left="0.7" right="0.7" top="0.75" bottom="0.75" header="0.3" footer="0.3"/>
  <drawing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71"/>
  <sheetViews>
    <sheetView topLeftCell="B2" workbookViewId="0">
      <selection activeCell="B2" sqref="A1:XFD1048576"/>
    </sheetView>
  </sheetViews>
  <sheetFormatPr baseColWidth="10" defaultRowHeight="14.5" x14ac:dyDescent="0.35"/>
  <cols>
    <col min="1" max="1" width="10.90625" style="3153"/>
    <col min="2" max="7" width="4" style="3153" customWidth="1"/>
    <col min="8" max="16384" width="10.90625" style="3153"/>
  </cols>
  <sheetData>
    <row r="1" spans="2:28" ht="15" thickBot="1" x14ac:dyDescent="0.4">
      <c r="B1" s="3255"/>
      <c r="C1" s="3255"/>
      <c r="D1" s="3255"/>
      <c r="E1" s="3255"/>
      <c r="F1" s="3255"/>
    </row>
    <row r="2" spans="2:28" ht="45.75" customHeight="1" x14ac:dyDescent="0.35">
      <c r="B2" s="2490"/>
      <c r="C2" s="2491"/>
      <c r="D2" s="2491"/>
      <c r="E2" s="2491"/>
      <c r="F2" s="2491"/>
      <c r="G2" s="2492"/>
      <c r="H2" s="3488" t="s">
        <v>0</v>
      </c>
      <c r="I2" s="3489"/>
      <c r="J2" s="3489"/>
      <c r="K2" s="3489"/>
      <c r="L2" s="3489"/>
      <c r="M2" s="3489"/>
      <c r="N2" s="3489"/>
      <c r="O2" s="3489"/>
      <c r="P2" s="3489"/>
      <c r="Q2" s="3489"/>
      <c r="R2" s="3489"/>
      <c r="S2" s="3489"/>
      <c r="T2" s="3489"/>
      <c r="U2" s="3489"/>
      <c r="V2" s="3489"/>
      <c r="W2" s="3489"/>
      <c r="X2" s="3489"/>
      <c r="Y2" s="3489"/>
      <c r="Z2" s="3489"/>
      <c r="AA2" s="3489"/>
      <c r="AB2" s="3490"/>
    </row>
    <row r="3" spans="2:28" ht="14.5" customHeight="1" x14ac:dyDescent="0.35">
      <c r="B3" s="684"/>
      <c r="C3" s="2493"/>
      <c r="D3" s="2493"/>
      <c r="E3" s="2493"/>
      <c r="F3" s="2493"/>
      <c r="G3" s="2494"/>
      <c r="H3" s="2496" t="s">
        <v>959</v>
      </c>
      <c r="I3" s="2497"/>
      <c r="J3" s="2497"/>
      <c r="K3" s="2497"/>
      <c r="L3" s="2497"/>
      <c r="M3" s="2497"/>
      <c r="N3" s="2497"/>
      <c r="O3" s="2498"/>
      <c r="P3" s="2496" t="s">
        <v>71</v>
      </c>
      <c r="Q3" s="2497"/>
      <c r="R3" s="2497"/>
      <c r="S3" s="2497"/>
      <c r="T3" s="2497"/>
      <c r="U3" s="2497"/>
      <c r="V3" s="2497"/>
      <c r="W3" s="2497"/>
      <c r="X3" s="2497"/>
      <c r="Y3" s="2497"/>
      <c r="Z3" s="2497"/>
      <c r="AA3" s="2497"/>
      <c r="AB3" s="2499"/>
    </row>
    <row r="4" spans="2:28" ht="15" customHeight="1" thickBot="1" x14ac:dyDescent="0.4">
      <c r="B4" s="687"/>
      <c r="C4" s="688"/>
      <c r="D4" s="688"/>
      <c r="E4" s="688"/>
      <c r="F4" s="688"/>
      <c r="G4" s="2495"/>
      <c r="H4" s="2500" t="s">
        <v>960</v>
      </c>
      <c r="I4" s="2501"/>
      <c r="J4" s="2501"/>
      <c r="K4" s="2501"/>
      <c r="L4" s="2501"/>
      <c r="M4" s="2501"/>
      <c r="N4" s="2501"/>
      <c r="O4" s="2501"/>
      <c r="P4" s="2501"/>
      <c r="Q4" s="2501"/>
      <c r="R4" s="2501"/>
      <c r="S4" s="2501"/>
      <c r="T4" s="2501"/>
      <c r="U4" s="2501"/>
      <c r="V4" s="2501"/>
      <c r="W4" s="2501"/>
      <c r="X4" s="2501"/>
      <c r="Y4" s="2501"/>
      <c r="Z4" s="2501"/>
      <c r="AA4" s="2501"/>
      <c r="AB4" s="2502"/>
    </row>
    <row r="5" spans="2:28" ht="15" thickBot="1" x14ac:dyDescent="0.4">
      <c r="B5" s="691"/>
      <c r="C5" s="691"/>
      <c r="D5" s="691"/>
      <c r="E5" s="691"/>
      <c r="F5" s="691"/>
      <c r="G5" s="691"/>
      <c r="H5" s="691"/>
      <c r="I5" s="691"/>
      <c r="J5" s="691"/>
      <c r="K5" s="691"/>
      <c r="L5" s="691"/>
      <c r="M5" s="691"/>
      <c r="N5" s="691"/>
      <c r="O5" s="691"/>
      <c r="P5" s="691"/>
      <c r="Q5" s="691"/>
      <c r="R5" s="691"/>
      <c r="S5" s="691"/>
      <c r="T5" s="691"/>
      <c r="U5" s="691"/>
      <c r="V5" s="691"/>
      <c r="W5" s="691"/>
      <c r="X5" s="691"/>
      <c r="Y5" s="691"/>
      <c r="Z5" s="691"/>
      <c r="AA5" s="691"/>
      <c r="AB5" s="691"/>
    </row>
    <row r="6" spans="2:28" x14ac:dyDescent="0.35">
      <c r="B6" s="843" t="s">
        <v>961</v>
      </c>
      <c r="C6" s="844"/>
      <c r="D6" s="844"/>
      <c r="E6" s="844"/>
      <c r="F6" s="844"/>
      <c r="G6" s="844"/>
      <c r="H6" s="968"/>
      <c r="I6" s="847">
        <v>45931</v>
      </c>
      <c r="J6" s="798" t="s">
        <v>4</v>
      </c>
      <c r="K6" s="800"/>
      <c r="L6" s="849" t="s">
        <v>1169</v>
      </c>
      <c r="M6" s="850"/>
      <c r="N6" s="850"/>
      <c r="O6" s="850"/>
      <c r="P6" s="850"/>
      <c r="Q6" s="850"/>
      <c r="R6" s="850"/>
      <c r="S6" s="850"/>
      <c r="T6" s="850"/>
      <c r="U6" s="850"/>
      <c r="V6" s="850"/>
      <c r="W6" s="850"/>
      <c r="X6" s="850"/>
      <c r="Y6" s="850"/>
      <c r="Z6" s="850"/>
      <c r="AA6" s="850"/>
      <c r="AB6" s="851"/>
    </row>
    <row r="7" spans="2:28" ht="15" thickBot="1" x14ac:dyDescent="0.4">
      <c r="B7" s="845"/>
      <c r="C7" s="846"/>
      <c r="D7" s="846"/>
      <c r="E7" s="846"/>
      <c r="F7" s="846"/>
      <c r="G7" s="846"/>
      <c r="H7" s="969"/>
      <c r="I7" s="3482"/>
      <c r="J7" s="801"/>
      <c r="K7" s="803"/>
      <c r="L7" s="852"/>
      <c r="M7" s="853"/>
      <c r="N7" s="853"/>
      <c r="O7" s="853"/>
      <c r="P7" s="853"/>
      <c r="Q7" s="853"/>
      <c r="R7" s="853"/>
      <c r="S7" s="853"/>
      <c r="T7" s="853"/>
      <c r="U7" s="853"/>
      <c r="V7" s="853"/>
      <c r="W7" s="853"/>
      <c r="X7" s="853"/>
      <c r="Y7" s="853"/>
      <c r="Z7" s="853"/>
      <c r="AA7" s="853"/>
      <c r="AB7" s="854"/>
    </row>
    <row r="8" spans="2:28" ht="15" thickBot="1" x14ac:dyDescent="0.4">
      <c r="B8" s="825"/>
      <c r="C8" s="826"/>
      <c r="D8" s="826"/>
      <c r="E8" s="826"/>
      <c r="F8" s="826"/>
      <c r="G8" s="826"/>
      <c r="H8" s="826"/>
      <c r="I8" s="826"/>
      <c r="J8" s="826"/>
      <c r="K8" s="826"/>
      <c r="L8" s="826"/>
      <c r="M8" s="826"/>
      <c r="N8" s="826"/>
      <c r="O8" s="826"/>
      <c r="P8" s="826"/>
      <c r="Q8" s="826"/>
      <c r="R8" s="826"/>
      <c r="S8" s="826"/>
      <c r="T8" s="826"/>
      <c r="U8" s="826"/>
      <c r="V8" s="826"/>
      <c r="W8" s="826"/>
      <c r="X8" s="826"/>
      <c r="Y8" s="826"/>
      <c r="Z8" s="826"/>
      <c r="AA8" s="826"/>
      <c r="AB8" s="827"/>
    </row>
    <row r="9" spans="2:28" ht="15" thickBot="1" x14ac:dyDescent="0.4">
      <c r="B9" s="721" t="s">
        <v>963</v>
      </c>
      <c r="C9" s="722"/>
      <c r="D9" s="722"/>
      <c r="E9" s="722"/>
      <c r="F9" s="722"/>
      <c r="G9" s="722"/>
      <c r="H9" s="723"/>
      <c r="I9" s="855" t="s">
        <v>1170</v>
      </c>
      <c r="J9" s="856"/>
      <c r="K9" s="856"/>
      <c r="L9" s="856"/>
      <c r="M9" s="856"/>
      <c r="N9" s="856"/>
      <c r="O9" s="856"/>
      <c r="P9" s="856"/>
      <c r="Q9" s="856"/>
      <c r="R9" s="856"/>
      <c r="S9" s="856"/>
      <c r="T9" s="856"/>
      <c r="U9" s="856"/>
      <c r="V9" s="856"/>
      <c r="W9" s="856"/>
      <c r="X9" s="856"/>
      <c r="Y9" s="856"/>
      <c r="Z9" s="856"/>
      <c r="AA9" s="856"/>
      <c r="AB9" s="857"/>
    </row>
    <row r="10" spans="2:28" ht="15" thickBot="1" x14ac:dyDescent="0.4">
      <c r="B10" s="825"/>
      <c r="C10" s="826"/>
      <c r="D10" s="826"/>
      <c r="E10" s="826"/>
      <c r="F10" s="826"/>
      <c r="G10" s="826"/>
      <c r="H10" s="826"/>
      <c r="I10" s="826"/>
      <c r="J10" s="826"/>
      <c r="K10" s="826"/>
      <c r="L10" s="826"/>
      <c r="M10" s="826"/>
      <c r="N10" s="826"/>
      <c r="O10" s="826"/>
      <c r="P10" s="826"/>
      <c r="Q10" s="826"/>
      <c r="R10" s="826"/>
      <c r="S10" s="826"/>
      <c r="T10" s="826"/>
      <c r="U10" s="826"/>
      <c r="V10" s="826"/>
      <c r="W10" s="826"/>
      <c r="X10" s="826"/>
      <c r="Y10" s="826"/>
      <c r="Z10" s="826"/>
      <c r="AA10" s="826"/>
      <c r="AB10" s="827"/>
    </row>
    <row r="11" spans="2:28" ht="28.5" customHeight="1" thickBot="1" x14ac:dyDescent="0.4">
      <c r="B11" s="798" t="s">
        <v>5</v>
      </c>
      <c r="C11" s="799"/>
      <c r="D11" s="799"/>
      <c r="E11" s="799"/>
      <c r="F11" s="799"/>
      <c r="G11" s="799"/>
      <c r="H11" s="800"/>
      <c r="I11" s="828" t="s">
        <v>509</v>
      </c>
      <c r="J11" s="829"/>
      <c r="K11" s="829"/>
      <c r="L11" s="829"/>
      <c r="M11" s="829"/>
      <c r="N11" s="829"/>
      <c r="O11" s="829"/>
      <c r="P11" s="830"/>
      <c r="Q11" s="834" t="s">
        <v>524</v>
      </c>
      <c r="R11" s="835"/>
      <c r="S11" s="835"/>
      <c r="T11" s="835"/>
      <c r="U11" s="836"/>
      <c r="V11" s="834" t="s">
        <v>7</v>
      </c>
      <c r="W11" s="835"/>
      <c r="X11" s="835"/>
      <c r="Y11" s="836"/>
      <c r="Z11" s="721" t="s">
        <v>8</v>
      </c>
      <c r="AA11" s="722"/>
      <c r="AB11" s="723"/>
    </row>
    <row r="12" spans="2:28" ht="15" thickBot="1" x14ac:dyDescent="0.4">
      <c r="B12" s="801"/>
      <c r="C12" s="802"/>
      <c r="D12" s="802"/>
      <c r="E12" s="802"/>
      <c r="F12" s="802"/>
      <c r="G12" s="802"/>
      <c r="H12" s="803"/>
      <c r="I12" s="831"/>
      <c r="J12" s="832"/>
      <c r="K12" s="832"/>
      <c r="L12" s="832"/>
      <c r="M12" s="832"/>
      <c r="N12" s="832"/>
      <c r="O12" s="832"/>
      <c r="P12" s="833"/>
      <c r="Q12" s="837" t="s">
        <v>158</v>
      </c>
      <c r="R12" s="838"/>
      <c r="S12" s="838"/>
      <c r="T12" s="838"/>
      <c r="U12" s="839"/>
      <c r="V12" s="840" t="s">
        <v>510</v>
      </c>
      <c r="W12" s="841"/>
      <c r="X12" s="841"/>
      <c r="Y12" s="842"/>
      <c r="Z12" s="837">
        <v>4</v>
      </c>
      <c r="AA12" s="838"/>
      <c r="AB12" s="839"/>
    </row>
    <row r="13" spans="2:28" ht="15" thickBot="1" x14ac:dyDescent="0.4">
      <c r="B13" s="733"/>
      <c r="C13" s="734"/>
      <c r="D13" s="734"/>
      <c r="E13" s="734"/>
      <c r="F13" s="734"/>
      <c r="G13" s="734"/>
      <c r="H13" s="734"/>
      <c r="I13" s="734"/>
      <c r="J13" s="734"/>
      <c r="K13" s="734"/>
      <c r="L13" s="734"/>
      <c r="M13" s="734"/>
      <c r="N13" s="734"/>
      <c r="O13" s="734"/>
      <c r="P13" s="734"/>
      <c r="Q13" s="734"/>
      <c r="R13" s="734"/>
      <c r="S13" s="734"/>
      <c r="T13" s="734"/>
      <c r="U13" s="734"/>
      <c r="V13" s="734"/>
      <c r="W13" s="734"/>
      <c r="X13" s="734"/>
      <c r="Y13" s="734"/>
      <c r="Z13" s="734"/>
      <c r="AA13" s="734"/>
      <c r="AB13" s="735"/>
    </row>
    <row r="14" spans="2:28" ht="69" customHeight="1" thickBot="1" x14ac:dyDescent="0.4">
      <c r="B14" s="798" t="s">
        <v>10</v>
      </c>
      <c r="C14" s="799"/>
      <c r="D14" s="799"/>
      <c r="E14" s="799"/>
      <c r="F14" s="799"/>
      <c r="G14" s="799"/>
      <c r="H14" s="800"/>
      <c r="I14" s="2891" t="s">
        <v>511</v>
      </c>
      <c r="J14" s="2892"/>
      <c r="K14" s="2892"/>
      <c r="L14" s="2892"/>
      <c r="M14" s="2892"/>
      <c r="N14" s="2892"/>
      <c r="O14" s="2892"/>
      <c r="P14" s="2892"/>
      <c r="Q14" s="2892"/>
      <c r="R14" s="2892"/>
      <c r="S14" s="2892"/>
      <c r="T14" s="2892"/>
      <c r="U14" s="2893"/>
      <c r="V14" s="721" t="s">
        <v>966</v>
      </c>
      <c r="W14" s="722"/>
      <c r="X14" s="722"/>
      <c r="Y14" s="722"/>
      <c r="Z14" s="722"/>
      <c r="AA14" s="722"/>
      <c r="AB14" s="723"/>
    </row>
    <row r="15" spans="2:28" ht="15" thickBot="1" x14ac:dyDescent="0.4">
      <c r="B15" s="801"/>
      <c r="C15" s="802"/>
      <c r="D15" s="802"/>
      <c r="E15" s="802"/>
      <c r="F15" s="802"/>
      <c r="G15" s="802"/>
      <c r="H15" s="803"/>
      <c r="I15" s="2894"/>
      <c r="J15" s="2895"/>
      <c r="K15" s="2895"/>
      <c r="L15" s="2895"/>
      <c r="M15" s="2895"/>
      <c r="N15" s="2895"/>
      <c r="O15" s="2895"/>
      <c r="P15" s="2895"/>
      <c r="Q15" s="2895"/>
      <c r="R15" s="2895"/>
      <c r="S15" s="2895"/>
      <c r="T15" s="2895"/>
      <c r="U15" s="2896"/>
      <c r="V15" s="815" t="s">
        <v>20</v>
      </c>
      <c r="W15" s="816"/>
      <c r="X15" s="816"/>
      <c r="Y15" s="816"/>
      <c r="Z15" s="816"/>
      <c r="AA15" s="816"/>
      <c r="AB15" s="817"/>
    </row>
    <row r="16" spans="2:28" ht="57.75" customHeight="1" thickBot="1" x14ac:dyDescent="0.4">
      <c r="B16" s="733"/>
      <c r="C16" s="734"/>
      <c r="D16" s="734"/>
      <c r="E16" s="734"/>
      <c r="F16" s="734"/>
      <c r="G16" s="734"/>
      <c r="H16" s="734"/>
      <c r="I16" s="734"/>
      <c r="J16" s="734"/>
      <c r="K16" s="734"/>
      <c r="L16" s="734"/>
      <c r="M16" s="734"/>
      <c r="N16" s="734"/>
      <c r="O16" s="734"/>
      <c r="P16" s="734"/>
      <c r="Q16" s="734"/>
      <c r="R16" s="734"/>
      <c r="S16" s="734"/>
      <c r="T16" s="734"/>
      <c r="U16" s="734"/>
      <c r="V16" s="734"/>
      <c r="W16" s="734"/>
      <c r="X16" s="734"/>
      <c r="Y16" s="734"/>
      <c r="Z16" s="734"/>
      <c r="AA16" s="734"/>
      <c r="AB16" s="735"/>
    </row>
    <row r="17" spans="2:28" ht="16.5" customHeight="1" thickBot="1" x14ac:dyDescent="0.4">
      <c r="B17" s="721" t="s">
        <v>13</v>
      </c>
      <c r="C17" s="722"/>
      <c r="D17" s="722"/>
      <c r="E17" s="722"/>
      <c r="F17" s="722"/>
      <c r="G17" s="722"/>
      <c r="H17" s="723"/>
      <c r="I17" s="1426" t="s">
        <v>512</v>
      </c>
      <c r="J17" s="1427"/>
      <c r="K17" s="1427"/>
      <c r="L17" s="1427"/>
      <c r="M17" s="1427"/>
      <c r="N17" s="1427"/>
      <c r="O17" s="1427"/>
      <c r="P17" s="1427"/>
      <c r="Q17" s="1427"/>
      <c r="R17" s="1427"/>
      <c r="S17" s="1427"/>
      <c r="T17" s="1427"/>
      <c r="U17" s="1427"/>
      <c r="V17" s="1427"/>
      <c r="W17" s="1427"/>
      <c r="X17" s="1427"/>
      <c r="Y17" s="1427"/>
      <c r="Z17" s="1427"/>
      <c r="AA17" s="1427"/>
      <c r="AB17" s="1428"/>
    </row>
    <row r="18" spans="2:28" ht="52.5" customHeight="1" thickBot="1" x14ac:dyDescent="0.4">
      <c r="B18" s="733"/>
      <c r="C18" s="734"/>
      <c r="D18" s="734"/>
      <c r="E18" s="734"/>
      <c r="F18" s="734"/>
      <c r="G18" s="734"/>
      <c r="H18" s="734"/>
      <c r="I18" s="734"/>
      <c r="J18" s="734"/>
      <c r="K18" s="734"/>
      <c r="L18" s="734"/>
      <c r="M18" s="734"/>
      <c r="N18" s="734"/>
      <c r="O18" s="734"/>
      <c r="P18" s="734"/>
      <c r="Q18" s="734"/>
      <c r="R18" s="734"/>
      <c r="S18" s="734"/>
      <c r="T18" s="734"/>
      <c r="U18" s="734"/>
      <c r="V18" s="734"/>
      <c r="W18" s="734"/>
      <c r="X18" s="734"/>
      <c r="Y18" s="734"/>
      <c r="Z18" s="734"/>
      <c r="AA18" s="734"/>
      <c r="AB18" s="735"/>
    </row>
    <row r="19" spans="2:28" ht="16.5" customHeight="1" thickBot="1" x14ac:dyDescent="0.4">
      <c r="B19" s="721" t="s">
        <v>58</v>
      </c>
      <c r="C19" s="722"/>
      <c r="D19" s="722"/>
      <c r="E19" s="722"/>
      <c r="F19" s="722"/>
      <c r="G19" s="722"/>
      <c r="H19" s="723"/>
      <c r="I19" s="1426" t="s">
        <v>513</v>
      </c>
      <c r="J19" s="1427"/>
      <c r="K19" s="1427"/>
      <c r="L19" s="1427"/>
      <c r="M19" s="1427"/>
      <c r="N19" s="1427"/>
      <c r="O19" s="1427"/>
      <c r="P19" s="1427"/>
      <c r="Q19" s="1427"/>
      <c r="R19" s="1427"/>
      <c r="S19" s="1427"/>
      <c r="T19" s="1427"/>
      <c r="U19" s="1427"/>
      <c r="V19" s="1427"/>
      <c r="W19" s="1427"/>
      <c r="X19" s="1427"/>
      <c r="Y19" s="1427"/>
      <c r="Z19" s="1427"/>
      <c r="AA19" s="1427"/>
      <c r="AB19" s="1428"/>
    </row>
    <row r="20" spans="2:28" ht="22.5" customHeight="1" thickBot="1" x14ac:dyDescent="0.4">
      <c r="B20" s="733"/>
      <c r="C20" s="734"/>
      <c r="D20" s="734"/>
      <c r="E20" s="734"/>
      <c r="F20" s="734"/>
      <c r="G20" s="734"/>
      <c r="H20" s="734"/>
      <c r="I20" s="734"/>
      <c r="J20" s="734"/>
      <c r="K20" s="734"/>
      <c r="L20" s="734"/>
      <c r="M20" s="734"/>
      <c r="N20" s="734"/>
      <c r="O20" s="734"/>
      <c r="P20" s="734"/>
      <c r="Q20" s="734"/>
      <c r="R20" s="734"/>
      <c r="S20" s="734"/>
      <c r="T20" s="734"/>
      <c r="U20" s="734"/>
      <c r="V20" s="734"/>
      <c r="W20" s="734"/>
      <c r="X20" s="734"/>
      <c r="Y20" s="734"/>
      <c r="Z20" s="734"/>
      <c r="AA20" s="734"/>
      <c r="AB20" s="735"/>
    </row>
    <row r="21" spans="2:28" ht="30.75" customHeight="1" thickBot="1" x14ac:dyDescent="0.4">
      <c r="B21" s="721" t="s">
        <v>530</v>
      </c>
      <c r="C21" s="722"/>
      <c r="D21" s="722"/>
      <c r="E21" s="722"/>
      <c r="F21" s="722"/>
      <c r="G21" s="723"/>
      <c r="H21" s="815" t="s">
        <v>1108</v>
      </c>
      <c r="I21" s="816"/>
      <c r="J21" s="817"/>
      <c r="K21" s="721" t="s">
        <v>969</v>
      </c>
      <c r="L21" s="722"/>
      <c r="M21" s="722"/>
      <c r="N21" s="722"/>
      <c r="O21" s="722"/>
      <c r="P21" s="722"/>
      <c r="Q21" s="722"/>
      <c r="R21" s="722"/>
      <c r="S21" s="722"/>
      <c r="T21" s="723"/>
      <c r="U21" s="818" t="s">
        <v>30</v>
      </c>
      <c r="V21" s="813"/>
      <c r="W21" s="813"/>
      <c r="X21" s="813"/>
      <c r="Y21" s="813"/>
      <c r="Z21" s="813"/>
      <c r="AA21" s="813"/>
      <c r="AB21" s="814"/>
    </row>
    <row r="22" spans="2:28" ht="15" thickBot="1" x14ac:dyDescent="0.4">
      <c r="B22" s="690"/>
      <c r="C22" s="691"/>
      <c r="D22" s="691"/>
      <c r="E22" s="691"/>
      <c r="F22" s="691"/>
      <c r="G22" s="691"/>
      <c r="H22" s="691"/>
      <c r="I22" s="691"/>
      <c r="J22" s="691"/>
      <c r="K22" s="691"/>
      <c r="L22" s="691"/>
      <c r="M22" s="691"/>
      <c r="N22" s="691"/>
      <c r="O22" s="691"/>
      <c r="P22" s="691"/>
      <c r="Q22" s="691"/>
      <c r="R22" s="691"/>
      <c r="S22" s="691"/>
      <c r="T22" s="691"/>
      <c r="U22" s="691"/>
      <c r="V22" s="691"/>
      <c r="W22" s="691"/>
      <c r="X22" s="691"/>
      <c r="Y22" s="691"/>
      <c r="Z22" s="691"/>
      <c r="AA22" s="691"/>
      <c r="AB22" s="692"/>
    </row>
    <row r="23" spans="2:28" ht="31.5" customHeight="1" thickBot="1" x14ac:dyDescent="0.4">
      <c r="B23" s="721" t="s">
        <v>970</v>
      </c>
      <c r="C23" s="722"/>
      <c r="D23" s="722"/>
      <c r="E23" s="722"/>
      <c r="F23" s="722"/>
      <c r="G23" s="722"/>
      <c r="H23" s="723"/>
      <c r="I23" s="818" t="s">
        <v>515</v>
      </c>
      <c r="J23" s="813"/>
      <c r="K23" s="813"/>
      <c r="L23" s="813"/>
      <c r="M23" s="813"/>
      <c r="N23" s="813"/>
      <c r="O23" s="813"/>
      <c r="P23" s="813"/>
      <c r="Q23" s="813"/>
      <c r="R23" s="813"/>
      <c r="S23" s="813"/>
      <c r="T23" s="813"/>
      <c r="U23" s="813"/>
      <c r="V23" s="813"/>
      <c r="W23" s="813"/>
      <c r="X23" s="813"/>
      <c r="Y23" s="813"/>
      <c r="Z23" s="813"/>
      <c r="AA23" s="813"/>
      <c r="AB23" s="814"/>
    </row>
    <row r="24" spans="2:28" ht="58.5" customHeight="1" thickBot="1" x14ac:dyDescent="0.4">
      <c r="B24" s="733"/>
      <c r="C24" s="734"/>
      <c r="D24" s="734"/>
      <c r="E24" s="734"/>
      <c r="F24" s="734"/>
      <c r="G24" s="734"/>
      <c r="H24" s="734"/>
      <c r="I24" s="734"/>
      <c r="J24" s="734"/>
      <c r="K24" s="734"/>
      <c r="L24" s="734"/>
      <c r="M24" s="734"/>
      <c r="N24" s="734"/>
      <c r="O24" s="734"/>
      <c r="P24" s="734"/>
      <c r="Q24" s="734"/>
      <c r="R24" s="734"/>
      <c r="S24" s="734"/>
      <c r="T24" s="734"/>
      <c r="U24" s="734"/>
      <c r="V24" s="734"/>
      <c r="W24" s="734"/>
      <c r="X24" s="734"/>
      <c r="Y24" s="734"/>
      <c r="Z24" s="734"/>
      <c r="AA24" s="734"/>
      <c r="AB24" s="735"/>
    </row>
    <row r="25" spans="2:28" ht="15" thickBot="1" x14ac:dyDescent="0.4">
      <c r="B25" s="721" t="s">
        <v>314</v>
      </c>
      <c r="C25" s="722"/>
      <c r="D25" s="722"/>
      <c r="E25" s="722"/>
      <c r="F25" s="722"/>
      <c r="G25" s="722"/>
      <c r="H25" s="722"/>
      <c r="I25" s="722"/>
      <c r="J25" s="722"/>
      <c r="K25" s="722"/>
      <c r="L25" s="722"/>
      <c r="M25" s="3245"/>
      <c r="N25" s="721" t="s">
        <v>24</v>
      </c>
      <c r="O25" s="722"/>
      <c r="P25" s="722"/>
      <c r="Q25" s="722"/>
      <c r="R25" s="722"/>
      <c r="S25" s="722"/>
      <c r="T25" s="722"/>
      <c r="U25" s="722"/>
      <c r="V25" s="722"/>
      <c r="W25" s="722"/>
      <c r="X25" s="722"/>
      <c r="Y25" s="722"/>
      <c r="Z25" s="722"/>
      <c r="AA25" s="722"/>
      <c r="AB25" s="723"/>
    </row>
    <row r="26" spans="2:28" ht="33" customHeight="1" thickBot="1" x14ac:dyDescent="0.4">
      <c r="B26" s="810" t="s">
        <v>514</v>
      </c>
      <c r="C26" s="811"/>
      <c r="D26" s="811"/>
      <c r="E26" s="811"/>
      <c r="F26" s="811"/>
      <c r="G26" s="811"/>
      <c r="H26" s="811"/>
      <c r="I26" s="811"/>
      <c r="J26" s="811"/>
      <c r="K26" s="811"/>
      <c r="L26" s="811"/>
      <c r="M26" s="812"/>
      <c r="N26" s="818" t="s">
        <v>1094</v>
      </c>
      <c r="O26" s="813"/>
      <c r="P26" s="813"/>
      <c r="Q26" s="813"/>
      <c r="R26" s="813"/>
      <c r="S26" s="813"/>
      <c r="T26" s="813"/>
      <c r="U26" s="813"/>
      <c r="V26" s="813"/>
      <c r="W26" s="813"/>
      <c r="X26" s="813"/>
      <c r="Y26" s="813"/>
      <c r="Z26" s="813"/>
      <c r="AA26" s="813"/>
      <c r="AB26" s="814"/>
    </row>
    <row r="27" spans="2:28" ht="15" thickBot="1" x14ac:dyDescent="0.4">
      <c r="B27" s="733"/>
      <c r="C27" s="734"/>
      <c r="D27" s="734"/>
      <c r="E27" s="734"/>
      <c r="F27" s="734"/>
      <c r="G27" s="734"/>
      <c r="H27" s="734"/>
      <c r="I27" s="734"/>
      <c r="J27" s="734"/>
      <c r="K27" s="734"/>
      <c r="L27" s="734"/>
      <c r="M27" s="734"/>
      <c r="N27" s="734"/>
      <c r="O27" s="734"/>
      <c r="P27" s="734"/>
      <c r="Q27" s="734"/>
      <c r="R27" s="734"/>
      <c r="S27" s="734"/>
      <c r="T27" s="734"/>
      <c r="U27" s="734"/>
      <c r="V27" s="734"/>
      <c r="W27" s="734"/>
      <c r="X27" s="734"/>
      <c r="Y27" s="734"/>
      <c r="Z27" s="734"/>
      <c r="AA27" s="734"/>
      <c r="AB27" s="735"/>
    </row>
    <row r="28" spans="2:28" ht="53.25" customHeight="1" thickBot="1" x14ac:dyDescent="0.4">
      <c r="B28" s="798" t="s">
        <v>972</v>
      </c>
      <c r="C28" s="799"/>
      <c r="D28" s="799"/>
      <c r="E28" s="799"/>
      <c r="F28" s="799"/>
      <c r="G28" s="799"/>
      <c r="H28" s="800"/>
      <c r="I28" s="804"/>
      <c r="J28" s="805"/>
      <c r="K28" s="805"/>
      <c r="L28" s="806"/>
      <c r="M28" s="721" t="s">
        <v>22</v>
      </c>
      <c r="N28" s="722"/>
      <c r="O28" s="722"/>
      <c r="P28" s="722"/>
      <c r="Q28" s="722"/>
      <c r="R28" s="722"/>
      <c r="S28" s="722"/>
      <c r="T28" s="722"/>
      <c r="U28" s="722"/>
      <c r="V28" s="722"/>
      <c r="W28" s="723"/>
      <c r="X28" s="721" t="s">
        <v>18</v>
      </c>
      <c r="Y28" s="722"/>
      <c r="Z28" s="722"/>
      <c r="AA28" s="722"/>
      <c r="AB28" s="723"/>
    </row>
    <row r="29" spans="2:28" ht="15" thickBot="1" x14ac:dyDescent="0.4">
      <c r="B29" s="801"/>
      <c r="C29" s="802"/>
      <c r="D29" s="802"/>
      <c r="E29" s="802"/>
      <c r="F29" s="802"/>
      <c r="G29" s="802"/>
      <c r="H29" s="803"/>
      <c r="I29" s="807"/>
      <c r="J29" s="808"/>
      <c r="K29" s="808"/>
      <c r="L29" s="809"/>
      <c r="M29" s="1423" t="s">
        <v>1171</v>
      </c>
      <c r="N29" s="1424"/>
      <c r="O29" s="1424"/>
      <c r="P29" s="1424"/>
      <c r="Q29" s="1424"/>
      <c r="R29" s="1424"/>
      <c r="S29" s="1424"/>
      <c r="T29" s="1424"/>
      <c r="U29" s="1424"/>
      <c r="V29" s="1424"/>
      <c r="W29" s="1425"/>
      <c r="X29" s="810" t="s">
        <v>20</v>
      </c>
      <c r="Y29" s="811"/>
      <c r="Z29" s="811"/>
      <c r="AA29" s="811"/>
      <c r="AB29" s="812"/>
    </row>
    <row r="30" spans="2:28" ht="15" thickBot="1" x14ac:dyDescent="0.4">
      <c r="B30" s="733"/>
      <c r="C30" s="734"/>
      <c r="D30" s="734"/>
      <c r="E30" s="734"/>
      <c r="F30" s="734"/>
      <c r="G30" s="734"/>
      <c r="H30" s="734"/>
      <c r="I30" s="734"/>
      <c r="J30" s="734"/>
      <c r="K30" s="734"/>
      <c r="L30" s="734"/>
      <c r="M30" s="734"/>
      <c r="N30" s="734"/>
      <c r="O30" s="734"/>
      <c r="P30" s="734"/>
      <c r="Q30" s="734"/>
      <c r="R30" s="734"/>
      <c r="S30" s="734"/>
      <c r="T30" s="734"/>
      <c r="U30" s="734"/>
      <c r="V30" s="734"/>
      <c r="W30" s="734"/>
      <c r="X30" s="734"/>
      <c r="Y30" s="734"/>
      <c r="Z30" s="734"/>
      <c r="AA30" s="734"/>
      <c r="AB30" s="735"/>
    </row>
    <row r="31" spans="2:28" ht="14.25" customHeight="1" x14ac:dyDescent="0.35">
      <c r="B31" s="778" t="s">
        <v>975</v>
      </c>
      <c r="C31" s="779"/>
      <c r="D31" s="779"/>
      <c r="E31" s="779"/>
      <c r="F31" s="779"/>
      <c r="G31" s="779"/>
      <c r="H31" s="779"/>
      <c r="I31" s="779"/>
      <c r="J31" s="780"/>
      <c r="K31" s="2473" t="s">
        <v>35</v>
      </c>
      <c r="L31" s="2474"/>
      <c r="M31" s="2474"/>
      <c r="N31" s="2474"/>
      <c r="O31" s="2474"/>
      <c r="P31" s="2474"/>
      <c r="Q31" s="2474"/>
      <c r="R31" s="2475"/>
      <c r="S31" s="790" t="s">
        <v>36</v>
      </c>
      <c r="T31" s="2476"/>
      <c r="U31" s="2476"/>
      <c r="V31" s="2476"/>
      <c r="W31" s="3480"/>
      <c r="X31" s="3479" t="s">
        <v>37</v>
      </c>
      <c r="Y31" s="793"/>
      <c r="Z31" s="793"/>
      <c r="AA31" s="793"/>
      <c r="AB31" s="794"/>
    </row>
    <row r="32" spans="2:28" ht="15" customHeight="1" x14ac:dyDescent="0.35">
      <c r="B32" s="781"/>
      <c r="C32" s="1226"/>
      <c r="D32" s="1226"/>
      <c r="E32" s="1226"/>
      <c r="F32" s="1226"/>
      <c r="G32" s="1226"/>
      <c r="H32" s="1226"/>
      <c r="I32" s="1226"/>
      <c r="J32" s="783"/>
      <c r="K32" s="2477" t="s">
        <v>38</v>
      </c>
      <c r="L32" s="2466"/>
      <c r="M32" s="2466"/>
      <c r="N32" s="2467"/>
      <c r="O32" s="2465" t="s">
        <v>39</v>
      </c>
      <c r="P32" s="2466"/>
      <c r="Q32" s="2466"/>
      <c r="R32" s="2467"/>
      <c r="S32" s="2465" t="s">
        <v>38</v>
      </c>
      <c r="T32" s="2467"/>
      <c r="U32" s="2465" t="s">
        <v>39</v>
      </c>
      <c r="V32" s="2466"/>
      <c r="W32" s="2467"/>
      <c r="X32" s="797" t="s">
        <v>38</v>
      </c>
      <c r="Y32" s="3501"/>
      <c r="Z32" s="2465" t="s">
        <v>39</v>
      </c>
      <c r="AA32" s="2466"/>
      <c r="AB32" s="2468"/>
    </row>
    <row r="33" spans="2:28" ht="15" thickBot="1" x14ac:dyDescent="0.4">
      <c r="B33" s="784"/>
      <c r="C33" s="785"/>
      <c r="D33" s="785"/>
      <c r="E33" s="785"/>
      <c r="F33" s="785"/>
      <c r="G33" s="785"/>
      <c r="H33" s="785"/>
      <c r="I33" s="785"/>
      <c r="J33" s="786"/>
      <c r="K33" s="3486">
        <v>5.01</v>
      </c>
      <c r="L33" s="3485"/>
      <c r="M33" s="3485"/>
      <c r="N33" s="3484"/>
      <c r="O33" s="3483">
        <v>7</v>
      </c>
      <c r="P33" s="3485"/>
      <c r="Q33" s="3485"/>
      <c r="R33" s="3484"/>
      <c r="S33" s="3483">
        <v>3.01</v>
      </c>
      <c r="T33" s="3484"/>
      <c r="U33" s="3483">
        <v>5</v>
      </c>
      <c r="V33" s="3485"/>
      <c r="W33" s="3484"/>
      <c r="X33" s="3483">
        <v>0.01</v>
      </c>
      <c r="Y33" s="3484"/>
      <c r="Z33" s="776">
        <v>3</v>
      </c>
      <c r="AA33" s="2364"/>
      <c r="AB33" s="3487"/>
    </row>
    <row r="34" spans="2:28" ht="15" thickBot="1" x14ac:dyDescent="0.4">
      <c r="B34" s="733"/>
      <c r="C34" s="734"/>
      <c r="D34" s="734"/>
      <c r="E34" s="734"/>
      <c r="F34" s="734"/>
      <c r="G34" s="734"/>
      <c r="H34" s="734"/>
      <c r="I34" s="734"/>
      <c r="J34" s="734"/>
      <c r="K34" s="734"/>
      <c r="L34" s="734"/>
      <c r="M34" s="734"/>
      <c r="N34" s="734"/>
      <c r="O34" s="734"/>
      <c r="P34" s="734"/>
      <c r="Q34" s="734"/>
      <c r="R34" s="734"/>
      <c r="S34" s="734"/>
      <c r="T34" s="734"/>
      <c r="U34" s="734"/>
      <c r="V34" s="734"/>
      <c r="W34" s="734"/>
      <c r="X34" s="734"/>
      <c r="Y34" s="734"/>
      <c r="Z34" s="734"/>
      <c r="AA34" s="734"/>
      <c r="AB34" s="735"/>
    </row>
    <row r="35" spans="2:28" ht="32.25" customHeight="1" thickBot="1" x14ac:dyDescent="0.4">
      <c r="B35" s="1023" t="s">
        <v>40</v>
      </c>
      <c r="C35" s="766"/>
      <c r="D35" s="766"/>
      <c r="E35" s="766"/>
      <c r="F35" s="766"/>
      <c r="G35" s="766"/>
      <c r="H35" s="766"/>
      <c r="I35" s="766"/>
      <c r="J35" s="766"/>
      <c r="K35" s="766"/>
      <c r="L35" s="766"/>
      <c r="M35" s="766"/>
      <c r="N35" s="766"/>
      <c r="O35" s="766"/>
      <c r="P35" s="766"/>
      <c r="Q35" s="766"/>
      <c r="R35" s="766"/>
      <c r="S35" s="766"/>
      <c r="T35" s="766"/>
      <c r="U35" s="766"/>
      <c r="V35" s="766"/>
      <c r="W35" s="766"/>
      <c r="X35" s="766"/>
      <c r="Y35" s="766"/>
      <c r="Z35" s="766"/>
      <c r="AA35" s="766"/>
      <c r="AB35" s="1024"/>
    </row>
    <row r="36" spans="2:28" ht="99" customHeight="1" x14ac:dyDescent="0.35">
      <c r="B36" s="2462" t="s">
        <v>41</v>
      </c>
      <c r="C36" s="2463"/>
      <c r="D36" s="2463"/>
      <c r="E36" s="2463"/>
      <c r="F36" s="2463"/>
      <c r="G36" s="2464"/>
      <c r="H36" s="3240" t="s">
        <v>976</v>
      </c>
      <c r="I36" s="3237" t="s">
        <v>977</v>
      </c>
      <c r="J36" s="3238" t="s">
        <v>42</v>
      </c>
      <c r="K36" s="2462" t="s">
        <v>43</v>
      </c>
      <c r="L36" s="2463"/>
      <c r="M36" s="2463"/>
      <c r="N36" s="2463"/>
      <c r="O36" s="2463"/>
      <c r="P36" s="2463"/>
      <c r="Q36" s="2463"/>
      <c r="R36" s="2463"/>
      <c r="S36" s="2463"/>
      <c r="T36" s="2463"/>
      <c r="U36" s="2463"/>
      <c r="V36" s="2463"/>
      <c r="W36" s="2463"/>
      <c r="X36" s="2463"/>
      <c r="Y36" s="2463"/>
      <c r="Z36" s="2463"/>
      <c r="AA36" s="2463"/>
      <c r="AB36" s="2464"/>
    </row>
    <row r="37" spans="2:28" ht="75" customHeight="1" thickBot="1" x14ac:dyDescent="0.4">
      <c r="B37" s="3452" t="s">
        <v>1172</v>
      </c>
      <c r="C37" s="3453"/>
      <c r="D37" s="3453"/>
      <c r="E37" s="3453"/>
      <c r="F37" s="3453"/>
      <c r="G37" s="3454"/>
      <c r="H37" s="3241">
        <v>63</v>
      </c>
      <c r="I37" s="3234">
        <v>4983</v>
      </c>
      <c r="J37" s="2887">
        <v>1.2999999999999999E-4</v>
      </c>
      <c r="K37" s="3449" t="s">
        <v>1173</v>
      </c>
      <c r="L37" s="3450"/>
      <c r="M37" s="3450"/>
      <c r="N37" s="3450"/>
      <c r="O37" s="3450"/>
      <c r="P37" s="3450"/>
      <c r="Q37" s="3450"/>
      <c r="R37" s="3450"/>
      <c r="S37" s="3450"/>
      <c r="T37" s="3450"/>
      <c r="U37" s="3450"/>
      <c r="V37" s="3450"/>
      <c r="W37" s="3450"/>
      <c r="X37" s="3450"/>
      <c r="Y37" s="3450"/>
      <c r="Z37" s="3450"/>
      <c r="AA37" s="3450"/>
      <c r="AB37" s="3451"/>
    </row>
    <row r="38" spans="2:28" ht="105" customHeight="1" thickBot="1" x14ac:dyDescent="0.4">
      <c r="B38" s="3467" t="s">
        <v>46</v>
      </c>
      <c r="C38" s="3468"/>
      <c r="D38" s="3468"/>
      <c r="E38" s="3468"/>
      <c r="F38" s="3468"/>
      <c r="G38" s="3469"/>
      <c r="H38" s="2954">
        <v>63</v>
      </c>
      <c r="I38" s="3244">
        <v>4983</v>
      </c>
      <c r="J38" s="2934">
        <v>1.2642986152919929E-2</v>
      </c>
      <c r="K38" s="3470"/>
      <c r="L38" s="3471"/>
      <c r="M38" s="3471"/>
      <c r="N38" s="3471"/>
      <c r="O38" s="3471"/>
      <c r="P38" s="3471"/>
      <c r="Q38" s="3471"/>
      <c r="R38" s="3471"/>
      <c r="S38" s="3471"/>
      <c r="T38" s="3471"/>
      <c r="U38" s="3471"/>
      <c r="V38" s="3471"/>
      <c r="W38" s="3471"/>
      <c r="X38" s="3471"/>
      <c r="Y38" s="3471"/>
      <c r="Z38" s="3471"/>
      <c r="AA38" s="3471"/>
      <c r="AB38" s="3472"/>
    </row>
    <row r="39" spans="2:28" ht="24" customHeight="1" thickBot="1" x14ac:dyDescent="0.4">
      <c r="B39" s="718"/>
      <c r="C39" s="719"/>
      <c r="D39" s="719"/>
      <c r="E39" s="719"/>
      <c r="F39" s="719"/>
      <c r="G39" s="719"/>
      <c r="H39" s="719"/>
      <c r="I39" s="719"/>
      <c r="J39" s="719"/>
      <c r="K39" s="719"/>
      <c r="L39" s="719"/>
      <c r="M39" s="719"/>
      <c r="N39" s="719"/>
      <c r="O39" s="719"/>
      <c r="P39" s="719"/>
      <c r="Q39" s="719"/>
      <c r="R39" s="719"/>
      <c r="S39" s="719"/>
      <c r="T39" s="719"/>
      <c r="U39" s="719"/>
      <c r="V39" s="719"/>
      <c r="W39" s="719"/>
      <c r="X39" s="719"/>
      <c r="Y39" s="719"/>
      <c r="Z39" s="719"/>
      <c r="AA39" s="719"/>
      <c r="AB39" s="720"/>
    </row>
    <row r="40" spans="2:28" ht="15" hidden="1" customHeight="1" thickBot="1" x14ac:dyDescent="0.4">
      <c r="B40" s="721" t="s">
        <v>981</v>
      </c>
      <c r="C40" s="722"/>
      <c r="D40" s="722"/>
      <c r="E40" s="722"/>
      <c r="F40" s="722"/>
      <c r="G40" s="722"/>
      <c r="H40" s="722"/>
      <c r="I40" s="722"/>
      <c r="J40" s="722"/>
      <c r="K40" s="722"/>
      <c r="L40" s="722"/>
      <c r="M40" s="722"/>
      <c r="N40" s="722"/>
      <c r="O40" s="722"/>
      <c r="P40" s="722"/>
      <c r="Q40" s="722"/>
      <c r="R40" s="722"/>
      <c r="S40" s="722"/>
      <c r="T40" s="722"/>
      <c r="U40" s="722"/>
      <c r="V40" s="722"/>
      <c r="W40" s="722"/>
      <c r="X40" s="722"/>
      <c r="Y40" s="722"/>
      <c r="Z40" s="722"/>
      <c r="AA40" s="722"/>
      <c r="AB40" s="723"/>
    </row>
    <row r="41" spans="2:28" ht="14.5" hidden="1" customHeight="1" x14ac:dyDescent="0.35">
      <c r="B41" s="724"/>
      <c r="C41" s="725"/>
      <c r="D41" s="725"/>
      <c r="E41" s="725"/>
      <c r="F41" s="725"/>
      <c r="G41" s="725"/>
      <c r="H41" s="725"/>
      <c r="I41" s="725"/>
      <c r="J41" s="725"/>
      <c r="K41" s="725"/>
      <c r="L41" s="725"/>
      <c r="M41" s="725"/>
      <c r="N41" s="725"/>
      <c r="O41" s="725"/>
      <c r="P41" s="725"/>
      <c r="Q41" s="725"/>
      <c r="R41" s="725"/>
      <c r="S41" s="725"/>
      <c r="T41" s="725"/>
      <c r="U41" s="725"/>
      <c r="V41" s="725"/>
      <c r="W41" s="725"/>
      <c r="X41" s="725"/>
      <c r="Y41" s="725"/>
      <c r="Z41" s="725"/>
      <c r="AA41" s="725"/>
      <c r="AB41" s="726"/>
    </row>
    <row r="42" spans="2:28" ht="14.5" hidden="1" customHeight="1" x14ac:dyDescent="0.35">
      <c r="B42" s="727"/>
      <c r="C42" s="3466"/>
      <c r="D42" s="3466"/>
      <c r="E42" s="3466"/>
      <c r="F42" s="3466"/>
      <c r="G42" s="3466"/>
      <c r="H42" s="3466"/>
      <c r="I42" s="3466"/>
      <c r="J42" s="3466"/>
      <c r="K42" s="3466"/>
      <c r="L42" s="3466"/>
      <c r="M42" s="3466"/>
      <c r="N42" s="3466"/>
      <c r="O42" s="3466"/>
      <c r="P42" s="3466"/>
      <c r="Q42" s="3466"/>
      <c r="R42" s="3466"/>
      <c r="S42" s="3466"/>
      <c r="T42" s="3466"/>
      <c r="U42" s="3466"/>
      <c r="V42" s="3466"/>
      <c r="W42" s="3466"/>
      <c r="X42" s="3466"/>
      <c r="Y42" s="3466"/>
      <c r="Z42" s="3466"/>
      <c r="AA42" s="3466"/>
      <c r="AB42" s="729"/>
    </row>
    <row r="43" spans="2:28" ht="14.5" hidden="1" customHeight="1" x14ac:dyDescent="0.35">
      <c r="B43" s="727"/>
      <c r="C43" s="3466"/>
      <c r="D43" s="3466"/>
      <c r="E43" s="3466"/>
      <c r="F43" s="3466"/>
      <c r="G43" s="3466"/>
      <c r="H43" s="3466"/>
      <c r="I43" s="3466"/>
      <c r="J43" s="3466"/>
      <c r="K43" s="3466"/>
      <c r="L43" s="3466"/>
      <c r="M43" s="3466"/>
      <c r="N43" s="3466"/>
      <c r="O43" s="3466"/>
      <c r="P43" s="3466"/>
      <c r="Q43" s="3466"/>
      <c r="R43" s="3466"/>
      <c r="S43" s="3466"/>
      <c r="T43" s="3466"/>
      <c r="U43" s="3466"/>
      <c r="V43" s="3466"/>
      <c r="W43" s="3466"/>
      <c r="X43" s="3466"/>
      <c r="Y43" s="3466"/>
      <c r="Z43" s="3466"/>
      <c r="AA43" s="3466"/>
      <c r="AB43" s="729"/>
    </row>
    <row r="44" spans="2:28" ht="14.5" hidden="1" customHeight="1" x14ac:dyDescent="0.35">
      <c r="B44" s="727"/>
      <c r="C44" s="3466"/>
      <c r="D44" s="3466"/>
      <c r="E44" s="3466"/>
      <c r="F44" s="3466"/>
      <c r="G44" s="3466"/>
      <c r="H44" s="3466"/>
      <c r="I44" s="3466"/>
      <c r="J44" s="3466"/>
      <c r="K44" s="3466"/>
      <c r="L44" s="3466"/>
      <c r="M44" s="3466"/>
      <c r="N44" s="3466"/>
      <c r="O44" s="3466"/>
      <c r="P44" s="3466"/>
      <c r="Q44" s="3466"/>
      <c r="R44" s="3466"/>
      <c r="S44" s="3466"/>
      <c r="T44" s="3466"/>
      <c r="U44" s="3466"/>
      <c r="V44" s="3466"/>
      <c r="W44" s="3466"/>
      <c r="X44" s="3466"/>
      <c r="Y44" s="3466"/>
      <c r="Z44" s="3466"/>
      <c r="AA44" s="3466"/>
      <c r="AB44" s="729"/>
    </row>
    <row r="45" spans="2:28" ht="14.5" hidden="1" customHeight="1" x14ac:dyDescent="0.35">
      <c r="B45" s="727"/>
      <c r="C45" s="3466"/>
      <c r="D45" s="3466"/>
      <c r="E45" s="3466"/>
      <c r="F45" s="3466"/>
      <c r="G45" s="3466"/>
      <c r="H45" s="3466"/>
      <c r="I45" s="3466"/>
      <c r="J45" s="3466"/>
      <c r="K45" s="3466"/>
      <c r="L45" s="3466"/>
      <c r="M45" s="3466"/>
      <c r="N45" s="3466"/>
      <c r="O45" s="3466"/>
      <c r="P45" s="3466"/>
      <c r="Q45" s="3466"/>
      <c r="R45" s="3466"/>
      <c r="S45" s="3466"/>
      <c r="T45" s="3466"/>
      <c r="U45" s="3466"/>
      <c r="V45" s="3466"/>
      <c r="W45" s="3466"/>
      <c r="X45" s="3466"/>
      <c r="Y45" s="3466"/>
      <c r="Z45" s="3466"/>
      <c r="AA45" s="3466"/>
      <c r="AB45" s="729"/>
    </row>
    <row r="46" spans="2:28" ht="14.5" hidden="1" customHeight="1" x14ac:dyDescent="0.35">
      <c r="B46" s="727"/>
      <c r="C46" s="3466"/>
      <c r="D46" s="3466"/>
      <c r="E46" s="3466"/>
      <c r="F46" s="3466"/>
      <c r="G46" s="3466"/>
      <c r="H46" s="3466"/>
      <c r="I46" s="3466"/>
      <c r="J46" s="3466"/>
      <c r="K46" s="3466"/>
      <c r="L46" s="3466"/>
      <c r="M46" s="3466"/>
      <c r="N46" s="3466"/>
      <c r="O46" s="3466"/>
      <c r="P46" s="3466"/>
      <c r="Q46" s="3466"/>
      <c r="R46" s="3466"/>
      <c r="S46" s="3466"/>
      <c r="T46" s="3466"/>
      <c r="U46" s="3466"/>
      <c r="V46" s="3466"/>
      <c r="W46" s="3466"/>
      <c r="X46" s="3466"/>
      <c r="Y46" s="3466"/>
      <c r="Z46" s="3466"/>
      <c r="AA46" s="3466"/>
      <c r="AB46" s="729"/>
    </row>
    <row r="47" spans="2:28" ht="14.5" hidden="1" customHeight="1" x14ac:dyDescent="0.35">
      <c r="B47" s="727"/>
      <c r="C47" s="3466"/>
      <c r="D47" s="3466"/>
      <c r="E47" s="3466"/>
      <c r="F47" s="3466"/>
      <c r="G47" s="3466"/>
      <c r="H47" s="3466"/>
      <c r="I47" s="3466"/>
      <c r="J47" s="3466"/>
      <c r="K47" s="3466"/>
      <c r="L47" s="3466"/>
      <c r="M47" s="3466"/>
      <c r="N47" s="3466"/>
      <c r="O47" s="3466"/>
      <c r="P47" s="3466"/>
      <c r="Q47" s="3466"/>
      <c r="R47" s="3466"/>
      <c r="S47" s="3466"/>
      <c r="T47" s="3466"/>
      <c r="U47" s="3466"/>
      <c r="V47" s="3466"/>
      <c r="W47" s="3466"/>
      <c r="X47" s="3466"/>
      <c r="Y47" s="3466"/>
      <c r="Z47" s="3466"/>
      <c r="AA47" s="3466"/>
      <c r="AB47" s="729"/>
    </row>
    <row r="48" spans="2:28" ht="15.75" customHeight="1" x14ac:dyDescent="0.35">
      <c r="B48" s="727"/>
      <c r="C48" s="3466"/>
      <c r="D48" s="3466"/>
      <c r="E48" s="3466"/>
      <c r="F48" s="3466"/>
      <c r="G48" s="3466"/>
      <c r="H48" s="3466"/>
      <c r="I48" s="3466"/>
      <c r="J48" s="3466"/>
      <c r="K48" s="3466"/>
      <c r="L48" s="3466"/>
      <c r="M48" s="3466"/>
      <c r="N48" s="3466"/>
      <c r="O48" s="3466"/>
      <c r="P48" s="3466"/>
      <c r="Q48" s="3466"/>
      <c r="R48" s="3466"/>
      <c r="S48" s="3466"/>
      <c r="T48" s="3466"/>
      <c r="U48" s="3466"/>
      <c r="V48" s="3466"/>
      <c r="W48" s="3466"/>
      <c r="X48" s="3466"/>
      <c r="Y48" s="3466"/>
      <c r="Z48" s="3466"/>
      <c r="AA48" s="3466"/>
      <c r="AB48" s="729"/>
    </row>
    <row r="49" spans="1:28" ht="5.25" customHeight="1" x14ac:dyDescent="0.35">
      <c r="B49" s="727"/>
      <c r="C49" s="3466"/>
      <c r="D49" s="3466"/>
      <c r="E49" s="3466"/>
      <c r="F49" s="3466"/>
      <c r="G49" s="3466"/>
      <c r="H49" s="3466"/>
      <c r="I49" s="3466"/>
      <c r="J49" s="3466"/>
      <c r="K49" s="3466"/>
      <c r="L49" s="3466"/>
      <c r="M49" s="3466"/>
      <c r="N49" s="3466"/>
      <c r="O49" s="3466"/>
      <c r="P49" s="3466"/>
      <c r="Q49" s="3466"/>
      <c r="R49" s="3466"/>
      <c r="S49" s="3466"/>
      <c r="T49" s="3466"/>
      <c r="U49" s="3466"/>
      <c r="V49" s="3466"/>
      <c r="W49" s="3466"/>
      <c r="X49" s="3466"/>
      <c r="Y49" s="3466"/>
      <c r="Z49" s="3466"/>
      <c r="AA49" s="3466"/>
      <c r="AB49" s="729"/>
    </row>
    <row r="50" spans="1:28" ht="15" thickBot="1" x14ac:dyDescent="0.4">
      <c r="B50" s="730"/>
      <c r="C50" s="731"/>
      <c r="D50" s="731"/>
      <c r="E50" s="731"/>
      <c r="F50" s="731"/>
      <c r="G50" s="731"/>
      <c r="H50" s="731"/>
      <c r="I50" s="731"/>
      <c r="J50" s="731"/>
      <c r="K50" s="731"/>
      <c r="L50" s="731"/>
      <c r="M50" s="731"/>
      <c r="N50" s="731"/>
      <c r="O50" s="731"/>
      <c r="P50" s="731"/>
      <c r="Q50" s="731"/>
      <c r="R50" s="731"/>
      <c r="S50" s="731"/>
      <c r="T50" s="731"/>
      <c r="U50" s="731"/>
      <c r="V50" s="731"/>
      <c r="W50" s="731"/>
      <c r="X50" s="731"/>
      <c r="Y50" s="731"/>
      <c r="Z50" s="731"/>
      <c r="AA50" s="731"/>
      <c r="AB50" s="732"/>
    </row>
    <row r="51" spans="1:28" ht="14.5" customHeight="1" thickBot="1" x14ac:dyDescent="0.4">
      <c r="B51" s="733"/>
      <c r="C51" s="734"/>
      <c r="D51" s="734"/>
      <c r="E51" s="734"/>
      <c r="F51" s="734"/>
      <c r="G51" s="734"/>
      <c r="H51" s="734"/>
      <c r="I51" s="734"/>
      <c r="J51" s="734"/>
      <c r="K51" s="734"/>
      <c r="L51" s="734"/>
      <c r="M51" s="734"/>
      <c r="N51" s="734"/>
      <c r="O51" s="734"/>
      <c r="P51" s="734"/>
      <c r="Q51" s="734"/>
      <c r="R51" s="734"/>
      <c r="S51" s="734"/>
      <c r="T51" s="734"/>
      <c r="U51" s="734"/>
      <c r="V51" s="734"/>
      <c r="W51" s="734"/>
      <c r="X51" s="734"/>
      <c r="Y51" s="734"/>
      <c r="Z51" s="734"/>
      <c r="AA51" s="734"/>
      <c r="AB51" s="735"/>
    </row>
    <row r="52" spans="1:28" x14ac:dyDescent="0.35">
      <c r="B52" s="3462" t="s">
        <v>41</v>
      </c>
      <c r="C52" s="3463"/>
      <c r="D52" s="3463"/>
      <c r="E52" s="3463"/>
      <c r="F52" s="3463"/>
      <c r="G52" s="3464"/>
      <c r="H52" s="3465" t="s">
        <v>68</v>
      </c>
      <c r="I52" s="3464"/>
      <c r="J52" s="3465" t="s">
        <v>48</v>
      </c>
      <c r="K52" s="3463"/>
      <c r="L52" s="3463"/>
      <c r="M52" s="3464"/>
      <c r="N52" s="3465" t="s">
        <v>49</v>
      </c>
      <c r="O52" s="3463"/>
      <c r="P52" s="3463"/>
      <c r="Q52" s="3463"/>
      <c r="R52" s="3463"/>
      <c r="S52" s="3463"/>
      <c r="T52" s="3463"/>
      <c r="U52" s="3464"/>
      <c r="V52" s="3476" t="s">
        <v>50</v>
      </c>
      <c r="W52" s="3477"/>
      <c r="X52" s="3477"/>
      <c r="Y52" s="3477"/>
      <c r="Z52" s="3477"/>
      <c r="AA52" s="3477"/>
      <c r="AB52" s="3478"/>
    </row>
    <row r="53" spans="1:28" x14ac:dyDescent="0.35">
      <c r="A53" s="3253"/>
      <c r="B53" s="2900" t="s">
        <v>481</v>
      </c>
      <c r="C53" s="2524"/>
      <c r="D53" s="2524"/>
      <c r="E53" s="2524"/>
      <c r="F53" s="2524"/>
      <c r="G53" s="2525"/>
      <c r="H53" s="2902">
        <v>0.1</v>
      </c>
      <c r="I53" s="2525"/>
      <c r="J53" s="2902">
        <v>6.0999999999999999E-2</v>
      </c>
      <c r="K53" s="2524"/>
      <c r="L53" s="2524"/>
      <c r="M53" s="2525"/>
      <c r="N53" s="3473" t="s">
        <v>1174</v>
      </c>
      <c r="O53" s="3474"/>
      <c r="P53" s="3474"/>
      <c r="Q53" s="3474"/>
      <c r="R53" s="3474"/>
      <c r="S53" s="3474"/>
      <c r="T53" s="3474"/>
      <c r="U53" s="3475"/>
      <c r="V53" s="2450" t="s">
        <v>516</v>
      </c>
      <c r="W53" s="2451"/>
      <c r="X53" s="2451"/>
      <c r="Y53" s="2451"/>
      <c r="Z53" s="2451"/>
      <c r="AA53" s="2451"/>
      <c r="AB53" s="3481"/>
    </row>
    <row r="54" spans="1:28" x14ac:dyDescent="0.35">
      <c r="B54" s="2900" t="s">
        <v>483</v>
      </c>
      <c r="C54" s="2524"/>
      <c r="D54" s="2524"/>
      <c r="E54" s="2524"/>
      <c r="F54" s="2524"/>
      <c r="G54" s="2525"/>
      <c r="H54" s="2902">
        <v>0.06</v>
      </c>
      <c r="I54" s="2525"/>
      <c r="J54" s="2902">
        <v>1.6E-2</v>
      </c>
      <c r="K54" s="2524"/>
      <c r="L54" s="2524"/>
      <c r="M54" s="2525"/>
      <c r="N54" s="3473" t="s">
        <v>1175</v>
      </c>
      <c r="O54" s="3474"/>
      <c r="P54" s="3474"/>
      <c r="Q54" s="3474"/>
      <c r="R54" s="3474"/>
      <c r="S54" s="3474"/>
      <c r="T54" s="3474"/>
      <c r="U54" s="3475"/>
      <c r="V54" s="3456" t="s">
        <v>869</v>
      </c>
      <c r="W54" s="3457"/>
      <c r="X54" s="3457"/>
      <c r="Y54" s="3457"/>
      <c r="Z54" s="3457"/>
      <c r="AA54" s="3457"/>
      <c r="AB54" s="3458"/>
    </row>
    <row r="55" spans="1:28" x14ac:dyDescent="0.35">
      <c r="B55" s="2900" t="s">
        <v>484</v>
      </c>
      <c r="C55" s="2524"/>
      <c r="D55" s="2524"/>
      <c r="E55" s="2524"/>
      <c r="F55" s="2524"/>
      <c r="G55" s="2525"/>
      <c r="H55" s="2902">
        <v>1.6E-2</v>
      </c>
      <c r="I55" s="2525"/>
      <c r="J55" s="3459">
        <v>1.2642986152919901E-2</v>
      </c>
      <c r="K55" s="3460"/>
      <c r="L55" s="3460"/>
      <c r="M55" s="3461"/>
      <c r="N55" s="3473" t="s">
        <v>1176</v>
      </c>
      <c r="O55" s="3474"/>
      <c r="P55" s="3474"/>
      <c r="Q55" s="3474"/>
      <c r="R55" s="3474"/>
      <c r="S55" s="3474"/>
      <c r="T55" s="3474"/>
      <c r="U55" s="3475"/>
      <c r="V55" s="3456" t="s">
        <v>869</v>
      </c>
      <c r="W55" s="3457"/>
      <c r="X55" s="3457"/>
      <c r="Y55" s="3457"/>
      <c r="Z55" s="3457"/>
      <c r="AA55" s="3457"/>
      <c r="AB55" s="3458"/>
    </row>
    <row r="56" spans="1:28" x14ac:dyDescent="0.35">
      <c r="B56" s="714"/>
      <c r="C56" s="712"/>
      <c r="D56" s="712"/>
      <c r="E56" s="712"/>
      <c r="F56" s="712"/>
      <c r="G56" s="715"/>
      <c r="H56" s="711"/>
      <c r="I56" s="715"/>
      <c r="J56" s="711"/>
      <c r="K56" s="712"/>
      <c r="L56" s="712"/>
      <c r="M56" s="715"/>
      <c r="N56" s="711"/>
      <c r="O56" s="712"/>
      <c r="P56" s="712"/>
      <c r="Q56" s="712"/>
      <c r="R56" s="712"/>
      <c r="S56" s="712"/>
      <c r="T56" s="712"/>
      <c r="U56" s="715"/>
      <c r="V56" s="711"/>
      <c r="W56" s="712"/>
      <c r="X56" s="712"/>
      <c r="Y56" s="712"/>
      <c r="Z56" s="712"/>
      <c r="AA56" s="712"/>
      <c r="AB56" s="713"/>
    </row>
    <row r="57" spans="1:28" x14ac:dyDescent="0.35">
      <c r="B57" s="714"/>
      <c r="C57" s="712"/>
      <c r="D57" s="712"/>
      <c r="E57" s="712"/>
      <c r="F57" s="712"/>
      <c r="G57" s="715"/>
      <c r="H57" s="711"/>
      <c r="I57" s="715"/>
      <c r="J57" s="711"/>
      <c r="K57" s="712"/>
      <c r="L57" s="712"/>
      <c r="M57" s="715"/>
      <c r="N57" s="711"/>
      <c r="O57" s="712"/>
      <c r="P57" s="712"/>
      <c r="Q57" s="712"/>
      <c r="R57" s="712"/>
      <c r="S57" s="712"/>
      <c r="T57" s="712"/>
      <c r="U57" s="715"/>
      <c r="V57" s="711"/>
      <c r="W57" s="712"/>
      <c r="X57" s="712"/>
      <c r="Y57" s="712"/>
      <c r="Z57" s="712"/>
      <c r="AA57" s="712"/>
      <c r="AB57" s="713"/>
    </row>
    <row r="58" spans="1:28" x14ac:dyDescent="0.35">
      <c r="B58" s="714"/>
      <c r="C58" s="712"/>
      <c r="D58" s="712"/>
      <c r="E58" s="712"/>
      <c r="F58" s="712"/>
      <c r="G58" s="715"/>
      <c r="H58" s="711"/>
      <c r="I58" s="715"/>
      <c r="J58" s="711"/>
      <c r="K58" s="712"/>
      <c r="L58" s="712"/>
      <c r="M58" s="715"/>
      <c r="N58" s="711"/>
      <c r="O58" s="712"/>
      <c r="P58" s="712"/>
      <c r="Q58" s="712"/>
      <c r="R58" s="712"/>
      <c r="S58" s="712"/>
      <c r="T58" s="712"/>
      <c r="U58" s="715"/>
      <c r="V58" s="711"/>
      <c r="W58" s="712"/>
      <c r="X58" s="712"/>
      <c r="Y58" s="712"/>
      <c r="Z58" s="712"/>
      <c r="AA58" s="712"/>
      <c r="AB58" s="713"/>
    </row>
    <row r="59" spans="1:28" x14ac:dyDescent="0.35">
      <c r="B59" s="714"/>
      <c r="C59" s="712"/>
      <c r="D59" s="712"/>
      <c r="E59" s="712"/>
      <c r="F59" s="712"/>
      <c r="G59" s="715"/>
      <c r="H59" s="711"/>
      <c r="I59" s="715"/>
      <c r="J59" s="711"/>
      <c r="K59" s="712"/>
      <c r="L59" s="712"/>
      <c r="M59" s="715"/>
      <c r="N59" s="711"/>
      <c r="O59" s="712"/>
      <c r="P59" s="712"/>
      <c r="Q59" s="712"/>
      <c r="R59" s="712"/>
      <c r="S59" s="712"/>
      <c r="T59" s="712"/>
      <c r="U59" s="715"/>
      <c r="V59" s="711"/>
      <c r="W59" s="712"/>
      <c r="X59" s="712"/>
      <c r="Y59" s="712"/>
      <c r="Z59" s="712"/>
      <c r="AA59" s="712"/>
      <c r="AB59" s="713"/>
    </row>
    <row r="60" spans="1:28" x14ac:dyDescent="0.35">
      <c r="B60" s="714"/>
      <c r="C60" s="712"/>
      <c r="D60" s="712"/>
      <c r="E60" s="712"/>
      <c r="F60" s="712"/>
      <c r="G60" s="715"/>
      <c r="H60" s="711"/>
      <c r="I60" s="715"/>
      <c r="J60" s="711"/>
      <c r="K60" s="712"/>
      <c r="L60" s="712"/>
      <c r="M60" s="715"/>
      <c r="N60" s="711"/>
      <c r="O60" s="712"/>
      <c r="P60" s="712"/>
      <c r="Q60" s="712"/>
      <c r="R60" s="712"/>
      <c r="S60" s="712"/>
      <c r="T60" s="712"/>
      <c r="U60" s="715"/>
      <c r="V60" s="711"/>
      <c r="W60" s="712"/>
      <c r="X60" s="712"/>
      <c r="Y60" s="712"/>
      <c r="Z60" s="712"/>
      <c r="AA60" s="712"/>
      <c r="AB60" s="713"/>
    </row>
    <row r="61" spans="1:28" x14ac:dyDescent="0.35">
      <c r="B61" s="714"/>
      <c r="C61" s="712"/>
      <c r="D61" s="712"/>
      <c r="E61" s="712"/>
      <c r="F61" s="712"/>
      <c r="G61" s="715"/>
      <c r="H61" s="711"/>
      <c r="I61" s="715"/>
      <c r="J61" s="711"/>
      <c r="K61" s="712"/>
      <c r="L61" s="712"/>
      <c r="M61" s="715"/>
      <c r="N61" s="711"/>
      <c r="O61" s="712"/>
      <c r="P61" s="712"/>
      <c r="Q61" s="712"/>
      <c r="R61" s="712"/>
      <c r="S61" s="712"/>
      <c r="T61" s="712"/>
      <c r="U61" s="715"/>
      <c r="V61" s="711"/>
      <c r="W61" s="712"/>
      <c r="X61" s="712"/>
      <c r="Y61" s="712"/>
      <c r="Z61" s="712"/>
      <c r="AA61" s="712"/>
      <c r="AB61" s="713"/>
    </row>
    <row r="62" spans="1:28" x14ac:dyDescent="0.35">
      <c r="B62" s="714"/>
      <c r="C62" s="712"/>
      <c r="D62" s="712"/>
      <c r="E62" s="712"/>
      <c r="F62" s="712"/>
      <c r="G62" s="715"/>
      <c r="H62" s="711"/>
      <c r="I62" s="715"/>
      <c r="J62" s="711"/>
      <c r="K62" s="712"/>
      <c r="L62" s="712"/>
      <c r="M62" s="715"/>
      <c r="N62" s="711"/>
      <c r="O62" s="712"/>
      <c r="P62" s="712"/>
      <c r="Q62" s="712"/>
      <c r="R62" s="712"/>
      <c r="S62" s="712"/>
      <c r="T62" s="712"/>
      <c r="U62" s="715"/>
      <c r="V62" s="711"/>
      <c r="W62" s="712"/>
      <c r="X62" s="712"/>
      <c r="Y62" s="712"/>
      <c r="Z62" s="712"/>
      <c r="AA62" s="712"/>
      <c r="AB62" s="713"/>
    </row>
    <row r="63" spans="1:28" x14ac:dyDescent="0.35">
      <c r="B63" s="714"/>
      <c r="C63" s="712"/>
      <c r="D63" s="712"/>
      <c r="E63" s="712"/>
      <c r="F63" s="712"/>
      <c r="G63" s="715"/>
      <c r="H63" s="711"/>
      <c r="I63" s="715"/>
      <c r="J63" s="711"/>
      <c r="K63" s="712"/>
      <c r="L63" s="712"/>
      <c r="M63" s="715"/>
      <c r="N63" s="711"/>
      <c r="O63" s="712"/>
      <c r="P63" s="712"/>
      <c r="Q63" s="712"/>
      <c r="R63" s="712"/>
      <c r="S63" s="712"/>
      <c r="T63" s="712"/>
      <c r="U63" s="715"/>
      <c r="V63" s="711"/>
      <c r="W63" s="712"/>
      <c r="X63" s="712"/>
      <c r="Y63" s="712"/>
      <c r="Z63" s="712"/>
      <c r="AA63" s="712"/>
      <c r="AB63" s="713"/>
    </row>
    <row r="64" spans="1:28" ht="15" thickBot="1" x14ac:dyDescent="0.4">
      <c r="B64" s="3455"/>
      <c r="C64" s="2428"/>
      <c r="D64" s="2428"/>
      <c r="E64" s="2428"/>
      <c r="F64" s="2428"/>
      <c r="G64" s="2429"/>
      <c r="H64" s="2427"/>
      <c r="I64" s="2429"/>
      <c r="J64" s="2427"/>
      <c r="K64" s="2428"/>
      <c r="L64" s="2428"/>
      <c r="M64" s="2429"/>
      <c r="N64" s="2427"/>
      <c r="O64" s="2428"/>
      <c r="P64" s="2428"/>
      <c r="Q64" s="2428"/>
      <c r="R64" s="2428"/>
      <c r="S64" s="2428"/>
      <c r="T64" s="2428"/>
      <c r="U64" s="2429"/>
      <c r="V64" s="2427"/>
      <c r="W64" s="2428"/>
      <c r="X64" s="2428"/>
      <c r="Y64" s="2428"/>
      <c r="Z64" s="2428"/>
      <c r="AA64" s="2428"/>
      <c r="AB64" s="2430"/>
    </row>
    <row r="65" spans="2:28" ht="15" thickBot="1" x14ac:dyDescent="0.4">
      <c r="B65" s="690"/>
      <c r="C65" s="691"/>
      <c r="D65" s="691"/>
      <c r="E65" s="691"/>
      <c r="F65" s="691"/>
      <c r="G65" s="691"/>
      <c r="H65" s="691"/>
      <c r="I65" s="691"/>
      <c r="J65" s="691"/>
      <c r="K65" s="691"/>
      <c r="L65" s="691"/>
      <c r="M65" s="691"/>
      <c r="N65" s="691"/>
      <c r="O65" s="691"/>
      <c r="P65" s="691"/>
      <c r="Q65" s="691"/>
      <c r="R65" s="691"/>
      <c r="S65" s="691"/>
      <c r="T65" s="691"/>
      <c r="U65" s="691"/>
      <c r="V65" s="691"/>
      <c r="W65" s="691"/>
      <c r="X65" s="691"/>
      <c r="Y65" s="691"/>
      <c r="Z65" s="691"/>
      <c r="AA65" s="691"/>
      <c r="AB65" s="692"/>
    </row>
    <row r="66" spans="2:28" x14ac:dyDescent="0.35">
      <c r="B66" s="1444" t="s">
        <v>987</v>
      </c>
      <c r="C66" s="1445"/>
      <c r="D66" s="1445"/>
      <c r="E66" s="1445"/>
      <c r="F66" s="1445"/>
      <c r="G66" s="1445"/>
      <c r="H66" s="3492" t="s">
        <v>988</v>
      </c>
      <c r="I66" s="3492"/>
      <c r="J66" s="3492"/>
      <c r="K66" s="3492"/>
      <c r="L66" s="3492"/>
      <c r="M66" s="3492"/>
      <c r="N66" s="3492"/>
      <c r="O66" s="3492"/>
      <c r="P66" s="3492"/>
      <c r="Q66" s="3492"/>
      <c r="R66" s="3493"/>
      <c r="S66" s="3491" t="s">
        <v>989</v>
      </c>
      <c r="T66" s="3492"/>
      <c r="U66" s="3492"/>
      <c r="V66" s="3492"/>
      <c r="W66" s="3492"/>
      <c r="X66" s="3492"/>
      <c r="Y66" s="3492"/>
      <c r="Z66" s="3492"/>
      <c r="AA66" s="3492"/>
      <c r="AB66" s="3493"/>
    </row>
    <row r="67" spans="2:28" ht="15" thickBot="1" x14ac:dyDescent="0.4">
      <c r="B67" s="1447"/>
      <c r="C67" s="1448"/>
      <c r="D67" s="1448"/>
      <c r="E67" s="1448"/>
      <c r="F67" s="1448"/>
      <c r="G67" s="1448"/>
      <c r="H67" s="3495"/>
      <c r="I67" s="3495"/>
      <c r="J67" s="3495"/>
      <c r="K67" s="3495"/>
      <c r="L67" s="3495"/>
      <c r="M67" s="3495"/>
      <c r="N67" s="3495"/>
      <c r="O67" s="3495"/>
      <c r="P67" s="3495"/>
      <c r="Q67" s="3495"/>
      <c r="R67" s="3496"/>
      <c r="S67" s="3494"/>
      <c r="T67" s="3495"/>
      <c r="U67" s="3495"/>
      <c r="V67" s="3495"/>
      <c r="W67" s="3495"/>
      <c r="X67" s="3495"/>
      <c r="Y67" s="3495"/>
      <c r="Z67" s="3495"/>
      <c r="AA67" s="3495"/>
      <c r="AB67" s="3496"/>
    </row>
    <row r="68" spans="2:28" ht="15.5" customHeight="1" thickBot="1" x14ac:dyDescent="0.4">
      <c r="B68" s="698">
        <v>1.2642986152919929E-2</v>
      </c>
      <c r="C68" s="699"/>
      <c r="D68" s="699"/>
      <c r="E68" s="699"/>
      <c r="F68" s="699"/>
      <c r="G68" s="700"/>
      <c r="H68" s="701" t="s">
        <v>990</v>
      </c>
      <c r="I68" s="702"/>
      <c r="J68" s="702"/>
      <c r="K68" s="702"/>
      <c r="L68" s="702"/>
      <c r="M68" s="702"/>
      <c r="N68" s="702"/>
      <c r="O68" s="702"/>
      <c r="P68" s="702"/>
      <c r="Q68" s="702"/>
      <c r="R68" s="703"/>
      <c r="S68" s="690"/>
      <c r="T68" s="691"/>
      <c r="U68" s="691"/>
      <c r="V68" s="691"/>
      <c r="W68" s="691"/>
      <c r="X68" s="691"/>
      <c r="Y68" s="691"/>
      <c r="Z68" s="691"/>
      <c r="AA68" s="691"/>
      <c r="AB68" s="692"/>
    </row>
    <row r="69" spans="2:28" ht="15" thickBot="1" x14ac:dyDescent="0.4">
      <c r="B69" s="669"/>
      <c r="C69" s="670"/>
      <c r="D69" s="670"/>
      <c r="E69" s="670"/>
      <c r="F69" s="670"/>
      <c r="G69" s="670"/>
      <c r="H69" s="670"/>
      <c r="I69" s="670"/>
      <c r="J69" s="670"/>
      <c r="K69" s="670"/>
      <c r="L69" s="670"/>
      <c r="M69" s="670"/>
      <c r="N69" s="670"/>
      <c r="O69" s="670"/>
      <c r="P69" s="670"/>
      <c r="Q69" s="670"/>
      <c r="R69" s="670"/>
      <c r="S69" s="670"/>
      <c r="T69" s="670"/>
      <c r="U69" s="670"/>
      <c r="V69" s="670"/>
      <c r="W69" s="670"/>
      <c r="X69" s="670"/>
      <c r="Y69" s="670"/>
      <c r="Z69" s="670"/>
      <c r="AA69" s="670"/>
      <c r="AB69" s="671"/>
    </row>
    <row r="70" spans="2:28" x14ac:dyDescent="0.35">
      <c r="B70" s="3498" t="s">
        <v>991</v>
      </c>
      <c r="C70" s="3499"/>
      <c r="D70" s="3499"/>
      <c r="E70" s="3499"/>
      <c r="F70" s="3499"/>
      <c r="G70" s="3499"/>
      <c r="H70" s="3500"/>
      <c r="I70" s="3497" t="s">
        <v>1177</v>
      </c>
      <c r="J70" s="1395"/>
      <c r="K70" s="1395"/>
      <c r="L70" s="1395"/>
      <c r="M70" s="1395"/>
      <c r="N70" s="1395"/>
      <c r="O70" s="1395"/>
      <c r="P70" s="1396"/>
      <c r="Q70" s="3498" t="s">
        <v>993</v>
      </c>
      <c r="R70" s="3499"/>
      <c r="S70" s="3499"/>
      <c r="T70" s="3499"/>
      <c r="U70" s="3500"/>
      <c r="V70" s="3502" t="s">
        <v>1178</v>
      </c>
      <c r="W70" s="1057"/>
      <c r="X70" s="1057"/>
      <c r="Y70" s="1057"/>
      <c r="Z70" s="1057"/>
      <c r="AA70" s="1057"/>
      <c r="AB70" s="1058"/>
    </row>
    <row r="71" spans="2:28" ht="112.5" customHeight="1" thickBot="1" x14ac:dyDescent="0.4">
      <c r="B71" s="675"/>
      <c r="C71" s="676"/>
      <c r="D71" s="676"/>
      <c r="E71" s="676"/>
      <c r="F71" s="676"/>
      <c r="G71" s="676"/>
      <c r="H71" s="677"/>
      <c r="I71" s="681"/>
      <c r="J71" s="682"/>
      <c r="K71" s="682"/>
      <c r="L71" s="682"/>
      <c r="M71" s="682"/>
      <c r="N71" s="682"/>
      <c r="O71" s="682"/>
      <c r="P71" s="683"/>
      <c r="Q71" s="675"/>
      <c r="R71" s="676"/>
      <c r="S71" s="676"/>
      <c r="T71" s="676"/>
      <c r="U71" s="677"/>
      <c r="V71" s="1059"/>
      <c r="W71" s="1060"/>
      <c r="X71" s="1060"/>
      <c r="Y71" s="1060"/>
      <c r="Z71" s="1060"/>
      <c r="AA71" s="1060"/>
      <c r="AB71" s="1061"/>
    </row>
  </sheetData>
  <mergeCells count="159">
    <mergeCell ref="V70:AB71"/>
    <mergeCell ref="B10:AB10"/>
    <mergeCell ref="B16:AB16"/>
    <mergeCell ref="K32:N32"/>
    <mergeCell ref="O32:R32"/>
    <mergeCell ref="S32:T32"/>
    <mergeCell ref="U32:W32"/>
    <mergeCell ref="X32:Y32"/>
    <mergeCell ref="I14:U15"/>
    <mergeCell ref="K21:T21"/>
    <mergeCell ref="B70:H71"/>
    <mergeCell ref="Q70:U71"/>
    <mergeCell ref="I70:P71"/>
    <mergeCell ref="B69:AB69"/>
    <mergeCell ref="B68:G68"/>
    <mergeCell ref="H68:R68"/>
    <mergeCell ref="S68:AB68"/>
    <mergeCell ref="B65:AB65"/>
    <mergeCell ref="B60:G60"/>
    <mergeCell ref="V60:AB60"/>
    <mergeCell ref="V63:AB63"/>
    <mergeCell ref="V64:AB64"/>
    <mergeCell ref="H66:R67"/>
    <mergeCell ref="S66:AB67"/>
    <mergeCell ref="V14:AB14"/>
    <mergeCell ref="V15:AB15"/>
    <mergeCell ref="B5:AB5"/>
    <mergeCell ref="Q11:U11"/>
    <mergeCell ref="I11:P12"/>
    <mergeCell ref="B9:H9"/>
    <mergeCell ref="I9:AB9"/>
    <mergeCell ref="B11:H12"/>
    <mergeCell ref="B8:AB8"/>
    <mergeCell ref="Q12:U12"/>
    <mergeCell ref="Z11:AB11"/>
    <mergeCell ref="V11:Y11"/>
    <mergeCell ref="V12:Y12"/>
    <mergeCell ref="Z12:AB12"/>
    <mergeCell ref="N55:U55"/>
    <mergeCell ref="N56:U56"/>
    <mergeCell ref="B2:G4"/>
    <mergeCell ref="H2:AB2"/>
    <mergeCell ref="H3:O3"/>
    <mergeCell ref="P3:AB3"/>
    <mergeCell ref="H4:AB4"/>
    <mergeCell ref="B6:H7"/>
    <mergeCell ref="Z32:AB32"/>
    <mergeCell ref="Z33:AB33"/>
    <mergeCell ref="I28:L29"/>
    <mergeCell ref="K33:N33"/>
    <mergeCell ref="O33:R33"/>
    <mergeCell ref="B31:J33"/>
    <mergeCell ref="S33:T33"/>
    <mergeCell ref="U33:W33"/>
    <mergeCell ref="X33:Y33"/>
    <mergeCell ref="I6:I7"/>
    <mergeCell ref="J6:K7"/>
    <mergeCell ref="L6:AB7"/>
    <mergeCell ref="M28:W28"/>
    <mergeCell ref="M29:W29"/>
    <mergeCell ref="X28:AB28"/>
    <mergeCell ref="X29:AB29"/>
    <mergeCell ref="V54:AB54"/>
    <mergeCell ref="V53:AB53"/>
    <mergeCell ref="B30:AB30"/>
    <mergeCell ref="B34:AB34"/>
    <mergeCell ref="K31:R31"/>
    <mergeCell ref="S31:W31"/>
    <mergeCell ref="X31:AB31"/>
    <mergeCell ref="J52:M52"/>
    <mergeCell ref="N52:U52"/>
    <mergeCell ref="V52:AB52"/>
    <mergeCell ref="N53:U53"/>
    <mergeCell ref="N54:U54"/>
    <mergeCell ref="K38:AB38"/>
    <mergeCell ref="B66:G67"/>
    <mergeCell ref="H56:I56"/>
    <mergeCell ref="J56:M56"/>
    <mergeCell ref="H53:I53"/>
    <mergeCell ref="J53:M53"/>
    <mergeCell ref="B54:G54"/>
    <mergeCell ref="B53:G53"/>
    <mergeCell ref="B55:G55"/>
    <mergeCell ref="B56:G56"/>
    <mergeCell ref="H55:I55"/>
    <mergeCell ref="B61:G61"/>
    <mergeCell ref="B62:G62"/>
    <mergeCell ref="B58:G58"/>
    <mergeCell ref="B59:G59"/>
    <mergeCell ref="B57:G57"/>
    <mergeCell ref="N57:U57"/>
    <mergeCell ref="B38:G38"/>
    <mergeCell ref="B40:AB40"/>
    <mergeCell ref="B41:AB50"/>
    <mergeCell ref="H52:I52"/>
    <mergeCell ref="B52:G52"/>
    <mergeCell ref="V57:AB57"/>
    <mergeCell ref="V58:AB58"/>
    <mergeCell ref="V59:AB59"/>
    <mergeCell ref="H58:I58"/>
    <mergeCell ref="J58:M58"/>
    <mergeCell ref="H59:I59"/>
    <mergeCell ref="J59:M59"/>
    <mergeCell ref="H54:I54"/>
    <mergeCell ref="J54:M54"/>
    <mergeCell ref="H57:I57"/>
    <mergeCell ref="J57:M57"/>
    <mergeCell ref="N58:U58"/>
    <mergeCell ref="N59:U59"/>
    <mergeCell ref="J55:M55"/>
    <mergeCell ref="V55:AB55"/>
    <mergeCell ref="V56:AB56"/>
    <mergeCell ref="B39:AB39"/>
    <mergeCell ref="B51:AB51"/>
    <mergeCell ref="N64:U64"/>
    <mergeCell ref="V61:AB61"/>
    <mergeCell ref="V62:AB62"/>
    <mergeCell ref="H60:I60"/>
    <mergeCell ref="J60:M60"/>
    <mergeCell ref="N60:U60"/>
    <mergeCell ref="J61:M61"/>
    <mergeCell ref="H62:I62"/>
    <mergeCell ref="J62:M62"/>
    <mergeCell ref="N61:U61"/>
    <mergeCell ref="N62:U62"/>
    <mergeCell ref="B18:AB18"/>
    <mergeCell ref="B20:AB20"/>
    <mergeCell ref="U21:AB21"/>
    <mergeCell ref="B13:AB13"/>
    <mergeCell ref="H63:I63"/>
    <mergeCell ref="J63:M63"/>
    <mergeCell ref="H64:I64"/>
    <mergeCell ref="J64:M64"/>
    <mergeCell ref="B63:G63"/>
    <mergeCell ref="B64:G64"/>
    <mergeCell ref="H61:I61"/>
    <mergeCell ref="B28:H29"/>
    <mergeCell ref="B26:M26"/>
    <mergeCell ref="B14:H15"/>
    <mergeCell ref="N26:AB26"/>
    <mergeCell ref="B22:AB22"/>
    <mergeCell ref="B24:AB24"/>
    <mergeCell ref="B17:H17"/>
    <mergeCell ref="I17:AB17"/>
    <mergeCell ref="B19:H19"/>
    <mergeCell ref="I19:AB19"/>
    <mergeCell ref="B21:G21"/>
    <mergeCell ref="H21:J21"/>
    <mergeCell ref="N63:U63"/>
    <mergeCell ref="B23:H23"/>
    <mergeCell ref="I23:AB23"/>
    <mergeCell ref="B25:L25"/>
    <mergeCell ref="N25:AB25"/>
    <mergeCell ref="B35:AB35"/>
    <mergeCell ref="K36:AB36"/>
    <mergeCell ref="B36:G36"/>
    <mergeCell ref="B37:G37"/>
    <mergeCell ref="K37:AB37"/>
    <mergeCell ref="B27:AB27"/>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C08AF"/>
  </sheetPr>
  <dimension ref="B1:AB66"/>
  <sheetViews>
    <sheetView topLeftCell="B27" workbookViewId="0">
      <selection activeCell="J37" sqref="J37:J39"/>
    </sheetView>
  </sheetViews>
  <sheetFormatPr baseColWidth="10" defaultRowHeight="14.5" x14ac:dyDescent="0.35"/>
  <cols>
    <col min="2" max="7" width="4.1796875" customWidth="1"/>
  </cols>
  <sheetData>
    <row r="1" spans="2:28" ht="15" thickBot="1" x14ac:dyDescent="0.4">
      <c r="B1" s="2905"/>
      <c r="C1" s="2905"/>
      <c r="D1" s="2905"/>
      <c r="E1" s="2905"/>
      <c r="F1" s="2905"/>
      <c r="G1" s="2903"/>
      <c r="H1" s="2903"/>
      <c r="I1" s="2903"/>
      <c r="J1" s="2903"/>
      <c r="K1" s="2903"/>
      <c r="L1" s="2903"/>
      <c r="M1" s="2903"/>
      <c r="N1" s="2903"/>
      <c r="O1" s="2903"/>
      <c r="P1" s="2903"/>
      <c r="Q1" s="2903"/>
      <c r="R1" s="2903"/>
      <c r="S1" s="2903"/>
      <c r="T1" s="2903"/>
      <c r="U1" s="2903"/>
      <c r="V1" s="2903"/>
      <c r="W1" s="2903"/>
      <c r="X1" s="2903"/>
      <c r="Y1" s="2903"/>
      <c r="Z1" s="2903"/>
      <c r="AA1" s="2903"/>
      <c r="AB1" s="2903"/>
    </row>
    <row r="2" spans="2:28" x14ac:dyDescent="0.35">
      <c r="B2" s="858"/>
      <c r="C2" s="859"/>
      <c r="D2" s="859"/>
      <c r="E2" s="859"/>
      <c r="F2" s="859"/>
      <c r="G2" s="859"/>
      <c r="H2" s="860" t="s">
        <v>0</v>
      </c>
      <c r="I2" s="860"/>
      <c r="J2" s="860"/>
      <c r="K2" s="860"/>
      <c r="L2" s="860"/>
      <c r="M2" s="860"/>
      <c r="N2" s="860"/>
      <c r="O2" s="860"/>
      <c r="P2" s="860"/>
      <c r="Q2" s="860"/>
      <c r="R2" s="860"/>
      <c r="S2" s="860"/>
      <c r="T2" s="860"/>
      <c r="U2" s="860"/>
      <c r="V2" s="860"/>
      <c r="W2" s="860"/>
      <c r="X2" s="860"/>
      <c r="Y2" s="860"/>
      <c r="Z2" s="860"/>
      <c r="AA2" s="860"/>
      <c r="AB2" s="861"/>
    </row>
    <row r="3" spans="2:28" x14ac:dyDescent="0.35">
      <c r="B3" s="704"/>
      <c r="C3" s="705"/>
      <c r="D3" s="705"/>
      <c r="E3" s="705"/>
      <c r="F3" s="705"/>
      <c r="G3" s="705"/>
      <c r="H3" s="862" t="s">
        <v>959</v>
      </c>
      <c r="I3" s="862"/>
      <c r="J3" s="862"/>
      <c r="K3" s="862"/>
      <c r="L3" s="862"/>
      <c r="M3" s="862"/>
      <c r="N3" s="862"/>
      <c r="O3" s="862"/>
      <c r="P3" s="862" t="s">
        <v>71</v>
      </c>
      <c r="Q3" s="862"/>
      <c r="R3" s="862"/>
      <c r="S3" s="862"/>
      <c r="T3" s="862"/>
      <c r="U3" s="862"/>
      <c r="V3" s="862"/>
      <c r="W3" s="862"/>
      <c r="X3" s="862"/>
      <c r="Y3" s="862"/>
      <c r="Z3" s="862"/>
      <c r="AA3" s="862"/>
      <c r="AB3" s="863"/>
    </row>
    <row r="4" spans="2:28" ht="15" thickBot="1" x14ac:dyDescent="0.4">
      <c r="B4" s="707"/>
      <c r="C4" s="708"/>
      <c r="D4" s="708"/>
      <c r="E4" s="708"/>
      <c r="F4" s="708"/>
      <c r="G4" s="708"/>
      <c r="H4" s="864" t="s">
        <v>960</v>
      </c>
      <c r="I4" s="864"/>
      <c r="J4" s="864"/>
      <c r="K4" s="864"/>
      <c r="L4" s="864"/>
      <c r="M4" s="864"/>
      <c r="N4" s="864"/>
      <c r="O4" s="864"/>
      <c r="P4" s="864"/>
      <c r="Q4" s="864"/>
      <c r="R4" s="864"/>
      <c r="S4" s="864"/>
      <c r="T4" s="864"/>
      <c r="U4" s="864"/>
      <c r="V4" s="864"/>
      <c r="W4" s="864"/>
      <c r="X4" s="864"/>
      <c r="Y4" s="864"/>
      <c r="Z4" s="864"/>
      <c r="AA4" s="864"/>
      <c r="AB4" s="865"/>
    </row>
    <row r="5" spans="2:28" ht="15" thickBot="1" x14ac:dyDescent="0.4">
      <c r="B5" s="691"/>
      <c r="C5" s="691"/>
      <c r="D5" s="691"/>
      <c r="E5" s="691"/>
      <c r="F5" s="691"/>
      <c r="G5" s="691"/>
      <c r="H5" s="691"/>
      <c r="I5" s="691"/>
      <c r="J5" s="691"/>
      <c r="K5" s="691"/>
      <c r="L5" s="691"/>
      <c r="M5" s="691"/>
      <c r="N5" s="691"/>
      <c r="O5" s="691"/>
      <c r="P5" s="691"/>
      <c r="Q5" s="691"/>
      <c r="R5" s="691"/>
      <c r="S5" s="691"/>
      <c r="T5" s="691"/>
      <c r="U5" s="691"/>
      <c r="V5" s="691"/>
      <c r="W5" s="691"/>
      <c r="X5" s="691"/>
      <c r="Y5" s="691"/>
      <c r="Z5" s="691"/>
      <c r="AA5" s="691"/>
      <c r="AB5" s="691"/>
    </row>
    <row r="6" spans="2:28" x14ac:dyDescent="0.35">
      <c r="B6" s="843" t="s">
        <v>961</v>
      </c>
      <c r="C6" s="844"/>
      <c r="D6" s="844"/>
      <c r="E6" s="844"/>
      <c r="F6" s="844"/>
      <c r="G6" s="844"/>
      <c r="H6" s="844"/>
      <c r="I6" s="847">
        <v>45689</v>
      </c>
      <c r="J6" s="798" t="s">
        <v>4</v>
      </c>
      <c r="K6" s="800"/>
      <c r="L6" s="849" t="s">
        <v>1179</v>
      </c>
      <c r="M6" s="850"/>
      <c r="N6" s="850"/>
      <c r="O6" s="850"/>
      <c r="P6" s="850"/>
      <c r="Q6" s="850"/>
      <c r="R6" s="850"/>
      <c r="S6" s="850"/>
      <c r="T6" s="850"/>
      <c r="U6" s="850"/>
      <c r="V6" s="850"/>
      <c r="W6" s="850"/>
      <c r="X6" s="850"/>
      <c r="Y6" s="850"/>
      <c r="Z6" s="850"/>
      <c r="AA6" s="850"/>
      <c r="AB6" s="851"/>
    </row>
    <row r="7" spans="2:28" ht="15" thickBot="1" x14ac:dyDescent="0.4">
      <c r="B7" s="845"/>
      <c r="C7" s="846"/>
      <c r="D7" s="846"/>
      <c r="E7" s="846"/>
      <c r="F7" s="846"/>
      <c r="G7" s="846"/>
      <c r="H7" s="846"/>
      <c r="I7" s="848"/>
      <c r="J7" s="801"/>
      <c r="K7" s="803"/>
      <c r="L7" s="852"/>
      <c r="M7" s="853"/>
      <c r="N7" s="853"/>
      <c r="O7" s="853"/>
      <c r="P7" s="853"/>
      <c r="Q7" s="853"/>
      <c r="R7" s="853"/>
      <c r="S7" s="853"/>
      <c r="T7" s="853"/>
      <c r="U7" s="853"/>
      <c r="V7" s="853"/>
      <c r="W7" s="853"/>
      <c r="X7" s="853"/>
      <c r="Y7" s="853"/>
      <c r="Z7" s="853"/>
      <c r="AA7" s="853"/>
      <c r="AB7" s="854"/>
    </row>
    <row r="8" spans="2:28" ht="15" thickBot="1" x14ac:dyDescent="0.4">
      <c r="B8" s="825"/>
      <c r="C8" s="826"/>
      <c r="D8" s="826"/>
      <c r="E8" s="826"/>
      <c r="F8" s="826"/>
      <c r="G8" s="826"/>
      <c r="H8" s="826"/>
      <c r="I8" s="826"/>
      <c r="J8" s="826"/>
      <c r="K8" s="826"/>
      <c r="L8" s="826"/>
      <c r="M8" s="826"/>
      <c r="N8" s="826"/>
      <c r="O8" s="826"/>
      <c r="P8" s="826"/>
      <c r="Q8" s="826"/>
      <c r="R8" s="826"/>
      <c r="S8" s="826"/>
      <c r="T8" s="826"/>
      <c r="U8" s="826"/>
      <c r="V8" s="826"/>
      <c r="W8" s="826"/>
      <c r="X8" s="826"/>
      <c r="Y8" s="826"/>
      <c r="Z8" s="826"/>
      <c r="AA8" s="826"/>
      <c r="AB8" s="827"/>
    </row>
    <row r="9" spans="2:28" ht="15" thickBot="1" x14ac:dyDescent="0.4">
      <c r="B9" s="721" t="s">
        <v>963</v>
      </c>
      <c r="C9" s="722"/>
      <c r="D9" s="722"/>
      <c r="E9" s="722"/>
      <c r="F9" s="722"/>
      <c r="G9" s="722"/>
      <c r="H9" s="723"/>
      <c r="I9" s="855" t="s">
        <v>964</v>
      </c>
      <c r="J9" s="856"/>
      <c r="K9" s="856"/>
      <c r="L9" s="856"/>
      <c r="M9" s="856"/>
      <c r="N9" s="856"/>
      <c r="O9" s="856"/>
      <c r="P9" s="856"/>
      <c r="Q9" s="856"/>
      <c r="R9" s="856"/>
      <c r="S9" s="856"/>
      <c r="T9" s="856"/>
      <c r="U9" s="856"/>
      <c r="V9" s="856"/>
      <c r="W9" s="856"/>
      <c r="X9" s="856"/>
      <c r="Y9" s="856"/>
      <c r="Z9" s="856"/>
      <c r="AA9" s="856"/>
      <c r="AB9" s="857"/>
    </row>
    <row r="10" spans="2:28" ht="15" thickBot="1" x14ac:dyDescent="0.4">
      <c r="B10" s="825"/>
      <c r="C10" s="826"/>
      <c r="D10" s="826"/>
      <c r="E10" s="826"/>
      <c r="F10" s="826"/>
      <c r="G10" s="826"/>
      <c r="H10" s="826"/>
      <c r="I10" s="826"/>
      <c r="J10" s="826"/>
      <c r="K10" s="826"/>
      <c r="L10" s="826"/>
      <c r="M10" s="826"/>
      <c r="N10" s="826"/>
      <c r="O10" s="826"/>
      <c r="P10" s="826"/>
      <c r="Q10" s="826"/>
      <c r="R10" s="826"/>
      <c r="S10" s="826"/>
      <c r="T10" s="826"/>
      <c r="U10" s="826"/>
      <c r="V10" s="826"/>
      <c r="W10" s="826"/>
      <c r="X10" s="826"/>
      <c r="Y10" s="826"/>
      <c r="Z10" s="826"/>
      <c r="AA10" s="826"/>
      <c r="AB10" s="827"/>
    </row>
    <row r="11" spans="2:28" ht="15" thickBot="1" x14ac:dyDescent="0.4">
      <c r="B11" s="798" t="s">
        <v>5</v>
      </c>
      <c r="C11" s="799"/>
      <c r="D11" s="799"/>
      <c r="E11" s="799"/>
      <c r="F11" s="799"/>
      <c r="G11" s="799"/>
      <c r="H11" s="800"/>
      <c r="I11" s="828" t="s">
        <v>520</v>
      </c>
      <c r="J11" s="829"/>
      <c r="K11" s="829"/>
      <c r="L11" s="829"/>
      <c r="M11" s="829"/>
      <c r="N11" s="829"/>
      <c r="O11" s="829"/>
      <c r="P11" s="830"/>
      <c r="Q11" s="834" t="s">
        <v>524</v>
      </c>
      <c r="R11" s="835"/>
      <c r="S11" s="835"/>
      <c r="T11" s="835"/>
      <c r="U11" s="836"/>
      <c r="V11" s="834" t="s">
        <v>7</v>
      </c>
      <c r="W11" s="835"/>
      <c r="X11" s="835"/>
      <c r="Y11" s="836"/>
      <c r="Z11" s="721" t="s">
        <v>8</v>
      </c>
      <c r="AA11" s="722"/>
      <c r="AB11" s="723"/>
    </row>
    <row r="12" spans="2:28" ht="15" thickBot="1" x14ac:dyDescent="0.4">
      <c r="B12" s="801"/>
      <c r="C12" s="802"/>
      <c r="D12" s="802"/>
      <c r="E12" s="802"/>
      <c r="F12" s="802"/>
      <c r="G12" s="802"/>
      <c r="H12" s="803"/>
      <c r="I12" s="831"/>
      <c r="J12" s="832"/>
      <c r="K12" s="832"/>
      <c r="L12" s="832"/>
      <c r="M12" s="832"/>
      <c r="N12" s="832"/>
      <c r="O12" s="832"/>
      <c r="P12" s="833"/>
      <c r="Q12" s="837" t="s">
        <v>310</v>
      </c>
      <c r="R12" s="838"/>
      <c r="S12" s="838"/>
      <c r="T12" s="838"/>
      <c r="U12" s="839"/>
      <c r="V12" s="840" t="s">
        <v>522</v>
      </c>
      <c r="W12" s="841"/>
      <c r="X12" s="841"/>
      <c r="Y12" s="842"/>
      <c r="Z12" s="837">
        <v>6</v>
      </c>
      <c r="AA12" s="838"/>
      <c r="AB12" s="839"/>
    </row>
    <row r="13" spans="2:28" ht="15" thickBot="1" x14ac:dyDescent="0.4">
      <c r="B13" s="733"/>
      <c r="C13" s="734"/>
      <c r="D13" s="734"/>
      <c r="E13" s="734"/>
      <c r="F13" s="734"/>
      <c r="G13" s="734"/>
      <c r="H13" s="734"/>
      <c r="I13" s="734"/>
      <c r="J13" s="734"/>
      <c r="K13" s="734"/>
      <c r="L13" s="734"/>
      <c r="M13" s="734"/>
      <c r="N13" s="734"/>
      <c r="O13" s="734"/>
      <c r="P13" s="734"/>
      <c r="Q13" s="734"/>
      <c r="R13" s="734"/>
      <c r="S13" s="734"/>
      <c r="T13" s="734"/>
      <c r="U13" s="734"/>
      <c r="V13" s="734"/>
      <c r="W13" s="734"/>
      <c r="X13" s="734"/>
      <c r="Y13" s="734"/>
      <c r="Z13" s="734"/>
      <c r="AA13" s="734"/>
      <c r="AB13" s="735"/>
    </row>
    <row r="14" spans="2:28" ht="15" thickBot="1" x14ac:dyDescent="0.4">
      <c r="B14" s="798" t="s">
        <v>10</v>
      </c>
      <c r="C14" s="799"/>
      <c r="D14" s="799"/>
      <c r="E14" s="799"/>
      <c r="F14" s="799"/>
      <c r="G14" s="799"/>
      <c r="H14" s="800"/>
      <c r="I14" s="724" t="s">
        <v>523</v>
      </c>
      <c r="J14" s="725"/>
      <c r="K14" s="725"/>
      <c r="L14" s="725"/>
      <c r="M14" s="725"/>
      <c r="N14" s="725"/>
      <c r="O14" s="725"/>
      <c r="P14" s="725"/>
      <c r="Q14" s="725"/>
      <c r="R14" s="725"/>
      <c r="S14" s="725"/>
      <c r="T14" s="725"/>
      <c r="U14" s="726"/>
      <c r="V14" s="721" t="s">
        <v>966</v>
      </c>
      <c r="W14" s="722"/>
      <c r="X14" s="722"/>
      <c r="Y14" s="722"/>
      <c r="Z14" s="722"/>
      <c r="AA14" s="722"/>
      <c r="AB14" s="723"/>
    </row>
    <row r="15" spans="2:28" ht="15" thickBot="1" x14ac:dyDescent="0.4">
      <c r="B15" s="801"/>
      <c r="C15" s="802"/>
      <c r="D15" s="802"/>
      <c r="E15" s="802"/>
      <c r="F15" s="802"/>
      <c r="G15" s="802"/>
      <c r="H15" s="803"/>
      <c r="I15" s="730"/>
      <c r="J15" s="731"/>
      <c r="K15" s="731"/>
      <c r="L15" s="731"/>
      <c r="M15" s="731"/>
      <c r="N15" s="731"/>
      <c r="O15" s="731"/>
      <c r="P15" s="731"/>
      <c r="Q15" s="731"/>
      <c r="R15" s="731"/>
      <c r="S15" s="731"/>
      <c r="T15" s="731"/>
      <c r="U15" s="732"/>
      <c r="V15" s="815" t="s">
        <v>997</v>
      </c>
      <c r="W15" s="816"/>
      <c r="X15" s="816"/>
      <c r="Y15" s="816"/>
      <c r="Z15" s="816"/>
      <c r="AA15" s="816"/>
      <c r="AB15" s="817"/>
    </row>
    <row r="16" spans="2:28" ht="15" thickBot="1" x14ac:dyDescent="0.4">
      <c r="B16" s="733"/>
      <c r="C16" s="734"/>
      <c r="D16" s="734"/>
      <c r="E16" s="734"/>
      <c r="F16" s="734"/>
      <c r="G16" s="734"/>
      <c r="H16" s="734"/>
      <c r="I16" s="734"/>
      <c r="J16" s="734"/>
      <c r="K16" s="734"/>
      <c r="L16" s="734"/>
      <c r="M16" s="734"/>
      <c r="N16" s="734"/>
      <c r="O16" s="734"/>
      <c r="P16" s="734"/>
      <c r="Q16" s="734"/>
      <c r="R16" s="734"/>
      <c r="S16" s="734"/>
      <c r="T16" s="734"/>
      <c r="U16" s="734"/>
      <c r="V16" s="734"/>
      <c r="W16" s="734"/>
      <c r="X16" s="734"/>
      <c r="Y16" s="734"/>
      <c r="Z16" s="734"/>
      <c r="AA16" s="734"/>
      <c r="AB16" s="735"/>
    </row>
    <row r="17" spans="2:28" ht="15" thickBot="1" x14ac:dyDescent="0.4">
      <c r="B17" s="721" t="s">
        <v>13</v>
      </c>
      <c r="C17" s="722"/>
      <c r="D17" s="722"/>
      <c r="E17" s="722"/>
      <c r="F17" s="722"/>
      <c r="G17" s="722"/>
      <c r="H17" s="723"/>
      <c r="I17" s="818" t="s">
        <v>526</v>
      </c>
      <c r="J17" s="813"/>
      <c r="K17" s="813"/>
      <c r="L17" s="813"/>
      <c r="M17" s="813"/>
      <c r="N17" s="813"/>
      <c r="O17" s="813"/>
      <c r="P17" s="813"/>
      <c r="Q17" s="813"/>
      <c r="R17" s="813"/>
      <c r="S17" s="813"/>
      <c r="T17" s="813"/>
      <c r="U17" s="813"/>
      <c r="V17" s="813"/>
      <c r="W17" s="813"/>
      <c r="X17" s="813"/>
      <c r="Y17" s="813"/>
      <c r="Z17" s="813"/>
      <c r="AA17" s="813"/>
      <c r="AB17" s="814"/>
    </row>
    <row r="18" spans="2:28" ht="15" thickBot="1" x14ac:dyDescent="0.4">
      <c r="B18" s="733"/>
      <c r="C18" s="734"/>
      <c r="D18" s="734"/>
      <c r="E18" s="734"/>
      <c r="F18" s="734"/>
      <c r="G18" s="734"/>
      <c r="H18" s="734"/>
      <c r="I18" s="734"/>
      <c r="J18" s="734"/>
      <c r="K18" s="734"/>
      <c r="L18" s="734"/>
      <c r="M18" s="734"/>
      <c r="N18" s="734"/>
      <c r="O18" s="734"/>
      <c r="P18" s="734"/>
      <c r="Q18" s="734"/>
      <c r="R18" s="734"/>
      <c r="S18" s="734"/>
      <c r="T18" s="734"/>
      <c r="U18" s="734"/>
      <c r="V18" s="734"/>
      <c r="W18" s="734"/>
      <c r="X18" s="734"/>
      <c r="Y18" s="734"/>
      <c r="Z18" s="734"/>
      <c r="AA18" s="734"/>
      <c r="AB18" s="735"/>
    </row>
    <row r="19" spans="2:28" ht="15" thickBot="1" x14ac:dyDescent="0.4">
      <c r="B19" s="721" t="s">
        <v>967</v>
      </c>
      <c r="C19" s="722"/>
      <c r="D19" s="722"/>
      <c r="E19" s="722"/>
      <c r="F19" s="722"/>
      <c r="G19" s="722"/>
      <c r="H19" s="723"/>
      <c r="I19" s="818" t="s">
        <v>527</v>
      </c>
      <c r="J19" s="813"/>
      <c r="K19" s="813"/>
      <c r="L19" s="813"/>
      <c r="M19" s="813"/>
      <c r="N19" s="813"/>
      <c r="O19" s="813"/>
      <c r="P19" s="813"/>
      <c r="Q19" s="813"/>
      <c r="R19" s="813"/>
      <c r="S19" s="813"/>
      <c r="T19" s="813"/>
      <c r="U19" s="813"/>
      <c r="V19" s="813"/>
      <c r="W19" s="813"/>
      <c r="X19" s="813"/>
      <c r="Y19" s="813"/>
      <c r="Z19" s="813"/>
      <c r="AA19" s="813"/>
      <c r="AB19" s="814"/>
    </row>
    <row r="20" spans="2:28" ht="15" thickBot="1" x14ac:dyDescent="0.4">
      <c r="B20" s="733"/>
      <c r="C20" s="734"/>
      <c r="D20" s="734"/>
      <c r="E20" s="734"/>
      <c r="F20" s="734"/>
      <c r="G20" s="734"/>
      <c r="H20" s="734"/>
      <c r="I20" s="734"/>
      <c r="J20" s="734"/>
      <c r="K20" s="734"/>
      <c r="L20" s="734"/>
      <c r="M20" s="734"/>
      <c r="N20" s="734"/>
      <c r="O20" s="734"/>
      <c r="P20" s="734"/>
      <c r="Q20" s="734"/>
      <c r="R20" s="734"/>
      <c r="S20" s="734"/>
      <c r="T20" s="734"/>
      <c r="U20" s="734"/>
      <c r="V20" s="734"/>
      <c r="W20" s="734"/>
      <c r="X20" s="734"/>
      <c r="Y20" s="734"/>
      <c r="Z20" s="734"/>
      <c r="AA20" s="734"/>
      <c r="AB20" s="735"/>
    </row>
    <row r="21" spans="2:28" ht="15" thickBot="1" x14ac:dyDescent="0.4">
      <c r="B21" s="721" t="s">
        <v>530</v>
      </c>
      <c r="C21" s="722"/>
      <c r="D21" s="722"/>
      <c r="E21" s="722"/>
      <c r="F21" s="722"/>
      <c r="G21" s="723"/>
      <c r="H21" s="815" t="s">
        <v>162</v>
      </c>
      <c r="I21" s="816"/>
      <c r="J21" s="817"/>
      <c r="K21" s="721" t="s">
        <v>969</v>
      </c>
      <c r="L21" s="722"/>
      <c r="M21" s="722"/>
      <c r="N21" s="722"/>
      <c r="O21" s="722"/>
      <c r="P21" s="722"/>
      <c r="Q21" s="722"/>
      <c r="R21" s="722"/>
      <c r="S21" s="722"/>
      <c r="T21" s="723"/>
      <c r="U21" s="818" t="s">
        <v>65</v>
      </c>
      <c r="V21" s="813"/>
      <c r="W21" s="813"/>
      <c r="X21" s="813"/>
      <c r="Y21" s="813"/>
      <c r="Z21" s="813"/>
      <c r="AA21" s="813"/>
      <c r="AB21" s="814"/>
    </row>
    <row r="22" spans="2:28" ht="15" thickBot="1" x14ac:dyDescent="0.4">
      <c r="B22" s="690"/>
      <c r="C22" s="691"/>
      <c r="D22" s="691"/>
      <c r="E22" s="691"/>
      <c r="F22" s="691"/>
      <c r="G22" s="691"/>
      <c r="H22" s="691"/>
      <c r="I22" s="691"/>
      <c r="J22" s="691"/>
      <c r="K22" s="691"/>
      <c r="L22" s="691"/>
      <c r="M22" s="691"/>
      <c r="N22" s="691"/>
      <c r="O22" s="691"/>
      <c r="P22" s="691"/>
      <c r="Q22" s="691"/>
      <c r="R22" s="691"/>
      <c r="S22" s="691"/>
      <c r="T22" s="691"/>
      <c r="U22" s="691"/>
      <c r="V22" s="691"/>
      <c r="W22" s="691"/>
      <c r="X22" s="691"/>
      <c r="Y22" s="691"/>
      <c r="Z22" s="691"/>
      <c r="AA22" s="691"/>
      <c r="AB22" s="692"/>
    </row>
    <row r="23" spans="2:28" ht="15" thickBot="1" x14ac:dyDescent="0.4">
      <c r="B23" s="721" t="s">
        <v>970</v>
      </c>
      <c r="C23" s="722"/>
      <c r="D23" s="722"/>
      <c r="E23" s="722"/>
      <c r="F23" s="722"/>
      <c r="G23" s="722"/>
      <c r="H23" s="723"/>
      <c r="I23" s="818" t="s">
        <v>535</v>
      </c>
      <c r="J23" s="813"/>
      <c r="K23" s="813"/>
      <c r="L23" s="813"/>
      <c r="M23" s="813"/>
      <c r="N23" s="813"/>
      <c r="O23" s="813"/>
      <c r="P23" s="813"/>
      <c r="Q23" s="813"/>
      <c r="R23" s="813"/>
      <c r="S23" s="813"/>
      <c r="T23" s="813"/>
      <c r="U23" s="813"/>
      <c r="V23" s="813"/>
      <c r="W23" s="813"/>
      <c r="X23" s="813"/>
      <c r="Y23" s="813"/>
      <c r="Z23" s="813"/>
      <c r="AA23" s="813"/>
      <c r="AB23" s="814"/>
    </row>
    <row r="24" spans="2:28" ht="15" thickBot="1" x14ac:dyDescent="0.4">
      <c r="B24" s="733"/>
      <c r="C24" s="734"/>
      <c r="D24" s="734"/>
      <c r="E24" s="734"/>
      <c r="F24" s="734"/>
      <c r="G24" s="734"/>
      <c r="H24" s="734"/>
      <c r="I24" s="734"/>
      <c r="J24" s="734"/>
      <c r="K24" s="734"/>
      <c r="L24" s="734"/>
      <c r="M24" s="734"/>
      <c r="N24" s="734"/>
      <c r="O24" s="734"/>
      <c r="P24" s="734"/>
      <c r="Q24" s="734"/>
      <c r="R24" s="734"/>
      <c r="S24" s="734"/>
      <c r="T24" s="734"/>
      <c r="U24" s="734"/>
      <c r="V24" s="734"/>
      <c r="W24" s="734"/>
      <c r="X24" s="734"/>
      <c r="Y24" s="734"/>
      <c r="Z24" s="734"/>
      <c r="AA24" s="734"/>
      <c r="AB24" s="735"/>
    </row>
    <row r="25" spans="2:28" ht="15" thickBot="1" x14ac:dyDescent="0.4">
      <c r="B25" s="721" t="s">
        <v>314</v>
      </c>
      <c r="C25" s="722"/>
      <c r="D25" s="722"/>
      <c r="E25" s="722"/>
      <c r="F25" s="722"/>
      <c r="G25" s="722"/>
      <c r="H25" s="722"/>
      <c r="I25" s="722"/>
      <c r="J25" s="722"/>
      <c r="K25" s="722"/>
      <c r="L25" s="722"/>
      <c r="M25" s="2915"/>
      <c r="N25" s="721" t="s">
        <v>24</v>
      </c>
      <c r="O25" s="722"/>
      <c r="P25" s="722"/>
      <c r="Q25" s="722"/>
      <c r="R25" s="722"/>
      <c r="S25" s="722"/>
      <c r="T25" s="722"/>
      <c r="U25" s="722"/>
      <c r="V25" s="722"/>
      <c r="W25" s="722"/>
      <c r="X25" s="722"/>
      <c r="Y25" s="722"/>
      <c r="Z25" s="722"/>
      <c r="AA25" s="722"/>
      <c r="AB25" s="723"/>
    </row>
    <row r="26" spans="2:28" ht="15" thickBot="1" x14ac:dyDescent="0.4">
      <c r="B26" s="810" t="s">
        <v>533</v>
      </c>
      <c r="C26" s="811"/>
      <c r="D26" s="811"/>
      <c r="E26" s="811"/>
      <c r="F26" s="811"/>
      <c r="G26" s="811"/>
      <c r="H26" s="811"/>
      <c r="I26" s="811"/>
      <c r="J26" s="811"/>
      <c r="K26" s="811"/>
      <c r="L26" s="811"/>
      <c r="M26" s="812"/>
      <c r="N26" s="813" t="s">
        <v>998</v>
      </c>
      <c r="O26" s="813"/>
      <c r="P26" s="813"/>
      <c r="Q26" s="813"/>
      <c r="R26" s="813"/>
      <c r="S26" s="813"/>
      <c r="T26" s="813"/>
      <c r="U26" s="813"/>
      <c r="V26" s="813"/>
      <c r="W26" s="813"/>
      <c r="X26" s="813"/>
      <c r="Y26" s="813"/>
      <c r="Z26" s="813"/>
      <c r="AA26" s="813"/>
      <c r="AB26" s="814"/>
    </row>
    <row r="27" spans="2:28" ht="15" thickBot="1" x14ac:dyDescent="0.4">
      <c r="B27" s="733"/>
      <c r="C27" s="734"/>
      <c r="D27" s="734"/>
      <c r="E27" s="734"/>
      <c r="F27" s="734"/>
      <c r="G27" s="734"/>
      <c r="H27" s="734"/>
      <c r="I27" s="734"/>
      <c r="J27" s="734"/>
      <c r="K27" s="734"/>
      <c r="L27" s="734"/>
      <c r="M27" s="734"/>
      <c r="N27" s="734"/>
      <c r="O27" s="734"/>
      <c r="P27" s="734"/>
      <c r="Q27" s="734"/>
      <c r="R27" s="734"/>
      <c r="S27" s="734"/>
      <c r="T27" s="734"/>
      <c r="U27" s="734"/>
      <c r="V27" s="734"/>
      <c r="W27" s="734"/>
      <c r="X27" s="734"/>
      <c r="Y27" s="734"/>
      <c r="Z27" s="734"/>
      <c r="AA27" s="734"/>
      <c r="AB27" s="735"/>
    </row>
    <row r="28" spans="2:28" ht="15" thickBot="1" x14ac:dyDescent="0.4">
      <c r="B28" s="798" t="s">
        <v>972</v>
      </c>
      <c r="C28" s="799"/>
      <c r="D28" s="799"/>
      <c r="E28" s="799"/>
      <c r="F28" s="799"/>
      <c r="G28" s="799"/>
      <c r="H28" s="800"/>
      <c r="I28" s="804" t="s">
        <v>536</v>
      </c>
      <c r="J28" s="805"/>
      <c r="K28" s="805"/>
      <c r="L28" s="806"/>
      <c r="M28" s="721" t="s">
        <v>22</v>
      </c>
      <c r="N28" s="722"/>
      <c r="O28" s="722"/>
      <c r="P28" s="722"/>
      <c r="Q28" s="722"/>
      <c r="R28" s="722"/>
      <c r="S28" s="722"/>
      <c r="T28" s="722"/>
      <c r="U28" s="722"/>
      <c r="V28" s="722"/>
      <c r="W28" s="723"/>
      <c r="X28" s="721" t="s">
        <v>18</v>
      </c>
      <c r="Y28" s="722"/>
      <c r="Z28" s="722"/>
      <c r="AA28" s="722"/>
      <c r="AB28" s="723"/>
    </row>
    <row r="29" spans="2:28" ht="15" thickBot="1" x14ac:dyDescent="0.4">
      <c r="B29" s="801"/>
      <c r="C29" s="802"/>
      <c r="D29" s="802"/>
      <c r="E29" s="802"/>
      <c r="F29" s="802"/>
      <c r="G29" s="802"/>
      <c r="H29" s="803"/>
      <c r="I29" s="807"/>
      <c r="J29" s="808"/>
      <c r="K29" s="808"/>
      <c r="L29" s="809"/>
      <c r="M29" s="1033" t="s">
        <v>1180</v>
      </c>
      <c r="N29" s="691"/>
      <c r="O29" s="691"/>
      <c r="P29" s="691"/>
      <c r="Q29" s="691"/>
      <c r="R29" s="691"/>
      <c r="S29" s="691"/>
      <c r="T29" s="691"/>
      <c r="U29" s="691"/>
      <c r="V29" s="691"/>
      <c r="W29" s="692"/>
      <c r="X29" s="810" t="s">
        <v>20</v>
      </c>
      <c r="Y29" s="811"/>
      <c r="Z29" s="811"/>
      <c r="AA29" s="811"/>
      <c r="AB29" s="812"/>
    </row>
    <row r="30" spans="2:28" ht="15" thickBot="1" x14ac:dyDescent="0.4">
      <c r="B30" s="733"/>
      <c r="C30" s="734"/>
      <c r="D30" s="734"/>
      <c r="E30" s="734"/>
      <c r="F30" s="734"/>
      <c r="G30" s="734"/>
      <c r="H30" s="734"/>
      <c r="I30" s="734"/>
      <c r="J30" s="734"/>
      <c r="K30" s="734"/>
      <c r="L30" s="734"/>
      <c r="M30" s="734"/>
      <c r="N30" s="734"/>
      <c r="O30" s="734"/>
      <c r="P30" s="734"/>
      <c r="Q30" s="734"/>
      <c r="R30" s="734"/>
      <c r="S30" s="734"/>
      <c r="T30" s="734"/>
      <c r="U30" s="734"/>
      <c r="V30" s="734"/>
      <c r="W30" s="734"/>
      <c r="X30" s="734"/>
      <c r="Y30" s="734"/>
      <c r="Z30" s="734"/>
      <c r="AA30" s="734"/>
      <c r="AB30" s="735"/>
    </row>
    <row r="31" spans="2:28" ht="15" thickBot="1" x14ac:dyDescent="0.4">
      <c r="B31" s="778" t="s">
        <v>975</v>
      </c>
      <c r="C31" s="779"/>
      <c r="D31" s="779"/>
      <c r="E31" s="779"/>
      <c r="F31" s="779"/>
      <c r="G31" s="779"/>
      <c r="H31" s="779"/>
      <c r="I31" s="779"/>
      <c r="J31" s="780"/>
      <c r="K31" s="787" t="s">
        <v>35</v>
      </c>
      <c r="L31" s="788"/>
      <c r="M31" s="788"/>
      <c r="N31" s="788"/>
      <c r="O31" s="788"/>
      <c r="P31" s="788"/>
      <c r="Q31" s="788"/>
      <c r="R31" s="788"/>
      <c r="S31" s="789" t="s">
        <v>36</v>
      </c>
      <c r="T31" s="789"/>
      <c r="U31" s="789"/>
      <c r="V31" s="789"/>
      <c r="W31" s="790"/>
      <c r="X31" s="791" t="s">
        <v>37</v>
      </c>
      <c r="Y31" s="792"/>
      <c r="Z31" s="793"/>
      <c r="AA31" s="793"/>
      <c r="AB31" s="794"/>
    </row>
    <row r="32" spans="2:28" x14ac:dyDescent="0.35">
      <c r="B32" s="781"/>
      <c r="C32" s="782"/>
      <c r="D32" s="782"/>
      <c r="E32" s="782"/>
      <c r="F32" s="782"/>
      <c r="G32" s="782"/>
      <c r="H32" s="782"/>
      <c r="I32" s="782"/>
      <c r="J32" s="783"/>
      <c r="K32" s="795" t="s">
        <v>38</v>
      </c>
      <c r="L32" s="771"/>
      <c r="M32" s="771"/>
      <c r="N32" s="771"/>
      <c r="O32" s="771" t="s">
        <v>39</v>
      </c>
      <c r="P32" s="771"/>
      <c r="Q32" s="771"/>
      <c r="R32" s="771"/>
      <c r="S32" s="771" t="s">
        <v>38</v>
      </c>
      <c r="T32" s="771"/>
      <c r="U32" s="771" t="s">
        <v>39</v>
      </c>
      <c r="V32" s="771"/>
      <c r="W32" s="771"/>
      <c r="X32" s="796" t="s">
        <v>38</v>
      </c>
      <c r="Y32" s="797"/>
      <c r="Z32" s="771" t="s">
        <v>39</v>
      </c>
      <c r="AA32" s="771"/>
      <c r="AB32" s="772"/>
    </row>
    <row r="33" spans="2:28" ht="15" thickBot="1" x14ac:dyDescent="0.4">
      <c r="B33" s="784"/>
      <c r="C33" s="785"/>
      <c r="D33" s="785"/>
      <c r="E33" s="785"/>
      <c r="F33" s="785"/>
      <c r="G33" s="785"/>
      <c r="H33" s="785"/>
      <c r="I33" s="785"/>
      <c r="J33" s="786"/>
      <c r="K33" s="2077">
        <v>0</v>
      </c>
      <c r="L33" s="2078"/>
      <c r="M33" s="2079"/>
      <c r="N33" s="2078"/>
      <c r="O33" s="2080">
        <v>0.3</v>
      </c>
      <c r="P33" s="2078"/>
      <c r="Q33" s="2079"/>
      <c r="R33" s="2078"/>
      <c r="S33" s="2080">
        <v>0.31</v>
      </c>
      <c r="T33" s="2078"/>
      <c r="U33" s="2080">
        <v>0.59</v>
      </c>
      <c r="V33" s="2079"/>
      <c r="W33" s="2078"/>
      <c r="X33" s="2080">
        <v>0.6</v>
      </c>
      <c r="Y33" s="2897"/>
      <c r="Z33" s="775">
        <v>1</v>
      </c>
      <c r="AA33" s="774"/>
      <c r="AB33" s="777"/>
    </row>
    <row r="34" spans="2:28" ht="15" thickBot="1" x14ac:dyDescent="0.4">
      <c r="B34" s="733"/>
      <c r="C34" s="734"/>
      <c r="D34" s="734"/>
      <c r="E34" s="734"/>
      <c r="F34" s="734"/>
      <c r="G34" s="734"/>
      <c r="H34" s="734"/>
      <c r="I34" s="734"/>
      <c r="J34" s="734"/>
      <c r="K34" s="734"/>
      <c r="L34" s="734"/>
      <c r="M34" s="734"/>
      <c r="N34" s="734"/>
      <c r="O34" s="734"/>
      <c r="P34" s="734"/>
      <c r="Q34" s="734"/>
      <c r="R34" s="734"/>
      <c r="S34" s="734"/>
      <c r="T34" s="734"/>
      <c r="U34" s="734"/>
      <c r="V34" s="734"/>
      <c r="W34" s="734"/>
      <c r="X34" s="734"/>
      <c r="Y34" s="734"/>
      <c r="Z34" s="734"/>
      <c r="AA34" s="734"/>
      <c r="AB34" s="735"/>
    </row>
    <row r="35" spans="2:28" ht="15" thickBot="1" x14ac:dyDescent="0.4">
      <c r="B35" s="764" t="s">
        <v>40</v>
      </c>
      <c r="C35" s="765"/>
      <c r="D35" s="765"/>
      <c r="E35" s="765"/>
      <c r="F35" s="765"/>
      <c r="G35" s="765"/>
      <c r="H35" s="766"/>
      <c r="I35" s="766"/>
      <c r="J35" s="766"/>
      <c r="K35" s="765"/>
      <c r="L35" s="765"/>
      <c r="M35" s="765"/>
      <c r="N35" s="765"/>
      <c r="O35" s="765"/>
      <c r="P35" s="765"/>
      <c r="Q35" s="765"/>
      <c r="R35" s="765"/>
      <c r="S35" s="765"/>
      <c r="T35" s="765"/>
      <c r="U35" s="765"/>
      <c r="V35" s="765"/>
      <c r="W35" s="765"/>
      <c r="X35" s="765"/>
      <c r="Y35" s="765"/>
      <c r="Z35" s="765"/>
      <c r="AA35" s="765"/>
      <c r="AB35" s="767"/>
    </row>
    <row r="36" spans="2:28" ht="28.5" thickBot="1" x14ac:dyDescent="0.4">
      <c r="B36" s="1023" t="s">
        <v>41</v>
      </c>
      <c r="C36" s="766"/>
      <c r="D36" s="766"/>
      <c r="E36" s="766"/>
      <c r="F36" s="766"/>
      <c r="G36" s="1024"/>
      <c r="H36" s="2911" t="s">
        <v>976</v>
      </c>
      <c r="I36" s="2908" t="s">
        <v>977</v>
      </c>
      <c r="J36" s="2909" t="s">
        <v>42</v>
      </c>
      <c r="K36" s="768" t="s">
        <v>43</v>
      </c>
      <c r="L36" s="769"/>
      <c r="M36" s="769"/>
      <c r="N36" s="769"/>
      <c r="O36" s="769"/>
      <c r="P36" s="769"/>
      <c r="Q36" s="769"/>
      <c r="R36" s="769"/>
      <c r="S36" s="769"/>
      <c r="T36" s="769"/>
      <c r="U36" s="769"/>
      <c r="V36" s="769"/>
      <c r="W36" s="769"/>
      <c r="X36" s="769"/>
      <c r="Y36" s="769"/>
      <c r="Z36" s="769"/>
      <c r="AA36" s="769"/>
      <c r="AB36" s="770"/>
    </row>
    <row r="37" spans="2:28" x14ac:dyDescent="0.35">
      <c r="B37" s="1025" t="s">
        <v>538</v>
      </c>
      <c r="C37" s="1026"/>
      <c r="D37" s="1026"/>
      <c r="E37" s="1026"/>
      <c r="F37" s="1026"/>
      <c r="G37" s="1027"/>
      <c r="H37" s="2916">
        <v>3950.2</v>
      </c>
      <c r="I37" s="2916">
        <v>6544</v>
      </c>
      <c r="J37" s="2918">
        <v>0.60363691931540342</v>
      </c>
      <c r="K37" s="1020" t="s">
        <v>539</v>
      </c>
      <c r="L37" s="1021"/>
      <c r="M37" s="1021"/>
      <c r="N37" s="1021"/>
      <c r="O37" s="1021"/>
      <c r="P37" s="1021"/>
      <c r="Q37" s="1021"/>
      <c r="R37" s="1021"/>
      <c r="S37" s="1021"/>
      <c r="T37" s="1021"/>
      <c r="U37" s="1021"/>
      <c r="V37" s="1021"/>
      <c r="W37" s="1021"/>
      <c r="X37" s="1021"/>
      <c r="Y37" s="1021"/>
      <c r="Z37" s="1021"/>
      <c r="AA37" s="1021"/>
      <c r="AB37" s="1022"/>
    </row>
    <row r="38" spans="2:28" x14ac:dyDescent="0.35">
      <c r="B38" s="1017" t="s">
        <v>540</v>
      </c>
      <c r="C38" s="1018"/>
      <c r="D38" s="1018"/>
      <c r="E38" s="1018"/>
      <c r="F38" s="1018"/>
      <c r="G38" s="1019"/>
      <c r="H38" s="2917">
        <v>3542</v>
      </c>
      <c r="I38" s="2917">
        <v>5703</v>
      </c>
      <c r="J38" s="2918">
        <v>0.62107662633701566</v>
      </c>
      <c r="K38" s="1020" t="s">
        <v>874</v>
      </c>
      <c r="L38" s="1021"/>
      <c r="M38" s="1021"/>
      <c r="N38" s="1021"/>
      <c r="O38" s="1021"/>
      <c r="P38" s="1021"/>
      <c r="Q38" s="1021"/>
      <c r="R38" s="1021"/>
      <c r="S38" s="1021"/>
      <c r="T38" s="1021"/>
      <c r="U38" s="1021"/>
      <c r="V38" s="1021"/>
      <c r="W38" s="1021"/>
      <c r="X38" s="1021"/>
      <c r="Y38" s="1021"/>
      <c r="Z38" s="1021"/>
      <c r="AA38" s="1021"/>
      <c r="AB38" s="1022"/>
    </row>
    <row r="39" spans="2:28" x14ac:dyDescent="0.35">
      <c r="B39" s="1017" t="s">
        <v>541</v>
      </c>
      <c r="C39" s="1018"/>
      <c r="D39" s="1018"/>
      <c r="E39" s="1018"/>
      <c r="F39" s="1018"/>
      <c r="G39" s="1019"/>
      <c r="H39" s="2917">
        <v>5313</v>
      </c>
      <c r="I39" s="2917">
        <v>7372</v>
      </c>
      <c r="J39" s="2918">
        <v>0.72069994574064022</v>
      </c>
      <c r="K39" s="1020" t="s">
        <v>1181</v>
      </c>
      <c r="L39" s="1021"/>
      <c r="M39" s="1021"/>
      <c r="N39" s="1021"/>
      <c r="O39" s="1021"/>
      <c r="P39" s="1021"/>
      <c r="Q39" s="1021"/>
      <c r="R39" s="1021"/>
      <c r="S39" s="1021"/>
      <c r="T39" s="1021"/>
      <c r="U39" s="1021"/>
      <c r="V39" s="1021"/>
      <c r="W39" s="1021"/>
      <c r="X39" s="1021"/>
      <c r="Y39" s="1021"/>
      <c r="Z39" s="1021"/>
      <c r="AA39" s="1021"/>
      <c r="AB39" s="1022"/>
    </row>
    <row r="40" spans="2:28" ht="15" thickBot="1" x14ac:dyDescent="0.4">
      <c r="B40" s="740"/>
      <c r="C40" s="741"/>
      <c r="D40" s="741"/>
      <c r="E40" s="741"/>
      <c r="F40" s="741"/>
      <c r="G40" s="742"/>
      <c r="H40" s="2912"/>
      <c r="I40" s="2907"/>
      <c r="J40" s="2910" t="e">
        <v>#DIV/0!</v>
      </c>
      <c r="K40" s="743"/>
      <c r="L40" s="744"/>
      <c r="M40" s="744"/>
      <c r="N40" s="744"/>
      <c r="O40" s="744"/>
      <c r="P40" s="744"/>
      <c r="Q40" s="744"/>
      <c r="R40" s="744"/>
      <c r="S40" s="744"/>
      <c r="T40" s="744"/>
      <c r="U40" s="744"/>
      <c r="V40" s="744"/>
      <c r="W40" s="744"/>
      <c r="X40" s="744"/>
      <c r="Y40" s="744"/>
      <c r="Z40" s="744"/>
      <c r="AA40" s="744"/>
      <c r="AB40" s="745"/>
    </row>
    <row r="41" spans="2:28" ht="15" thickBot="1" x14ac:dyDescent="0.4">
      <c r="B41" s="746" t="s">
        <v>46</v>
      </c>
      <c r="C41" s="747"/>
      <c r="D41" s="747"/>
      <c r="E41" s="747"/>
      <c r="F41" s="747"/>
      <c r="G41" s="748"/>
      <c r="H41" s="2913">
        <v>12805.2</v>
      </c>
      <c r="I41" s="2913">
        <v>19619</v>
      </c>
      <c r="J41" s="2914">
        <v>0.65269381721800301</v>
      </c>
      <c r="K41" s="749"/>
      <c r="L41" s="750"/>
      <c r="M41" s="750"/>
      <c r="N41" s="750"/>
      <c r="O41" s="750"/>
      <c r="P41" s="750"/>
      <c r="Q41" s="750"/>
      <c r="R41" s="750"/>
      <c r="S41" s="750"/>
      <c r="T41" s="750"/>
      <c r="U41" s="750"/>
      <c r="V41" s="750"/>
      <c r="W41" s="750"/>
      <c r="X41" s="750"/>
      <c r="Y41" s="750"/>
      <c r="Z41" s="750"/>
      <c r="AA41" s="750"/>
      <c r="AB41" s="751"/>
    </row>
    <row r="42" spans="2:28" ht="15" thickBot="1" x14ac:dyDescent="0.4">
      <c r="B42" s="718"/>
      <c r="C42" s="719"/>
      <c r="D42" s="719"/>
      <c r="E42" s="719"/>
      <c r="F42" s="719"/>
      <c r="G42" s="719"/>
      <c r="H42" s="719"/>
      <c r="I42" s="719"/>
      <c r="J42" s="719"/>
      <c r="K42" s="719"/>
      <c r="L42" s="719"/>
      <c r="M42" s="719"/>
      <c r="N42" s="719"/>
      <c r="O42" s="719"/>
      <c r="P42" s="719"/>
      <c r="Q42" s="719"/>
      <c r="R42" s="719"/>
      <c r="S42" s="719"/>
      <c r="T42" s="719"/>
      <c r="U42" s="719"/>
      <c r="V42" s="719"/>
      <c r="W42" s="719"/>
      <c r="X42" s="719"/>
      <c r="Y42" s="719"/>
      <c r="Z42" s="719"/>
      <c r="AA42" s="719"/>
      <c r="AB42" s="720"/>
    </row>
    <row r="43" spans="2:28" ht="15" thickBot="1" x14ac:dyDescent="0.4">
      <c r="B43" s="721" t="s">
        <v>981</v>
      </c>
      <c r="C43" s="722"/>
      <c r="D43" s="722"/>
      <c r="E43" s="722"/>
      <c r="F43" s="722"/>
      <c r="G43" s="722"/>
      <c r="H43" s="722"/>
      <c r="I43" s="722"/>
      <c r="J43" s="722"/>
      <c r="K43" s="722"/>
      <c r="L43" s="722"/>
      <c r="M43" s="722"/>
      <c r="N43" s="722"/>
      <c r="O43" s="722"/>
      <c r="P43" s="722"/>
      <c r="Q43" s="722"/>
      <c r="R43" s="722"/>
      <c r="S43" s="722"/>
      <c r="T43" s="722"/>
      <c r="U43" s="722"/>
      <c r="V43" s="722"/>
      <c r="W43" s="722"/>
      <c r="X43" s="722"/>
      <c r="Y43" s="722"/>
      <c r="Z43" s="722"/>
      <c r="AA43" s="722"/>
      <c r="AB43" s="723"/>
    </row>
    <row r="44" spans="2:28" x14ac:dyDescent="0.35">
      <c r="B44" s="724"/>
      <c r="C44" s="725"/>
      <c r="D44" s="725"/>
      <c r="E44" s="725"/>
      <c r="F44" s="725"/>
      <c r="G44" s="725"/>
      <c r="H44" s="725"/>
      <c r="I44" s="725"/>
      <c r="J44" s="725"/>
      <c r="K44" s="725"/>
      <c r="L44" s="725"/>
      <c r="M44" s="725"/>
      <c r="N44" s="725"/>
      <c r="O44" s="725"/>
      <c r="P44" s="725"/>
      <c r="Q44" s="725"/>
      <c r="R44" s="725"/>
      <c r="S44" s="725"/>
      <c r="T44" s="725"/>
      <c r="U44" s="725"/>
      <c r="V44" s="725"/>
      <c r="W44" s="725"/>
      <c r="X44" s="725"/>
      <c r="Y44" s="725"/>
      <c r="Z44" s="725"/>
      <c r="AA44" s="725"/>
      <c r="AB44" s="726"/>
    </row>
    <row r="45" spans="2:28" x14ac:dyDescent="0.35">
      <c r="B45" s="727"/>
      <c r="C45" s="728"/>
      <c r="D45" s="728"/>
      <c r="E45" s="728"/>
      <c r="F45" s="728"/>
      <c r="G45" s="728"/>
      <c r="H45" s="728"/>
      <c r="I45" s="728"/>
      <c r="J45" s="728"/>
      <c r="K45" s="728"/>
      <c r="L45" s="728"/>
      <c r="M45" s="728"/>
      <c r="N45" s="728"/>
      <c r="O45" s="728"/>
      <c r="P45" s="728"/>
      <c r="Q45" s="728"/>
      <c r="R45" s="728"/>
      <c r="S45" s="728"/>
      <c r="T45" s="728"/>
      <c r="U45" s="728"/>
      <c r="V45" s="728"/>
      <c r="W45" s="728"/>
      <c r="X45" s="728"/>
      <c r="Y45" s="728"/>
      <c r="Z45" s="728"/>
      <c r="AA45" s="728"/>
      <c r="AB45" s="729"/>
    </row>
    <row r="46" spans="2:28" x14ac:dyDescent="0.35">
      <c r="B46" s="727"/>
      <c r="C46" s="728"/>
      <c r="D46" s="728"/>
      <c r="E46" s="728"/>
      <c r="F46" s="728"/>
      <c r="G46" s="728"/>
      <c r="H46" s="728"/>
      <c r="I46" s="728"/>
      <c r="J46" s="728"/>
      <c r="K46" s="728"/>
      <c r="L46" s="728"/>
      <c r="M46" s="728"/>
      <c r="N46" s="728"/>
      <c r="O46" s="728"/>
      <c r="P46" s="728"/>
      <c r="Q46" s="728"/>
      <c r="R46" s="728"/>
      <c r="S46" s="728"/>
      <c r="T46" s="728"/>
      <c r="U46" s="728"/>
      <c r="V46" s="728"/>
      <c r="W46" s="728"/>
      <c r="X46" s="728"/>
      <c r="Y46" s="728"/>
      <c r="Z46" s="728"/>
      <c r="AA46" s="728"/>
      <c r="AB46" s="729"/>
    </row>
    <row r="47" spans="2:28" x14ac:dyDescent="0.35">
      <c r="B47" s="727"/>
      <c r="C47" s="728"/>
      <c r="D47" s="728"/>
      <c r="E47" s="728"/>
      <c r="F47" s="728"/>
      <c r="G47" s="728"/>
      <c r="H47" s="728"/>
      <c r="I47" s="728"/>
      <c r="J47" s="728"/>
      <c r="K47" s="728"/>
      <c r="L47" s="728"/>
      <c r="M47" s="728"/>
      <c r="N47" s="728"/>
      <c r="O47" s="728"/>
      <c r="P47" s="728"/>
      <c r="Q47" s="728"/>
      <c r="R47" s="728"/>
      <c r="S47" s="728"/>
      <c r="T47" s="728"/>
      <c r="U47" s="728"/>
      <c r="V47" s="728"/>
      <c r="W47" s="728"/>
      <c r="X47" s="728"/>
      <c r="Y47" s="728"/>
      <c r="Z47" s="728"/>
      <c r="AA47" s="728"/>
      <c r="AB47" s="729"/>
    </row>
    <row r="48" spans="2:28" x14ac:dyDescent="0.35">
      <c r="B48" s="727"/>
      <c r="C48" s="728"/>
      <c r="D48" s="728"/>
      <c r="E48" s="728"/>
      <c r="F48" s="728"/>
      <c r="G48" s="728"/>
      <c r="H48" s="728"/>
      <c r="I48" s="728"/>
      <c r="J48" s="728"/>
      <c r="K48" s="728"/>
      <c r="L48" s="728"/>
      <c r="M48" s="728"/>
      <c r="N48" s="728"/>
      <c r="O48" s="728"/>
      <c r="P48" s="728"/>
      <c r="Q48" s="728"/>
      <c r="R48" s="728"/>
      <c r="S48" s="728"/>
      <c r="T48" s="728"/>
      <c r="U48" s="728"/>
      <c r="V48" s="728"/>
      <c r="W48" s="728"/>
      <c r="X48" s="728"/>
      <c r="Y48" s="728"/>
      <c r="Z48" s="728"/>
      <c r="AA48" s="728"/>
      <c r="AB48" s="729"/>
    </row>
    <row r="49" spans="2:28" x14ac:dyDescent="0.35">
      <c r="B49" s="727"/>
      <c r="C49" s="728"/>
      <c r="D49" s="728"/>
      <c r="E49" s="728"/>
      <c r="F49" s="728"/>
      <c r="G49" s="728"/>
      <c r="H49" s="728"/>
      <c r="I49" s="728"/>
      <c r="J49" s="728"/>
      <c r="K49" s="728"/>
      <c r="L49" s="728"/>
      <c r="M49" s="728"/>
      <c r="N49" s="728"/>
      <c r="O49" s="728"/>
      <c r="P49" s="728"/>
      <c r="Q49" s="728"/>
      <c r="R49" s="728"/>
      <c r="S49" s="728"/>
      <c r="T49" s="728"/>
      <c r="U49" s="728"/>
      <c r="V49" s="728"/>
      <c r="W49" s="728"/>
      <c r="X49" s="728"/>
      <c r="Y49" s="728"/>
      <c r="Z49" s="728"/>
      <c r="AA49" s="728"/>
      <c r="AB49" s="729"/>
    </row>
    <row r="50" spans="2:28" x14ac:dyDescent="0.35">
      <c r="B50" s="727"/>
      <c r="C50" s="728"/>
      <c r="D50" s="728"/>
      <c r="E50" s="728"/>
      <c r="F50" s="728"/>
      <c r="G50" s="728"/>
      <c r="H50" s="728"/>
      <c r="I50" s="728"/>
      <c r="J50" s="728"/>
      <c r="K50" s="728"/>
      <c r="L50" s="728"/>
      <c r="M50" s="728"/>
      <c r="N50" s="728"/>
      <c r="O50" s="728"/>
      <c r="P50" s="728"/>
      <c r="Q50" s="728"/>
      <c r="R50" s="728"/>
      <c r="S50" s="728"/>
      <c r="T50" s="728"/>
      <c r="U50" s="728"/>
      <c r="V50" s="728"/>
      <c r="W50" s="728"/>
      <c r="X50" s="728"/>
      <c r="Y50" s="728"/>
      <c r="Z50" s="728"/>
      <c r="AA50" s="728"/>
      <c r="AB50" s="729"/>
    </row>
    <row r="51" spans="2:28" x14ac:dyDescent="0.35">
      <c r="B51" s="727"/>
      <c r="C51" s="728"/>
      <c r="D51" s="728"/>
      <c r="E51" s="728"/>
      <c r="F51" s="728"/>
      <c r="G51" s="728"/>
      <c r="H51" s="728"/>
      <c r="I51" s="728"/>
      <c r="J51" s="728"/>
      <c r="K51" s="728"/>
      <c r="L51" s="728"/>
      <c r="M51" s="728"/>
      <c r="N51" s="728"/>
      <c r="O51" s="728"/>
      <c r="P51" s="728"/>
      <c r="Q51" s="728"/>
      <c r="R51" s="728"/>
      <c r="S51" s="728"/>
      <c r="T51" s="728"/>
      <c r="U51" s="728"/>
      <c r="V51" s="728"/>
      <c r="W51" s="728"/>
      <c r="X51" s="728"/>
      <c r="Y51" s="728"/>
      <c r="Z51" s="728"/>
      <c r="AA51" s="728"/>
      <c r="AB51" s="729"/>
    </row>
    <row r="52" spans="2:28" x14ac:dyDescent="0.35">
      <c r="B52" s="727"/>
      <c r="C52" s="728"/>
      <c r="D52" s="728"/>
      <c r="E52" s="728"/>
      <c r="F52" s="728"/>
      <c r="G52" s="728"/>
      <c r="H52" s="728"/>
      <c r="I52" s="728"/>
      <c r="J52" s="728"/>
      <c r="K52" s="728"/>
      <c r="L52" s="728"/>
      <c r="M52" s="728"/>
      <c r="N52" s="728"/>
      <c r="O52" s="728"/>
      <c r="P52" s="728"/>
      <c r="Q52" s="728"/>
      <c r="R52" s="728"/>
      <c r="S52" s="728"/>
      <c r="T52" s="728"/>
      <c r="U52" s="728"/>
      <c r="V52" s="728"/>
      <c r="W52" s="728"/>
      <c r="X52" s="728"/>
      <c r="Y52" s="728"/>
      <c r="Z52" s="728"/>
      <c r="AA52" s="728"/>
      <c r="AB52" s="729"/>
    </row>
    <row r="53" spans="2:28" ht="15" thickBot="1" x14ac:dyDescent="0.4">
      <c r="B53" s="730"/>
      <c r="C53" s="731"/>
      <c r="D53" s="731"/>
      <c r="E53" s="731"/>
      <c r="F53" s="731"/>
      <c r="G53" s="731"/>
      <c r="H53" s="731"/>
      <c r="I53" s="731"/>
      <c r="J53" s="731"/>
      <c r="K53" s="731"/>
      <c r="L53" s="731"/>
      <c r="M53" s="731"/>
      <c r="N53" s="731"/>
      <c r="O53" s="731"/>
      <c r="P53" s="731"/>
      <c r="Q53" s="731"/>
      <c r="R53" s="731"/>
      <c r="S53" s="731"/>
      <c r="T53" s="731"/>
      <c r="U53" s="731"/>
      <c r="V53" s="731"/>
      <c r="W53" s="731"/>
      <c r="X53" s="731"/>
      <c r="Y53" s="731"/>
      <c r="Z53" s="731"/>
      <c r="AA53" s="731"/>
      <c r="AB53" s="732"/>
    </row>
    <row r="54" spans="2:28" ht="15" thickBot="1" x14ac:dyDescent="0.4">
      <c r="B54" s="733"/>
      <c r="C54" s="734"/>
      <c r="D54" s="734"/>
      <c r="E54" s="734"/>
      <c r="F54" s="734"/>
      <c r="G54" s="734"/>
      <c r="H54" s="734"/>
      <c r="I54" s="734"/>
      <c r="J54" s="734"/>
      <c r="K54" s="734"/>
      <c r="L54" s="734"/>
      <c r="M54" s="734"/>
      <c r="N54" s="734"/>
      <c r="O54" s="734"/>
      <c r="P54" s="734"/>
      <c r="Q54" s="734"/>
      <c r="R54" s="734"/>
      <c r="S54" s="734"/>
      <c r="T54" s="734"/>
      <c r="U54" s="734"/>
      <c r="V54" s="734"/>
      <c r="W54" s="734"/>
      <c r="X54" s="734"/>
      <c r="Y54" s="734"/>
      <c r="Z54" s="734"/>
      <c r="AA54" s="734"/>
      <c r="AB54" s="735"/>
    </row>
    <row r="55" spans="2:28" x14ac:dyDescent="0.35">
      <c r="B55" s="736" t="s">
        <v>41</v>
      </c>
      <c r="C55" s="737"/>
      <c r="D55" s="737"/>
      <c r="E55" s="737"/>
      <c r="F55" s="737"/>
      <c r="G55" s="737"/>
      <c r="H55" s="737" t="s">
        <v>68</v>
      </c>
      <c r="I55" s="737"/>
      <c r="J55" s="737" t="s">
        <v>48</v>
      </c>
      <c r="K55" s="737"/>
      <c r="L55" s="737"/>
      <c r="M55" s="737"/>
      <c r="N55" s="737" t="s">
        <v>49</v>
      </c>
      <c r="O55" s="737"/>
      <c r="P55" s="737"/>
      <c r="Q55" s="737"/>
      <c r="R55" s="737"/>
      <c r="S55" s="737"/>
      <c r="T55" s="737"/>
      <c r="U55" s="737"/>
      <c r="V55" s="738" t="s">
        <v>50</v>
      </c>
      <c r="W55" s="738"/>
      <c r="X55" s="738"/>
      <c r="Y55" s="738"/>
      <c r="Z55" s="738"/>
      <c r="AA55" s="738"/>
      <c r="AB55" s="739"/>
    </row>
    <row r="56" spans="2:28" x14ac:dyDescent="0.35">
      <c r="B56" s="2900" t="s">
        <v>538</v>
      </c>
      <c r="C56" s="2524"/>
      <c r="D56" s="2524"/>
      <c r="E56" s="2524"/>
      <c r="F56" s="2524"/>
      <c r="G56" s="2525"/>
      <c r="H56" s="2902" t="s">
        <v>51</v>
      </c>
      <c r="I56" s="2525"/>
      <c r="J56" s="2901">
        <v>0.60360000000000003</v>
      </c>
      <c r="K56" s="2524"/>
      <c r="L56" s="2524"/>
      <c r="M56" s="2525"/>
      <c r="N56" s="1303" t="s">
        <v>542</v>
      </c>
      <c r="O56" s="1304"/>
      <c r="P56" s="1304"/>
      <c r="Q56" s="1304"/>
      <c r="R56" s="1304"/>
      <c r="S56" s="1304"/>
      <c r="T56" s="1304"/>
      <c r="U56" s="1305"/>
      <c r="V56" s="1284" t="s">
        <v>543</v>
      </c>
      <c r="W56" s="1284"/>
      <c r="X56" s="1284"/>
      <c r="Y56" s="1284"/>
      <c r="Z56" s="1284"/>
      <c r="AA56" s="1284"/>
      <c r="AB56" s="1393"/>
    </row>
    <row r="57" spans="2:28" x14ac:dyDescent="0.35">
      <c r="B57" s="2900" t="s">
        <v>540</v>
      </c>
      <c r="C57" s="2524"/>
      <c r="D57" s="2524"/>
      <c r="E57" s="2524"/>
      <c r="F57" s="2524"/>
      <c r="G57" s="2525"/>
      <c r="H57" s="2902" t="s">
        <v>51</v>
      </c>
      <c r="I57" s="2525"/>
      <c r="J57" s="2901">
        <v>0.62109999999999999</v>
      </c>
      <c r="K57" s="2524"/>
      <c r="L57" s="2524"/>
      <c r="M57" s="2525"/>
      <c r="N57" s="1303" t="s">
        <v>875</v>
      </c>
      <c r="O57" s="1304"/>
      <c r="P57" s="1304"/>
      <c r="Q57" s="1304"/>
      <c r="R57" s="1304"/>
      <c r="S57" s="1304"/>
      <c r="T57" s="1304"/>
      <c r="U57" s="1305"/>
      <c r="V57" s="1284" t="s">
        <v>543</v>
      </c>
      <c r="W57" s="1284"/>
      <c r="X57" s="1284"/>
      <c r="Y57" s="1284"/>
      <c r="Z57" s="1284"/>
      <c r="AA57" s="1284"/>
      <c r="AB57" s="1393"/>
    </row>
    <row r="58" spans="2:28" x14ac:dyDescent="0.35">
      <c r="B58" s="2900" t="s">
        <v>541</v>
      </c>
      <c r="C58" s="2524"/>
      <c r="D58" s="2524"/>
      <c r="E58" s="2524"/>
      <c r="F58" s="2524"/>
      <c r="G58" s="2525"/>
      <c r="H58" s="2902" t="s">
        <v>51</v>
      </c>
      <c r="I58" s="2525"/>
      <c r="J58" s="2902">
        <v>72.069999999999993</v>
      </c>
      <c r="K58" s="2524"/>
      <c r="L58" s="2524"/>
      <c r="M58" s="2525"/>
      <c r="N58" s="1303" t="s">
        <v>1182</v>
      </c>
      <c r="O58" s="1304"/>
      <c r="P58" s="1304"/>
      <c r="Q58" s="1304"/>
      <c r="R58" s="1304"/>
      <c r="S58" s="1304"/>
      <c r="T58" s="1304"/>
      <c r="U58" s="1305"/>
      <c r="V58" s="1284" t="s">
        <v>1183</v>
      </c>
      <c r="W58" s="1284"/>
      <c r="X58" s="1284"/>
      <c r="Y58" s="1284"/>
      <c r="Z58" s="1284"/>
      <c r="AA58" s="1284"/>
      <c r="AB58" s="1393"/>
    </row>
    <row r="59" spans="2:28" ht="15" thickBot="1" x14ac:dyDescent="0.4">
      <c r="B59" s="704"/>
      <c r="C59" s="705"/>
      <c r="D59" s="705"/>
      <c r="E59" s="705"/>
      <c r="F59" s="705"/>
      <c r="G59" s="705"/>
      <c r="H59" s="705"/>
      <c r="I59" s="705"/>
      <c r="J59" s="705"/>
      <c r="K59" s="705"/>
      <c r="L59" s="705"/>
      <c r="M59" s="705"/>
      <c r="N59" s="705"/>
      <c r="O59" s="705"/>
      <c r="P59" s="705"/>
      <c r="Q59" s="705"/>
      <c r="R59" s="705"/>
      <c r="S59" s="705"/>
      <c r="T59" s="705"/>
      <c r="U59" s="705"/>
      <c r="V59" s="705"/>
      <c r="W59" s="705"/>
      <c r="X59" s="705"/>
      <c r="Y59" s="705"/>
      <c r="Z59" s="705"/>
      <c r="AA59" s="705"/>
      <c r="AB59" s="706"/>
    </row>
    <row r="60" spans="2:28" ht="15" thickBot="1" x14ac:dyDescent="0.4">
      <c r="B60" s="690"/>
      <c r="C60" s="691"/>
      <c r="D60" s="691"/>
      <c r="E60" s="691"/>
      <c r="F60" s="691"/>
      <c r="G60" s="691"/>
      <c r="H60" s="691"/>
      <c r="I60" s="691"/>
      <c r="J60" s="691"/>
      <c r="K60" s="691"/>
      <c r="L60" s="691"/>
      <c r="M60" s="691"/>
      <c r="N60" s="691"/>
      <c r="O60" s="691"/>
      <c r="P60" s="691"/>
      <c r="Q60" s="691"/>
      <c r="R60" s="691"/>
      <c r="S60" s="691"/>
      <c r="T60" s="691"/>
      <c r="U60" s="691"/>
      <c r="V60" s="691"/>
      <c r="W60" s="691"/>
      <c r="X60" s="691"/>
      <c r="Y60" s="691"/>
      <c r="Z60" s="691"/>
      <c r="AA60" s="691"/>
      <c r="AB60" s="692"/>
    </row>
    <row r="61" spans="2:28" x14ac:dyDescent="0.35">
      <c r="B61" s="693" t="s">
        <v>987</v>
      </c>
      <c r="C61" s="694"/>
      <c r="D61" s="694"/>
      <c r="E61" s="694"/>
      <c r="F61" s="694"/>
      <c r="G61" s="694"/>
      <c r="H61" s="695" t="s">
        <v>988</v>
      </c>
      <c r="I61" s="695"/>
      <c r="J61" s="695"/>
      <c r="K61" s="695"/>
      <c r="L61" s="695"/>
      <c r="M61" s="695"/>
      <c r="N61" s="695"/>
      <c r="O61" s="695"/>
      <c r="P61" s="695"/>
      <c r="Q61" s="695"/>
      <c r="R61" s="696"/>
      <c r="S61" s="697" t="s">
        <v>989</v>
      </c>
      <c r="T61" s="695"/>
      <c r="U61" s="695"/>
      <c r="V61" s="695"/>
      <c r="W61" s="695"/>
      <c r="X61" s="695"/>
      <c r="Y61" s="695"/>
      <c r="Z61" s="695"/>
      <c r="AA61" s="695"/>
      <c r="AB61" s="696"/>
    </row>
    <row r="62" spans="2:28" ht="15" thickBot="1" x14ac:dyDescent="0.4">
      <c r="B62" s="693"/>
      <c r="C62" s="694"/>
      <c r="D62" s="694"/>
      <c r="E62" s="694"/>
      <c r="F62" s="694"/>
      <c r="G62" s="694"/>
      <c r="H62" s="695"/>
      <c r="I62" s="695"/>
      <c r="J62" s="695"/>
      <c r="K62" s="695"/>
      <c r="L62" s="695"/>
      <c r="M62" s="695"/>
      <c r="N62" s="695"/>
      <c r="O62" s="695"/>
      <c r="P62" s="695"/>
      <c r="Q62" s="695"/>
      <c r="R62" s="696"/>
      <c r="S62" s="697"/>
      <c r="T62" s="695"/>
      <c r="U62" s="695"/>
      <c r="V62" s="695"/>
      <c r="W62" s="695"/>
      <c r="X62" s="695"/>
      <c r="Y62" s="695"/>
      <c r="Z62" s="695"/>
      <c r="AA62" s="695"/>
      <c r="AB62" s="696"/>
    </row>
    <row r="63" spans="2:28" ht="15" thickBot="1" x14ac:dyDescent="0.4">
      <c r="B63" s="698">
        <v>0.65269381721800301</v>
      </c>
      <c r="C63" s="699"/>
      <c r="D63" s="699"/>
      <c r="E63" s="699"/>
      <c r="F63" s="699"/>
      <c r="G63" s="700"/>
      <c r="H63" s="701" t="s">
        <v>990</v>
      </c>
      <c r="I63" s="702"/>
      <c r="J63" s="702"/>
      <c r="K63" s="702"/>
      <c r="L63" s="702"/>
      <c r="M63" s="702"/>
      <c r="N63" s="702"/>
      <c r="O63" s="702"/>
      <c r="P63" s="702"/>
      <c r="Q63" s="702"/>
      <c r="R63" s="703"/>
      <c r="S63" s="690"/>
      <c r="T63" s="691"/>
      <c r="U63" s="691"/>
      <c r="V63" s="691"/>
      <c r="W63" s="691"/>
      <c r="X63" s="691"/>
      <c r="Y63" s="691"/>
      <c r="Z63" s="691"/>
      <c r="AA63" s="691"/>
      <c r="AB63" s="692"/>
    </row>
    <row r="64" spans="2:28" ht="15" thickBot="1" x14ac:dyDescent="0.4">
      <c r="B64" s="669"/>
      <c r="C64" s="670"/>
      <c r="D64" s="670"/>
      <c r="E64" s="670"/>
      <c r="F64" s="670"/>
      <c r="G64" s="670"/>
      <c r="H64" s="670"/>
      <c r="I64" s="670"/>
      <c r="J64" s="670"/>
      <c r="K64" s="670"/>
      <c r="L64" s="670"/>
      <c r="M64" s="670"/>
      <c r="N64" s="670"/>
      <c r="O64" s="670"/>
      <c r="P64" s="670"/>
      <c r="Q64" s="670"/>
      <c r="R64" s="670"/>
      <c r="S64" s="670"/>
      <c r="T64" s="670"/>
      <c r="U64" s="670"/>
      <c r="V64" s="670"/>
      <c r="W64" s="670"/>
      <c r="X64" s="670"/>
      <c r="Y64" s="670"/>
      <c r="Z64" s="670"/>
      <c r="AA64" s="670"/>
      <c r="AB64" s="671"/>
    </row>
    <row r="65" spans="2:28" x14ac:dyDescent="0.35">
      <c r="B65" s="672" t="s">
        <v>991</v>
      </c>
      <c r="C65" s="673"/>
      <c r="D65" s="673"/>
      <c r="E65" s="673"/>
      <c r="F65" s="673"/>
      <c r="G65" s="673"/>
      <c r="H65" s="674"/>
      <c r="I65" s="999" t="s">
        <v>1005</v>
      </c>
      <c r="J65" s="1000"/>
      <c r="K65" s="1000"/>
      <c r="L65" s="1000"/>
      <c r="M65" s="1000"/>
      <c r="N65" s="1000"/>
      <c r="O65" s="1000"/>
      <c r="P65" s="1001"/>
      <c r="Q65" s="672" t="s">
        <v>993</v>
      </c>
      <c r="R65" s="673"/>
      <c r="S65" s="673"/>
      <c r="T65" s="673"/>
      <c r="U65" s="674"/>
      <c r="V65" s="1005" t="s">
        <v>1006</v>
      </c>
      <c r="W65" s="685"/>
      <c r="X65" s="685"/>
      <c r="Y65" s="685"/>
      <c r="Z65" s="685"/>
      <c r="AA65" s="685"/>
      <c r="AB65" s="686"/>
    </row>
    <row r="66" spans="2:28" ht="15" thickBot="1" x14ac:dyDescent="0.4">
      <c r="B66" s="675"/>
      <c r="C66" s="676"/>
      <c r="D66" s="676"/>
      <c r="E66" s="676"/>
      <c r="F66" s="676"/>
      <c r="G66" s="676"/>
      <c r="H66" s="677"/>
      <c r="I66" s="1002"/>
      <c r="J66" s="1003"/>
      <c r="K66" s="1003"/>
      <c r="L66" s="1003"/>
      <c r="M66" s="1003"/>
      <c r="N66" s="1003"/>
      <c r="O66" s="1003"/>
      <c r="P66" s="1004"/>
      <c r="Q66" s="675"/>
      <c r="R66" s="676"/>
      <c r="S66" s="676"/>
      <c r="T66" s="676"/>
      <c r="U66" s="677"/>
      <c r="V66" s="687"/>
      <c r="W66" s="688"/>
      <c r="X66" s="688"/>
      <c r="Y66" s="688"/>
      <c r="Z66" s="688"/>
      <c r="AA66" s="688"/>
      <c r="AB66" s="689"/>
    </row>
  </sheetData>
  <mergeCells count="125">
    <mergeCell ref="V65:AB66"/>
    <mergeCell ref="B10:AB10"/>
    <mergeCell ref="B16:AB16"/>
    <mergeCell ref="K32:N32"/>
    <mergeCell ref="O32:R32"/>
    <mergeCell ref="S32:T32"/>
    <mergeCell ref="U32:W32"/>
    <mergeCell ref="X32:Y32"/>
    <mergeCell ref="I14:U15"/>
    <mergeCell ref="K21:T21"/>
    <mergeCell ref="B65:H66"/>
    <mergeCell ref="Q65:U66"/>
    <mergeCell ref="I65:P66"/>
    <mergeCell ref="B64:AB64"/>
    <mergeCell ref="B63:G63"/>
    <mergeCell ref="H63:R63"/>
    <mergeCell ref="S63:AB63"/>
    <mergeCell ref="B60:AB60"/>
    <mergeCell ref="H61:R62"/>
    <mergeCell ref="S61:AB62"/>
    <mergeCell ref="V14:AB14"/>
    <mergeCell ref="V15:AB15"/>
    <mergeCell ref="N58:U58"/>
    <mergeCell ref="N59:U59"/>
    <mergeCell ref="I11:P12"/>
    <mergeCell ref="B9:H9"/>
    <mergeCell ref="I9:AB9"/>
    <mergeCell ref="B11:H12"/>
    <mergeCell ref="B8:AB8"/>
    <mergeCell ref="Q12:U12"/>
    <mergeCell ref="Z11:AB11"/>
    <mergeCell ref="V11:Y11"/>
    <mergeCell ref="V12:Y12"/>
    <mergeCell ref="Z12:AB12"/>
    <mergeCell ref="B2:G4"/>
    <mergeCell ref="H2:AB2"/>
    <mergeCell ref="H3:O3"/>
    <mergeCell ref="P3:AB3"/>
    <mergeCell ref="H4:AB4"/>
    <mergeCell ref="B6:H7"/>
    <mergeCell ref="Z32:AB32"/>
    <mergeCell ref="Z33:AB33"/>
    <mergeCell ref="I28:L29"/>
    <mergeCell ref="K33:N33"/>
    <mergeCell ref="O33:R33"/>
    <mergeCell ref="B31:J33"/>
    <mergeCell ref="S33:T33"/>
    <mergeCell ref="U33:W33"/>
    <mergeCell ref="X33:Y33"/>
    <mergeCell ref="I6:I7"/>
    <mergeCell ref="J6:K7"/>
    <mergeCell ref="L6:AB7"/>
    <mergeCell ref="M28:W28"/>
    <mergeCell ref="M29:W29"/>
    <mergeCell ref="X28:AB28"/>
    <mergeCell ref="X29:AB29"/>
    <mergeCell ref="B5:AB5"/>
    <mergeCell ref="Q11:U11"/>
    <mergeCell ref="K36:AB36"/>
    <mergeCell ref="B36:G36"/>
    <mergeCell ref="B37:G37"/>
    <mergeCell ref="B38:G38"/>
    <mergeCell ref="B39:G39"/>
    <mergeCell ref="B40:G40"/>
    <mergeCell ref="K39:AB39"/>
    <mergeCell ref="K38:AB38"/>
    <mergeCell ref="K37:AB37"/>
    <mergeCell ref="B61:G62"/>
    <mergeCell ref="H59:I59"/>
    <mergeCell ref="J59:M59"/>
    <mergeCell ref="H56:I56"/>
    <mergeCell ref="J56:M56"/>
    <mergeCell ref="B57:G57"/>
    <mergeCell ref="B56:G56"/>
    <mergeCell ref="B58:G58"/>
    <mergeCell ref="B59:G59"/>
    <mergeCell ref="H58:I58"/>
    <mergeCell ref="H57:I57"/>
    <mergeCell ref="J57:M57"/>
    <mergeCell ref="J58:M58"/>
    <mergeCell ref="B18:AB18"/>
    <mergeCell ref="B20:AB20"/>
    <mergeCell ref="U21:AB21"/>
    <mergeCell ref="B13:AB13"/>
    <mergeCell ref="B28:H29"/>
    <mergeCell ref="B26:M26"/>
    <mergeCell ref="B14:H15"/>
    <mergeCell ref="N26:AB26"/>
    <mergeCell ref="B22:AB22"/>
    <mergeCell ref="B24:AB24"/>
    <mergeCell ref="B17:H17"/>
    <mergeCell ref="I17:AB17"/>
    <mergeCell ref="B19:H19"/>
    <mergeCell ref="I19:AB19"/>
    <mergeCell ref="B21:G21"/>
    <mergeCell ref="H21:J21"/>
    <mergeCell ref="B23:H23"/>
    <mergeCell ref="I23:AB23"/>
    <mergeCell ref="B25:L25"/>
    <mergeCell ref="N25:AB25"/>
    <mergeCell ref="B27:AB27"/>
    <mergeCell ref="V58:AB58"/>
    <mergeCell ref="V59:AB59"/>
    <mergeCell ref="B42:AB42"/>
    <mergeCell ref="B54:AB54"/>
    <mergeCell ref="V57:AB57"/>
    <mergeCell ref="V56:AB56"/>
    <mergeCell ref="B30:AB30"/>
    <mergeCell ref="B34:AB34"/>
    <mergeCell ref="K40:AB40"/>
    <mergeCell ref="K31:R31"/>
    <mergeCell ref="S31:W31"/>
    <mergeCell ref="X31:AB31"/>
    <mergeCell ref="J55:M55"/>
    <mergeCell ref="N55:U55"/>
    <mergeCell ref="V55:AB55"/>
    <mergeCell ref="N56:U56"/>
    <mergeCell ref="N57:U57"/>
    <mergeCell ref="K41:AB41"/>
    <mergeCell ref="B41:G41"/>
    <mergeCell ref="B43:AB43"/>
    <mergeCell ref="B44:AB53"/>
    <mergeCell ref="H55:I55"/>
    <mergeCell ref="B55:G55"/>
    <mergeCell ref="B35:AB35"/>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AB102"/>
  <sheetViews>
    <sheetView topLeftCell="A52" workbookViewId="0">
      <selection activeCell="I11" sqref="I11:Q12"/>
    </sheetView>
  </sheetViews>
  <sheetFormatPr baseColWidth="10" defaultColWidth="3.7265625" defaultRowHeight="14.5" x14ac:dyDescent="0.35"/>
  <cols>
    <col min="1" max="1" width="3.7265625" style="354"/>
    <col min="2" max="6" width="2.7265625" style="218" customWidth="1"/>
    <col min="7" max="7" width="4.26953125" style="218" customWidth="1"/>
    <col min="8" max="8" width="19.7265625" style="218" customWidth="1"/>
    <col min="9" max="9" width="20.26953125" style="218" customWidth="1"/>
    <col min="10" max="10" width="18.26953125" style="218" customWidth="1"/>
    <col min="11" max="12" width="3.453125" style="218" customWidth="1"/>
    <col min="13" max="13" width="2.7265625" style="218" customWidth="1"/>
    <col min="14" max="14" width="6.26953125" style="218" customWidth="1"/>
    <col min="15" max="17" width="4.7265625" style="218" customWidth="1"/>
    <col min="18" max="18" width="3.7265625" style="218"/>
    <col min="19" max="20" width="8" style="218" customWidth="1"/>
    <col min="21" max="21" width="3.54296875" style="218" customWidth="1"/>
    <col min="22" max="22" width="3.7265625" style="218"/>
    <col min="23" max="25" width="5" style="218" customWidth="1"/>
    <col min="26" max="26" width="6.7265625" style="218" customWidth="1"/>
    <col min="27" max="27" width="6" style="218" customWidth="1"/>
    <col min="28" max="28" width="2" style="354" customWidth="1"/>
    <col min="29" max="33" width="3.7265625" style="354"/>
    <col min="34" max="34" width="5.7265625" style="354" bestFit="1" customWidth="1"/>
    <col min="35" max="35" width="4.7265625" style="354" customWidth="1"/>
    <col min="36" max="16384" width="3.7265625" style="354"/>
  </cols>
  <sheetData>
    <row r="1" spans="1:28" x14ac:dyDescent="0.35">
      <c r="A1" s="193"/>
    </row>
    <row r="2" spans="1:28" ht="15" thickBot="1" x14ac:dyDescent="0.4">
      <c r="B2" s="187"/>
      <c r="C2" s="187"/>
      <c r="D2" s="187"/>
      <c r="E2" s="187"/>
      <c r="F2" s="187"/>
    </row>
    <row r="3" spans="1:28" ht="45.75" customHeight="1" x14ac:dyDescent="0.35">
      <c r="B3" s="2150"/>
      <c r="C3" s="2151"/>
      <c r="D3" s="2151"/>
      <c r="E3" s="2151"/>
      <c r="F3" s="2151"/>
      <c r="G3" s="2151"/>
      <c r="H3" s="974" t="s">
        <v>0</v>
      </c>
      <c r="I3" s="974"/>
      <c r="J3" s="974"/>
      <c r="K3" s="974"/>
      <c r="L3" s="974"/>
      <c r="M3" s="974"/>
      <c r="N3" s="974"/>
      <c r="O3" s="974"/>
      <c r="P3" s="974"/>
      <c r="Q3" s="974"/>
      <c r="R3" s="974"/>
      <c r="S3" s="974"/>
      <c r="T3" s="974"/>
      <c r="U3" s="974"/>
      <c r="V3" s="974"/>
      <c r="W3" s="974"/>
      <c r="X3" s="974"/>
      <c r="Y3" s="974"/>
      <c r="Z3" s="974"/>
      <c r="AA3" s="974"/>
      <c r="AB3" s="975"/>
    </row>
    <row r="4" spans="1:28" ht="15" customHeight="1" x14ac:dyDescent="0.35">
      <c r="B4" s="2152"/>
      <c r="C4" s="716"/>
      <c r="D4" s="716"/>
      <c r="E4" s="716"/>
      <c r="F4" s="716"/>
      <c r="G4" s="716"/>
      <c r="H4" s="862" t="s">
        <v>1</v>
      </c>
      <c r="I4" s="862"/>
      <c r="J4" s="862"/>
      <c r="K4" s="862"/>
      <c r="L4" s="862"/>
      <c r="M4" s="862"/>
      <c r="N4" s="862"/>
      <c r="O4" s="862"/>
      <c r="P4" s="862" t="s">
        <v>2</v>
      </c>
      <c r="Q4" s="862"/>
      <c r="R4" s="862"/>
      <c r="S4" s="862"/>
      <c r="T4" s="862"/>
      <c r="U4" s="862"/>
      <c r="V4" s="862"/>
      <c r="W4" s="862"/>
      <c r="X4" s="862"/>
      <c r="Y4" s="862"/>
      <c r="Z4" s="862"/>
      <c r="AA4" s="862"/>
      <c r="AB4" s="863"/>
    </row>
    <row r="5" spans="1:28" ht="15.75" customHeight="1" thickBot="1" x14ac:dyDescent="0.4">
      <c r="B5" s="2153"/>
      <c r="C5" s="2154"/>
      <c r="D5" s="2154"/>
      <c r="E5" s="2154"/>
      <c r="F5" s="2154"/>
      <c r="G5" s="2154"/>
      <c r="H5" s="864" t="s">
        <v>3</v>
      </c>
      <c r="I5" s="864"/>
      <c r="J5" s="864"/>
      <c r="K5" s="864"/>
      <c r="L5" s="864"/>
      <c r="M5" s="864"/>
      <c r="N5" s="864"/>
      <c r="O5" s="864"/>
      <c r="P5" s="864"/>
      <c r="Q5" s="864"/>
      <c r="R5" s="864"/>
      <c r="S5" s="864"/>
      <c r="T5" s="864"/>
      <c r="U5" s="864"/>
      <c r="V5" s="864"/>
      <c r="W5" s="864"/>
      <c r="X5" s="864"/>
      <c r="Y5" s="864"/>
      <c r="Z5" s="864"/>
      <c r="AA5" s="864"/>
      <c r="AB5" s="865"/>
    </row>
    <row r="6" spans="1:28" x14ac:dyDescent="0.35">
      <c r="H6" s="356"/>
      <c r="I6" s="356"/>
      <c r="J6" s="356"/>
      <c r="K6" s="356"/>
      <c r="L6" s="356"/>
      <c r="M6" s="356"/>
      <c r="N6" s="356"/>
      <c r="O6" s="356"/>
      <c r="P6" s="356"/>
      <c r="Q6" s="356"/>
      <c r="R6" s="356"/>
      <c r="S6" s="356"/>
      <c r="T6" s="356"/>
      <c r="U6" s="356"/>
      <c r="V6" s="356"/>
      <c r="W6" s="356"/>
      <c r="X6" s="356"/>
      <c r="Y6" s="356"/>
      <c r="Z6" s="356"/>
      <c r="AA6" s="356"/>
      <c r="AB6" s="356"/>
    </row>
    <row r="7" spans="1:28" ht="15" thickBot="1" x14ac:dyDescent="0.4">
      <c r="B7" s="196"/>
      <c r="C7" s="360"/>
      <c r="D7" s="360"/>
      <c r="E7" s="360"/>
      <c r="F7" s="360"/>
      <c r="G7" s="360"/>
      <c r="H7" s="360"/>
      <c r="I7" s="359"/>
      <c r="J7" s="359"/>
      <c r="K7" s="359"/>
      <c r="L7" s="359"/>
      <c r="M7" s="359"/>
      <c r="N7" s="359"/>
      <c r="O7" s="359"/>
      <c r="P7" s="359"/>
      <c r="Q7" s="359"/>
      <c r="R7" s="360"/>
      <c r="S7" s="360"/>
      <c r="T7" s="360"/>
      <c r="U7" s="360"/>
      <c r="V7" s="360"/>
      <c r="W7" s="360"/>
      <c r="X7" s="360"/>
      <c r="Y7" s="360"/>
      <c r="Z7" s="360"/>
      <c r="AA7" s="360"/>
      <c r="AB7" s="361"/>
    </row>
    <row r="8" spans="1:28" ht="15" customHeight="1" x14ac:dyDescent="0.35">
      <c r="B8" s="197"/>
      <c r="C8" s="2144" t="s">
        <v>517</v>
      </c>
      <c r="D8" s="2145"/>
      <c r="E8" s="2145"/>
      <c r="F8" s="2145"/>
      <c r="G8" s="2145"/>
      <c r="H8" s="2146"/>
      <c r="I8" s="1034" t="s">
        <v>518</v>
      </c>
      <c r="J8" s="1035"/>
      <c r="K8" s="1035"/>
      <c r="L8" s="1035"/>
      <c r="M8" s="1035"/>
      <c r="N8" s="1035"/>
      <c r="O8" s="1035"/>
      <c r="P8" s="1035"/>
      <c r="Q8" s="1035"/>
      <c r="R8" s="1035"/>
      <c r="S8" s="1035"/>
      <c r="T8" s="1035"/>
      <c r="U8" s="1035"/>
      <c r="V8" s="1035"/>
      <c r="W8" s="1035"/>
      <c r="X8" s="1035"/>
      <c r="Y8" s="1035"/>
      <c r="Z8" s="1035"/>
      <c r="AA8" s="1036"/>
      <c r="AB8" s="363"/>
    </row>
    <row r="9" spans="1:28" ht="15" thickBot="1" x14ac:dyDescent="0.4">
      <c r="B9" s="197"/>
      <c r="C9" s="2147"/>
      <c r="D9" s="2148"/>
      <c r="E9" s="2148"/>
      <c r="F9" s="2148"/>
      <c r="G9" s="2148"/>
      <c r="H9" s="2149"/>
      <c r="I9" s="1037"/>
      <c r="J9" s="1038"/>
      <c r="K9" s="1038"/>
      <c r="L9" s="1038"/>
      <c r="M9" s="1038"/>
      <c r="N9" s="1038"/>
      <c r="O9" s="1038"/>
      <c r="P9" s="1038"/>
      <c r="Q9" s="1038"/>
      <c r="R9" s="1038"/>
      <c r="S9" s="1038"/>
      <c r="T9" s="1038"/>
      <c r="U9" s="1038"/>
      <c r="V9" s="1038"/>
      <c r="W9" s="1038"/>
      <c r="X9" s="1038"/>
      <c r="Y9" s="1038"/>
      <c r="Z9" s="1038"/>
      <c r="AA9" s="1039"/>
      <c r="AB9" s="363"/>
    </row>
    <row r="10" spans="1:28" ht="15" thickBot="1" x14ac:dyDescent="0.4">
      <c r="B10" s="197"/>
      <c r="C10" s="366"/>
      <c r="D10" s="366"/>
      <c r="E10" s="366"/>
      <c r="F10" s="366"/>
      <c r="G10" s="366"/>
      <c r="H10" s="366"/>
      <c r="I10" s="365"/>
      <c r="J10" s="365"/>
      <c r="K10" s="365"/>
      <c r="L10" s="365"/>
      <c r="M10" s="365"/>
      <c r="N10" s="365"/>
      <c r="O10" s="365"/>
      <c r="P10" s="365"/>
      <c r="Q10" s="365"/>
      <c r="R10" s="366"/>
      <c r="S10" s="366"/>
      <c r="T10" s="366"/>
      <c r="U10" s="366"/>
      <c r="V10" s="366"/>
      <c r="W10" s="366"/>
      <c r="X10" s="366"/>
      <c r="Y10" s="366"/>
      <c r="Z10" s="366"/>
      <c r="AA10" s="366"/>
      <c r="AB10" s="363"/>
    </row>
    <row r="11" spans="1:28" ht="15" customHeight="1" thickBot="1" x14ac:dyDescent="0.4">
      <c r="B11" s="197"/>
      <c r="C11" s="2144" t="s">
        <v>519</v>
      </c>
      <c r="D11" s="2145"/>
      <c r="E11" s="2145"/>
      <c r="F11" s="2145"/>
      <c r="G11" s="2145"/>
      <c r="H11" s="2146"/>
      <c r="I11" s="1051" t="s">
        <v>876</v>
      </c>
      <c r="J11" s="1052"/>
      <c r="K11" s="1052"/>
      <c r="L11" s="1052"/>
      <c r="M11" s="1052"/>
      <c r="N11" s="1052"/>
      <c r="O11" s="1052"/>
      <c r="P11" s="1052"/>
      <c r="Q11" s="1053"/>
      <c r="R11" s="2155" t="s">
        <v>7</v>
      </c>
      <c r="S11" s="2156"/>
      <c r="T11" s="2156"/>
      <c r="U11" s="2157"/>
      <c r="V11" s="2158" t="s">
        <v>521</v>
      </c>
      <c r="W11" s="2159"/>
      <c r="X11" s="2159"/>
      <c r="Y11" s="2159"/>
      <c r="Z11" s="2159"/>
      <c r="AA11" s="2160"/>
      <c r="AB11" s="363"/>
    </row>
    <row r="12" spans="1:28" ht="28.5" customHeight="1" thickBot="1" x14ac:dyDescent="0.4">
      <c r="B12" s="197"/>
      <c r="C12" s="2147"/>
      <c r="D12" s="2148"/>
      <c r="E12" s="2148"/>
      <c r="F12" s="2148"/>
      <c r="G12" s="2148"/>
      <c r="H12" s="2149"/>
      <c r="I12" s="1054"/>
      <c r="J12" s="1055"/>
      <c r="K12" s="1055"/>
      <c r="L12" s="1055"/>
      <c r="M12" s="1055"/>
      <c r="N12" s="1055"/>
      <c r="O12" s="1055"/>
      <c r="P12" s="1055"/>
      <c r="Q12" s="1056"/>
      <c r="R12" s="840" t="s">
        <v>877</v>
      </c>
      <c r="S12" s="841"/>
      <c r="T12" s="841"/>
      <c r="U12" s="842"/>
      <c r="V12" s="2141">
        <v>5</v>
      </c>
      <c r="W12" s="2142"/>
      <c r="X12" s="2142"/>
      <c r="Y12" s="2142"/>
      <c r="Z12" s="2142"/>
      <c r="AA12" s="2143"/>
      <c r="AB12" s="363"/>
    </row>
    <row r="13" spans="1:28" ht="15" thickBot="1" x14ac:dyDescent="0.4">
      <c r="B13" s="198"/>
      <c r="C13" s="188"/>
      <c r="D13" s="188"/>
      <c r="E13" s="188"/>
      <c r="F13" s="188"/>
      <c r="G13" s="188"/>
      <c r="H13" s="188"/>
      <c r="I13" s="188"/>
      <c r="J13" s="188"/>
      <c r="K13" s="188"/>
      <c r="L13" s="188"/>
      <c r="M13" s="188"/>
      <c r="N13" s="188"/>
      <c r="O13" s="188"/>
      <c r="P13" s="188"/>
      <c r="Q13" s="188"/>
      <c r="R13" s="188"/>
      <c r="S13" s="188"/>
      <c r="T13" s="188"/>
      <c r="U13" s="188"/>
      <c r="V13" s="188"/>
      <c r="W13" s="188"/>
      <c r="X13" s="188"/>
      <c r="Y13" s="188"/>
      <c r="Z13" s="188"/>
      <c r="AA13" s="188"/>
      <c r="AB13" s="369"/>
    </row>
    <row r="14" spans="1:28" ht="15" customHeight="1" x14ac:dyDescent="0.35">
      <c r="B14" s="198"/>
      <c r="C14" s="2144" t="s">
        <v>226</v>
      </c>
      <c r="D14" s="2145"/>
      <c r="E14" s="2145"/>
      <c r="F14" s="2145"/>
      <c r="G14" s="2145"/>
      <c r="H14" s="2146"/>
      <c r="I14" s="2110" t="s">
        <v>580</v>
      </c>
      <c r="J14" s="2111"/>
      <c r="K14" s="2111"/>
      <c r="L14" s="2111"/>
      <c r="M14" s="2111"/>
      <c r="N14" s="2111"/>
      <c r="O14" s="2111"/>
      <c r="P14" s="2111"/>
      <c r="Q14" s="2111"/>
      <c r="R14" s="2111"/>
      <c r="S14" s="2112"/>
      <c r="T14" s="2144" t="s">
        <v>524</v>
      </c>
      <c r="U14" s="2145"/>
      <c r="V14" s="2145"/>
      <c r="W14" s="2145"/>
      <c r="X14" s="2145"/>
      <c r="Y14" s="2145"/>
      <c r="Z14" s="2145"/>
      <c r="AA14" s="2146"/>
      <c r="AB14" s="369"/>
    </row>
    <row r="15" spans="1:28" ht="30" customHeight="1" thickBot="1" x14ac:dyDescent="0.4">
      <c r="B15" s="198"/>
      <c r="C15" s="2147"/>
      <c r="D15" s="2148"/>
      <c r="E15" s="2148"/>
      <c r="F15" s="2148"/>
      <c r="G15" s="2148"/>
      <c r="H15" s="2149"/>
      <c r="I15" s="2113"/>
      <c r="J15" s="2114"/>
      <c r="K15" s="2114"/>
      <c r="L15" s="2114"/>
      <c r="M15" s="2114"/>
      <c r="N15" s="2114"/>
      <c r="O15" s="2114"/>
      <c r="P15" s="2114"/>
      <c r="Q15" s="2114"/>
      <c r="R15" s="2114"/>
      <c r="S15" s="2115"/>
      <c r="T15" s="965" t="s">
        <v>158</v>
      </c>
      <c r="U15" s="966"/>
      <c r="V15" s="966"/>
      <c r="W15" s="966"/>
      <c r="X15" s="966"/>
      <c r="Y15" s="966"/>
      <c r="Z15" s="966"/>
      <c r="AA15" s="967"/>
      <c r="AB15" s="369"/>
    </row>
    <row r="16" spans="1:28" ht="15" thickBot="1" x14ac:dyDescent="0.4">
      <c r="B16" s="198"/>
      <c r="C16" s="188"/>
      <c r="D16" s="188"/>
      <c r="E16" s="188"/>
      <c r="F16" s="188"/>
      <c r="G16" s="188"/>
      <c r="H16" s="188"/>
      <c r="I16" s="188"/>
      <c r="J16" s="188"/>
      <c r="K16" s="188"/>
      <c r="L16" s="188"/>
      <c r="M16" s="188"/>
      <c r="N16" s="188"/>
      <c r="O16" s="188"/>
      <c r="P16" s="188"/>
      <c r="Q16" s="188"/>
      <c r="R16" s="188"/>
      <c r="S16" s="188"/>
      <c r="T16" s="188"/>
      <c r="U16" s="188"/>
      <c r="V16" s="188"/>
      <c r="W16" s="188"/>
      <c r="X16" s="188"/>
      <c r="Y16" s="188"/>
      <c r="Z16" s="188"/>
      <c r="AA16" s="188"/>
      <c r="AB16" s="369"/>
    </row>
    <row r="17" spans="2:28" ht="57.75" customHeight="1" thickBot="1" x14ac:dyDescent="0.4">
      <c r="B17" s="198"/>
      <c r="C17" s="2161" t="s">
        <v>525</v>
      </c>
      <c r="D17" s="2162"/>
      <c r="E17" s="2162"/>
      <c r="F17" s="2162"/>
      <c r="G17" s="2162"/>
      <c r="H17" s="2163"/>
      <c r="I17" s="2164" t="s">
        <v>581</v>
      </c>
      <c r="J17" s="2165"/>
      <c r="K17" s="2165"/>
      <c r="L17" s="2165"/>
      <c r="M17" s="2165"/>
      <c r="N17" s="2165"/>
      <c r="O17" s="2165"/>
      <c r="P17" s="2165"/>
      <c r="Q17" s="2165"/>
      <c r="R17" s="2165"/>
      <c r="S17" s="2165"/>
      <c r="T17" s="2165"/>
      <c r="U17" s="2165"/>
      <c r="V17" s="2165"/>
      <c r="W17" s="2165"/>
      <c r="X17" s="2165"/>
      <c r="Y17" s="2165"/>
      <c r="Z17" s="2165"/>
      <c r="AA17" s="2166"/>
      <c r="AB17" s="369"/>
    </row>
    <row r="18" spans="2:28" ht="16.5" customHeight="1" thickBot="1" x14ac:dyDescent="0.4">
      <c r="B18" s="198"/>
      <c r="C18" s="366"/>
      <c r="D18" s="366"/>
      <c r="E18" s="366"/>
      <c r="F18" s="366"/>
      <c r="G18" s="366"/>
      <c r="H18" s="366"/>
      <c r="I18" s="370"/>
      <c r="J18" s="370"/>
      <c r="K18" s="370"/>
      <c r="L18" s="370"/>
      <c r="M18" s="370"/>
      <c r="N18" s="370"/>
      <c r="O18" s="370"/>
      <c r="P18" s="370"/>
      <c r="Q18" s="370"/>
      <c r="R18" s="370"/>
      <c r="S18" s="370"/>
      <c r="T18" s="370"/>
      <c r="U18" s="370"/>
      <c r="V18" s="370"/>
      <c r="W18" s="370"/>
      <c r="X18" s="370"/>
      <c r="Y18" s="370"/>
      <c r="Z18" s="370"/>
      <c r="AA18" s="370"/>
      <c r="AB18" s="369"/>
    </row>
    <row r="19" spans="2:28" ht="57" customHeight="1" thickBot="1" x14ac:dyDescent="0.4">
      <c r="B19" s="198"/>
      <c r="C19" s="2161" t="s">
        <v>15</v>
      </c>
      <c r="D19" s="2162"/>
      <c r="E19" s="2162"/>
      <c r="F19" s="2162"/>
      <c r="G19" s="2162"/>
      <c r="H19" s="2163"/>
      <c r="I19" s="2081" t="s">
        <v>582</v>
      </c>
      <c r="J19" s="2082"/>
      <c r="K19" s="2082"/>
      <c r="L19" s="2082"/>
      <c r="M19" s="2082"/>
      <c r="N19" s="2082"/>
      <c r="O19" s="2082"/>
      <c r="P19" s="2082"/>
      <c r="Q19" s="2082"/>
      <c r="R19" s="2082"/>
      <c r="S19" s="2082"/>
      <c r="T19" s="2082"/>
      <c r="U19" s="2082"/>
      <c r="V19" s="2082"/>
      <c r="W19" s="2082"/>
      <c r="X19" s="2082"/>
      <c r="Y19" s="2082"/>
      <c r="Z19" s="2082"/>
      <c r="AA19" s="2083"/>
      <c r="AB19" s="369"/>
    </row>
    <row r="20" spans="2:28" ht="16.5" customHeight="1" thickBot="1" x14ac:dyDescent="0.4">
      <c r="B20" s="198"/>
      <c r="C20" s="366"/>
      <c r="D20" s="366"/>
      <c r="E20" s="366"/>
      <c r="F20" s="366"/>
      <c r="G20" s="366"/>
      <c r="H20" s="366"/>
      <c r="I20" s="370"/>
      <c r="J20" s="370"/>
      <c r="K20" s="370"/>
      <c r="L20" s="370"/>
      <c r="M20" s="370"/>
      <c r="N20" s="370"/>
      <c r="O20" s="370"/>
      <c r="P20" s="370"/>
      <c r="Q20" s="370"/>
      <c r="R20" s="370"/>
      <c r="S20" s="370"/>
      <c r="T20" s="370"/>
      <c r="U20" s="370"/>
      <c r="V20" s="370"/>
      <c r="W20" s="370"/>
      <c r="X20" s="370"/>
      <c r="Y20" s="370"/>
      <c r="Z20" s="370"/>
      <c r="AA20" s="370"/>
      <c r="AB20" s="369"/>
    </row>
    <row r="21" spans="2:28" x14ac:dyDescent="0.35">
      <c r="B21" s="198"/>
      <c r="C21" s="2167" t="s">
        <v>528</v>
      </c>
      <c r="D21" s="2168"/>
      <c r="E21" s="2168"/>
      <c r="F21" s="2168"/>
      <c r="G21" s="2168"/>
      <c r="H21" s="2169"/>
      <c r="I21" s="2121" t="s">
        <v>549</v>
      </c>
      <c r="J21" s="2122"/>
      <c r="K21" s="2122"/>
      <c r="L21" s="2123"/>
      <c r="M21" s="2158" t="s">
        <v>550</v>
      </c>
      <c r="N21" s="2159"/>
      <c r="O21" s="2159"/>
      <c r="P21" s="2159"/>
      <c r="Q21" s="2159"/>
      <c r="R21" s="2159"/>
      <c r="S21" s="2160"/>
      <c r="T21" s="2158" t="s">
        <v>530</v>
      </c>
      <c r="U21" s="2159"/>
      <c r="V21" s="2159"/>
      <c r="W21" s="2159"/>
      <c r="X21" s="2159"/>
      <c r="Y21" s="2159"/>
      <c r="Z21" s="2159"/>
      <c r="AA21" s="2160"/>
      <c r="AB21" s="369"/>
    </row>
    <row r="22" spans="2:28" ht="15" thickBot="1" x14ac:dyDescent="0.4">
      <c r="B22" s="198"/>
      <c r="C22" s="2170"/>
      <c r="D22" s="2171"/>
      <c r="E22" s="2171"/>
      <c r="F22" s="2171"/>
      <c r="G22" s="2171"/>
      <c r="H22" s="2172"/>
      <c r="I22" s="2124"/>
      <c r="J22" s="2125"/>
      <c r="K22" s="2125"/>
      <c r="L22" s="2126"/>
      <c r="M22" s="973" t="s">
        <v>147</v>
      </c>
      <c r="N22" s="1276"/>
      <c r="O22" s="1276"/>
      <c r="P22" s="1276"/>
      <c r="Q22" s="1276"/>
      <c r="R22" s="1276"/>
      <c r="S22" s="1277"/>
      <c r="T22" s="1062" t="s">
        <v>878</v>
      </c>
      <c r="U22" s="1063"/>
      <c r="V22" s="1063"/>
      <c r="W22" s="1063"/>
      <c r="X22" s="1063"/>
      <c r="Y22" s="1063"/>
      <c r="Z22" s="1063"/>
      <c r="AA22" s="1064"/>
      <c r="AB22" s="369"/>
    </row>
    <row r="23" spans="2:28" ht="15" thickBot="1" x14ac:dyDescent="0.4">
      <c r="B23" s="198"/>
      <c r="C23" s="188"/>
      <c r="D23" s="188"/>
      <c r="E23" s="188"/>
      <c r="F23" s="188"/>
      <c r="G23" s="188"/>
      <c r="H23" s="188"/>
      <c r="I23" s="188"/>
      <c r="J23" s="188"/>
      <c r="K23" s="188"/>
      <c r="L23" s="188"/>
      <c r="M23" s="188"/>
      <c r="N23" s="188"/>
      <c r="O23" s="188"/>
      <c r="P23" s="188"/>
      <c r="Q23" s="188"/>
      <c r="R23" s="188"/>
      <c r="S23" s="188"/>
      <c r="T23" s="188"/>
      <c r="U23" s="188"/>
      <c r="V23" s="188"/>
      <c r="W23" s="188"/>
      <c r="X23" s="188"/>
      <c r="Y23" s="188"/>
      <c r="Z23" s="188"/>
      <c r="AA23" s="188"/>
      <c r="AB23" s="369"/>
    </row>
    <row r="24" spans="2:28" ht="31.5" customHeight="1" x14ac:dyDescent="0.35">
      <c r="B24" s="198"/>
      <c r="C24" s="2158" t="s">
        <v>531</v>
      </c>
      <c r="D24" s="2159"/>
      <c r="E24" s="2159"/>
      <c r="F24" s="2159"/>
      <c r="G24" s="2159"/>
      <c r="H24" s="2159"/>
      <c r="I24" s="2160"/>
      <c r="J24" s="2158" t="s">
        <v>569</v>
      </c>
      <c r="K24" s="2159"/>
      <c r="L24" s="2159"/>
      <c r="M24" s="2159"/>
      <c r="N24" s="2159"/>
      <c r="O24" s="2159"/>
      <c r="P24" s="2160"/>
      <c r="Q24" s="2158" t="s">
        <v>532</v>
      </c>
      <c r="R24" s="2159"/>
      <c r="S24" s="2159"/>
      <c r="T24" s="2159"/>
      <c r="U24" s="2159"/>
      <c r="V24" s="2159"/>
      <c r="W24" s="2159"/>
      <c r="X24" s="2159"/>
      <c r="Y24" s="2159"/>
      <c r="Z24" s="2159"/>
      <c r="AA24" s="2160"/>
      <c r="AB24" s="369"/>
    </row>
    <row r="25" spans="2:28" ht="33.75" customHeight="1" thickBot="1" x14ac:dyDescent="0.4">
      <c r="B25" s="198"/>
      <c r="C25" s="2130" t="s">
        <v>879</v>
      </c>
      <c r="D25" s="2131"/>
      <c r="E25" s="2131"/>
      <c r="F25" s="2131"/>
      <c r="G25" s="2131"/>
      <c r="H25" s="2131"/>
      <c r="I25" s="2132"/>
      <c r="J25" s="2173" t="s">
        <v>533</v>
      </c>
      <c r="K25" s="2174"/>
      <c r="L25" s="2174"/>
      <c r="M25" s="2174"/>
      <c r="N25" s="2174"/>
      <c r="O25" s="2174"/>
      <c r="P25" s="2175"/>
      <c r="Q25" s="2133" t="s">
        <v>113</v>
      </c>
      <c r="R25" s="2134"/>
      <c r="S25" s="2134"/>
      <c r="T25" s="2134"/>
      <c r="U25" s="2134"/>
      <c r="V25" s="2134"/>
      <c r="W25" s="2134"/>
      <c r="X25" s="2134"/>
      <c r="Y25" s="2134"/>
      <c r="Z25" s="2134"/>
      <c r="AA25" s="2135"/>
      <c r="AB25" s="369"/>
    </row>
    <row r="26" spans="2:28" ht="15" thickBot="1" x14ac:dyDescent="0.4">
      <c r="B26" s="198"/>
      <c r="C26" s="188"/>
      <c r="D26" s="188"/>
      <c r="E26" s="188"/>
      <c r="F26" s="188"/>
      <c r="G26" s="188"/>
      <c r="H26" s="188"/>
      <c r="I26" s="188"/>
      <c r="J26" s="188"/>
      <c r="K26" s="188"/>
      <c r="L26" s="188"/>
      <c r="M26" s="188"/>
      <c r="N26" s="188"/>
      <c r="O26" s="188"/>
      <c r="P26" s="188"/>
      <c r="Q26" s="188"/>
      <c r="R26" s="188"/>
      <c r="S26" s="188"/>
      <c r="T26" s="188"/>
      <c r="U26" s="188"/>
      <c r="V26" s="188"/>
      <c r="W26" s="188"/>
      <c r="X26" s="188"/>
      <c r="Y26" s="188"/>
      <c r="Z26" s="188"/>
      <c r="AA26" s="188"/>
      <c r="AB26" s="369"/>
    </row>
    <row r="27" spans="2:28" ht="33" customHeight="1" thickBot="1" x14ac:dyDescent="0.4">
      <c r="B27" s="198"/>
      <c r="C27" s="2161" t="s">
        <v>534</v>
      </c>
      <c r="D27" s="2162"/>
      <c r="E27" s="2162"/>
      <c r="F27" s="2162"/>
      <c r="G27" s="2162"/>
      <c r="H27" s="2163"/>
      <c r="I27" s="1887" t="s">
        <v>880</v>
      </c>
      <c r="J27" s="1888"/>
      <c r="K27" s="1888"/>
      <c r="L27" s="1888"/>
      <c r="M27" s="1888"/>
      <c r="N27" s="1888"/>
      <c r="O27" s="1888"/>
      <c r="P27" s="1888"/>
      <c r="Q27" s="1888"/>
      <c r="R27" s="1888"/>
      <c r="S27" s="1888"/>
      <c r="T27" s="1888"/>
      <c r="U27" s="1888"/>
      <c r="V27" s="1888"/>
      <c r="W27" s="1888"/>
      <c r="X27" s="1888"/>
      <c r="Y27" s="1888"/>
      <c r="Z27" s="1888"/>
      <c r="AA27" s="1889"/>
      <c r="AB27" s="369"/>
    </row>
    <row r="28" spans="2:28" ht="15" thickBot="1" x14ac:dyDescent="0.4">
      <c r="B28" s="198"/>
      <c r="C28" s="366"/>
      <c r="D28" s="366"/>
      <c r="E28" s="366"/>
      <c r="F28" s="366"/>
      <c r="G28" s="366"/>
      <c r="H28" s="366"/>
      <c r="I28" s="370"/>
      <c r="J28" s="370"/>
      <c r="K28" s="370"/>
      <c r="L28" s="370"/>
      <c r="M28" s="370"/>
      <c r="N28" s="370"/>
      <c r="O28" s="370"/>
      <c r="P28" s="370"/>
      <c r="Q28" s="370"/>
      <c r="R28" s="370"/>
      <c r="S28" s="370"/>
      <c r="T28" s="370"/>
      <c r="U28" s="370"/>
      <c r="V28" s="370"/>
      <c r="W28" s="370"/>
      <c r="X28" s="370"/>
      <c r="Y28" s="370"/>
      <c r="Z28" s="370"/>
      <c r="AA28" s="370"/>
      <c r="AB28" s="369"/>
    </row>
    <row r="29" spans="2:28" ht="39" customHeight="1" thickBot="1" x14ac:dyDescent="0.4">
      <c r="B29" s="198"/>
      <c r="C29" s="2161" t="s">
        <v>28</v>
      </c>
      <c r="D29" s="2162"/>
      <c r="E29" s="2162"/>
      <c r="F29" s="2162"/>
      <c r="G29" s="2162"/>
      <c r="H29" s="2163"/>
      <c r="I29" s="1464" t="s">
        <v>881</v>
      </c>
      <c r="J29" s="1887"/>
      <c r="K29" s="2176" t="s">
        <v>29</v>
      </c>
      <c r="L29" s="2177"/>
      <c r="M29" s="2177"/>
      <c r="N29" s="2178"/>
      <c r="O29" s="818" t="s">
        <v>30</v>
      </c>
      <c r="P29" s="813"/>
      <c r="Q29" s="814"/>
      <c r="R29" s="137"/>
      <c r="S29" s="818" t="s">
        <v>31</v>
      </c>
      <c r="T29" s="813"/>
      <c r="U29" s="137"/>
      <c r="V29" s="1464" t="s">
        <v>33</v>
      </c>
      <c r="W29" s="2136"/>
      <c r="X29" s="2136"/>
      <c r="Y29" s="2136"/>
      <c r="Z29" s="2137"/>
      <c r="AA29" s="381" t="s">
        <v>32</v>
      </c>
      <c r="AB29" s="369"/>
    </row>
    <row r="30" spans="2:28" ht="15" thickBot="1" x14ac:dyDescent="0.4">
      <c r="B30" s="198"/>
      <c r="C30" s="188"/>
      <c r="D30" s="188"/>
      <c r="E30" s="188"/>
      <c r="F30" s="188"/>
      <c r="G30" s="188"/>
      <c r="H30" s="188"/>
      <c r="I30" s="188"/>
      <c r="J30" s="188"/>
      <c r="K30" s="188"/>
      <c r="L30" s="188"/>
      <c r="M30" s="188"/>
      <c r="N30" s="188"/>
      <c r="O30" s="188"/>
      <c r="P30" s="188"/>
      <c r="Q30" s="188"/>
      <c r="R30" s="188"/>
      <c r="S30" s="188"/>
      <c r="T30" s="188"/>
      <c r="U30" s="188"/>
      <c r="V30" s="188"/>
      <c r="W30" s="188"/>
      <c r="X30" s="188"/>
      <c r="Y30" s="188"/>
      <c r="Z30" s="188"/>
      <c r="AA30" s="188"/>
      <c r="AB30" s="369"/>
    </row>
    <row r="31" spans="2:28" ht="15" customHeight="1" x14ac:dyDescent="0.35">
      <c r="B31" s="198"/>
      <c r="C31" s="2167" t="s">
        <v>537</v>
      </c>
      <c r="D31" s="2168"/>
      <c r="E31" s="2168"/>
      <c r="F31" s="2168"/>
      <c r="G31" s="2168"/>
      <c r="H31" s="2168"/>
      <c r="I31" s="2168"/>
      <c r="J31" s="2169"/>
      <c r="K31" s="2183" t="s">
        <v>37</v>
      </c>
      <c r="L31" s="2184"/>
      <c r="M31" s="2184"/>
      <c r="N31" s="2184"/>
      <c r="O31" s="2184"/>
      <c r="P31" s="2184"/>
      <c r="Q31" s="2184"/>
      <c r="R31" s="2185"/>
      <c r="S31" s="2186" t="s">
        <v>36</v>
      </c>
      <c r="T31" s="2186"/>
      <c r="U31" s="2186"/>
      <c r="V31" s="2186"/>
      <c r="W31" s="2186"/>
      <c r="X31" s="2187" t="s">
        <v>35</v>
      </c>
      <c r="Y31" s="2187"/>
      <c r="Z31" s="2187"/>
      <c r="AA31" s="2188"/>
      <c r="AB31" s="369"/>
    </row>
    <row r="32" spans="2:28" ht="15" customHeight="1" x14ac:dyDescent="0.35">
      <c r="B32" s="198"/>
      <c r="C32" s="2180"/>
      <c r="D32" s="2181"/>
      <c r="E32" s="2181"/>
      <c r="F32" s="2181"/>
      <c r="G32" s="2181"/>
      <c r="H32" s="2181"/>
      <c r="I32" s="2181"/>
      <c r="J32" s="2182"/>
      <c r="K32" s="2189" t="s">
        <v>38</v>
      </c>
      <c r="L32" s="2190"/>
      <c r="M32" s="2190"/>
      <c r="N32" s="2191"/>
      <c r="O32" s="2192" t="s">
        <v>39</v>
      </c>
      <c r="P32" s="2190"/>
      <c r="Q32" s="2190"/>
      <c r="R32" s="2191"/>
      <c r="S32" s="2193" t="s">
        <v>38</v>
      </c>
      <c r="T32" s="2193"/>
      <c r="U32" s="2193" t="s">
        <v>39</v>
      </c>
      <c r="V32" s="2193"/>
      <c r="W32" s="2193"/>
      <c r="X32" s="2194" t="s">
        <v>38</v>
      </c>
      <c r="Y32" s="2194"/>
      <c r="Z32" s="2194" t="s">
        <v>39</v>
      </c>
      <c r="AA32" s="2195"/>
      <c r="AB32" s="369"/>
    </row>
    <row r="33" spans="2:28" ht="24.75" customHeight="1" thickBot="1" x14ac:dyDescent="0.4">
      <c r="B33" s="198"/>
      <c r="C33" s="2170"/>
      <c r="D33" s="2171"/>
      <c r="E33" s="2171"/>
      <c r="F33" s="2171"/>
      <c r="G33" s="2171"/>
      <c r="H33" s="2171"/>
      <c r="I33" s="2171"/>
      <c r="J33" s="2172"/>
      <c r="K33" s="2196">
        <v>0</v>
      </c>
      <c r="L33" s="2197"/>
      <c r="M33" s="2197"/>
      <c r="N33" s="2198"/>
      <c r="O33" s="2199">
        <v>3.41</v>
      </c>
      <c r="P33" s="2200"/>
      <c r="Q33" s="2200"/>
      <c r="R33" s="2201"/>
      <c r="S33" s="2179">
        <v>3.42</v>
      </c>
      <c r="T33" s="2179"/>
      <c r="U33" s="2179">
        <v>3.78</v>
      </c>
      <c r="V33" s="2179"/>
      <c r="W33" s="2179"/>
      <c r="X33" s="2179">
        <v>3.79</v>
      </c>
      <c r="Y33" s="2179"/>
      <c r="Z33" s="2179">
        <v>4.12</v>
      </c>
      <c r="AA33" s="2179"/>
      <c r="AB33" s="369"/>
    </row>
    <row r="34" spans="2:28" ht="15" thickBot="1" x14ac:dyDescent="0.4">
      <c r="B34" s="19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369"/>
    </row>
    <row r="35" spans="2:28" s="371" customFormat="1" ht="15" thickBot="1" x14ac:dyDescent="0.4">
      <c r="B35" s="199"/>
      <c r="C35" s="2202" t="s">
        <v>40</v>
      </c>
      <c r="D35" s="2203"/>
      <c r="E35" s="2203"/>
      <c r="F35" s="2203"/>
      <c r="G35" s="2203"/>
      <c r="H35" s="2203"/>
      <c r="I35" s="2203"/>
      <c r="J35" s="2203"/>
      <c r="K35" s="2203"/>
      <c r="L35" s="2203"/>
      <c r="M35" s="2203"/>
      <c r="N35" s="2203"/>
      <c r="O35" s="2203"/>
      <c r="P35" s="2203"/>
      <c r="Q35" s="2203"/>
      <c r="R35" s="2203"/>
      <c r="S35" s="2203"/>
      <c r="T35" s="2203"/>
      <c r="U35" s="2203"/>
      <c r="V35" s="2203"/>
      <c r="W35" s="2203"/>
      <c r="X35" s="2203"/>
      <c r="Y35" s="2203"/>
      <c r="Z35" s="2203"/>
      <c r="AA35" s="2204"/>
      <c r="AB35" s="369"/>
    </row>
    <row r="36" spans="2:28" s="371" customFormat="1" ht="15" customHeight="1" x14ac:dyDescent="0.35">
      <c r="B36" s="199"/>
      <c r="C36" s="2202" t="s">
        <v>41</v>
      </c>
      <c r="D36" s="2203"/>
      <c r="E36" s="2203"/>
      <c r="F36" s="2203"/>
      <c r="G36" s="2204"/>
      <c r="H36" s="2208" t="s">
        <v>586</v>
      </c>
      <c r="I36" s="2208" t="s">
        <v>559</v>
      </c>
      <c r="J36" s="2208" t="s">
        <v>42</v>
      </c>
      <c r="K36" s="2210" t="s">
        <v>43</v>
      </c>
      <c r="L36" s="2211"/>
      <c r="M36" s="2211"/>
      <c r="N36" s="2211"/>
      <c r="O36" s="2211"/>
      <c r="P36" s="2211"/>
      <c r="Q36" s="2211"/>
      <c r="R36" s="2211"/>
      <c r="S36" s="2211"/>
      <c r="T36" s="2211"/>
      <c r="U36" s="2211"/>
      <c r="V36" s="2211"/>
      <c r="W36" s="2211"/>
      <c r="X36" s="2211"/>
      <c r="Y36" s="2211"/>
      <c r="Z36" s="2211"/>
      <c r="AA36" s="2212"/>
      <c r="AB36" s="369"/>
    </row>
    <row r="37" spans="2:28" s="371" customFormat="1" ht="15" thickBot="1" x14ac:dyDescent="0.4">
      <c r="B37" s="199"/>
      <c r="C37" s="2205"/>
      <c r="D37" s="2206"/>
      <c r="E37" s="2206"/>
      <c r="F37" s="2206"/>
      <c r="G37" s="2207"/>
      <c r="H37" s="2209"/>
      <c r="I37" s="2209"/>
      <c r="J37" s="2209"/>
      <c r="K37" s="2213"/>
      <c r="L37" s="2214"/>
      <c r="M37" s="2214"/>
      <c r="N37" s="2214"/>
      <c r="O37" s="2214"/>
      <c r="P37" s="2214"/>
      <c r="Q37" s="2214"/>
      <c r="R37" s="2214"/>
      <c r="S37" s="2214"/>
      <c r="T37" s="2214"/>
      <c r="U37" s="2214"/>
      <c r="V37" s="2214"/>
      <c r="W37" s="2214"/>
      <c r="X37" s="2214"/>
      <c r="Y37" s="2214"/>
      <c r="Z37" s="2214"/>
      <c r="AA37" s="2215"/>
      <c r="AB37" s="369"/>
    </row>
    <row r="38" spans="2:28" s="371" customFormat="1" ht="31.15" customHeight="1" x14ac:dyDescent="0.35">
      <c r="B38" s="199"/>
      <c r="C38" s="2216" t="s">
        <v>576</v>
      </c>
      <c r="D38" s="2217"/>
      <c r="E38" s="2217"/>
      <c r="F38" s="2217"/>
      <c r="G38" s="2218"/>
      <c r="H38" s="138">
        <v>2450</v>
      </c>
      <c r="I38" s="138">
        <v>885</v>
      </c>
      <c r="J38" s="149">
        <f>H38/I38</f>
        <v>2.768361581920904</v>
      </c>
      <c r="K38" s="2058" t="s">
        <v>882</v>
      </c>
      <c r="L38" s="2059"/>
      <c r="M38" s="2059"/>
      <c r="N38" s="2059"/>
      <c r="O38" s="2059"/>
      <c r="P38" s="2059"/>
      <c r="Q38" s="2059"/>
      <c r="R38" s="2059"/>
      <c r="S38" s="2059"/>
      <c r="T38" s="2059"/>
      <c r="U38" s="2059"/>
      <c r="V38" s="2059"/>
      <c r="W38" s="2059"/>
      <c r="X38" s="2059"/>
      <c r="Y38" s="2059"/>
      <c r="Z38" s="2059"/>
      <c r="AA38" s="2060"/>
      <c r="AB38" s="369"/>
    </row>
    <row r="39" spans="2:28" s="371" customFormat="1" ht="15" thickBot="1" x14ac:dyDescent="0.4">
      <c r="B39" s="199"/>
      <c r="C39" s="2216" t="s">
        <v>577</v>
      </c>
      <c r="D39" s="2217"/>
      <c r="E39" s="2217"/>
      <c r="F39" s="2217"/>
      <c r="G39" s="2218"/>
      <c r="H39" s="195"/>
      <c r="I39" s="195"/>
      <c r="J39" s="194"/>
      <c r="K39" s="2013"/>
      <c r="L39" s="2014"/>
      <c r="M39" s="2014"/>
      <c r="N39" s="2014"/>
      <c r="O39" s="2014"/>
      <c r="P39" s="2014"/>
      <c r="Q39" s="2014"/>
      <c r="R39" s="2014"/>
      <c r="S39" s="2014"/>
      <c r="T39" s="2014"/>
      <c r="U39" s="2014"/>
      <c r="V39" s="2014"/>
      <c r="W39" s="2014"/>
      <c r="X39" s="2014"/>
      <c r="Y39" s="2014"/>
      <c r="Z39" s="2014"/>
      <c r="AA39" s="2015"/>
      <c r="AB39" s="369"/>
    </row>
    <row r="40" spans="2:28" s="371" customFormat="1" ht="15.75" customHeight="1" thickBot="1" x14ac:dyDescent="0.4">
      <c r="B40" s="199"/>
      <c r="C40" s="2219" t="s">
        <v>46</v>
      </c>
      <c r="D40" s="2220"/>
      <c r="E40" s="2220"/>
      <c r="F40" s="2220"/>
      <c r="G40" s="2221"/>
      <c r="H40" s="452">
        <f>SUM(H38:H39)</f>
        <v>2450</v>
      </c>
      <c r="I40" s="452">
        <f>SUM(I38:I39)</f>
        <v>885</v>
      </c>
      <c r="J40" s="453">
        <f>H40/I40</f>
        <v>2.768361581920904</v>
      </c>
      <c r="K40" s="2222"/>
      <c r="L40" s="2223"/>
      <c r="M40" s="2223"/>
      <c r="N40" s="2223"/>
      <c r="O40" s="2223"/>
      <c r="P40" s="2223"/>
      <c r="Q40" s="2223"/>
      <c r="R40" s="2223"/>
      <c r="S40" s="2223"/>
      <c r="T40" s="2223"/>
      <c r="U40" s="2223"/>
      <c r="V40" s="2223"/>
      <c r="W40" s="2223"/>
      <c r="X40" s="2223"/>
      <c r="Y40" s="2223"/>
      <c r="Z40" s="2223"/>
      <c r="AA40" s="2224"/>
      <c r="AB40" s="369"/>
    </row>
    <row r="41" spans="2:28" s="371" customFormat="1" ht="5.25" customHeight="1" x14ac:dyDescent="0.35">
      <c r="B41" s="199"/>
      <c r="C41" s="188"/>
      <c r="D41" s="188"/>
      <c r="E41" s="188"/>
      <c r="F41" s="188"/>
      <c r="G41" s="188"/>
      <c r="H41" s="189"/>
      <c r="I41" s="189"/>
      <c r="J41" s="249"/>
      <c r="K41" s="188"/>
      <c r="L41" s="188"/>
      <c r="M41" s="188"/>
      <c r="N41" s="188"/>
      <c r="O41" s="188"/>
      <c r="P41" s="188"/>
      <c r="Q41" s="188"/>
      <c r="R41" s="188"/>
      <c r="S41" s="188"/>
      <c r="T41" s="188"/>
      <c r="U41" s="188"/>
      <c r="V41" s="188"/>
      <c r="W41" s="188"/>
      <c r="X41" s="188"/>
      <c r="Y41" s="188"/>
      <c r="Z41" s="188"/>
      <c r="AA41" s="188"/>
      <c r="AB41" s="369"/>
    </row>
    <row r="42" spans="2:28" s="371" customFormat="1" ht="15" thickBot="1" x14ac:dyDescent="0.4">
      <c r="B42" s="199"/>
      <c r="C42" s="188"/>
      <c r="D42" s="188"/>
      <c r="E42" s="188"/>
      <c r="F42" s="188"/>
      <c r="G42" s="188"/>
      <c r="H42" s="189"/>
      <c r="I42" s="189"/>
      <c r="J42" s="249"/>
      <c r="K42" s="188"/>
      <c r="L42" s="188"/>
      <c r="M42" s="188"/>
      <c r="N42" s="188"/>
      <c r="O42" s="188"/>
      <c r="P42" s="188"/>
      <c r="Q42" s="188"/>
      <c r="R42" s="188"/>
      <c r="S42" s="188"/>
      <c r="T42" s="188"/>
      <c r="U42" s="188"/>
      <c r="V42" s="188"/>
      <c r="W42" s="188"/>
      <c r="X42" s="188"/>
      <c r="Y42" s="188"/>
      <c r="Z42" s="188"/>
      <c r="AA42" s="188"/>
      <c r="AB42" s="369"/>
    </row>
    <row r="43" spans="2:28" s="371" customFormat="1" ht="15" thickBot="1" x14ac:dyDescent="0.4">
      <c r="B43" s="199"/>
      <c r="C43" s="2167" t="s">
        <v>47</v>
      </c>
      <c r="D43" s="2168"/>
      <c r="E43" s="2168"/>
      <c r="F43" s="2168"/>
      <c r="G43" s="2168"/>
      <c r="H43" s="2168"/>
      <c r="I43" s="2168"/>
      <c r="J43" s="2168"/>
      <c r="K43" s="2168"/>
      <c r="L43" s="2168"/>
      <c r="M43" s="2168"/>
      <c r="N43" s="2168"/>
      <c r="O43" s="2168"/>
      <c r="P43" s="2168"/>
      <c r="Q43" s="2168"/>
      <c r="R43" s="2168"/>
      <c r="S43" s="2168"/>
      <c r="T43" s="2168"/>
      <c r="U43" s="2168"/>
      <c r="V43" s="2168"/>
      <c r="W43" s="2168"/>
      <c r="X43" s="2168"/>
      <c r="Y43" s="2168"/>
      <c r="Z43" s="2168"/>
      <c r="AA43" s="2169"/>
      <c r="AB43" s="369"/>
    </row>
    <row r="44" spans="2:28" x14ac:dyDescent="0.35">
      <c r="B44" s="198"/>
      <c r="C44" s="724" t="s">
        <v>174</v>
      </c>
      <c r="D44" s="725"/>
      <c r="E44" s="725"/>
      <c r="F44" s="725"/>
      <c r="G44" s="725"/>
      <c r="H44" s="725"/>
      <c r="I44" s="725"/>
      <c r="J44" s="725"/>
      <c r="K44" s="725"/>
      <c r="L44" s="725"/>
      <c r="M44" s="725"/>
      <c r="N44" s="725"/>
      <c r="O44" s="725"/>
      <c r="P44" s="725"/>
      <c r="Q44" s="725"/>
      <c r="R44" s="725"/>
      <c r="S44" s="725"/>
      <c r="T44" s="725"/>
      <c r="U44" s="725"/>
      <c r="V44" s="725"/>
      <c r="W44" s="725"/>
      <c r="X44" s="725"/>
      <c r="Y44" s="725"/>
      <c r="Z44" s="725"/>
      <c r="AA44" s="726"/>
      <c r="AB44" s="369"/>
    </row>
    <row r="45" spans="2:28" x14ac:dyDescent="0.35">
      <c r="B45" s="198"/>
      <c r="C45" s="727"/>
      <c r="D45" s="728"/>
      <c r="E45" s="728"/>
      <c r="F45" s="728"/>
      <c r="G45" s="728"/>
      <c r="H45" s="728"/>
      <c r="I45" s="728"/>
      <c r="J45" s="728"/>
      <c r="K45" s="728"/>
      <c r="L45" s="728"/>
      <c r="M45" s="728"/>
      <c r="N45" s="728"/>
      <c r="O45" s="728"/>
      <c r="P45" s="728"/>
      <c r="Q45" s="728"/>
      <c r="R45" s="728"/>
      <c r="S45" s="728"/>
      <c r="T45" s="728"/>
      <c r="U45" s="728"/>
      <c r="V45" s="728"/>
      <c r="W45" s="728"/>
      <c r="X45" s="728"/>
      <c r="Y45" s="728"/>
      <c r="Z45" s="728"/>
      <c r="AA45" s="729"/>
      <c r="AB45" s="369"/>
    </row>
    <row r="46" spans="2:28" x14ac:dyDescent="0.35">
      <c r="B46" s="198"/>
      <c r="C46" s="727"/>
      <c r="D46" s="728"/>
      <c r="E46" s="728"/>
      <c r="F46" s="728"/>
      <c r="G46" s="728"/>
      <c r="H46" s="728"/>
      <c r="I46" s="728"/>
      <c r="J46" s="728"/>
      <c r="K46" s="728"/>
      <c r="L46" s="728"/>
      <c r="M46" s="728"/>
      <c r="N46" s="728"/>
      <c r="O46" s="728"/>
      <c r="P46" s="728"/>
      <c r="Q46" s="728"/>
      <c r="R46" s="728"/>
      <c r="S46" s="728"/>
      <c r="T46" s="728"/>
      <c r="U46" s="728"/>
      <c r="V46" s="728"/>
      <c r="W46" s="728"/>
      <c r="X46" s="728"/>
      <c r="Y46" s="728"/>
      <c r="Z46" s="728"/>
      <c r="AA46" s="729"/>
      <c r="AB46" s="369"/>
    </row>
    <row r="47" spans="2:28" x14ac:dyDescent="0.35">
      <c r="B47" s="198"/>
      <c r="C47" s="727"/>
      <c r="D47" s="728"/>
      <c r="E47" s="728"/>
      <c r="F47" s="728"/>
      <c r="G47" s="728"/>
      <c r="H47" s="728"/>
      <c r="I47" s="728"/>
      <c r="J47" s="728"/>
      <c r="K47" s="728"/>
      <c r="L47" s="728"/>
      <c r="M47" s="728"/>
      <c r="N47" s="728"/>
      <c r="O47" s="728"/>
      <c r="P47" s="728"/>
      <c r="Q47" s="728"/>
      <c r="R47" s="728"/>
      <c r="S47" s="728"/>
      <c r="T47" s="728"/>
      <c r="U47" s="728"/>
      <c r="V47" s="728"/>
      <c r="W47" s="728"/>
      <c r="X47" s="728"/>
      <c r="Y47" s="728"/>
      <c r="Z47" s="728"/>
      <c r="AA47" s="729"/>
      <c r="AB47" s="369"/>
    </row>
    <row r="48" spans="2:28" x14ac:dyDescent="0.35">
      <c r="B48" s="198"/>
      <c r="C48" s="727"/>
      <c r="D48" s="728"/>
      <c r="E48" s="728"/>
      <c r="F48" s="728"/>
      <c r="G48" s="728"/>
      <c r="H48" s="728"/>
      <c r="I48" s="728"/>
      <c r="J48" s="728"/>
      <c r="K48" s="728"/>
      <c r="L48" s="728"/>
      <c r="M48" s="728"/>
      <c r="N48" s="728"/>
      <c r="O48" s="728"/>
      <c r="P48" s="728"/>
      <c r="Q48" s="728"/>
      <c r="R48" s="728"/>
      <c r="S48" s="728"/>
      <c r="T48" s="728"/>
      <c r="U48" s="728"/>
      <c r="V48" s="728"/>
      <c r="W48" s="728"/>
      <c r="X48" s="728"/>
      <c r="Y48" s="728"/>
      <c r="Z48" s="728"/>
      <c r="AA48" s="729"/>
      <c r="AB48" s="369"/>
    </row>
    <row r="49" spans="2:28" x14ac:dyDescent="0.35">
      <c r="B49" s="198"/>
      <c r="C49" s="727"/>
      <c r="D49" s="728"/>
      <c r="E49" s="728"/>
      <c r="F49" s="728"/>
      <c r="G49" s="728"/>
      <c r="H49" s="728"/>
      <c r="I49" s="728"/>
      <c r="J49" s="728"/>
      <c r="K49" s="728"/>
      <c r="L49" s="728"/>
      <c r="M49" s="728"/>
      <c r="N49" s="728"/>
      <c r="O49" s="728"/>
      <c r="P49" s="728"/>
      <c r="Q49" s="728"/>
      <c r="R49" s="728"/>
      <c r="S49" s="728"/>
      <c r="T49" s="728"/>
      <c r="U49" s="728"/>
      <c r="V49" s="728"/>
      <c r="W49" s="728"/>
      <c r="X49" s="728"/>
      <c r="Y49" s="728"/>
      <c r="Z49" s="728"/>
      <c r="AA49" s="729"/>
      <c r="AB49" s="369"/>
    </row>
    <row r="50" spans="2:28" x14ac:dyDescent="0.35">
      <c r="B50" s="198"/>
      <c r="C50" s="727"/>
      <c r="D50" s="728"/>
      <c r="E50" s="728"/>
      <c r="F50" s="728"/>
      <c r="G50" s="728"/>
      <c r="H50" s="728"/>
      <c r="I50" s="728"/>
      <c r="J50" s="728"/>
      <c r="K50" s="728"/>
      <c r="L50" s="728"/>
      <c r="M50" s="728"/>
      <c r="N50" s="728"/>
      <c r="O50" s="728"/>
      <c r="P50" s="728"/>
      <c r="Q50" s="728"/>
      <c r="R50" s="728"/>
      <c r="S50" s="728"/>
      <c r="T50" s="728"/>
      <c r="U50" s="728"/>
      <c r="V50" s="728"/>
      <c r="W50" s="728"/>
      <c r="X50" s="728"/>
      <c r="Y50" s="728"/>
      <c r="Z50" s="728"/>
      <c r="AA50" s="729"/>
      <c r="AB50" s="369"/>
    </row>
    <row r="51" spans="2:28" x14ac:dyDescent="0.35">
      <c r="B51" s="198"/>
      <c r="C51" s="727"/>
      <c r="D51" s="728"/>
      <c r="E51" s="728"/>
      <c r="F51" s="728"/>
      <c r="G51" s="728"/>
      <c r="H51" s="728"/>
      <c r="I51" s="728"/>
      <c r="J51" s="728"/>
      <c r="K51" s="728"/>
      <c r="L51" s="728"/>
      <c r="M51" s="728"/>
      <c r="N51" s="728"/>
      <c r="O51" s="728"/>
      <c r="P51" s="728"/>
      <c r="Q51" s="728"/>
      <c r="R51" s="728"/>
      <c r="S51" s="728"/>
      <c r="T51" s="728"/>
      <c r="U51" s="728"/>
      <c r="V51" s="728"/>
      <c r="W51" s="728"/>
      <c r="X51" s="728"/>
      <c r="Y51" s="728"/>
      <c r="Z51" s="728"/>
      <c r="AA51" s="729"/>
      <c r="AB51" s="369"/>
    </row>
    <row r="52" spans="2:28" x14ac:dyDescent="0.35">
      <c r="B52" s="198"/>
      <c r="C52" s="727"/>
      <c r="D52" s="728"/>
      <c r="E52" s="728"/>
      <c r="F52" s="728"/>
      <c r="G52" s="728"/>
      <c r="H52" s="728"/>
      <c r="I52" s="728"/>
      <c r="J52" s="728"/>
      <c r="K52" s="728"/>
      <c r="L52" s="728"/>
      <c r="M52" s="728"/>
      <c r="N52" s="728"/>
      <c r="O52" s="728"/>
      <c r="P52" s="728"/>
      <c r="Q52" s="728"/>
      <c r="R52" s="728"/>
      <c r="S52" s="728"/>
      <c r="T52" s="728"/>
      <c r="U52" s="728"/>
      <c r="V52" s="728"/>
      <c r="W52" s="728"/>
      <c r="X52" s="728"/>
      <c r="Y52" s="728"/>
      <c r="Z52" s="728"/>
      <c r="AA52" s="729"/>
      <c r="AB52" s="369"/>
    </row>
    <row r="53" spans="2:28" x14ac:dyDescent="0.35">
      <c r="B53" s="198"/>
      <c r="C53" s="727"/>
      <c r="D53" s="728"/>
      <c r="E53" s="728"/>
      <c r="F53" s="728"/>
      <c r="G53" s="728"/>
      <c r="H53" s="728"/>
      <c r="I53" s="728"/>
      <c r="J53" s="728"/>
      <c r="K53" s="728"/>
      <c r="L53" s="728"/>
      <c r="M53" s="728"/>
      <c r="N53" s="728"/>
      <c r="O53" s="728"/>
      <c r="P53" s="728"/>
      <c r="Q53" s="728"/>
      <c r="R53" s="728"/>
      <c r="S53" s="728"/>
      <c r="T53" s="728"/>
      <c r="U53" s="728"/>
      <c r="V53" s="728"/>
      <c r="W53" s="728"/>
      <c r="X53" s="728"/>
      <c r="Y53" s="728"/>
      <c r="Z53" s="728"/>
      <c r="AA53" s="729"/>
      <c r="AB53" s="369"/>
    </row>
    <row r="54" spans="2:28" x14ac:dyDescent="0.35">
      <c r="B54" s="198"/>
      <c r="C54" s="727"/>
      <c r="D54" s="728"/>
      <c r="E54" s="728"/>
      <c r="F54" s="728"/>
      <c r="G54" s="728"/>
      <c r="H54" s="728"/>
      <c r="I54" s="728"/>
      <c r="J54" s="728"/>
      <c r="K54" s="728"/>
      <c r="L54" s="728"/>
      <c r="M54" s="728"/>
      <c r="N54" s="728"/>
      <c r="O54" s="728"/>
      <c r="P54" s="728"/>
      <c r="Q54" s="728"/>
      <c r="R54" s="728"/>
      <c r="S54" s="728"/>
      <c r="T54" s="728"/>
      <c r="U54" s="728"/>
      <c r="V54" s="728"/>
      <c r="W54" s="728"/>
      <c r="X54" s="728"/>
      <c r="Y54" s="728"/>
      <c r="Z54" s="728"/>
      <c r="AA54" s="729"/>
      <c r="AB54" s="369"/>
    </row>
    <row r="55" spans="2:28" x14ac:dyDescent="0.35">
      <c r="B55" s="198"/>
      <c r="C55" s="727"/>
      <c r="D55" s="728"/>
      <c r="E55" s="728"/>
      <c r="F55" s="728"/>
      <c r="G55" s="728"/>
      <c r="H55" s="728"/>
      <c r="I55" s="728"/>
      <c r="J55" s="728"/>
      <c r="K55" s="728"/>
      <c r="L55" s="728"/>
      <c r="M55" s="728"/>
      <c r="N55" s="728"/>
      <c r="O55" s="728"/>
      <c r="P55" s="728"/>
      <c r="Q55" s="728"/>
      <c r="R55" s="728"/>
      <c r="S55" s="728"/>
      <c r="T55" s="728"/>
      <c r="U55" s="728"/>
      <c r="V55" s="728"/>
      <c r="W55" s="728"/>
      <c r="X55" s="728"/>
      <c r="Y55" s="728"/>
      <c r="Z55" s="728"/>
      <c r="AA55" s="729"/>
      <c r="AB55" s="369"/>
    </row>
    <row r="56" spans="2:28" ht="15" thickBot="1" x14ac:dyDescent="0.4">
      <c r="B56" s="198"/>
      <c r="C56" s="730"/>
      <c r="D56" s="731"/>
      <c r="E56" s="731"/>
      <c r="F56" s="731"/>
      <c r="G56" s="731"/>
      <c r="H56" s="731"/>
      <c r="I56" s="731"/>
      <c r="J56" s="731"/>
      <c r="K56" s="731"/>
      <c r="L56" s="731"/>
      <c r="M56" s="731"/>
      <c r="N56" s="731"/>
      <c r="O56" s="731"/>
      <c r="P56" s="731"/>
      <c r="Q56" s="731"/>
      <c r="R56" s="731"/>
      <c r="S56" s="731"/>
      <c r="T56" s="731"/>
      <c r="U56" s="731"/>
      <c r="V56" s="731"/>
      <c r="W56" s="731"/>
      <c r="X56" s="731"/>
      <c r="Y56" s="731"/>
      <c r="Z56" s="731"/>
      <c r="AA56" s="732"/>
      <c r="AB56" s="369"/>
    </row>
    <row r="57" spans="2:28" x14ac:dyDescent="0.35">
      <c r="B57" s="200"/>
      <c r="C57" s="190"/>
      <c r="D57" s="190"/>
      <c r="E57" s="190"/>
      <c r="F57" s="190"/>
      <c r="G57" s="190"/>
      <c r="H57" s="190"/>
      <c r="I57" s="190"/>
      <c r="J57" s="190"/>
      <c r="K57" s="190"/>
      <c r="L57" s="190"/>
      <c r="M57" s="190"/>
      <c r="N57" s="190"/>
      <c r="O57" s="190"/>
      <c r="P57" s="190"/>
      <c r="Q57" s="190"/>
      <c r="R57" s="190"/>
      <c r="S57" s="190"/>
      <c r="T57" s="190"/>
      <c r="U57" s="190"/>
      <c r="V57" s="190"/>
      <c r="W57" s="190"/>
      <c r="X57" s="190"/>
      <c r="Y57" s="190"/>
      <c r="Z57" s="190"/>
      <c r="AA57" s="190"/>
      <c r="AB57" s="374"/>
    </row>
    <row r="58" spans="2:28" ht="15" thickBot="1" x14ac:dyDescent="0.4">
      <c r="B58" s="201"/>
      <c r="C58" s="191"/>
      <c r="D58" s="191"/>
      <c r="E58" s="191"/>
      <c r="F58" s="191"/>
      <c r="G58" s="191"/>
      <c r="H58" s="191"/>
      <c r="I58" s="191"/>
      <c r="J58" s="191"/>
      <c r="K58" s="191"/>
      <c r="L58" s="191"/>
      <c r="M58" s="191"/>
      <c r="N58" s="191"/>
      <c r="O58" s="191"/>
      <c r="P58" s="191"/>
      <c r="Q58" s="191"/>
      <c r="R58" s="191"/>
      <c r="S58" s="191"/>
      <c r="T58" s="191"/>
      <c r="U58" s="191"/>
      <c r="V58" s="191"/>
      <c r="W58" s="191"/>
      <c r="X58" s="191"/>
      <c r="Y58" s="191"/>
      <c r="Z58" s="191"/>
      <c r="AA58" s="191"/>
      <c r="AB58" s="376"/>
    </row>
    <row r="59" spans="2:28" ht="15.5" x14ac:dyDescent="0.35">
      <c r="B59" s="202"/>
      <c r="C59" s="2202" t="s">
        <v>41</v>
      </c>
      <c r="D59" s="2203"/>
      <c r="E59" s="2203"/>
      <c r="F59" s="2203"/>
      <c r="G59" s="2204"/>
      <c r="H59" s="2228" t="s">
        <v>68</v>
      </c>
      <c r="I59" s="2203"/>
      <c r="J59" s="2203" t="s">
        <v>48</v>
      </c>
      <c r="K59" s="2203"/>
      <c r="L59" s="2203"/>
      <c r="M59" s="2203"/>
      <c r="N59" s="2203" t="s">
        <v>49</v>
      </c>
      <c r="O59" s="2203"/>
      <c r="P59" s="2203"/>
      <c r="Q59" s="2203"/>
      <c r="R59" s="2203"/>
      <c r="S59" s="2203"/>
      <c r="T59" s="2203"/>
      <c r="U59" s="2203"/>
      <c r="V59" s="2203" t="s">
        <v>50</v>
      </c>
      <c r="W59" s="2203"/>
      <c r="X59" s="2203"/>
      <c r="Y59" s="2203"/>
      <c r="Z59" s="2203"/>
      <c r="AA59" s="2204"/>
      <c r="AB59" s="133"/>
    </row>
    <row r="60" spans="2:28" ht="38.25" customHeight="1" x14ac:dyDescent="0.35">
      <c r="B60" s="186"/>
      <c r="C60" s="2225"/>
      <c r="D60" s="2226"/>
      <c r="E60" s="2226"/>
      <c r="F60" s="2226"/>
      <c r="G60" s="2227"/>
      <c r="H60" s="2229"/>
      <c r="I60" s="2226"/>
      <c r="J60" s="2226"/>
      <c r="K60" s="2226"/>
      <c r="L60" s="2226"/>
      <c r="M60" s="2226"/>
      <c r="N60" s="2226"/>
      <c r="O60" s="2226"/>
      <c r="P60" s="2226"/>
      <c r="Q60" s="2226"/>
      <c r="R60" s="2226"/>
      <c r="S60" s="2226"/>
      <c r="T60" s="2226"/>
      <c r="U60" s="2226"/>
      <c r="V60" s="2226"/>
      <c r="W60" s="2226"/>
      <c r="X60" s="2226"/>
      <c r="Y60" s="2226"/>
      <c r="Z60" s="2226"/>
      <c r="AA60" s="2227"/>
      <c r="AB60" s="133"/>
    </row>
    <row r="61" spans="2:28" ht="118.15" customHeight="1" x14ac:dyDescent="0.35">
      <c r="B61" s="202"/>
      <c r="C61" s="2216" t="s">
        <v>576</v>
      </c>
      <c r="D61" s="2217"/>
      <c r="E61" s="2217"/>
      <c r="F61" s="2217"/>
      <c r="G61" s="2218"/>
      <c r="H61" s="1304" t="s">
        <v>51</v>
      </c>
      <c r="I61" s="1305"/>
      <c r="J61" s="2043">
        <v>2.77</v>
      </c>
      <c r="K61" s="2043"/>
      <c r="L61" s="2043"/>
      <c r="M61" s="2043"/>
      <c r="N61" s="2044" t="s">
        <v>882</v>
      </c>
      <c r="O61" s="2044"/>
      <c r="P61" s="2044"/>
      <c r="Q61" s="2044"/>
      <c r="R61" s="2044"/>
      <c r="S61" s="2044"/>
      <c r="T61" s="2044"/>
      <c r="U61" s="2044"/>
      <c r="V61" s="2044" t="s">
        <v>883</v>
      </c>
      <c r="W61" s="2044"/>
      <c r="X61" s="2044"/>
      <c r="Y61" s="2044"/>
      <c r="Z61" s="2044"/>
      <c r="AA61" s="2049"/>
      <c r="AB61" s="378"/>
    </row>
    <row r="62" spans="2:28" ht="59.25" customHeight="1" thickBot="1" x14ac:dyDescent="0.4">
      <c r="B62" s="202"/>
      <c r="C62" s="2230" t="s">
        <v>577</v>
      </c>
      <c r="D62" s="2231"/>
      <c r="E62" s="2231"/>
      <c r="F62" s="2231"/>
      <c r="G62" s="2232"/>
      <c r="H62" s="1300">
        <v>2.16</v>
      </c>
      <c r="I62" s="1301"/>
      <c r="J62" s="2233"/>
      <c r="K62" s="2233"/>
      <c r="L62" s="2233"/>
      <c r="M62" s="2233"/>
      <c r="N62" s="966"/>
      <c r="O62" s="966"/>
      <c r="P62" s="966"/>
      <c r="Q62" s="966"/>
      <c r="R62" s="966"/>
      <c r="S62" s="966"/>
      <c r="T62" s="966"/>
      <c r="U62" s="966"/>
      <c r="V62" s="2234"/>
      <c r="W62" s="2234"/>
      <c r="X62" s="2234"/>
      <c r="Y62" s="2234"/>
      <c r="Z62" s="2234"/>
      <c r="AA62" s="2235"/>
      <c r="AB62" s="378"/>
    </row>
    <row r="63" spans="2:28" x14ac:dyDescent="0.35">
      <c r="B63" s="203"/>
      <c r="C63" s="190"/>
      <c r="D63" s="190"/>
      <c r="E63" s="190"/>
      <c r="F63" s="190"/>
      <c r="G63" s="190"/>
      <c r="H63" s="190"/>
      <c r="I63" s="190"/>
      <c r="J63" s="190"/>
      <c r="K63" s="190"/>
      <c r="L63" s="190"/>
      <c r="M63" s="190"/>
      <c r="N63" s="190"/>
      <c r="O63" s="190"/>
      <c r="P63" s="190"/>
      <c r="Q63" s="190"/>
      <c r="R63" s="190"/>
      <c r="S63" s="190"/>
      <c r="T63" s="190"/>
      <c r="U63" s="190"/>
      <c r="V63" s="190"/>
      <c r="W63" s="190"/>
      <c r="X63" s="190"/>
      <c r="Y63" s="190"/>
      <c r="Z63" s="190"/>
      <c r="AA63" s="190"/>
      <c r="AB63" s="380"/>
    </row>
    <row r="64" spans="2:28" ht="15" customHeight="1" x14ac:dyDescent="0.35"/>
    <row r="102" ht="6" customHeight="1" x14ac:dyDescent="0.35"/>
  </sheetData>
  <mergeCells count="86">
    <mergeCell ref="C61:G61"/>
    <mergeCell ref="H61:I61"/>
    <mergeCell ref="J61:M61"/>
    <mergeCell ref="N61:U61"/>
    <mergeCell ref="V61:AA61"/>
    <mergeCell ref="C62:G62"/>
    <mergeCell ref="H62:I62"/>
    <mergeCell ref="J62:M62"/>
    <mergeCell ref="N62:U62"/>
    <mergeCell ref="V62:AA62"/>
    <mergeCell ref="C43:AA43"/>
    <mergeCell ref="C44:AA56"/>
    <mergeCell ref="C59:G60"/>
    <mergeCell ref="H59:I60"/>
    <mergeCell ref="J59:M60"/>
    <mergeCell ref="N59:U60"/>
    <mergeCell ref="V59:AA60"/>
    <mergeCell ref="C38:G38"/>
    <mergeCell ref="K38:AA38"/>
    <mergeCell ref="C39:G39"/>
    <mergeCell ref="K39:AA39"/>
    <mergeCell ref="C40:G40"/>
    <mergeCell ref="K40:AA40"/>
    <mergeCell ref="C35:AA35"/>
    <mergeCell ref="C36:G37"/>
    <mergeCell ref="H36:H37"/>
    <mergeCell ref="I36:I37"/>
    <mergeCell ref="J36:J37"/>
    <mergeCell ref="K36:AA37"/>
    <mergeCell ref="Z33:AA33"/>
    <mergeCell ref="C31:J33"/>
    <mergeCell ref="K31:R31"/>
    <mergeCell ref="S31:W31"/>
    <mergeCell ref="X31:AA31"/>
    <mergeCell ref="K32:N32"/>
    <mergeCell ref="O32:R32"/>
    <mergeCell ref="S32:T32"/>
    <mergeCell ref="U32:W32"/>
    <mergeCell ref="X32:Y32"/>
    <mergeCell ref="Z32:AA32"/>
    <mergeCell ref="K33:N33"/>
    <mergeCell ref="O33:R33"/>
    <mergeCell ref="S33:T33"/>
    <mergeCell ref="U33:W33"/>
    <mergeCell ref="X33:Y33"/>
    <mergeCell ref="C27:H27"/>
    <mergeCell ref="I27:AA27"/>
    <mergeCell ref="C29:H29"/>
    <mergeCell ref="I29:J29"/>
    <mergeCell ref="K29:N29"/>
    <mergeCell ref="O29:Q29"/>
    <mergeCell ref="S29:T29"/>
    <mergeCell ref="V29:Z29"/>
    <mergeCell ref="C24:I24"/>
    <mergeCell ref="J24:P24"/>
    <mergeCell ref="Q24:AA24"/>
    <mergeCell ref="C25:I25"/>
    <mergeCell ref="J25:P25"/>
    <mergeCell ref="Q25:AA25"/>
    <mergeCell ref="C19:H19"/>
    <mergeCell ref="I19:AA19"/>
    <mergeCell ref="C21:H22"/>
    <mergeCell ref="I21:L22"/>
    <mergeCell ref="M21:S21"/>
    <mergeCell ref="T21:AA21"/>
    <mergeCell ref="M22:S22"/>
    <mergeCell ref="T22:AA22"/>
    <mergeCell ref="C14:H15"/>
    <mergeCell ref="I14:S15"/>
    <mergeCell ref="T14:AA14"/>
    <mergeCell ref="T15:AA15"/>
    <mergeCell ref="C17:H17"/>
    <mergeCell ref="I17:AA17"/>
    <mergeCell ref="C11:H12"/>
    <mergeCell ref="I11:Q12"/>
    <mergeCell ref="R11:U11"/>
    <mergeCell ref="V11:AA11"/>
    <mergeCell ref="R12:U12"/>
    <mergeCell ref="V12:AA12"/>
    <mergeCell ref="C8:H9"/>
    <mergeCell ref="I8:AA9"/>
    <mergeCell ref="B3:G5"/>
    <mergeCell ref="H3:AB3"/>
    <mergeCell ref="H4:O4"/>
    <mergeCell ref="P4:AB4"/>
    <mergeCell ref="H5:AB5"/>
  </mergeCells>
  <pageMargins left="0.7" right="0.7" top="0.75" bottom="0.75" header="0.3" footer="0.3"/>
  <drawing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C08AF"/>
  </sheetPr>
  <dimension ref="A1:AB104"/>
  <sheetViews>
    <sheetView topLeftCell="A35" workbookViewId="0">
      <selection activeCell="H39" sqref="H39:J39"/>
    </sheetView>
  </sheetViews>
  <sheetFormatPr baseColWidth="10" defaultColWidth="3.7265625" defaultRowHeight="14.5" x14ac:dyDescent="0.35"/>
  <cols>
    <col min="1" max="1" width="3.7265625" style="354"/>
    <col min="2" max="2" width="2.7265625" style="354" customWidth="1"/>
    <col min="3" max="6" width="2.7265625" style="218" customWidth="1"/>
    <col min="7" max="7" width="8.26953125" style="218" customWidth="1"/>
    <col min="8" max="8" width="18.7265625" style="218" customWidth="1"/>
    <col min="9" max="9" width="13.453125" style="218" customWidth="1"/>
    <col min="10" max="10" width="15" style="218" customWidth="1"/>
    <col min="11" max="12" width="3.453125" style="218" customWidth="1"/>
    <col min="13" max="13" width="2.7265625" style="218" customWidth="1"/>
    <col min="14" max="14" width="5.54296875" style="218" customWidth="1"/>
    <col min="15" max="15" width="7" style="218" customWidth="1"/>
    <col min="16" max="16" width="3.453125" style="218" customWidth="1"/>
    <col min="17" max="17" width="3.54296875" style="218" customWidth="1"/>
    <col min="18" max="18" width="3.7265625" style="218"/>
    <col min="19" max="19" width="9.7265625" style="218" customWidth="1"/>
    <col min="20" max="20" width="7.453125" style="218" customWidth="1"/>
    <col min="21" max="21" width="3.54296875" style="218" customWidth="1"/>
    <col min="22" max="22" width="3.7265625" style="218"/>
    <col min="23" max="24" width="5" style="218" customWidth="1"/>
    <col min="25" max="25" width="3.7265625" style="218" customWidth="1"/>
    <col min="26" max="26" width="6.7265625" style="218" customWidth="1"/>
    <col min="27" max="27" width="4.26953125" style="218" customWidth="1"/>
    <col min="28" max="28" width="2" style="354" customWidth="1"/>
    <col min="29" max="16384" width="3.7265625" style="354"/>
  </cols>
  <sheetData>
    <row r="1" spans="1:28" ht="15" thickBot="1" x14ac:dyDescent="0.4">
      <c r="A1" s="2904"/>
      <c r="B1" s="2925"/>
      <c r="C1" s="2925"/>
      <c r="D1" s="2925"/>
      <c r="E1" s="2925"/>
      <c r="F1" s="2925"/>
      <c r="G1" s="2923"/>
      <c r="H1" s="2923"/>
      <c r="I1" s="2923"/>
      <c r="J1" s="2923"/>
      <c r="K1" s="2923"/>
      <c r="L1" s="2923"/>
      <c r="M1" s="2923"/>
      <c r="N1" s="2923"/>
      <c r="O1" s="2923"/>
      <c r="P1" s="2923"/>
      <c r="Q1" s="2923"/>
      <c r="R1" s="2923"/>
      <c r="S1" s="2923"/>
      <c r="T1" s="2923"/>
      <c r="U1" s="2923"/>
      <c r="V1" s="2923"/>
      <c r="W1" s="2923"/>
      <c r="X1" s="2923"/>
      <c r="Y1" s="2923"/>
      <c r="Z1" s="2923"/>
      <c r="AA1" s="2923"/>
      <c r="AB1" s="2923"/>
    </row>
    <row r="2" spans="1:28" ht="45.75" customHeight="1" x14ac:dyDescent="0.35">
      <c r="A2" s="2904"/>
      <c r="B2" s="858"/>
      <c r="C2" s="859"/>
      <c r="D2" s="859"/>
      <c r="E2" s="859"/>
      <c r="F2" s="859"/>
      <c r="G2" s="859"/>
      <c r="H2" s="860" t="s">
        <v>0</v>
      </c>
      <c r="I2" s="860"/>
      <c r="J2" s="860"/>
      <c r="K2" s="860"/>
      <c r="L2" s="860"/>
      <c r="M2" s="860"/>
      <c r="N2" s="860"/>
      <c r="O2" s="860"/>
      <c r="P2" s="860"/>
      <c r="Q2" s="860"/>
      <c r="R2" s="860"/>
      <c r="S2" s="860"/>
      <c r="T2" s="860"/>
      <c r="U2" s="860"/>
      <c r="V2" s="860"/>
      <c r="W2" s="860"/>
      <c r="X2" s="860"/>
      <c r="Y2" s="860"/>
      <c r="Z2" s="860"/>
      <c r="AA2" s="860"/>
      <c r="AB2" s="861"/>
    </row>
    <row r="3" spans="1:28" ht="15" customHeight="1" x14ac:dyDescent="0.35">
      <c r="A3" s="2904"/>
      <c r="B3" s="704"/>
      <c r="C3" s="705"/>
      <c r="D3" s="705"/>
      <c r="E3" s="705"/>
      <c r="F3" s="705"/>
      <c r="G3" s="705"/>
      <c r="H3" s="862" t="s">
        <v>959</v>
      </c>
      <c r="I3" s="862"/>
      <c r="J3" s="862"/>
      <c r="K3" s="862"/>
      <c r="L3" s="862"/>
      <c r="M3" s="862"/>
      <c r="N3" s="862"/>
      <c r="O3" s="862"/>
      <c r="P3" s="862" t="s">
        <v>71</v>
      </c>
      <c r="Q3" s="862"/>
      <c r="R3" s="862"/>
      <c r="S3" s="862"/>
      <c r="T3" s="862"/>
      <c r="U3" s="862"/>
      <c r="V3" s="862"/>
      <c r="W3" s="862"/>
      <c r="X3" s="862"/>
      <c r="Y3" s="862"/>
      <c r="Z3" s="862"/>
      <c r="AA3" s="862"/>
      <c r="AB3" s="863"/>
    </row>
    <row r="4" spans="1:28" ht="15.75" customHeight="1" thickBot="1" x14ac:dyDescent="0.4">
      <c r="A4" s="2904"/>
      <c r="B4" s="707"/>
      <c r="C4" s="708"/>
      <c r="D4" s="708"/>
      <c r="E4" s="708"/>
      <c r="F4" s="708"/>
      <c r="G4" s="708"/>
      <c r="H4" s="864" t="s">
        <v>960</v>
      </c>
      <c r="I4" s="864"/>
      <c r="J4" s="864"/>
      <c r="K4" s="864"/>
      <c r="L4" s="864"/>
      <c r="M4" s="864"/>
      <c r="N4" s="864"/>
      <c r="O4" s="864"/>
      <c r="P4" s="864"/>
      <c r="Q4" s="864"/>
      <c r="R4" s="864"/>
      <c r="S4" s="864"/>
      <c r="T4" s="864"/>
      <c r="U4" s="864"/>
      <c r="V4" s="864"/>
      <c r="W4" s="864"/>
      <c r="X4" s="864"/>
      <c r="Y4" s="864"/>
      <c r="Z4" s="864"/>
      <c r="AA4" s="864"/>
      <c r="AB4" s="865"/>
    </row>
    <row r="5" spans="1:28" ht="15" thickBot="1" x14ac:dyDescent="0.4">
      <c r="A5" s="2904"/>
      <c r="B5" s="691"/>
      <c r="C5" s="691"/>
      <c r="D5" s="691"/>
      <c r="E5" s="691"/>
      <c r="F5" s="691"/>
      <c r="G5" s="691"/>
      <c r="H5" s="691"/>
      <c r="I5" s="691"/>
      <c r="J5" s="691"/>
      <c r="K5" s="691"/>
      <c r="L5" s="691"/>
      <c r="M5" s="691"/>
      <c r="N5" s="691"/>
      <c r="O5" s="691"/>
      <c r="P5" s="691"/>
      <c r="Q5" s="691"/>
      <c r="R5" s="691"/>
      <c r="S5" s="691"/>
      <c r="T5" s="691"/>
      <c r="U5" s="691"/>
      <c r="V5" s="691"/>
      <c r="W5" s="691"/>
      <c r="X5" s="691"/>
      <c r="Y5" s="691"/>
      <c r="Z5" s="691"/>
      <c r="AA5" s="691"/>
      <c r="AB5" s="691"/>
    </row>
    <row r="6" spans="1:28" x14ac:dyDescent="0.35">
      <c r="A6" s="2904"/>
      <c r="B6" s="843" t="s">
        <v>961</v>
      </c>
      <c r="C6" s="844"/>
      <c r="D6" s="844"/>
      <c r="E6" s="844"/>
      <c r="F6" s="844"/>
      <c r="G6" s="844"/>
      <c r="H6" s="844"/>
      <c r="I6" s="847">
        <v>45566</v>
      </c>
      <c r="J6" s="798" t="s">
        <v>4</v>
      </c>
      <c r="K6" s="800"/>
      <c r="L6" s="849" t="s">
        <v>1179</v>
      </c>
      <c r="M6" s="850"/>
      <c r="N6" s="850"/>
      <c r="O6" s="850"/>
      <c r="P6" s="850"/>
      <c r="Q6" s="850"/>
      <c r="R6" s="850"/>
      <c r="S6" s="850"/>
      <c r="T6" s="850"/>
      <c r="U6" s="850"/>
      <c r="V6" s="850"/>
      <c r="W6" s="850"/>
      <c r="X6" s="850"/>
      <c r="Y6" s="850"/>
      <c r="Z6" s="850"/>
      <c r="AA6" s="850"/>
      <c r="AB6" s="851"/>
    </row>
    <row r="7" spans="1:28" ht="15" customHeight="1" thickBot="1" x14ac:dyDescent="0.4">
      <c r="A7" s="2904"/>
      <c r="B7" s="845"/>
      <c r="C7" s="846"/>
      <c r="D7" s="846"/>
      <c r="E7" s="846"/>
      <c r="F7" s="846"/>
      <c r="G7" s="846"/>
      <c r="H7" s="846"/>
      <c r="I7" s="848"/>
      <c r="J7" s="801"/>
      <c r="K7" s="803"/>
      <c r="L7" s="852"/>
      <c r="M7" s="853"/>
      <c r="N7" s="853"/>
      <c r="O7" s="853"/>
      <c r="P7" s="853"/>
      <c r="Q7" s="853"/>
      <c r="R7" s="853"/>
      <c r="S7" s="853"/>
      <c r="T7" s="853"/>
      <c r="U7" s="853"/>
      <c r="V7" s="853"/>
      <c r="W7" s="853"/>
      <c r="X7" s="853"/>
      <c r="Y7" s="853"/>
      <c r="Z7" s="853"/>
      <c r="AA7" s="853"/>
      <c r="AB7" s="854"/>
    </row>
    <row r="8" spans="1:28" ht="15" thickBot="1" x14ac:dyDescent="0.4">
      <c r="A8" s="2904"/>
      <c r="B8" s="825"/>
      <c r="C8" s="826"/>
      <c r="D8" s="826"/>
      <c r="E8" s="826"/>
      <c r="F8" s="826"/>
      <c r="G8" s="826"/>
      <c r="H8" s="826"/>
      <c r="I8" s="826"/>
      <c r="J8" s="826"/>
      <c r="K8" s="826"/>
      <c r="L8" s="826"/>
      <c r="M8" s="826"/>
      <c r="N8" s="826"/>
      <c r="O8" s="826"/>
      <c r="P8" s="826"/>
      <c r="Q8" s="826"/>
      <c r="R8" s="826"/>
      <c r="S8" s="826"/>
      <c r="T8" s="826"/>
      <c r="U8" s="826"/>
      <c r="V8" s="826"/>
      <c r="W8" s="826"/>
      <c r="X8" s="826"/>
      <c r="Y8" s="826"/>
      <c r="Z8" s="826"/>
      <c r="AA8" s="826"/>
      <c r="AB8" s="827"/>
    </row>
    <row r="9" spans="1:28" ht="15" thickBot="1" x14ac:dyDescent="0.4">
      <c r="A9" s="2904"/>
      <c r="B9" s="721" t="s">
        <v>963</v>
      </c>
      <c r="C9" s="722"/>
      <c r="D9" s="722"/>
      <c r="E9" s="722"/>
      <c r="F9" s="722"/>
      <c r="G9" s="722"/>
      <c r="H9" s="723"/>
      <c r="I9" s="855" t="s">
        <v>964</v>
      </c>
      <c r="J9" s="856"/>
      <c r="K9" s="856"/>
      <c r="L9" s="856"/>
      <c r="M9" s="856"/>
      <c r="N9" s="856"/>
      <c r="O9" s="856"/>
      <c r="P9" s="856"/>
      <c r="Q9" s="856"/>
      <c r="R9" s="856"/>
      <c r="S9" s="856"/>
      <c r="T9" s="856"/>
      <c r="U9" s="856"/>
      <c r="V9" s="856"/>
      <c r="W9" s="856"/>
      <c r="X9" s="856"/>
      <c r="Y9" s="856"/>
      <c r="Z9" s="856"/>
      <c r="AA9" s="856"/>
      <c r="AB9" s="857"/>
    </row>
    <row r="10" spans="1:28" ht="15" customHeight="1" thickBot="1" x14ac:dyDescent="0.4">
      <c r="A10" s="2904"/>
      <c r="B10" s="825"/>
      <c r="C10" s="826"/>
      <c r="D10" s="826"/>
      <c r="E10" s="826"/>
      <c r="F10" s="826"/>
      <c r="G10" s="826"/>
      <c r="H10" s="826"/>
      <c r="I10" s="826"/>
      <c r="J10" s="826"/>
      <c r="K10" s="826"/>
      <c r="L10" s="826"/>
      <c r="M10" s="826"/>
      <c r="N10" s="826"/>
      <c r="O10" s="826"/>
      <c r="P10" s="826"/>
      <c r="Q10" s="826"/>
      <c r="R10" s="826"/>
      <c r="S10" s="826"/>
      <c r="T10" s="826"/>
      <c r="U10" s="826"/>
      <c r="V10" s="826"/>
      <c r="W10" s="826"/>
      <c r="X10" s="826"/>
      <c r="Y10" s="826"/>
      <c r="Z10" s="826"/>
      <c r="AA10" s="826"/>
      <c r="AB10" s="827"/>
    </row>
    <row r="11" spans="1:28" ht="28.5" customHeight="1" thickBot="1" x14ac:dyDescent="0.4">
      <c r="A11" s="2904"/>
      <c r="B11" s="798" t="s">
        <v>5</v>
      </c>
      <c r="C11" s="799"/>
      <c r="D11" s="799"/>
      <c r="E11" s="799"/>
      <c r="F11" s="799"/>
      <c r="G11" s="799"/>
      <c r="H11" s="800"/>
      <c r="I11" s="828" t="s">
        <v>544</v>
      </c>
      <c r="J11" s="829"/>
      <c r="K11" s="829"/>
      <c r="L11" s="829"/>
      <c r="M11" s="829"/>
      <c r="N11" s="829"/>
      <c r="O11" s="829"/>
      <c r="P11" s="830"/>
      <c r="Q11" s="834" t="s">
        <v>524</v>
      </c>
      <c r="R11" s="835"/>
      <c r="S11" s="835"/>
      <c r="T11" s="835"/>
      <c r="U11" s="836"/>
      <c r="V11" s="834" t="s">
        <v>7</v>
      </c>
      <c r="W11" s="835"/>
      <c r="X11" s="835"/>
      <c r="Y11" s="836"/>
      <c r="Z11" s="721" t="s">
        <v>8</v>
      </c>
      <c r="AA11" s="722"/>
      <c r="AB11" s="723"/>
    </row>
    <row r="12" spans="1:28" ht="15" thickBot="1" x14ac:dyDescent="0.4">
      <c r="A12" s="2904"/>
      <c r="B12" s="801"/>
      <c r="C12" s="802"/>
      <c r="D12" s="802"/>
      <c r="E12" s="802"/>
      <c r="F12" s="802"/>
      <c r="G12" s="802"/>
      <c r="H12" s="803"/>
      <c r="I12" s="831"/>
      <c r="J12" s="832"/>
      <c r="K12" s="832"/>
      <c r="L12" s="832"/>
      <c r="M12" s="832"/>
      <c r="N12" s="832"/>
      <c r="O12" s="832"/>
      <c r="P12" s="833"/>
      <c r="Q12" s="837" t="s">
        <v>158</v>
      </c>
      <c r="R12" s="838"/>
      <c r="S12" s="838"/>
      <c r="T12" s="838"/>
      <c r="U12" s="839"/>
      <c r="V12" s="840" t="s">
        <v>545</v>
      </c>
      <c r="W12" s="841"/>
      <c r="X12" s="841"/>
      <c r="Y12" s="842"/>
      <c r="Z12" s="837">
        <v>5</v>
      </c>
      <c r="AA12" s="838"/>
      <c r="AB12" s="839"/>
    </row>
    <row r="13" spans="1:28" ht="15" customHeight="1" thickBot="1" x14ac:dyDescent="0.4">
      <c r="A13" s="2904"/>
      <c r="B13" s="733"/>
      <c r="C13" s="734"/>
      <c r="D13" s="734"/>
      <c r="E13" s="734"/>
      <c r="F13" s="734"/>
      <c r="G13" s="734"/>
      <c r="H13" s="734"/>
      <c r="I13" s="734"/>
      <c r="J13" s="734"/>
      <c r="K13" s="734"/>
      <c r="L13" s="734"/>
      <c r="M13" s="734"/>
      <c r="N13" s="734"/>
      <c r="O13" s="734"/>
      <c r="P13" s="734"/>
      <c r="Q13" s="734"/>
      <c r="R13" s="734"/>
      <c r="S13" s="734"/>
      <c r="T13" s="734"/>
      <c r="U13" s="734"/>
      <c r="V13" s="734"/>
      <c r="W13" s="734"/>
      <c r="X13" s="734"/>
      <c r="Y13" s="734"/>
      <c r="Z13" s="734"/>
      <c r="AA13" s="734"/>
      <c r="AB13" s="735"/>
    </row>
    <row r="14" spans="1:28" ht="30" customHeight="1" thickBot="1" x14ac:dyDescent="0.4">
      <c r="A14" s="2904"/>
      <c r="B14" s="798" t="s">
        <v>10</v>
      </c>
      <c r="C14" s="799"/>
      <c r="D14" s="799"/>
      <c r="E14" s="799"/>
      <c r="F14" s="799"/>
      <c r="G14" s="799"/>
      <c r="H14" s="800"/>
      <c r="I14" s="724" t="s">
        <v>546</v>
      </c>
      <c r="J14" s="725"/>
      <c r="K14" s="725"/>
      <c r="L14" s="725"/>
      <c r="M14" s="725"/>
      <c r="N14" s="725"/>
      <c r="O14" s="725"/>
      <c r="P14" s="725"/>
      <c r="Q14" s="725"/>
      <c r="R14" s="725"/>
      <c r="S14" s="725"/>
      <c r="T14" s="725"/>
      <c r="U14" s="726"/>
      <c r="V14" s="721" t="s">
        <v>966</v>
      </c>
      <c r="W14" s="722"/>
      <c r="X14" s="722"/>
      <c r="Y14" s="722"/>
      <c r="Z14" s="722"/>
      <c r="AA14" s="722"/>
      <c r="AB14" s="723"/>
    </row>
    <row r="15" spans="1:28" ht="15" thickBot="1" x14ac:dyDescent="0.4">
      <c r="A15" s="2904"/>
      <c r="B15" s="801"/>
      <c r="C15" s="802"/>
      <c r="D15" s="802"/>
      <c r="E15" s="802"/>
      <c r="F15" s="802"/>
      <c r="G15" s="802"/>
      <c r="H15" s="803"/>
      <c r="I15" s="730"/>
      <c r="J15" s="731"/>
      <c r="K15" s="731"/>
      <c r="L15" s="731"/>
      <c r="M15" s="731"/>
      <c r="N15" s="731"/>
      <c r="O15" s="731"/>
      <c r="P15" s="731"/>
      <c r="Q15" s="731"/>
      <c r="R15" s="731"/>
      <c r="S15" s="731"/>
      <c r="T15" s="731"/>
      <c r="U15" s="732"/>
      <c r="V15" s="815" t="s">
        <v>997</v>
      </c>
      <c r="W15" s="816"/>
      <c r="X15" s="816"/>
      <c r="Y15" s="816"/>
      <c r="Z15" s="816"/>
      <c r="AA15" s="816"/>
      <c r="AB15" s="817"/>
    </row>
    <row r="16" spans="1:28" ht="37.5" customHeight="1" thickBot="1" x14ac:dyDescent="0.4">
      <c r="A16" s="2904"/>
      <c r="B16" s="733"/>
      <c r="C16" s="734"/>
      <c r="D16" s="734"/>
      <c r="E16" s="734"/>
      <c r="F16" s="734"/>
      <c r="G16" s="734"/>
      <c r="H16" s="734"/>
      <c r="I16" s="734"/>
      <c r="J16" s="734"/>
      <c r="K16" s="734"/>
      <c r="L16" s="734"/>
      <c r="M16" s="734"/>
      <c r="N16" s="734"/>
      <c r="O16" s="734"/>
      <c r="P16" s="734"/>
      <c r="Q16" s="734"/>
      <c r="R16" s="734"/>
      <c r="S16" s="734"/>
      <c r="T16" s="734"/>
      <c r="U16" s="734"/>
      <c r="V16" s="734"/>
      <c r="W16" s="734"/>
      <c r="X16" s="734"/>
      <c r="Y16" s="734"/>
      <c r="Z16" s="734"/>
      <c r="AA16" s="734"/>
      <c r="AB16" s="735"/>
    </row>
    <row r="17" spans="1:28" ht="16.5" customHeight="1" thickBot="1" x14ac:dyDescent="0.4">
      <c r="A17" s="2904"/>
      <c r="B17" s="721" t="s">
        <v>13</v>
      </c>
      <c r="C17" s="722"/>
      <c r="D17" s="722"/>
      <c r="E17" s="722"/>
      <c r="F17" s="722"/>
      <c r="G17" s="722"/>
      <c r="H17" s="723"/>
      <c r="I17" s="818" t="s">
        <v>547</v>
      </c>
      <c r="J17" s="813"/>
      <c r="K17" s="813"/>
      <c r="L17" s="813"/>
      <c r="M17" s="813"/>
      <c r="N17" s="813"/>
      <c r="O17" s="813"/>
      <c r="P17" s="813"/>
      <c r="Q17" s="813"/>
      <c r="R17" s="813"/>
      <c r="S17" s="813"/>
      <c r="T17" s="813"/>
      <c r="U17" s="813"/>
      <c r="V17" s="813"/>
      <c r="W17" s="813"/>
      <c r="X17" s="813"/>
      <c r="Y17" s="813"/>
      <c r="Z17" s="813"/>
      <c r="AA17" s="813"/>
      <c r="AB17" s="814"/>
    </row>
    <row r="18" spans="1:28" ht="63.75" customHeight="1" thickBot="1" x14ac:dyDescent="0.4">
      <c r="A18" s="2904"/>
      <c r="B18" s="733"/>
      <c r="C18" s="734"/>
      <c r="D18" s="734"/>
      <c r="E18" s="734"/>
      <c r="F18" s="734"/>
      <c r="G18" s="734"/>
      <c r="H18" s="734"/>
      <c r="I18" s="734"/>
      <c r="J18" s="734"/>
      <c r="K18" s="734"/>
      <c r="L18" s="734"/>
      <c r="M18" s="734"/>
      <c r="N18" s="734"/>
      <c r="O18" s="734"/>
      <c r="P18" s="734"/>
      <c r="Q18" s="734"/>
      <c r="R18" s="734"/>
      <c r="S18" s="734"/>
      <c r="T18" s="734"/>
      <c r="U18" s="734"/>
      <c r="V18" s="734"/>
      <c r="W18" s="734"/>
      <c r="X18" s="734"/>
      <c r="Y18" s="734"/>
      <c r="Z18" s="734"/>
      <c r="AA18" s="734"/>
      <c r="AB18" s="735"/>
    </row>
    <row r="19" spans="1:28" ht="16.5" customHeight="1" thickBot="1" x14ac:dyDescent="0.4">
      <c r="A19" s="2904"/>
      <c r="B19" s="721" t="s">
        <v>967</v>
      </c>
      <c r="C19" s="722"/>
      <c r="D19" s="722"/>
      <c r="E19" s="722"/>
      <c r="F19" s="722"/>
      <c r="G19" s="722"/>
      <c r="H19" s="723"/>
      <c r="I19" s="818" t="s">
        <v>548</v>
      </c>
      <c r="J19" s="813"/>
      <c r="K19" s="813"/>
      <c r="L19" s="813"/>
      <c r="M19" s="813"/>
      <c r="N19" s="813"/>
      <c r="O19" s="813"/>
      <c r="P19" s="813"/>
      <c r="Q19" s="813"/>
      <c r="R19" s="813"/>
      <c r="S19" s="813"/>
      <c r="T19" s="813"/>
      <c r="U19" s="813"/>
      <c r="V19" s="813"/>
      <c r="W19" s="813"/>
      <c r="X19" s="813"/>
      <c r="Y19" s="813"/>
      <c r="Z19" s="813"/>
      <c r="AA19" s="813"/>
      <c r="AB19" s="814"/>
    </row>
    <row r="20" spans="1:28" ht="22.5" customHeight="1" thickBot="1" x14ac:dyDescent="0.4">
      <c r="A20" s="2904"/>
      <c r="B20" s="733"/>
      <c r="C20" s="734"/>
      <c r="D20" s="734"/>
      <c r="E20" s="734"/>
      <c r="F20" s="734"/>
      <c r="G20" s="734"/>
      <c r="H20" s="734"/>
      <c r="I20" s="734"/>
      <c r="J20" s="734"/>
      <c r="K20" s="734"/>
      <c r="L20" s="734"/>
      <c r="M20" s="734"/>
      <c r="N20" s="734"/>
      <c r="O20" s="734"/>
      <c r="P20" s="734"/>
      <c r="Q20" s="734"/>
      <c r="R20" s="734"/>
      <c r="S20" s="734"/>
      <c r="T20" s="734"/>
      <c r="U20" s="734"/>
      <c r="V20" s="734"/>
      <c r="W20" s="734"/>
      <c r="X20" s="734"/>
      <c r="Y20" s="734"/>
      <c r="Z20" s="734"/>
      <c r="AA20" s="734"/>
      <c r="AB20" s="735"/>
    </row>
    <row r="21" spans="1:28" ht="21.75" customHeight="1" thickBot="1" x14ac:dyDescent="0.4">
      <c r="A21" s="2904"/>
      <c r="B21" s="721" t="s">
        <v>530</v>
      </c>
      <c r="C21" s="722"/>
      <c r="D21" s="722"/>
      <c r="E21" s="722"/>
      <c r="F21" s="722"/>
      <c r="G21" s="723"/>
      <c r="H21" s="815" t="s">
        <v>551</v>
      </c>
      <c r="I21" s="816"/>
      <c r="J21" s="817"/>
      <c r="K21" s="721" t="s">
        <v>969</v>
      </c>
      <c r="L21" s="722"/>
      <c r="M21" s="722"/>
      <c r="N21" s="722"/>
      <c r="O21" s="722"/>
      <c r="P21" s="722"/>
      <c r="Q21" s="722"/>
      <c r="R21" s="722"/>
      <c r="S21" s="722"/>
      <c r="T21" s="723"/>
      <c r="U21" s="818" t="s">
        <v>293</v>
      </c>
      <c r="V21" s="813"/>
      <c r="W21" s="813"/>
      <c r="X21" s="813"/>
      <c r="Y21" s="813"/>
      <c r="Z21" s="813"/>
      <c r="AA21" s="813"/>
      <c r="AB21" s="814"/>
    </row>
    <row r="22" spans="1:28" ht="15" thickBot="1" x14ac:dyDescent="0.4">
      <c r="A22" s="2904"/>
      <c r="B22" s="690"/>
      <c r="C22" s="691"/>
      <c r="D22" s="691"/>
      <c r="E22" s="691"/>
      <c r="F22" s="691"/>
      <c r="G22" s="691"/>
      <c r="H22" s="691"/>
      <c r="I22" s="691"/>
      <c r="J22" s="691"/>
      <c r="K22" s="691"/>
      <c r="L22" s="691"/>
      <c r="M22" s="691"/>
      <c r="N22" s="691"/>
      <c r="O22" s="691"/>
      <c r="P22" s="691"/>
      <c r="Q22" s="691"/>
      <c r="R22" s="691"/>
      <c r="S22" s="691"/>
      <c r="T22" s="691"/>
      <c r="U22" s="691"/>
      <c r="V22" s="691"/>
      <c r="W22" s="691"/>
      <c r="X22" s="691"/>
      <c r="Y22" s="691"/>
      <c r="Z22" s="691"/>
      <c r="AA22" s="691"/>
      <c r="AB22" s="692"/>
    </row>
    <row r="23" spans="1:28" ht="31.5" customHeight="1" thickBot="1" x14ac:dyDescent="0.4">
      <c r="A23" s="2904"/>
      <c r="B23" s="721" t="s">
        <v>970</v>
      </c>
      <c r="C23" s="722"/>
      <c r="D23" s="722"/>
      <c r="E23" s="722"/>
      <c r="F23" s="722"/>
      <c r="G23" s="722"/>
      <c r="H23" s="723"/>
      <c r="I23" s="818" t="s">
        <v>552</v>
      </c>
      <c r="J23" s="813"/>
      <c r="K23" s="813"/>
      <c r="L23" s="813"/>
      <c r="M23" s="813"/>
      <c r="N23" s="813"/>
      <c r="O23" s="813"/>
      <c r="P23" s="813"/>
      <c r="Q23" s="813"/>
      <c r="R23" s="813"/>
      <c r="S23" s="813"/>
      <c r="T23" s="813"/>
      <c r="U23" s="813"/>
      <c r="V23" s="813"/>
      <c r="W23" s="813"/>
      <c r="X23" s="813"/>
      <c r="Y23" s="813"/>
      <c r="Z23" s="813"/>
      <c r="AA23" s="813"/>
      <c r="AB23" s="814"/>
    </row>
    <row r="24" spans="1:28" ht="30.75" customHeight="1" thickBot="1" x14ac:dyDescent="0.4">
      <c r="A24" s="2904"/>
      <c r="B24" s="733"/>
      <c r="C24" s="734"/>
      <c r="D24" s="734"/>
      <c r="E24" s="734"/>
      <c r="F24" s="734"/>
      <c r="G24" s="734"/>
      <c r="H24" s="734"/>
      <c r="I24" s="734"/>
      <c r="J24" s="734"/>
      <c r="K24" s="734"/>
      <c r="L24" s="734"/>
      <c r="M24" s="734"/>
      <c r="N24" s="734"/>
      <c r="O24" s="734"/>
      <c r="P24" s="734"/>
      <c r="Q24" s="734"/>
      <c r="R24" s="734"/>
      <c r="S24" s="734"/>
      <c r="T24" s="734"/>
      <c r="U24" s="734"/>
      <c r="V24" s="734"/>
      <c r="W24" s="734"/>
      <c r="X24" s="734"/>
      <c r="Y24" s="734"/>
      <c r="Z24" s="734"/>
      <c r="AA24" s="734"/>
      <c r="AB24" s="735"/>
    </row>
    <row r="25" spans="1:28" ht="15" thickBot="1" x14ac:dyDescent="0.4">
      <c r="A25" s="2904"/>
      <c r="B25" s="721" t="s">
        <v>314</v>
      </c>
      <c r="C25" s="722"/>
      <c r="D25" s="722"/>
      <c r="E25" s="722"/>
      <c r="F25" s="722"/>
      <c r="G25" s="722"/>
      <c r="H25" s="722"/>
      <c r="I25" s="722"/>
      <c r="J25" s="722"/>
      <c r="K25" s="722"/>
      <c r="L25" s="722"/>
      <c r="M25" s="2935"/>
      <c r="N25" s="721" t="s">
        <v>24</v>
      </c>
      <c r="O25" s="722"/>
      <c r="P25" s="722"/>
      <c r="Q25" s="722"/>
      <c r="R25" s="722"/>
      <c r="S25" s="722"/>
      <c r="T25" s="722"/>
      <c r="U25" s="722"/>
      <c r="V25" s="722"/>
      <c r="W25" s="722"/>
      <c r="X25" s="722"/>
      <c r="Y25" s="722"/>
      <c r="Z25" s="722"/>
      <c r="AA25" s="722"/>
      <c r="AB25" s="723"/>
    </row>
    <row r="26" spans="1:28" ht="33" customHeight="1" thickBot="1" x14ac:dyDescent="0.4">
      <c r="A26" s="2904"/>
      <c r="B26" s="810" t="s">
        <v>533</v>
      </c>
      <c r="C26" s="811"/>
      <c r="D26" s="811"/>
      <c r="E26" s="811"/>
      <c r="F26" s="811"/>
      <c r="G26" s="811"/>
      <c r="H26" s="811"/>
      <c r="I26" s="811"/>
      <c r="J26" s="811"/>
      <c r="K26" s="811"/>
      <c r="L26" s="811"/>
      <c r="M26" s="812"/>
      <c r="N26" s="813" t="s">
        <v>998</v>
      </c>
      <c r="O26" s="813"/>
      <c r="P26" s="813"/>
      <c r="Q26" s="813"/>
      <c r="R26" s="813"/>
      <c r="S26" s="813"/>
      <c r="T26" s="813"/>
      <c r="U26" s="813"/>
      <c r="V26" s="813"/>
      <c r="W26" s="813"/>
      <c r="X26" s="813"/>
      <c r="Y26" s="813"/>
      <c r="Z26" s="813"/>
      <c r="AA26" s="813"/>
      <c r="AB26" s="814"/>
    </row>
    <row r="27" spans="1:28" ht="15" thickBot="1" x14ac:dyDescent="0.4">
      <c r="A27" s="2904"/>
      <c r="B27" s="733"/>
      <c r="C27" s="734"/>
      <c r="D27" s="734"/>
      <c r="E27" s="734"/>
      <c r="F27" s="734"/>
      <c r="G27" s="734"/>
      <c r="H27" s="734"/>
      <c r="I27" s="734"/>
      <c r="J27" s="734"/>
      <c r="K27" s="734"/>
      <c r="L27" s="734"/>
      <c r="M27" s="734"/>
      <c r="N27" s="734"/>
      <c r="O27" s="734"/>
      <c r="P27" s="734"/>
      <c r="Q27" s="734"/>
      <c r="R27" s="734"/>
      <c r="S27" s="734"/>
      <c r="T27" s="734"/>
      <c r="U27" s="734"/>
      <c r="V27" s="734"/>
      <c r="W27" s="734"/>
      <c r="X27" s="734"/>
      <c r="Y27" s="734"/>
      <c r="Z27" s="734"/>
      <c r="AA27" s="734"/>
      <c r="AB27" s="735"/>
    </row>
    <row r="28" spans="1:28" ht="40.5" customHeight="1" thickBot="1" x14ac:dyDescent="0.4">
      <c r="A28" s="2904"/>
      <c r="B28" s="798" t="s">
        <v>972</v>
      </c>
      <c r="C28" s="799"/>
      <c r="D28" s="799"/>
      <c r="E28" s="799"/>
      <c r="F28" s="799"/>
      <c r="G28" s="799"/>
      <c r="H28" s="800"/>
      <c r="I28" s="804" t="s">
        <v>553</v>
      </c>
      <c r="J28" s="805"/>
      <c r="K28" s="805"/>
      <c r="L28" s="806"/>
      <c r="M28" s="721" t="s">
        <v>22</v>
      </c>
      <c r="N28" s="722"/>
      <c r="O28" s="722"/>
      <c r="P28" s="722"/>
      <c r="Q28" s="722"/>
      <c r="R28" s="722"/>
      <c r="S28" s="722"/>
      <c r="T28" s="722"/>
      <c r="U28" s="722"/>
      <c r="V28" s="722"/>
      <c r="W28" s="723"/>
      <c r="X28" s="721" t="s">
        <v>18</v>
      </c>
      <c r="Y28" s="722"/>
      <c r="Z28" s="722"/>
      <c r="AA28" s="722"/>
      <c r="AB28" s="723"/>
    </row>
    <row r="29" spans="1:28" ht="15" thickBot="1" x14ac:dyDescent="0.4">
      <c r="A29" s="2904"/>
      <c r="B29" s="801"/>
      <c r="C29" s="802"/>
      <c r="D29" s="802"/>
      <c r="E29" s="802"/>
      <c r="F29" s="802"/>
      <c r="G29" s="802"/>
      <c r="H29" s="803"/>
      <c r="I29" s="807"/>
      <c r="J29" s="808"/>
      <c r="K29" s="808"/>
      <c r="L29" s="809"/>
      <c r="M29" s="1033" t="s">
        <v>1184</v>
      </c>
      <c r="N29" s="691"/>
      <c r="O29" s="691"/>
      <c r="P29" s="691"/>
      <c r="Q29" s="691"/>
      <c r="R29" s="691"/>
      <c r="S29" s="691"/>
      <c r="T29" s="691"/>
      <c r="U29" s="691"/>
      <c r="V29" s="691"/>
      <c r="W29" s="692"/>
      <c r="X29" s="810" t="s">
        <v>20</v>
      </c>
      <c r="Y29" s="811"/>
      <c r="Z29" s="811"/>
      <c r="AA29" s="811"/>
      <c r="AB29" s="812"/>
    </row>
    <row r="30" spans="1:28" ht="15.75" customHeight="1" thickBot="1" x14ac:dyDescent="0.4">
      <c r="A30" s="2904"/>
      <c r="B30" s="733"/>
      <c r="C30" s="734"/>
      <c r="D30" s="734"/>
      <c r="E30" s="734"/>
      <c r="F30" s="734"/>
      <c r="G30" s="734"/>
      <c r="H30" s="734"/>
      <c r="I30" s="734"/>
      <c r="J30" s="734"/>
      <c r="K30" s="734"/>
      <c r="L30" s="734"/>
      <c r="M30" s="734"/>
      <c r="N30" s="734"/>
      <c r="O30" s="734"/>
      <c r="P30" s="734"/>
      <c r="Q30" s="734"/>
      <c r="R30" s="734"/>
      <c r="S30" s="734"/>
      <c r="T30" s="734"/>
      <c r="U30" s="734"/>
      <c r="V30" s="734"/>
      <c r="W30" s="734"/>
      <c r="X30" s="734"/>
      <c r="Y30" s="734"/>
      <c r="Z30" s="734"/>
      <c r="AA30" s="734"/>
      <c r="AB30" s="735"/>
    </row>
    <row r="31" spans="1:28" ht="14.5" customHeight="1" thickBot="1" x14ac:dyDescent="0.4">
      <c r="A31" s="2904"/>
      <c r="B31" s="778" t="s">
        <v>975</v>
      </c>
      <c r="C31" s="779"/>
      <c r="D31" s="779"/>
      <c r="E31" s="779"/>
      <c r="F31" s="779"/>
      <c r="G31" s="779"/>
      <c r="H31" s="779"/>
      <c r="I31" s="779"/>
      <c r="J31" s="780"/>
      <c r="K31" s="787" t="s">
        <v>35</v>
      </c>
      <c r="L31" s="788"/>
      <c r="M31" s="788"/>
      <c r="N31" s="788"/>
      <c r="O31" s="788"/>
      <c r="P31" s="788"/>
      <c r="Q31" s="788"/>
      <c r="R31" s="788"/>
      <c r="S31" s="789" t="s">
        <v>36</v>
      </c>
      <c r="T31" s="789"/>
      <c r="U31" s="789"/>
      <c r="V31" s="789"/>
      <c r="W31" s="790"/>
      <c r="X31" s="791" t="s">
        <v>37</v>
      </c>
      <c r="Y31" s="792"/>
      <c r="Z31" s="793"/>
      <c r="AA31" s="793"/>
      <c r="AB31" s="794"/>
    </row>
    <row r="32" spans="1:28" ht="15" customHeight="1" x14ac:dyDescent="0.35">
      <c r="A32" s="2904"/>
      <c r="B32" s="781"/>
      <c r="C32" s="782"/>
      <c r="D32" s="782"/>
      <c r="E32" s="782"/>
      <c r="F32" s="782"/>
      <c r="G32" s="782"/>
      <c r="H32" s="782"/>
      <c r="I32" s="782"/>
      <c r="J32" s="783"/>
      <c r="K32" s="795" t="s">
        <v>38</v>
      </c>
      <c r="L32" s="771"/>
      <c r="M32" s="771"/>
      <c r="N32" s="771"/>
      <c r="O32" s="771" t="s">
        <v>39</v>
      </c>
      <c r="P32" s="771"/>
      <c r="Q32" s="771"/>
      <c r="R32" s="771"/>
      <c r="S32" s="771" t="s">
        <v>38</v>
      </c>
      <c r="T32" s="771"/>
      <c r="U32" s="771" t="s">
        <v>39</v>
      </c>
      <c r="V32" s="771"/>
      <c r="W32" s="771"/>
      <c r="X32" s="796" t="s">
        <v>38</v>
      </c>
      <c r="Y32" s="797"/>
      <c r="Z32" s="771" t="s">
        <v>39</v>
      </c>
      <c r="AA32" s="771"/>
      <c r="AB32" s="772"/>
    </row>
    <row r="33" spans="1:28" ht="15" thickBot="1" x14ac:dyDescent="0.4">
      <c r="A33" s="2904"/>
      <c r="B33" s="784"/>
      <c r="C33" s="785"/>
      <c r="D33" s="785"/>
      <c r="E33" s="785"/>
      <c r="F33" s="785"/>
      <c r="G33" s="785"/>
      <c r="H33" s="785"/>
      <c r="I33" s="785"/>
      <c r="J33" s="786"/>
      <c r="K33" s="2077" t="s">
        <v>557</v>
      </c>
      <c r="L33" s="2078"/>
      <c r="M33" s="2079"/>
      <c r="N33" s="2078"/>
      <c r="O33" s="2080" t="s">
        <v>558</v>
      </c>
      <c r="P33" s="2078"/>
      <c r="Q33" s="2079"/>
      <c r="R33" s="2078"/>
      <c r="S33" s="2080" t="s">
        <v>555</v>
      </c>
      <c r="T33" s="2078"/>
      <c r="U33" s="2080" t="s">
        <v>556</v>
      </c>
      <c r="V33" s="2079"/>
      <c r="W33" s="2078"/>
      <c r="X33" s="2922">
        <v>0</v>
      </c>
      <c r="Y33" s="2922"/>
      <c r="Z33" s="775" t="s">
        <v>554</v>
      </c>
      <c r="AA33" s="774"/>
      <c r="AB33" s="777"/>
    </row>
    <row r="34" spans="1:28" s="371" customFormat="1" ht="15" customHeight="1" thickBot="1" x14ac:dyDescent="0.4">
      <c r="A34" s="2906"/>
      <c r="B34" s="733"/>
      <c r="C34" s="734"/>
      <c r="D34" s="734"/>
      <c r="E34" s="734"/>
      <c r="F34" s="734"/>
      <c r="G34" s="734"/>
      <c r="H34" s="734"/>
      <c r="I34" s="734"/>
      <c r="J34" s="734"/>
      <c r="K34" s="734"/>
      <c r="L34" s="734"/>
      <c r="M34" s="734"/>
      <c r="N34" s="734"/>
      <c r="O34" s="734"/>
      <c r="P34" s="734"/>
      <c r="Q34" s="734"/>
      <c r="R34" s="734"/>
      <c r="S34" s="734"/>
      <c r="T34" s="734"/>
      <c r="U34" s="734"/>
      <c r="V34" s="734"/>
      <c r="W34" s="734"/>
      <c r="X34" s="734"/>
      <c r="Y34" s="734"/>
      <c r="Z34" s="734"/>
      <c r="AA34" s="734"/>
      <c r="AB34" s="735"/>
    </row>
    <row r="35" spans="1:28" s="371" customFormat="1" ht="15" customHeight="1" thickBot="1" x14ac:dyDescent="0.4">
      <c r="A35" s="2906"/>
      <c r="B35" s="764" t="s">
        <v>40</v>
      </c>
      <c r="C35" s="765"/>
      <c r="D35" s="765"/>
      <c r="E35" s="765"/>
      <c r="F35" s="765"/>
      <c r="G35" s="765"/>
      <c r="H35" s="766"/>
      <c r="I35" s="766"/>
      <c r="J35" s="766"/>
      <c r="K35" s="765"/>
      <c r="L35" s="765"/>
      <c r="M35" s="765"/>
      <c r="N35" s="765"/>
      <c r="O35" s="765"/>
      <c r="P35" s="765"/>
      <c r="Q35" s="765"/>
      <c r="R35" s="765"/>
      <c r="S35" s="765"/>
      <c r="T35" s="765"/>
      <c r="U35" s="765"/>
      <c r="V35" s="765"/>
      <c r="W35" s="765"/>
      <c r="X35" s="765"/>
      <c r="Y35" s="765"/>
      <c r="Z35" s="765"/>
      <c r="AA35" s="765"/>
      <c r="AB35" s="767"/>
    </row>
    <row r="36" spans="1:28" s="371" customFormat="1" ht="15" thickBot="1" x14ac:dyDescent="0.4">
      <c r="A36" s="2906"/>
      <c r="B36" s="1023" t="s">
        <v>41</v>
      </c>
      <c r="C36" s="766"/>
      <c r="D36" s="766"/>
      <c r="E36" s="766"/>
      <c r="F36" s="766"/>
      <c r="G36" s="1024"/>
      <c r="H36" s="2931" t="s">
        <v>976</v>
      </c>
      <c r="I36" s="2928" t="s">
        <v>977</v>
      </c>
      <c r="J36" s="2929" t="s">
        <v>42</v>
      </c>
      <c r="K36" s="768" t="s">
        <v>43</v>
      </c>
      <c r="L36" s="769"/>
      <c r="M36" s="769"/>
      <c r="N36" s="769"/>
      <c r="O36" s="769"/>
      <c r="P36" s="769"/>
      <c r="Q36" s="769"/>
      <c r="R36" s="769"/>
      <c r="S36" s="769"/>
      <c r="T36" s="769"/>
      <c r="U36" s="769"/>
      <c r="V36" s="769"/>
      <c r="W36" s="769"/>
      <c r="X36" s="769"/>
      <c r="Y36" s="769"/>
      <c r="Z36" s="769"/>
      <c r="AA36" s="769"/>
      <c r="AB36" s="770"/>
    </row>
    <row r="37" spans="1:28" s="371" customFormat="1" ht="31.9" customHeight="1" x14ac:dyDescent="0.35">
      <c r="A37" s="2906"/>
      <c r="B37" s="1025" t="s">
        <v>538</v>
      </c>
      <c r="C37" s="1026"/>
      <c r="D37" s="1026"/>
      <c r="E37" s="1026"/>
      <c r="F37" s="1026"/>
      <c r="G37" s="1027"/>
      <c r="H37" s="2936">
        <v>171680</v>
      </c>
      <c r="I37" s="2937">
        <v>418</v>
      </c>
      <c r="J37" s="2939">
        <v>410.71770334928232</v>
      </c>
      <c r="K37" s="1020" t="s">
        <v>560</v>
      </c>
      <c r="L37" s="1021"/>
      <c r="M37" s="1021"/>
      <c r="N37" s="1021"/>
      <c r="O37" s="1021"/>
      <c r="P37" s="1021"/>
      <c r="Q37" s="1021"/>
      <c r="R37" s="1021"/>
      <c r="S37" s="1021"/>
      <c r="T37" s="1021"/>
      <c r="U37" s="1021"/>
      <c r="V37" s="1021"/>
      <c r="W37" s="1021"/>
      <c r="X37" s="1021"/>
      <c r="Y37" s="1021"/>
      <c r="Z37" s="1021"/>
      <c r="AA37" s="1021"/>
      <c r="AB37" s="1022"/>
    </row>
    <row r="38" spans="1:28" s="371" customFormat="1" ht="28.15" customHeight="1" x14ac:dyDescent="0.35">
      <c r="A38" s="2906"/>
      <c r="B38" s="1017" t="s">
        <v>540</v>
      </c>
      <c r="C38" s="1018"/>
      <c r="D38" s="1018"/>
      <c r="E38" s="1018"/>
      <c r="F38" s="1018"/>
      <c r="G38" s="1019"/>
      <c r="H38" s="2927">
        <v>207760</v>
      </c>
      <c r="I38" s="2938">
        <v>467</v>
      </c>
      <c r="J38" s="2939">
        <v>444.88222698072803</v>
      </c>
      <c r="K38" s="1020" t="s">
        <v>884</v>
      </c>
      <c r="L38" s="1021"/>
      <c r="M38" s="1021"/>
      <c r="N38" s="1021"/>
      <c r="O38" s="1021"/>
      <c r="P38" s="1021"/>
      <c r="Q38" s="1021"/>
      <c r="R38" s="1021"/>
      <c r="S38" s="1021"/>
      <c r="T38" s="1021"/>
      <c r="U38" s="1021"/>
      <c r="V38" s="1021"/>
      <c r="W38" s="1021"/>
      <c r="X38" s="1021"/>
      <c r="Y38" s="1021"/>
      <c r="Z38" s="1021"/>
      <c r="AA38" s="1021"/>
      <c r="AB38" s="1022"/>
    </row>
    <row r="39" spans="1:28" s="371" customFormat="1" ht="14.5" customHeight="1" x14ac:dyDescent="0.35">
      <c r="A39" s="2906"/>
      <c r="B39" s="1017" t="s">
        <v>541</v>
      </c>
      <c r="C39" s="1018"/>
      <c r="D39" s="1018"/>
      <c r="E39" s="1018"/>
      <c r="F39" s="1018"/>
      <c r="G39" s="1019"/>
      <c r="H39" s="2936">
        <v>294160</v>
      </c>
      <c r="I39" s="2937">
        <v>1200</v>
      </c>
      <c r="J39" s="2939">
        <v>245.13333333333333</v>
      </c>
      <c r="K39" s="1020" t="s">
        <v>1185</v>
      </c>
      <c r="L39" s="1021"/>
      <c r="M39" s="1021"/>
      <c r="N39" s="1021"/>
      <c r="O39" s="1021"/>
      <c r="P39" s="1021"/>
      <c r="Q39" s="1021"/>
      <c r="R39" s="1021"/>
      <c r="S39" s="1021"/>
      <c r="T39" s="1021"/>
      <c r="U39" s="1021"/>
      <c r="V39" s="1021"/>
      <c r="W39" s="1021"/>
      <c r="X39" s="1021"/>
      <c r="Y39" s="1021"/>
      <c r="Z39" s="1021"/>
      <c r="AA39" s="1021"/>
      <c r="AB39" s="1022"/>
    </row>
    <row r="40" spans="1:28" s="371" customFormat="1" ht="15" customHeight="1" thickBot="1" x14ac:dyDescent="0.4">
      <c r="A40" s="2906"/>
      <c r="B40" s="740"/>
      <c r="C40" s="741"/>
      <c r="D40" s="741"/>
      <c r="E40" s="741"/>
      <c r="F40" s="741"/>
      <c r="G40" s="742"/>
      <c r="H40" s="2932"/>
      <c r="I40" s="2927"/>
      <c r="J40" s="2930" t="e">
        <v>#DIV/0!</v>
      </c>
      <c r="K40" s="743"/>
      <c r="L40" s="744"/>
      <c r="M40" s="744"/>
      <c r="N40" s="744"/>
      <c r="O40" s="744"/>
      <c r="P40" s="744"/>
      <c r="Q40" s="744"/>
      <c r="R40" s="744"/>
      <c r="S40" s="744"/>
      <c r="T40" s="744"/>
      <c r="U40" s="744"/>
      <c r="V40" s="744"/>
      <c r="W40" s="744"/>
      <c r="X40" s="744"/>
      <c r="Y40" s="744"/>
      <c r="Z40" s="744"/>
      <c r="AA40" s="744"/>
      <c r="AB40" s="745"/>
    </row>
    <row r="41" spans="1:28" s="371" customFormat="1" ht="15" customHeight="1" thickBot="1" x14ac:dyDescent="0.4">
      <c r="A41" s="2906"/>
      <c r="B41" s="746" t="s">
        <v>46</v>
      </c>
      <c r="C41" s="747"/>
      <c r="D41" s="747"/>
      <c r="E41" s="747"/>
      <c r="F41" s="747"/>
      <c r="G41" s="748"/>
      <c r="H41" s="2933">
        <v>673600</v>
      </c>
      <c r="I41" s="2933">
        <v>2085</v>
      </c>
      <c r="J41" s="2934">
        <v>323.06954436450837</v>
      </c>
      <c r="K41" s="749"/>
      <c r="L41" s="750"/>
      <c r="M41" s="750"/>
      <c r="N41" s="750"/>
      <c r="O41" s="750"/>
      <c r="P41" s="750"/>
      <c r="Q41" s="750"/>
      <c r="R41" s="750"/>
      <c r="S41" s="750"/>
      <c r="T41" s="750"/>
      <c r="U41" s="750"/>
      <c r="V41" s="750"/>
      <c r="W41" s="750"/>
      <c r="X41" s="750"/>
      <c r="Y41" s="750"/>
      <c r="Z41" s="750"/>
      <c r="AA41" s="750"/>
      <c r="AB41" s="751"/>
    </row>
    <row r="42" spans="1:28" s="371" customFormat="1" ht="15" thickBot="1" x14ac:dyDescent="0.4">
      <c r="A42" s="2906"/>
      <c r="B42" s="718"/>
      <c r="C42" s="719"/>
      <c r="D42" s="719"/>
      <c r="E42" s="719"/>
      <c r="F42" s="719"/>
      <c r="G42" s="719"/>
      <c r="H42" s="719"/>
      <c r="I42" s="719"/>
      <c r="J42" s="719"/>
      <c r="K42" s="719"/>
      <c r="L42" s="719"/>
      <c r="M42" s="719"/>
      <c r="N42" s="719"/>
      <c r="O42" s="719"/>
      <c r="P42" s="719"/>
      <c r="Q42" s="719"/>
      <c r="R42" s="719"/>
      <c r="S42" s="719"/>
      <c r="T42" s="719"/>
      <c r="U42" s="719"/>
      <c r="V42" s="719"/>
      <c r="W42" s="719"/>
      <c r="X42" s="719"/>
      <c r="Y42" s="719"/>
      <c r="Z42" s="719"/>
      <c r="AA42" s="719"/>
      <c r="AB42" s="720"/>
    </row>
    <row r="43" spans="1:28" s="371" customFormat="1" ht="15" customHeight="1" thickBot="1" x14ac:dyDescent="0.4">
      <c r="A43" s="2906"/>
      <c r="B43" s="721" t="s">
        <v>981</v>
      </c>
      <c r="C43" s="722"/>
      <c r="D43" s="722"/>
      <c r="E43" s="722"/>
      <c r="F43" s="722"/>
      <c r="G43" s="722"/>
      <c r="H43" s="722"/>
      <c r="I43" s="722"/>
      <c r="J43" s="722"/>
      <c r="K43" s="722"/>
      <c r="L43" s="722"/>
      <c r="M43" s="722"/>
      <c r="N43" s="722"/>
      <c r="O43" s="722"/>
      <c r="P43" s="722"/>
      <c r="Q43" s="722"/>
      <c r="R43" s="722"/>
      <c r="S43" s="722"/>
      <c r="T43" s="722"/>
      <c r="U43" s="722"/>
      <c r="V43" s="722"/>
      <c r="W43" s="722"/>
      <c r="X43" s="722"/>
      <c r="Y43" s="722"/>
      <c r="Z43" s="722"/>
      <c r="AA43" s="722"/>
      <c r="AB43" s="723"/>
    </row>
    <row r="44" spans="1:28" ht="14.5" customHeight="1" x14ac:dyDescent="0.35">
      <c r="A44" s="2904"/>
      <c r="B44" s="724" t="s">
        <v>81</v>
      </c>
      <c r="C44" s="725"/>
      <c r="D44" s="725"/>
      <c r="E44" s="725"/>
      <c r="F44" s="725"/>
      <c r="G44" s="725"/>
      <c r="H44" s="725"/>
      <c r="I44" s="725"/>
      <c r="J44" s="725"/>
      <c r="K44" s="725"/>
      <c r="L44" s="725"/>
      <c r="M44" s="725"/>
      <c r="N44" s="725"/>
      <c r="O44" s="725"/>
      <c r="P44" s="725"/>
      <c r="Q44" s="725"/>
      <c r="R44" s="725"/>
      <c r="S44" s="725"/>
      <c r="T44" s="725"/>
      <c r="U44" s="725"/>
      <c r="V44" s="725"/>
      <c r="W44" s="725"/>
      <c r="X44" s="725"/>
      <c r="Y44" s="725"/>
      <c r="Z44" s="725"/>
      <c r="AA44" s="725"/>
      <c r="AB44" s="726"/>
    </row>
    <row r="45" spans="1:28" x14ac:dyDescent="0.35">
      <c r="A45" s="2904"/>
      <c r="B45" s="727"/>
      <c r="C45" s="728"/>
      <c r="D45" s="728"/>
      <c r="E45" s="728"/>
      <c r="F45" s="728"/>
      <c r="G45" s="728"/>
      <c r="H45" s="728"/>
      <c r="I45" s="728"/>
      <c r="J45" s="728"/>
      <c r="K45" s="728"/>
      <c r="L45" s="728"/>
      <c r="M45" s="728"/>
      <c r="N45" s="728"/>
      <c r="O45" s="728"/>
      <c r="P45" s="728"/>
      <c r="Q45" s="728"/>
      <c r="R45" s="728"/>
      <c r="S45" s="728"/>
      <c r="T45" s="728"/>
      <c r="U45" s="728"/>
      <c r="V45" s="728"/>
      <c r="W45" s="728"/>
      <c r="X45" s="728"/>
      <c r="Y45" s="728"/>
      <c r="Z45" s="728"/>
      <c r="AA45" s="728"/>
      <c r="AB45" s="729"/>
    </row>
    <row r="46" spans="1:28" x14ac:dyDescent="0.35">
      <c r="A46" s="2904"/>
      <c r="B46" s="727"/>
      <c r="C46" s="728"/>
      <c r="D46" s="728"/>
      <c r="E46" s="728"/>
      <c r="F46" s="728"/>
      <c r="G46" s="728"/>
      <c r="H46" s="728"/>
      <c r="I46" s="728"/>
      <c r="J46" s="728"/>
      <c r="K46" s="728"/>
      <c r="L46" s="728"/>
      <c r="M46" s="728"/>
      <c r="N46" s="728"/>
      <c r="O46" s="728"/>
      <c r="P46" s="728"/>
      <c r="Q46" s="728"/>
      <c r="R46" s="728"/>
      <c r="S46" s="728"/>
      <c r="T46" s="728"/>
      <c r="U46" s="728"/>
      <c r="V46" s="728"/>
      <c r="W46" s="728"/>
      <c r="X46" s="728"/>
      <c r="Y46" s="728"/>
      <c r="Z46" s="728"/>
      <c r="AA46" s="728"/>
      <c r="AB46" s="729"/>
    </row>
    <row r="47" spans="1:28" x14ac:dyDescent="0.35">
      <c r="A47" s="2904"/>
      <c r="B47" s="727"/>
      <c r="C47" s="728"/>
      <c r="D47" s="728"/>
      <c r="E47" s="728"/>
      <c r="F47" s="728"/>
      <c r="G47" s="728"/>
      <c r="H47" s="728"/>
      <c r="I47" s="728"/>
      <c r="J47" s="728"/>
      <c r="K47" s="728"/>
      <c r="L47" s="728"/>
      <c r="M47" s="728"/>
      <c r="N47" s="728"/>
      <c r="O47" s="728"/>
      <c r="P47" s="728"/>
      <c r="Q47" s="728"/>
      <c r="R47" s="728"/>
      <c r="S47" s="728"/>
      <c r="T47" s="728"/>
      <c r="U47" s="728"/>
      <c r="V47" s="728"/>
      <c r="W47" s="728"/>
      <c r="X47" s="728"/>
      <c r="Y47" s="728"/>
      <c r="Z47" s="728"/>
      <c r="AA47" s="728"/>
      <c r="AB47" s="729"/>
    </row>
    <row r="48" spans="1:28" x14ac:dyDescent="0.35">
      <c r="A48" s="2904"/>
      <c r="B48" s="727"/>
      <c r="C48" s="728"/>
      <c r="D48" s="728"/>
      <c r="E48" s="728"/>
      <c r="F48" s="728"/>
      <c r="G48" s="728"/>
      <c r="H48" s="728"/>
      <c r="I48" s="728"/>
      <c r="J48" s="728"/>
      <c r="K48" s="728"/>
      <c r="L48" s="728"/>
      <c r="M48" s="728"/>
      <c r="N48" s="728"/>
      <c r="O48" s="728"/>
      <c r="P48" s="728"/>
      <c r="Q48" s="728"/>
      <c r="R48" s="728"/>
      <c r="S48" s="728"/>
      <c r="T48" s="728"/>
      <c r="U48" s="728"/>
      <c r="V48" s="728"/>
      <c r="W48" s="728"/>
      <c r="X48" s="728"/>
      <c r="Y48" s="728"/>
      <c r="Z48" s="728"/>
      <c r="AA48" s="728"/>
      <c r="AB48" s="729"/>
    </row>
    <row r="49" spans="1:28" x14ac:dyDescent="0.35">
      <c r="A49" s="2904"/>
      <c r="B49" s="727"/>
      <c r="C49" s="728"/>
      <c r="D49" s="728"/>
      <c r="E49" s="728"/>
      <c r="F49" s="728"/>
      <c r="G49" s="728"/>
      <c r="H49" s="728"/>
      <c r="I49" s="728"/>
      <c r="J49" s="728"/>
      <c r="K49" s="728"/>
      <c r="L49" s="728"/>
      <c r="M49" s="728"/>
      <c r="N49" s="728"/>
      <c r="O49" s="728"/>
      <c r="P49" s="728"/>
      <c r="Q49" s="728"/>
      <c r="R49" s="728"/>
      <c r="S49" s="728"/>
      <c r="T49" s="728"/>
      <c r="U49" s="728"/>
      <c r="V49" s="728"/>
      <c r="W49" s="728"/>
      <c r="X49" s="728"/>
      <c r="Y49" s="728"/>
      <c r="Z49" s="728"/>
      <c r="AA49" s="728"/>
      <c r="AB49" s="729"/>
    </row>
    <row r="50" spans="1:28" x14ac:dyDescent="0.35">
      <c r="A50" s="2904"/>
      <c r="B50" s="727"/>
      <c r="C50" s="728"/>
      <c r="D50" s="728"/>
      <c r="E50" s="728"/>
      <c r="F50" s="728"/>
      <c r="G50" s="728"/>
      <c r="H50" s="728"/>
      <c r="I50" s="728"/>
      <c r="J50" s="728"/>
      <c r="K50" s="728"/>
      <c r="L50" s="728"/>
      <c r="M50" s="728"/>
      <c r="N50" s="728"/>
      <c r="O50" s="728"/>
      <c r="P50" s="728"/>
      <c r="Q50" s="728"/>
      <c r="R50" s="728"/>
      <c r="S50" s="728"/>
      <c r="T50" s="728"/>
      <c r="U50" s="728"/>
      <c r="V50" s="728"/>
      <c r="W50" s="728"/>
      <c r="X50" s="728"/>
      <c r="Y50" s="728"/>
      <c r="Z50" s="728"/>
      <c r="AA50" s="728"/>
      <c r="AB50" s="729"/>
    </row>
    <row r="51" spans="1:28" x14ac:dyDescent="0.35">
      <c r="A51" s="2904"/>
      <c r="B51" s="727"/>
      <c r="C51" s="728"/>
      <c r="D51" s="728"/>
      <c r="E51" s="728"/>
      <c r="F51" s="728"/>
      <c r="G51" s="728"/>
      <c r="H51" s="728"/>
      <c r="I51" s="728"/>
      <c r="J51" s="728"/>
      <c r="K51" s="728"/>
      <c r="L51" s="728"/>
      <c r="M51" s="728"/>
      <c r="N51" s="728"/>
      <c r="O51" s="728"/>
      <c r="P51" s="728"/>
      <c r="Q51" s="728"/>
      <c r="R51" s="728"/>
      <c r="S51" s="728"/>
      <c r="T51" s="728"/>
      <c r="U51" s="728"/>
      <c r="V51" s="728"/>
      <c r="W51" s="728"/>
      <c r="X51" s="728"/>
      <c r="Y51" s="728"/>
      <c r="Z51" s="728"/>
      <c r="AA51" s="728"/>
      <c r="AB51" s="729"/>
    </row>
    <row r="52" spans="1:28" x14ac:dyDescent="0.35">
      <c r="A52" s="2904"/>
      <c r="B52" s="727"/>
      <c r="C52" s="728"/>
      <c r="D52" s="728"/>
      <c r="E52" s="728"/>
      <c r="F52" s="728"/>
      <c r="G52" s="728"/>
      <c r="H52" s="728"/>
      <c r="I52" s="728"/>
      <c r="J52" s="728"/>
      <c r="K52" s="728"/>
      <c r="L52" s="728"/>
      <c r="M52" s="728"/>
      <c r="N52" s="728"/>
      <c r="O52" s="728"/>
      <c r="P52" s="728"/>
      <c r="Q52" s="728"/>
      <c r="R52" s="728"/>
      <c r="S52" s="728"/>
      <c r="T52" s="728"/>
      <c r="U52" s="728"/>
      <c r="V52" s="728"/>
      <c r="W52" s="728"/>
      <c r="X52" s="728"/>
      <c r="Y52" s="728"/>
      <c r="Z52" s="728"/>
      <c r="AA52" s="728"/>
      <c r="AB52" s="729"/>
    </row>
    <row r="53" spans="1:28" ht="15" thickBot="1" x14ac:dyDescent="0.4">
      <c r="A53" s="2904"/>
      <c r="B53" s="730"/>
      <c r="C53" s="731"/>
      <c r="D53" s="731"/>
      <c r="E53" s="731"/>
      <c r="F53" s="731"/>
      <c r="G53" s="731"/>
      <c r="H53" s="731"/>
      <c r="I53" s="731"/>
      <c r="J53" s="731"/>
      <c r="K53" s="731"/>
      <c r="L53" s="731"/>
      <c r="M53" s="731"/>
      <c r="N53" s="731"/>
      <c r="O53" s="731"/>
      <c r="P53" s="731"/>
      <c r="Q53" s="731"/>
      <c r="R53" s="731"/>
      <c r="S53" s="731"/>
      <c r="T53" s="731"/>
      <c r="U53" s="731"/>
      <c r="V53" s="731"/>
      <c r="W53" s="731"/>
      <c r="X53" s="731"/>
      <c r="Y53" s="731"/>
      <c r="Z53" s="731"/>
      <c r="AA53" s="731"/>
      <c r="AB53" s="732"/>
    </row>
    <row r="54" spans="1:28" ht="15" thickBot="1" x14ac:dyDescent="0.4">
      <c r="A54" s="2904"/>
      <c r="B54" s="733"/>
      <c r="C54" s="734"/>
      <c r="D54" s="734"/>
      <c r="E54" s="734"/>
      <c r="F54" s="734"/>
      <c r="G54" s="734"/>
      <c r="H54" s="734"/>
      <c r="I54" s="734"/>
      <c r="J54" s="734"/>
      <c r="K54" s="734"/>
      <c r="L54" s="734"/>
      <c r="M54" s="734"/>
      <c r="N54" s="734"/>
      <c r="O54" s="734"/>
      <c r="P54" s="734"/>
      <c r="Q54" s="734"/>
      <c r="R54" s="734"/>
      <c r="S54" s="734"/>
      <c r="T54" s="734"/>
      <c r="U54" s="734"/>
      <c r="V54" s="734"/>
      <c r="W54" s="734"/>
      <c r="X54" s="734"/>
      <c r="Y54" s="734"/>
      <c r="Z54" s="734"/>
      <c r="AA54" s="734"/>
      <c r="AB54" s="735"/>
    </row>
    <row r="55" spans="1:28" ht="15" thickBot="1" x14ac:dyDescent="0.4">
      <c r="A55" s="2904"/>
      <c r="B55" s="736" t="s">
        <v>41</v>
      </c>
      <c r="C55" s="737"/>
      <c r="D55" s="737"/>
      <c r="E55" s="737"/>
      <c r="F55" s="737"/>
      <c r="G55" s="737"/>
      <c r="H55" s="737" t="s">
        <v>68</v>
      </c>
      <c r="I55" s="737"/>
      <c r="J55" s="737" t="s">
        <v>48</v>
      </c>
      <c r="K55" s="737"/>
      <c r="L55" s="737"/>
      <c r="M55" s="737"/>
      <c r="N55" s="737" t="s">
        <v>49</v>
      </c>
      <c r="O55" s="737"/>
      <c r="P55" s="737"/>
      <c r="Q55" s="737"/>
      <c r="R55" s="737"/>
      <c r="S55" s="737"/>
      <c r="T55" s="737"/>
      <c r="U55" s="737"/>
      <c r="V55" s="738" t="s">
        <v>50</v>
      </c>
      <c r="W55" s="738"/>
      <c r="X55" s="738"/>
      <c r="Y55" s="738"/>
      <c r="Z55" s="738"/>
      <c r="AA55" s="738"/>
      <c r="AB55" s="739"/>
    </row>
    <row r="56" spans="1:28" x14ac:dyDescent="0.35">
      <c r="A56" s="2904"/>
      <c r="B56" s="714" t="s">
        <v>538</v>
      </c>
      <c r="C56" s="712"/>
      <c r="D56" s="712"/>
      <c r="E56" s="712"/>
      <c r="F56" s="712"/>
      <c r="G56" s="715"/>
      <c r="H56" s="711" t="s">
        <v>51</v>
      </c>
      <c r="I56" s="715"/>
      <c r="J56" s="2241">
        <v>410.72</v>
      </c>
      <c r="K56" s="2241"/>
      <c r="L56" s="2241"/>
      <c r="M56" s="2241"/>
      <c r="N56" s="1014" t="s">
        <v>560</v>
      </c>
      <c r="O56" s="1015"/>
      <c r="P56" s="1015"/>
      <c r="Q56" s="1015"/>
      <c r="R56" s="1015"/>
      <c r="S56" s="1015"/>
      <c r="T56" s="1015"/>
      <c r="U56" s="1016"/>
      <c r="V56" s="716" t="s">
        <v>561</v>
      </c>
      <c r="W56" s="716"/>
      <c r="X56" s="716"/>
      <c r="Y56" s="716"/>
      <c r="Z56" s="716"/>
      <c r="AA56" s="716"/>
      <c r="AB56" s="717"/>
    </row>
    <row r="57" spans="1:28" x14ac:dyDescent="0.35">
      <c r="A57" s="2904"/>
      <c r="B57" s="714" t="s">
        <v>540</v>
      </c>
      <c r="C57" s="712"/>
      <c r="D57" s="712"/>
      <c r="E57" s="712"/>
      <c r="F57" s="712"/>
      <c r="G57" s="715"/>
      <c r="H57" s="711" t="s">
        <v>51</v>
      </c>
      <c r="I57" s="715"/>
      <c r="J57" s="2236">
        <v>444.88</v>
      </c>
      <c r="K57" s="2236"/>
      <c r="L57" s="2236"/>
      <c r="M57" s="2236"/>
      <c r="N57" s="1014" t="s">
        <v>884</v>
      </c>
      <c r="O57" s="1015"/>
      <c r="P57" s="1015"/>
      <c r="Q57" s="1015"/>
      <c r="R57" s="1015"/>
      <c r="S57" s="1015"/>
      <c r="T57" s="1015"/>
      <c r="U57" s="1016"/>
      <c r="V57" s="716" t="s">
        <v>885</v>
      </c>
      <c r="W57" s="716"/>
      <c r="X57" s="716"/>
      <c r="Y57" s="716"/>
      <c r="Z57" s="716"/>
      <c r="AA57" s="716"/>
      <c r="AB57" s="717"/>
    </row>
    <row r="58" spans="1:28" x14ac:dyDescent="0.35">
      <c r="A58" s="2904"/>
      <c r="B58" s="714" t="s">
        <v>541</v>
      </c>
      <c r="C58" s="712"/>
      <c r="D58" s="712"/>
      <c r="E58" s="712"/>
      <c r="F58" s="712"/>
      <c r="G58" s="715"/>
      <c r="H58" s="711" t="s">
        <v>51</v>
      </c>
      <c r="I58" s="715"/>
      <c r="J58" s="2236">
        <v>245.13</v>
      </c>
      <c r="K58" s="2236"/>
      <c r="L58" s="2236"/>
      <c r="M58" s="2236"/>
      <c r="N58" s="1014" t="s">
        <v>1186</v>
      </c>
      <c r="O58" s="1015"/>
      <c r="P58" s="1015"/>
      <c r="Q58" s="1015"/>
      <c r="R58" s="1015"/>
      <c r="S58" s="1015"/>
      <c r="T58" s="1015"/>
      <c r="U58" s="1016"/>
      <c r="V58" s="716" t="s">
        <v>1187</v>
      </c>
      <c r="W58" s="716"/>
      <c r="X58" s="716"/>
      <c r="Y58" s="716"/>
      <c r="Z58" s="716"/>
      <c r="AA58" s="716"/>
      <c r="AB58" s="717"/>
    </row>
    <row r="59" spans="1:28" ht="15.5" customHeight="1" thickBot="1" x14ac:dyDescent="0.4">
      <c r="A59" s="2904"/>
      <c r="B59" s="704"/>
      <c r="C59" s="705"/>
      <c r="D59" s="705"/>
      <c r="E59" s="705"/>
      <c r="F59" s="705"/>
      <c r="G59" s="705"/>
      <c r="H59" s="705"/>
      <c r="I59" s="705"/>
      <c r="J59" s="705"/>
      <c r="K59" s="705"/>
      <c r="L59" s="705"/>
      <c r="M59" s="705"/>
      <c r="N59" s="705"/>
      <c r="O59" s="705"/>
      <c r="P59" s="705"/>
      <c r="Q59" s="705"/>
      <c r="R59" s="705"/>
      <c r="S59" s="705"/>
      <c r="T59" s="705"/>
      <c r="U59" s="705"/>
      <c r="V59" s="705"/>
      <c r="W59" s="705"/>
      <c r="X59" s="705"/>
      <c r="Y59" s="705"/>
      <c r="Z59" s="705"/>
      <c r="AA59" s="705"/>
      <c r="AB59" s="706"/>
    </row>
    <row r="60" spans="1:28" ht="15" thickBot="1" x14ac:dyDescent="0.4">
      <c r="A60" s="2904"/>
      <c r="B60" s="690"/>
      <c r="C60" s="691"/>
      <c r="D60" s="691"/>
      <c r="E60" s="691"/>
      <c r="F60" s="691"/>
      <c r="G60" s="691"/>
      <c r="H60" s="691"/>
      <c r="I60" s="691"/>
      <c r="J60" s="691"/>
      <c r="K60" s="691"/>
      <c r="L60" s="691"/>
      <c r="M60" s="691"/>
      <c r="N60" s="691"/>
      <c r="O60" s="691"/>
      <c r="P60" s="691"/>
      <c r="Q60" s="691"/>
      <c r="R60" s="691"/>
      <c r="S60" s="691"/>
      <c r="T60" s="691"/>
      <c r="U60" s="691"/>
      <c r="V60" s="691"/>
      <c r="W60" s="691"/>
      <c r="X60" s="691"/>
      <c r="Y60" s="691"/>
      <c r="Z60" s="691"/>
      <c r="AA60" s="691"/>
      <c r="AB60" s="692"/>
    </row>
    <row r="61" spans="1:28" ht="52.15" customHeight="1" x14ac:dyDescent="0.35">
      <c r="A61" s="2904"/>
      <c r="B61" s="693" t="s">
        <v>987</v>
      </c>
      <c r="C61" s="694"/>
      <c r="D61" s="694"/>
      <c r="E61" s="694"/>
      <c r="F61" s="694"/>
      <c r="G61" s="694"/>
      <c r="H61" s="695" t="s">
        <v>988</v>
      </c>
      <c r="I61" s="695"/>
      <c r="J61" s="695"/>
      <c r="K61" s="695"/>
      <c r="L61" s="695"/>
      <c r="M61" s="695"/>
      <c r="N61" s="695"/>
      <c r="O61" s="695"/>
      <c r="P61" s="695"/>
      <c r="Q61" s="695"/>
      <c r="R61" s="696"/>
      <c r="S61" s="697" t="s">
        <v>989</v>
      </c>
      <c r="T61" s="695"/>
      <c r="U61" s="695"/>
      <c r="V61" s="695"/>
      <c r="W61" s="695"/>
      <c r="X61" s="695"/>
      <c r="Y61" s="695"/>
      <c r="Z61" s="695"/>
      <c r="AA61" s="695"/>
      <c r="AB61" s="696"/>
    </row>
    <row r="62" spans="1:28" ht="109.15" customHeight="1" thickBot="1" x14ac:dyDescent="0.4">
      <c r="A62" s="2904"/>
      <c r="B62" s="693"/>
      <c r="C62" s="694"/>
      <c r="D62" s="694"/>
      <c r="E62" s="694"/>
      <c r="F62" s="694"/>
      <c r="G62" s="694"/>
      <c r="H62" s="695"/>
      <c r="I62" s="695"/>
      <c r="J62" s="695"/>
      <c r="K62" s="695"/>
      <c r="L62" s="695"/>
      <c r="M62" s="695"/>
      <c r="N62" s="695"/>
      <c r="O62" s="695"/>
      <c r="P62" s="695"/>
      <c r="Q62" s="695"/>
      <c r="R62" s="696"/>
      <c r="S62" s="697"/>
      <c r="T62" s="695"/>
      <c r="U62" s="695"/>
      <c r="V62" s="695"/>
      <c r="W62" s="695"/>
      <c r="X62" s="695"/>
      <c r="Y62" s="695"/>
      <c r="Z62" s="695"/>
      <c r="AA62" s="695"/>
      <c r="AB62" s="696"/>
    </row>
    <row r="63" spans="1:28" ht="14.5" customHeight="1" thickBot="1" x14ac:dyDescent="0.4">
      <c r="A63" s="2904"/>
      <c r="B63" s="698">
        <v>323.06954436450837</v>
      </c>
      <c r="C63" s="699"/>
      <c r="D63" s="699"/>
      <c r="E63" s="699"/>
      <c r="F63" s="699"/>
      <c r="G63" s="700"/>
      <c r="H63" s="701" t="s">
        <v>990</v>
      </c>
      <c r="I63" s="702"/>
      <c r="J63" s="702"/>
      <c r="K63" s="702"/>
      <c r="L63" s="702"/>
      <c r="M63" s="702"/>
      <c r="N63" s="702"/>
      <c r="O63" s="702"/>
      <c r="P63" s="702"/>
      <c r="Q63" s="702"/>
      <c r="R63" s="703"/>
      <c r="S63" s="690"/>
      <c r="T63" s="691"/>
      <c r="U63" s="691"/>
      <c r="V63" s="691"/>
      <c r="W63" s="691"/>
      <c r="X63" s="691"/>
      <c r="Y63" s="691"/>
      <c r="Z63" s="691"/>
      <c r="AA63" s="691"/>
      <c r="AB63" s="692"/>
    </row>
    <row r="64" spans="1:28" ht="15" customHeight="1" thickBot="1" x14ac:dyDescent="0.4">
      <c r="A64" s="2904"/>
      <c r="B64" s="669"/>
      <c r="C64" s="670"/>
      <c r="D64" s="670"/>
      <c r="E64" s="670"/>
      <c r="F64" s="670"/>
      <c r="G64" s="670"/>
      <c r="H64" s="670"/>
      <c r="I64" s="670"/>
      <c r="J64" s="670"/>
      <c r="K64" s="670"/>
      <c r="L64" s="670"/>
      <c r="M64" s="670"/>
      <c r="N64" s="670"/>
      <c r="O64" s="670"/>
      <c r="P64" s="670"/>
      <c r="Q64" s="670"/>
      <c r="R64" s="670"/>
      <c r="S64" s="670"/>
      <c r="T64" s="670"/>
      <c r="U64" s="670"/>
      <c r="V64" s="670"/>
      <c r="W64" s="670"/>
      <c r="X64" s="670"/>
      <c r="Y64" s="670"/>
      <c r="Z64" s="670"/>
      <c r="AA64" s="670"/>
      <c r="AB64" s="671"/>
    </row>
    <row r="65" spans="1:28" x14ac:dyDescent="0.35">
      <c r="A65" s="2904"/>
      <c r="B65" s="672" t="s">
        <v>991</v>
      </c>
      <c r="C65" s="673"/>
      <c r="D65" s="673"/>
      <c r="E65" s="673"/>
      <c r="F65" s="673"/>
      <c r="G65" s="673"/>
      <c r="H65" s="674"/>
      <c r="I65" s="999" t="s">
        <v>1005</v>
      </c>
      <c r="J65" s="1000"/>
      <c r="K65" s="1000"/>
      <c r="L65" s="1000"/>
      <c r="M65" s="1000"/>
      <c r="N65" s="1000"/>
      <c r="O65" s="1000"/>
      <c r="P65" s="1001"/>
      <c r="Q65" s="672" t="s">
        <v>993</v>
      </c>
      <c r="R65" s="673"/>
      <c r="S65" s="673"/>
      <c r="T65" s="673"/>
      <c r="U65" s="674"/>
      <c r="V65" s="1005" t="s">
        <v>1006</v>
      </c>
      <c r="W65" s="685"/>
      <c r="X65" s="685"/>
      <c r="Y65" s="685"/>
      <c r="Z65" s="685"/>
      <c r="AA65" s="685"/>
      <c r="AB65" s="686"/>
    </row>
    <row r="66" spans="1:28" ht="15" thickBot="1" x14ac:dyDescent="0.4">
      <c r="A66" s="2904"/>
      <c r="B66" s="675"/>
      <c r="C66" s="676"/>
      <c r="D66" s="676"/>
      <c r="E66" s="676"/>
      <c r="F66" s="676"/>
      <c r="G66" s="676"/>
      <c r="H66" s="677"/>
      <c r="I66" s="1002"/>
      <c r="J66" s="1003"/>
      <c r="K66" s="1003"/>
      <c r="L66" s="1003"/>
      <c r="M66" s="1003"/>
      <c r="N66" s="1003"/>
      <c r="O66" s="1003"/>
      <c r="P66" s="1004"/>
      <c r="Q66" s="675"/>
      <c r="R66" s="676"/>
      <c r="S66" s="676"/>
      <c r="T66" s="676"/>
      <c r="U66" s="677"/>
      <c r="V66" s="687"/>
      <c r="W66" s="688"/>
      <c r="X66" s="688"/>
      <c r="Y66" s="688"/>
      <c r="Z66" s="688"/>
      <c r="AA66" s="688"/>
      <c r="AB66" s="689"/>
    </row>
    <row r="67" spans="1:28" x14ac:dyDescent="0.35">
      <c r="A67" s="2904"/>
      <c r="B67" s="2904"/>
      <c r="C67" s="666"/>
      <c r="D67" s="666"/>
      <c r="E67" s="666"/>
      <c r="F67" s="666"/>
      <c r="G67" s="666"/>
      <c r="H67" s="666"/>
      <c r="I67" s="666"/>
      <c r="J67" s="666"/>
      <c r="K67" s="666"/>
      <c r="L67" s="666"/>
      <c r="M67" s="666"/>
      <c r="N67" s="666"/>
      <c r="O67" s="666"/>
      <c r="P67" s="666"/>
      <c r="Q67" s="666"/>
      <c r="R67" s="666"/>
      <c r="S67" s="666"/>
      <c r="T67" s="666"/>
      <c r="U67" s="666"/>
      <c r="V67" s="666"/>
      <c r="W67" s="666"/>
      <c r="X67" s="666"/>
      <c r="Y67" s="666"/>
      <c r="Z67" s="666"/>
      <c r="AA67" s="666"/>
      <c r="AB67" s="2904"/>
    </row>
    <row r="68" spans="1:28" x14ac:dyDescent="0.35">
      <c r="A68" s="2904"/>
      <c r="B68" s="2904"/>
      <c r="C68" s="666"/>
      <c r="D68" s="666"/>
      <c r="E68" s="666"/>
      <c r="F68" s="666"/>
      <c r="G68" s="666"/>
      <c r="H68" s="666"/>
      <c r="I68" s="666"/>
      <c r="J68" s="666"/>
      <c r="K68" s="666"/>
      <c r="L68" s="666"/>
      <c r="M68" s="666"/>
      <c r="N68" s="666"/>
      <c r="O68" s="666"/>
      <c r="P68" s="666"/>
      <c r="Q68" s="666"/>
      <c r="R68" s="666"/>
      <c r="S68" s="666"/>
      <c r="T68" s="666"/>
      <c r="U68" s="666"/>
      <c r="V68" s="666"/>
      <c r="W68" s="666"/>
      <c r="X68" s="666"/>
      <c r="Y68" s="666"/>
      <c r="Z68" s="666"/>
      <c r="AA68" s="666"/>
      <c r="AB68" s="2904"/>
    </row>
    <row r="69" spans="1:28" x14ac:dyDescent="0.35">
      <c r="A69" s="2904"/>
      <c r="B69" s="2904"/>
      <c r="C69" s="666"/>
      <c r="D69" s="666"/>
      <c r="E69" s="666"/>
      <c r="F69" s="666"/>
      <c r="G69" s="666"/>
      <c r="H69" s="666"/>
      <c r="I69" s="666"/>
      <c r="J69" s="666"/>
      <c r="K69" s="666"/>
      <c r="L69" s="666"/>
      <c r="M69" s="666"/>
      <c r="N69" s="666"/>
      <c r="O69" s="666"/>
      <c r="P69" s="666"/>
      <c r="Q69" s="666"/>
      <c r="R69" s="666"/>
      <c r="S69" s="666"/>
      <c r="T69" s="666"/>
      <c r="U69" s="666"/>
      <c r="V69" s="666"/>
      <c r="W69" s="666"/>
      <c r="X69" s="666"/>
      <c r="Y69" s="666"/>
      <c r="Z69" s="666"/>
      <c r="AA69" s="666"/>
      <c r="AB69" s="2904"/>
    </row>
    <row r="70" spans="1:28" x14ac:dyDescent="0.35">
      <c r="A70" s="2904"/>
      <c r="B70" s="2904"/>
      <c r="C70" s="666"/>
      <c r="D70" s="666"/>
      <c r="E70" s="666"/>
      <c r="F70" s="666"/>
      <c r="G70" s="666"/>
      <c r="H70" s="666"/>
      <c r="I70" s="666"/>
      <c r="J70" s="666"/>
      <c r="K70" s="666"/>
      <c r="L70" s="666"/>
      <c r="M70" s="666"/>
      <c r="N70" s="666"/>
      <c r="O70" s="666"/>
      <c r="P70" s="666"/>
      <c r="Q70" s="666"/>
      <c r="R70" s="666"/>
      <c r="S70" s="666"/>
      <c r="T70" s="666"/>
      <c r="U70" s="666"/>
      <c r="V70" s="666"/>
      <c r="W70" s="666"/>
      <c r="X70" s="666"/>
      <c r="Y70" s="666"/>
      <c r="Z70" s="666"/>
      <c r="AA70" s="666"/>
      <c r="AB70" s="2904"/>
    </row>
    <row r="71" spans="1:28" x14ac:dyDescent="0.35">
      <c r="A71" s="2904"/>
      <c r="B71" s="2904"/>
      <c r="C71" s="666"/>
      <c r="D71" s="666"/>
      <c r="E71" s="666"/>
      <c r="F71" s="666"/>
      <c r="G71" s="666"/>
      <c r="H71" s="666"/>
      <c r="I71" s="666"/>
      <c r="J71" s="666"/>
      <c r="K71" s="666"/>
      <c r="L71" s="666"/>
      <c r="M71" s="666"/>
      <c r="N71" s="666"/>
      <c r="O71" s="666"/>
      <c r="P71" s="666"/>
      <c r="Q71" s="666"/>
      <c r="R71" s="666"/>
      <c r="S71" s="666"/>
      <c r="T71" s="666"/>
      <c r="U71" s="666"/>
      <c r="V71" s="666"/>
      <c r="W71" s="666"/>
      <c r="X71" s="666"/>
      <c r="Y71" s="666"/>
      <c r="Z71" s="666"/>
      <c r="AA71" s="666"/>
      <c r="AB71" s="2904"/>
    </row>
    <row r="72" spans="1:28" x14ac:dyDescent="0.35">
      <c r="A72" s="2904"/>
      <c r="B72" s="2904"/>
      <c r="C72" s="666"/>
      <c r="D72" s="666"/>
      <c r="E72" s="666"/>
      <c r="F72" s="666"/>
      <c r="G72" s="666"/>
      <c r="H72" s="666"/>
      <c r="I72" s="666"/>
      <c r="J72" s="666"/>
      <c r="K72" s="666"/>
      <c r="L72" s="666"/>
      <c r="M72" s="666"/>
      <c r="N72" s="666"/>
      <c r="O72" s="666"/>
      <c r="P72" s="666"/>
      <c r="Q72" s="666"/>
      <c r="R72" s="666"/>
      <c r="S72" s="666"/>
      <c r="T72" s="666"/>
      <c r="U72" s="666"/>
      <c r="V72" s="666"/>
      <c r="W72" s="666"/>
      <c r="X72" s="666"/>
      <c r="Y72" s="666"/>
      <c r="Z72" s="666"/>
      <c r="AA72" s="666"/>
      <c r="AB72" s="2904"/>
    </row>
    <row r="73" spans="1:28" x14ac:dyDescent="0.35">
      <c r="A73" s="2904"/>
      <c r="B73" s="2904"/>
      <c r="C73" s="666"/>
      <c r="D73" s="666"/>
      <c r="E73" s="666"/>
      <c r="F73" s="666"/>
      <c r="G73" s="666"/>
      <c r="H73" s="666"/>
      <c r="I73" s="666"/>
      <c r="J73" s="666"/>
      <c r="K73" s="666"/>
      <c r="L73" s="666"/>
      <c r="M73" s="666"/>
      <c r="N73" s="666"/>
      <c r="O73" s="666"/>
      <c r="P73" s="666"/>
      <c r="Q73" s="666"/>
      <c r="R73" s="666"/>
      <c r="S73" s="666"/>
      <c r="T73" s="666"/>
      <c r="U73" s="666"/>
      <c r="V73" s="666"/>
      <c r="W73" s="666"/>
      <c r="X73" s="666"/>
      <c r="Y73" s="666"/>
      <c r="Z73" s="666"/>
      <c r="AA73" s="666"/>
      <c r="AB73" s="2904"/>
    </row>
    <row r="74" spans="1:28" x14ac:dyDescent="0.35">
      <c r="A74" s="2904"/>
      <c r="B74" s="2904"/>
      <c r="C74" s="666"/>
      <c r="D74" s="666"/>
      <c r="E74" s="666"/>
      <c r="F74" s="666"/>
      <c r="G74" s="666"/>
      <c r="H74" s="666"/>
      <c r="I74" s="666"/>
      <c r="J74" s="666"/>
      <c r="K74" s="666"/>
      <c r="L74" s="666"/>
      <c r="M74" s="666"/>
      <c r="N74" s="666"/>
      <c r="O74" s="666"/>
      <c r="P74" s="666"/>
      <c r="Q74" s="666"/>
      <c r="R74" s="666"/>
      <c r="S74" s="666"/>
      <c r="T74" s="666"/>
      <c r="U74" s="666"/>
      <c r="V74" s="666"/>
      <c r="W74" s="666"/>
      <c r="X74" s="666"/>
      <c r="Y74" s="666"/>
      <c r="Z74" s="666"/>
      <c r="AA74" s="666"/>
      <c r="AB74" s="2904"/>
    </row>
    <row r="75" spans="1:28" x14ac:dyDescent="0.35">
      <c r="A75" s="2904"/>
      <c r="B75" s="2904"/>
      <c r="C75" s="666"/>
      <c r="D75" s="666"/>
      <c r="E75" s="666"/>
      <c r="F75" s="666"/>
      <c r="G75" s="666"/>
      <c r="H75" s="666"/>
      <c r="I75" s="666"/>
      <c r="J75" s="666"/>
      <c r="K75" s="666"/>
      <c r="L75" s="666"/>
      <c r="M75" s="666"/>
      <c r="N75" s="666"/>
      <c r="O75" s="666"/>
      <c r="P75" s="666"/>
      <c r="Q75" s="666"/>
      <c r="R75" s="666"/>
      <c r="S75" s="666"/>
      <c r="T75" s="666"/>
      <c r="U75" s="666"/>
      <c r="V75" s="666"/>
      <c r="W75" s="666"/>
      <c r="X75" s="666"/>
      <c r="Y75" s="666"/>
      <c r="Z75" s="666"/>
      <c r="AA75" s="666"/>
      <c r="AB75" s="2904"/>
    </row>
    <row r="76" spans="1:28" x14ac:dyDescent="0.35">
      <c r="A76" s="2904"/>
      <c r="B76" s="2904"/>
      <c r="C76" s="666"/>
      <c r="D76" s="666"/>
      <c r="E76" s="666"/>
      <c r="F76" s="666"/>
      <c r="G76" s="666"/>
      <c r="H76" s="666"/>
      <c r="I76" s="666"/>
      <c r="J76" s="666"/>
      <c r="K76" s="666"/>
      <c r="L76" s="666"/>
      <c r="M76" s="666"/>
      <c r="N76" s="666"/>
      <c r="O76" s="666"/>
      <c r="P76" s="666"/>
      <c r="Q76" s="666"/>
      <c r="R76" s="666"/>
      <c r="S76" s="666"/>
      <c r="T76" s="666"/>
      <c r="U76" s="666"/>
      <c r="V76" s="666"/>
      <c r="W76" s="666"/>
      <c r="X76" s="666"/>
      <c r="Y76" s="666"/>
      <c r="Z76" s="666"/>
      <c r="AA76" s="666"/>
      <c r="AB76" s="2904"/>
    </row>
    <row r="77" spans="1:28" x14ac:dyDescent="0.35">
      <c r="A77" s="2904"/>
      <c r="B77" s="2904"/>
      <c r="C77" s="666"/>
      <c r="D77" s="666"/>
      <c r="E77" s="666"/>
      <c r="F77" s="666"/>
      <c r="G77" s="666"/>
      <c r="H77" s="666"/>
      <c r="I77" s="666"/>
      <c r="J77" s="666"/>
      <c r="K77" s="666"/>
      <c r="L77" s="666"/>
      <c r="M77" s="666"/>
      <c r="N77" s="666"/>
      <c r="O77" s="666"/>
      <c r="P77" s="666"/>
      <c r="Q77" s="666"/>
      <c r="R77" s="666"/>
      <c r="S77" s="666"/>
      <c r="T77" s="666"/>
      <c r="U77" s="666"/>
      <c r="V77" s="666"/>
      <c r="W77" s="666"/>
      <c r="X77" s="666"/>
      <c r="Y77" s="666"/>
      <c r="Z77" s="666"/>
      <c r="AA77" s="666"/>
      <c r="AB77" s="2904"/>
    </row>
    <row r="78" spans="1:28" x14ac:dyDescent="0.35">
      <c r="A78" s="2904"/>
      <c r="B78" s="2904"/>
      <c r="C78" s="666"/>
      <c r="D78" s="666"/>
      <c r="E78" s="666"/>
      <c r="F78" s="666"/>
      <c r="G78" s="666"/>
      <c r="H78" s="666"/>
      <c r="I78" s="666"/>
      <c r="J78" s="666"/>
      <c r="K78" s="666"/>
      <c r="L78" s="666"/>
      <c r="M78" s="666"/>
      <c r="N78" s="666"/>
      <c r="O78" s="666"/>
      <c r="P78" s="666"/>
      <c r="Q78" s="666"/>
      <c r="R78" s="666"/>
      <c r="S78" s="666"/>
      <c r="T78" s="666"/>
      <c r="U78" s="666"/>
      <c r="V78" s="666"/>
      <c r="W78" s="666"/>
      <c r="X78" s="666"/>
      <c r="Y78" s="666"/>
      <c r="Z78" s="666"/>
      <c r="AA78" s="666"/>
      <c r="AB78" s="2904"/>
    </row>
    <row r="79" spans="1:28" x14ac:dyDescent="0.35">
      <c r="A79" s="2904"/>
      <c r="B79" s="2904"/>
      <c r="C79" s="666"/>
      <c r="D79" s="666"/>
      <c r="E79" s="666"/>
      <c r="F79" s="666"/>
      <c r="G79" s="666"/>
      <c r="H79" s="666"/>
      <c r="I79" s="666"/>
      <c r="J79" s="666"/>
      <c r="K79" s="666"/>
      <c r="L79" s="666"/>
      <c r="M79" s="666"/>
      <c r="N79" s="666"/>
      <c r="O79" s="666"/>
      <c r="P79" s="666"/>
      <c r="Q79" s="666"/>
      <c r="R79" s="666"/>
      <c r="S79" s="666"/>
      <c r="T79" s="666"/>
      <c r="U79" s="666"/>
      <c r="V79" s="666"/>
      <c r="W79" s="666"/>
      <c r="X79" s="666"/>
      <c r="Y79" s="666"/>
      <c r="Z79" s="666"/>
      <c r="AA79" s="666"/>
      <c r="AB79" s="2904"/>
    </row>
    <row r="80" spans="1:28" x14ac:dyDescent="0.35">
      <c r="A80" s="2904"/>
      <c r="B80" s="2904"/>
      <c r="C80" s="666"/>
      <c r="D80" s="666"/>
      <c r="E80" s="666"/>
      <c r="F80" s="666"/>
      <c r="G80" s="666"/>
      <c r="H80" s="666"/>
      <c r="I80" s="666"/>
      <c r="J80" s="666"/>
      <c r="K80" s="666"/>
      <c r="L80" s="666"/>
      <c r="M80" s="666"/>
      <c r="N80" s="666"/>
      <c r="O80" s="666"/>
      <c r="P80" s="666"/>
      <c r="Q80" s="666"/>
      <c r="R80" s="666"/>
      <c r="S80" s="666"/>
      <c r="T80" s="666"/>
      <c r="U80" s="666"/>
      <c r="V80" s="666"/>
      <c r="W80" s="666"/>
      <c r="X80" s="666"/>
      <c r="Y80" s="666"/>
      <c r="Z80" s="666"/>
      <c r="AA80" s="666"/>
      <c r="AB80" s="2904"/>
    </row>
    <row r="81" spans="1:28" x14ac:dyDescent="0.35">
      <c r="A81" s="2904"/>
      <c r="B81" s="2904"/>
      <c r="C81" s="666"/>
      <c r="D81" s="666"/>
      <c r="E81" s="666"/>
      <c r="F81" s="666"/>
      <c r="G81" s="666"/>
      <c r="H81" s="666"/>
      <c r="I81" s="666"/>
      <c r="J81" s="666"/>
      <c r="K81" s="666"/>
      <c r="L81" s="666"/>
      <c r="M81" s="666"/>
      <c r="N81" s="666"/>
      <c r="O81" s="666"/>
      <c r="P81" s="666"/>
      <c r="Q81" s="666"/>
      <c r="R81" s="666"/>
      <c r="S81" s="666"/>
      <c r="T81" s="666"/>
      <c r="U81" s="666"/>
      <c r="V81" s="666"/>
      <c r="W81" s="666"/>
      <c r="X81" s="666"/>
      <c r="Y81" s="666"/>
      <c r="Z81" s="666"/>
      <c r="AA81" s="666"/>
      <c r="AB81" s="2904"/>
    </row>
    <row r="82" spans="1:28" x14ac:dyDescent="0.35">
      <c r="A82" s="2904"/>
      <c r="B82" s="2904"/>
      <c r="C82" s="666"/>
      <c r="D82" s="666"/>
      <c r="E82" s="666"/>
      <c r="F82" s="666"/>
      <c r="G82" s="666"/>
      <c r="H82" s="666"/>
      <c r="I82" s="666"/>
      <c r="J82" s="666"/>
      <c r="K82" s="666"/>
      <c r="L82" s="666"/>
      <c r="M82" s="666"/>
      <c r="N82" s="666"/>
      <c r="O82" s="666"/>
      <c r="P82" s="666"/>
      <c r="Q82" s="666"/>
      <c r="R82" s="666"/>
      <c r="S82" s="666"/>
      <c r="T82" s="666"/>
      <c r="U82" s="666"/>
      <c r="V82" s="666"/>
      <c r="W82" s="666"/>
      <c r="X82" s="666"/>
      <c r="Y82" s="666"/>
      <c r="Z82" s="666"/>
      <c r="AA82" s="666"/>
      <c r="AB82" s="2904"/>
    </row>
    <row r="83" spans="1:28" x14ac:dyDescent="0.35">
      <c r="A83" s="2904"/>
      <c r="B83" s="2904"/>
      <c r="C83" s="666"/>
      <c r="D83" s="666"/>
      <c r="E83" s="666"/>
      <c r="F83" s="666"/>
      <c r="G83" s="666"/>
      <c r="H83" s="666"/>
      <c r="I83" s="666"/>
      <c r="J83" s="666"/>
      <c r="K83" s="666"/>
      <c r="L83" s="666"/>
      <c r="M83" s="666"/>
      <c r="N83" s="666"/>
      <c r="O83" s="666"/>
      <c r="P83" s="666"/>
      <c r="Q83" s="666"/>
      <c r="R83" s="666"/>
      <c r="S83" s="666"/>
      <c r="T83" s="666"/>
      <c r="U83" s="666"/>
      <c r="V83" s="666"/>
      <c r="W83" s="666"/>
      <c r="X83" s="666"/>
      <c r="Y83" s="666"/>
      <c r="Z83" s="666"/>
      <c r="AA83" s="666"/>
      <c r="AB83" s="2904"/>
    </row>
    <row r="84" spans="1:28" x14ac:dyDescent="0.35">
      <c r="A84" s="2904"/>
      <c r="B84" s="2904"/>
      <c r="C84" s="666"/>
      <c r="D84" s="666"/>
      <c r="E84" s="666"/>
      <c r="F84" s="666"/>
      <c r="G84" s="666"/>
      <c r="H84" s="666"/>
      <c r="I84" s="666"/>
      <c r="J84" s="666"/>
      <c r="K84" s="666"/>
      <c r="L84" s="666"/>
      <c r="M84" s="666"/>
      <c r="N84" s="666"/>
      <c r="O84" s="666"/>
      <c r="P84" s="666"/>
      <c r="Q84" s="666"/>
      <c r="R84" s="666"/>
      <c r="S84" s="666"/>
      <c r="T84" s="666"/>
      <c r="U84" s="666"/>
      <c r="V84" s="666"/>
      <c r="W84" s="666"/>
      <c r="X84" s="666"/>
      <c r="Y84" s="666"/>
      <c r="Z84" s="666"/>
      <c r="AA84" s="666"/>
      <c r="AB84" s="2904"/>
    </row>
    <row r="85" spans="1:28" x14ac:dyDescent="0.35">
      <c r="A85" s="2904"/>
      <c r="B85" s="2904"/>
      <c r="C85" s="666"/>
      <c r="D85" s="666"/>
      <c r="E85" s="666"/>
      <c r="F85" s="666"/>
      <c r="G85" s="666"/>
      <c r="H85" s="666"/>
      <c r="I85" s="666"/>
      <c r="J85" s="666"/>
      <c r="K85" s="666"/>
      <c r="L85" s="666"/>
      <c r="M85" s="666"/>
      <c r="N85" s="666"/>
      <c r="O85" s="666"/>
      <c r="P85" s="666"/>
      <c r="Q85" s="666"/>
      <c r="R85" s="666"/>
      <c r="S85" s="666"/>
      <c r="T85" s="666"/>
      <c r="U85" s="666"/>
      <c r="V85" s="666"/>
      <c r="W85" s="666"/>
      <c r="X85" s="666"/>
      <c r="Y85" s="666"/>
      <c r="Z85" s="666"/>
      <c r="AA85" s="666"/>
      <c r="AB85" s="2904"/>
    </row>
    <row r="86" spans="1:28" x14ac:dyDescent="0.35">
      <c r="A86" s="2904"/>
      <c r="B86" s="2904"/>
      <c r="C86" s="666"/>
      <c r="D86" s="666"/>
      <c r="E86" s="666"/>
      <c r="F86" s="666"/>
      <c r="G86" s="666"/>
      <c r="H86" s="666"/>
      <c r="I86" s="666"/>
      <c r="J86" s="666"/>
      <c r="K86" s="666"/>
      <c r="L86" s="666"/>
      <c r="M86" s="666"/>
      <c r="N86" s="666"/>
      <c r="O86" s="666"/>
      <c r="P86" s="666"/>
      <c r="Q86" s="666"/>
      <c r="R86" s="666"/>
      <c r="S86" s="666"/>
      <c r="T86" s="666"/>
      <c r="U86" s="666"/>
      <c r="V86" s="666"/>
      <c r="W86" s="666"/>
      <c r="X86" s="666"/>
      <c r="Y86" s="666"/>
      <c r="Z86" s="666"/>
      <c r="AA86" s="666"/>
      <c r="AB86" s="2904"/>
    </row>
    <row r="87" spans="1:28" x14ac:dyDescent="0.35">
      <c r="A87" s="2904"/>
      <c r="B87" s="2904"/>
      <c r="C87" s="666"/>
      <c r="D87" s="666"/>
      <c r="E87" s="666"/>
      <c r="F87" s="666"/>
      <c r="G87" s="666"/>
      <c r="H87" s="666"/>
      <c r="I87" s="666"/>
      <c r="J87" s="666"/>
      <c r="K87" s="666"/>
      <c r="L87" s="666"/>
      <c r="M87" s="666"/>
      <c r="N87" s="666"/>
      <c r="O87" s="666"/>
      <c r="P87" s="666"/>
      <c r="Q87" s="666"/>
      <c r="R87" s="666"/>
      <c r="S87" s="666"/>
      <c r="T87" s="666"/>
      <c r="U87" s="666"/>
      <c r="V87" s="666"/>
      <c r="W87" s="666"/>
      <c r="X87" s="666"/>
      <c r="Y87" s="666"/>
      <c r="Z87" s="666"/>
      <c r="AA87" s="666"/>
      <c r="AB87" s="2904"/>
    </row>
    <row r="88" spans="1:28" x14ac:dyDescent="0.35">
      <c r="A88" s="2904"/>
      <c r="B88" s="2904"/>
      <c r="C88" s="666"/>
      <c r="D88" s="666"/>
      <c r="E88" s="666"/>
      <c r="F88" s="666"/>
      <c r="G88" s="666"/>
      <c r="H88" s="666"/>
      <c r="I88" s="666"/>
      <c r="J88" s="666"/>
      <c r="K88" s="666"/>
      <c r="L88" s="666"/>
      <c r="M88" s="666"/>
      <c r="N88" s="666"/>
      <c r="O88" s="666"/>
      <c r="P88" s="666"/>
      <c r="Q88" s="666"/>
      <c r="R88" s="666"/>
      <c r="S88" s="666"/>
      <c r="T88" s="666"/>
      <c r="U88" s="666"/>
      <c r="V88" s="666"/>
      <c r="W88" s="666"/>
      <c r="X88" s="666"/>
      <c r="Y88" s="666"/>
      <c r="Z88" s="666"/>
      <c r="AA88" s="666"/>
      <c r="AB88" s="2904"/>
    </row>
    <row r="89" spans="1:28" x14ac:dyDescent="0.35">
      <c r="A89" s="2904"/>
      <c r="B89" s="2904"/>
      <c r="C89" s="666"/>
      <c r="D89" s="666"/>
      <c r="E89" s="666"/>
      <c r="F89" s="666"/>
      <c r="G89" s="666"/>
      <c r="H89" s="666"/>
      <c r="I89" s="666"/>
      <c r="J89" s="666"/>
      <c r="K89" s="666"/>
      <c r="L89" s="666"/>
      <c r="M89" s="666"/>
      <c r="N89" s="666"/>
      <c r="O89" s="666"/>
      <c r="P89" s="666"/>
      <c r="Q89" s="666"/>
      <c r="R89" s="666"/>
      <c r="S89" s="666"/>
      <c r="T89" s="666"/>
      <c r="U89" s="666"/>
      <c r="V89" s="666"/>
      <c r="W89" s="666"/>
      <c r="X89" s="666"/>
      <c r="Y89" s="666"/>
      <c r="Z89" s="666"/>
      <c r="AA89" s="666"/>
      <c r="AB89" s="2904"/>
    </row>
    <row r="90" spans="1:28" x14ac:dyDescent="0.35">
      <c r="A90" s="2904"/>
      <c r="B90" s="2904"/>
      <c r="C90" s="666"/>
      <c r="D90" s="666"/>
      <c r="E90" s="666"/>
      <c r="F90" s="666"/>
      <c r="G90" s="666"/>
      <c r="H90" s="666"/>
      <c r="I90" s="666"/>
      <c r="J90" s="666"/>
      <c r="K90" s="666"/>
      <c r="L90" s="666"/>
      <c r="M90" s="666"/>
      <c r="N90" s="666"/>
      <c r="O90" s="666"/>
      <c r="P90" s="666"/>
      <c r="Q90" s="666"/>
      <c r="R90" s="666"/>
      <c r="S90" s="666"/>
      <c r="T90" s="666"/>
      <c r="U90" s="666"/>
      <c r="V90" s="666"/>
      <c r="W90" s="666"/>
      <c r="X90" s="666"/>
      <c r="Y90" s="666"/>
      <c r="Z90" s="666"/>
      <c r="AA90" s="666"/>
      <c r="AB90" s="2904"/>
    </row>
    <row r="91" spans="1:28" x14ac:dyDescent="0.35">
      <c r="A91" s="2904"/>
      <c r="B91" s="2904"/>
      <c r="C91" s="666"/>
      <c r="D91" s="666"/>
      <c r="E91" s="666"/>
      <c r="F91" s="666"/>
      <c r="G91" s="666"/>
      <c r="H91" s="666"/>
      <c r="I91" s="666"/>
      <c r="J91" s="666"/>
      <c r="K91" s="666"/>
      <c r="L91" s="666"/>
      <c r="M91" s="666"/>
      <c r="N91" s="666"/>
      <c r="O91" s="666"/>
      <c r="P91" s="666"/>
      <c r="Q91" s="666"/>
      <c r="R91" s="666"/>
      <c r="S91" s="666"/>
      <c r="T91" s="666"/>
      <c r="U91" s="666"/>
      <c r="V91" s="666"/>
      <c r="W91" s="666"/>
      <c r="X91" s="666"/>
      <c r="Y91" s="666"/>
      <c r="Z91" s="666"/>
      <c r="AA91" s="666"/>
      <c r="AB91" s="2904"/>
    </row>
    <row r="104" ht="6" customHeight="1" x14ac:dyDescent="0.35"/>
  </sheetData>
  <mergeCells count="125">
    <mergeCell ref="B42:AB42"/>
    <mergeCell ref="B54:AB54"/>
    <mergeCell ref="V57:AB57"/>
    <mergeCell ref="V56:AB56"/>
    <mergeCell ref="B30:AB30"/>
    <mergeCell ref="B34:AB34"/>
    <mergeCell ref="K40:AB40"/>
    <mergeCell ref="K31:R31"/>
    <mergeCell ref="S31:W31"/>
    <mergeCell ref="X31:AB31"/>
    <mergeCell ref="J55:M55"/>
    <mergeCell ref="N55:U55"/>
    <mergeCell ref="V55:AB55"/>
    <mergeCell ref="N56:U56"/>
    <mergeCell ref="N57:U57"/>
    <mergeCell ref="K41:AB41"/>
    <mergeCell ref="B41:G41"/>
    <mergeCell ref="B43:AB43"/>
    <mergeCell ref="B44:AB53"/>
    <mergeCell ref="H55:I55"/>
    <mergeCell ref="B55:G55"/>
    <mergeCell ref="B35:AB35"/>
    <mergeCell ref="V65:AB66"/>
    <mergeCell ref="B65:H66"/>
    <mergeCell ref="Q65:U66"/>
    <mergeCell ref="I65:P66"/>
    <mergeCell ref="B64:AB64"/>
    <mergeCell ref="B63:G63"/>
    <mergeCell ref="H63:R63"/>
    <mergeCell ref="S63:AB63"/>
    <mergeCell ref="B60:AB60"/>
    <mergeCell ref="H61:R62"/>
    <mergeCell ref="S61:AB62"/>
    <mergeCell ref="N58:U58"/>
    <mergeCell ref="N59:U59"/>
    <mergeCell ref="B38:G38"/>
    <mergeCell ref="B39:G39"/>
    <mergeCell ref="B40:G40"/>
    <mergeCell ref="B10:AB10"/>
    <mergeCell ref="B16:AB16"/>
    <mergeCell ref="K32:N32"/>
    <mergeCell ref="O32:R32"/>
    <mergeCell ref="S32:T32"/>
    <mergeCell ref="U32:W32"/>
    <mergeCell ref="X32:Y32"/>
    <mergeCell ref="I14:U15"/>
    <mergeCell ref="K21:T21"/>
    <mergeCell ref="V14:AB14"/>
    <mergeCell ref="V15:AB15"/>
    <mergeCell ref="I11:P12"/>
    <mergeCell ref="B11:H12"/>
    <mergeCell ref="Q12:U12"/>
    <mergeCell ref="Z11:AB11"/>
    <mergeCell ref="V11:Y11"/>
    <mergeCell ref="Z32:AB32"/>
    <mergeCell ref="I28:L29"/>
    <mergeCell ref="B31:J33"/>
    <mergeCell ref="S33:T33"/>
    <mergeCell ref="U33:W33"/>
    <mergeCell ref="X33:Y33"/>
    <mergeCell ref="M28:W28"/>
    <mergeCell ref="M29:W29"/>
    <mergeCell ref="B9:H9"/>
    <mergeCell ref="I9:AB9"/>
    <mergeCell ref="B8:AB8"/>
    <mergeCell ref="V12:Y12"/>
    <mergeCell ref="Z12:AB12"/>
    <mergeCell ref="Q11:U11"/>
    <mergeCell ref="B13:AB13"/>
    <mergeCell ref="B14:H15"/>
    <mergeCell ref="B2:G4"/>
    <mergeCell ref="H2:AB2"/>
    <mergeCell ref="H3:O3"/>
    <mergeCell ref="P3:AB3"/>
    <mergeCell ref="H4:AB4"/>
    <mergeCell ref="B6:H7"/>
    <mergeCell ref="I6:I7"/>
    <mergeCell ref="J6:K7"/>
    <mergeCell ref="L6:AB7"/>
    <mergeCell ref="B5:AB5"/>
    <mergeCell ref="Z33:AB33"/>
    <mergeCell ref="K33:N33"/>
    <mergeCell ref="O33:R33"/>
    <mergeCell ref="X28:AB28"/>
    <mergeCell ref="X29:AB29"/>
    <mergeCell ref="B18:AB18"/>
    <mergeCell ref="B20:AB20"/>
    <mergeCell ref="U21:AB21"/>
    <mergeCell ref="B28:H29"/>
    <mergeCell ref="B26:M26"/>
    <mergeCell ref="N26:AB26"/>
    <mergeCell ref="B22:AB22"/>
    <mergeCell ref="B24:AB24"/>
    <mergeCell ref="B17:H17"/>
    <mergeCell ref="I17:AB17"/>
    <mergeCell ref="B19:H19"/>
    <mergeCell ref="I19:AB19"/>
    <mergeCell ref="B21:G21"/>
    <mergeCell ref="H21:J21"/>
    <mergeCell ref="K36:AB36"/>
    <mergeCell ref="B36:G36"/>
    <mergeCell ref="B23:H23"/>
    <mergeCell ref="I23:AB23"/>
    <mergeCell ref="B25:L25"/>
    <mergeCell ref="N25:AB25"/>
    <mergeCell ref="B27:AB27"/>
    <mergeCell ref="B37:G37"/>
    <mergeCell ref="K39:AB39"/>
    <mergeCell ref="K38:AB38"/>
    <mergeCell ref="K37:AB37"/>
    <mergeCell ref="B61:G62"/>
    <mergeCell ref="H59:I59"/>
    <mergeCell ref="J59:M59"/>
    <mergeCell ref="H56:I56"/>
    <mergeCell ref="J56:M56"/>
    <mergeCell ref="B57:G57"/>
    <mergeCell ref="B56:G56"/>
    <mergeCell ref="B58:G58"/>
    <mergeCell ref="B59:G59"/>
    <mergeCell ref="H58:I58"/>
    <mergeCell ref="H57:I57"/>
    <mergeCell ref="J57:M57"/>
    <mergeCell ref="J58:M58"/>
    <mergeCell ref="V58:AB58"/>
    <mergeCell ref="V59:AB59"/>
  </mergeCells>
  <pageMargins left="0.7" right="0.7" top="0.75" bottom="0.75" header="0.3" footer="0.3"/>
  <drawing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B1:AB101"/>
  <sheetViews>
    <sheetView topLeftCell="A28" workbookViewId="0">
      <selection activeCell="I39" sqref="I39"/>
    </sheetView>
  </sheetViews>
  <sheetFormatPr baseColWidth="10" defaultColWidth="3.7265625" defaultRowHeight="14.5" x14ac:dyDescent="0.35"/>
  <cols>
    <col min="1" max="1" width="3.7265625" style="354"/>
    <col min="2" max="2" width="2.81640625" style="354" customWidth="1"/>
    <col min="3" max="6" width="2.7265625" style="218" customWidth="1"/>
    <col min="7" max="7" width="4.26953125" style="218" customWidth="1"/>
    <col min="8" max="8" width="26.7265625" style="218" customWidth="1"/>
    <col min="9" max="9" width="15.54296875" style="218" customWidth="1"/>
    <col min="10" max="10" width="15" style="218" customWidth="1"/>
    <col min="11" max="12" width="3.453125" style="218" customWidth="1"/>
    <col min="13" max="13" width="6.81640625" style="218" customWidth="1"/>
    <col min="14" max="15" width="2.7265625" style="218" customWidth="1"/>
    <col min="16" max="16" width="6.453125" style="218" customWidth="1"/>
    <col min="17" max="17" width="3.54296875" style="218" customWidth="1"/>
    <col min="18" max="18" width="3.7265625" style="218"/>
    <col min="19" max="19" width="4.1796875" style="218" customWidth="1"/>
    <col min="20" max="20" width="11" style="218" customWidth="1"/>
    <col min="21" max="21" width="4.7265625" style="218" customWidth="1"/>
    <col min="22" max="22" width="3.7265625" style="218"/>
    <col min="23" max="25" width="5" style="218" customWidth="1"/>
    <col min="26" max="26" width="6.7265625" style="218" customWidth="1"/>
    <col min="27" max="27" width="4.1796875" style="218" customWidth="1"/>
    <col min="28" max="28" width="3.453125" style="354" customWidth="1"/>
    <col min="29" max="16384" width="3.7265625" style="354"/>
  </cols>
  <sheetData>
    <row r="1" spans="2:28" ht="15" thickBot="1" x14ac:dyDescent="0.4">
      <c r="B1" s="355"/>
      <c r="C1" s="187"/>
      <c r="D1" s="187"/>
      <c r="E1" s="187"/>
      <c r="F1" s="187"/>
    </row>
    <row r="2" spans="2:28" ht="45.75" customHeight="1" x14ac:dyDescent="0.35">
      <c r="B2" s="858"/>
      <c r="C2" s="859"/>
      <c r="D2" s="859"/>
      <c r="E2" s="859"/>
      <c r="F2" s="859"/>
      <c r="G2" s="859"/>
      <c r="H2" s="860" t="s">
        <v>0</v>
      </c>
      <c r="I2" s="860"/>
      <c r="J2" s="860"/>
      <c r="K2" s="860"/>
      <c r="L2" s="860"/>
      <c r="M2" s="860"/>
      <c r="N2" s="860"/>
      <c r="O2" s="860"/>
      <c r="P2" s="860"/>
      <c r="Q2" s="860"/>
      <c r="R2" s="860"/>
      <c r="S2" s="860"/>
      <c r="T2" s="860"/>
      <c r="U2" s="860"/>
      <c r="V2" s="860"/>
      <c r="W2" s="860"/>
      <c r="X2" s="860"/>
      <c r="Y2" s="860"/>
      <c r="Z2" s="860"/>
      <c r="AA2" s="860"/>
      <c r="AB2" s="861"/>
    </row>
    <row r="3" spans="2:28" x14ac:dyDescent="0.35">
      <c r="B3" s="704"/>
      <c r="C3" s="705"/>
      <c r="D3" s="705"/>
      <c r="E3" s="705"/>
      <c r="F3" s="705"/>
      <c r="G3" s="705"/>
      <c r="H3" s="862" t="s">
        <v>1</v>
      </c>
      <c r="I3" s="862"/>
      <c r="J3" s="862"/>
      <c r="K3" s="862"/>
      <c r="L3" s="862"/>
      <c r="M3" s="862"/>
      <c r="N3" s="862"/>
      <c r="O3" s="862"/>
      <c r="P3" s="862" t="s">
        <v>2</v>
      </c>
      <c r="Q3" s="862"/>
      <c r="R3" s="862"/>
      <c r="S3" s="862"/>
      <c r="T3" s="862"/>
      <c r="U3" s="862"/>
      <c r="V3" s="862"/>
      <c r="W3" s="862"/>
      <c r="X3" s="862"/>
      <c r="Y3" s="862"/>
      <c r="Z3" s="862"/>
      <c r="AA3" s="862"/>
      <c r="AB3" s="863"/>
    </row>
    <row r="4" spans="2:28" ht="15" thickBot="1" x14ac:dyDescent="0.4">
      <c r="B4" s="707"/>
      <c r="C4" s="708"/>
      <c r="D4" s="708"/>
      <c r="E4" s="708"/>
      <c r="F4" s="708"/>
      <c r="G4" s="708"/>
      <c r="H4" s="864" t="s">
        <v>3</v>
      </c>
      <c r="I4" s="864"/>
      <c r="J4" s="864"/>
      <c r="K4" s="864"/>
      <c r="L4" s="864"/>
      <c r="M4" s="864"/>
      <c r="N4" s="864"/>
      <c r="O4" s="864"/>
      <c r="P4" s="864"/>
      <c r="Q4" s="864"/>
      <c r="R4" s="864"/>
      <c r="S4" s="864"/>
      <c r="T4" s="864"/>
      <c r="U4" s="864"/>
      <c r="V4" s="864"/>
      <c r="W4" s="864"/>
      <c r="X4" s="864"/>
      <c r="Y4" s="864"/>
      <c r="Z4" s="864"/>
      <c r="AA4" s="864"/>
      <c r="AB4" s="865"/>
    </row>
    <row r="5" spans="2:28" x14ac:dyDescent="0.35">
      <c r="H5" s="356"/>
      <c r="I5" s="356"/>
      <c r="J5" s="356"/>
      <c r="K5" s="356"/>
      <c r="L5" s="356"/>
      <c r="M5" s="356"/>
      <c r="N5" s="356"/>
      <c r="O5" s="356"/>
      <c r="P5" s="356"/>
      <c r="Q5" s="356"/>
      <c r="R5" s="356"/>
      <c r="S5" s="356"/>
      <c r="T5" s="356"/>
      <c r="U5" s="356"/>
      <c r="V5" s="356"/>
      <c r="W5" s="356"/>
      <c r="X5" s="356"/>
      <c r="Y5" s="356"/>
      <c r="Z5" s="356"/>
      <c r="AA5" s="356"/>
      <c r="AB5" s="356"/>
    </row>
    <row r="6" spans="2:28" ht="15" thickBot="1" x14ac:dyDescent="0.4">
      <c r="B6" s="357"/>
      <c r="C6" s="360"/>
      <c r="D6" s="360"/>
      <c r="E6" s="360"/>
      <c r="F6" s="360"/>
      <c r="G6" s="360"/>
      <c r="H6" s="360"/>
      <c r="I6" s="359"/>
      <c r="J6" s="359"/>
      <c r="K6" s="359"/>
      <c r="L6" s="359"/>
      <c r="M6" s="359"/>
      <c r="N6" s="359"/>
      <c r="O6" s="359"/>
      <c r="P6" s="359"/>
      <c r="Q6" s="359"/>
      <c r="R6" s="360"/>
      <c r="S6" s="360"/>
      <c r="T6" s="360"/>
      <c r="U6" s="360"/>
      <c r="V6" s="360"/>
      <c r="W6" s="360"/>
      <c r="X6" s="360"/>
      <c r="Y6" s="360"/>
      <c r="Z6" s="360"/>
      <c r="AA6" s="360"/>
      <c r="AB6" s="361"/>
    </row>
    <row r="7" spans="2:28" ht="15" customHeight="1" x14ac:dyDescent="0.35">
      <c r="B7" s="362"/>
      <c r="C7" s="2104" t="s">
        <v>517</v>
      </c>
      <c r="D7" s="2105"/>
      <c r="E7" s="2105"/>
      <c r="F7" s="2105"/>
      <c r="G7" s="2105"/>
      <c r="H7" s="2106"/>
      <c r="I7" s="1034" t="s">
        <v>518</v>
      </c>
      <c r="J7" s="1035"/>
      <c r="K7" s="1035"/>
      <c r="L7" s="1035"/>
      <c r="M7" s="1035"/>
      <c r="N7" s="1035"/>
      <c r="O7" s="1035"/>
      <c r="P7" s="1035"/>
      <c r="Q7" s="1035"/>
      <c r="R7" s="1035"/>
      <c r="S7" s="1035"/>
      <c r="T7" s="1035"/>
      <c r="U7" s="1035"/>
      <c r="V7" s="1035"/>
      <c r="W7" s="1035"/>
      <c r="X7" s="1035"/>
      <c r="Y7" s="1035"/>
      <c r="Z7" s="1035"/>
      <c r="AA7" s="1036"/>
      <c r="AB7" s="363"/>
    </row>
    <row r="8" spans="2:28" ht="15" thickBot="1" x14ac:dyDescent="0.4">
      <c r="B8" s="362"/>
      <c r="C8" s="2107"/>
      <c r="D8" s="2108"/>
      <c r="E8" s="2108"/>
      <c r="F8" s="2108"/>
      <c r="G8" s="2108"/>
      <c r="H8" s="2109"/>
      <c r="I8" s="1037"/>
      <c r="J8" s="1038"/>
      <c r="K8" s="1038"/>
      <c r="L8" s="1038"/>
      <c r="M8" s="1038"/>
      <c r="N8" s="1038"/>
      <c r="O8" s="1038"/>
      <c r="P8" s="1038"/>
      <c r="Q8" s="1038"/>
      <c r="R8" s="1038"/>
      <c r="S8" s="1038"/>
      <c r="T8" s="1038"/>
      <c r="U8" s="1038"/>
      <c r="V8" s="1038"/>
      <c r="W8" s="1038"/>
      <c r="X8" s="1038"/>
      <c r="Y8" s="1038"/>
      <c r="Z8" s="1038"/>
      <c r="AA8" s="1039"/>
      <c r="AB8" s="363"/>
    </row>
    <row r="9" spans="2:28" ht="15" thickBot="1" x14ac:dyDescent="0.4">
      <c r="B9" s="362"/>
      <c r="C9" s="366"/>
      <c r="D9" s="366"/>
      <c r="E9" s="366"/>
      <c r="F9" s="366"/>
      <c r="G9" s="366"/>
      <c r="H9" s="366"/>
      <c r="I9" s="365"/>
      <c r="J9" s="365"/>
      <c r="K9" s="365"/>
      <c r="L9" s="365"/>
      <c r="M9" s="365"/>
      <c r="N9" s="365"/>
      <c r="O9" s="365"/>
      <c r="P9" s="365"/>
      <c r="Q9" s="365"/>
      <c r="R9" s="366"/>
      <c r="S9" s="366"/>
      <c r="T9" s="366"/>
      <c r="U9" s="366"/>
      <c r="V9" s="366"/>
      <c r="W9" s="366"/>
      <c r="X9" s="366"/>
      <c r="Y9" s="366"/>
      <c r="Z9" s="366"/>
      <c r="AA9" s="366"/>
      <c r="AB9" s="363"/>
    </row>
    <row r="10" spans="2:28" ht="15" customHeight="1" thickBot="1" x14ac:dyDescent="0.4">
      <c r="B10" s="362"/>
      <c r="C10" s="2104" t="s">
        <v>519</v>
      </c>
      <c r="D10" s="2105"/>
      <c r="E10" s="2105"/>
      <c r="F10" s="2105"/>
      <c r="G10" s="2105"/>
      <c r="H10" s="2106"/>
      <c r="I10" s="1051" t="s">
        <v>562</v>
      </c>
      <c r="J10" s="1052"/>
      <c r="K10" s="1052"/>
      <c r="L10" s="1052"/>
      <c r="M10" s="1052"/>
      <c r="N10" s="1052"/>
      <c r="O10" s="1052"/>
      <c r="P10" s="1052"/>
      <c r="Q10" s="1053"/>
      <c r="R10" s="2138" t="s">
        <v>7</v>
      </c>
      <c r="S10" s="2139"/>
      <c r="T10" s="2139"/>
      <c r="U10" s="2140"/>
      <c r="V10" s="2127" t="s">
        <v>521</v>
      </c>
      <c r="W10" s="2128"/>
      <c r="X10" s="2128"/>
      <c r="Y10" s="2128"/>
      <c r="Z10" s="2128"/>
      <c r="AA10" s="2129"/>
      <c r="AB10" s="363"/>
    </row>
    <row r="11" spans="2:28" ht="28.5" customHeight="1" thickBot="1" x14ac:dyDescent="0.4">
      <c r="B11" s="362"/>
      <c r="C11" s="2107"/>
      <c r="D11" s="2108"/>
      <c r="E11" s="2108"/>
      <c r="F11" s="2108"/>
      <c r="G11" s="2108"/>
      <c r="H11" s="2109"/>
      <c r="I11" s="1054"/>
      <c r="J11" s="1055"/>
      <c r="K11" s="1055"/>
      <c r="L11" s="1055"/>
      <c r="M11" s="1055"/>
      <c r="N11" s="1055"/>
      <c r="O11" s="1055"/>
      <c r="P11" s="1055"/>
      <c r="Q11" s="1056"/>
      <c r="R11" s="840" t="s">
        <v>563</v>
      </c>
      <c r="S11" s="841"/>
      <c r="T11" s="841"/>
      <c r="U11" s="842"/>
      <c r="V11" s="1062">
        <v>4</v>
      </c>
      <c r="W11" s="1063"/>
      <c r="X11" s="1063"/>
      <c r="Y11" s="1063"/>
      <c r="Z11" s="1063"/>
      <c r="AA11" s="1064"/>
      <c r="AB11" s="363"/>
    </row>
    <row r="12" spans="2:28" ht="15" thickBot="1" x14ac:dyDescent="0.4">
      <c r="B12" s="367"/>
      <c r="C12" s="188"/>
      <c r="D12" s="188"/>
      <c r="E12" s="188"/>
      <c r="F12" s="188"/>
      <c r="G12" s="188"/>
      <c r="H12" s="188"/>
      <c r="I12" s="188"/>
      <c r="J12" s="188"/>
      <c r="K12" s="188"/>
      <c r="L12" s="188"/>
      <c r="M12" s="188"/>
      <c r="N12" s="188"/>
      <c r="O12" s="188"/>
      <c r="P12" s="188"/>
      <c r="Q12" s="188"/>
      <c r="R12" s="188"/>
      <c r="S12" s="188"/>
      <c r="T12" s="188"/>
      <c r="U12" s="188"/>
      <c r="V12" s="188"/>
      <c r="W12" s="188"/>
      <c r="X12" s="188"/>
      <c r="Y12" s="188"/>
      <c r="Z12" s="188"/>
      <c r="AA12" s="188"/>
      <c r="AB12" s="369"/>
    </row>
    <row r="13" spans="2:28" ht="15" customHeight="1" x14ac:dyDescent="0.35">
      <c r="B13" s="367"/>
      <c r="C13" s="2104" t="s">
        <v>226</v>
      </c>
      <c r="D13" s="2105"/>
      <c r="E13" s="2105"/>
      <c r="F13" s="2105"/>
      <c r="G13" s="2105"/>
      <c r="H13" s="2106"/>
      <c r="I13" s="2110" t="s">
        <v>564</v>
      </c>
      <c r="J13" s="2111"/>
      <c r="K13" s="2111"/>
      <c r="L13" s="2111"/>
      <c r="M13" s="2111"/>
      <c r="N13" s="2111"/>
      <c r="O13" s="2111"/>
      <c r="P13" s="2111"/>
      <c r="Q13" s="2111"/>
      <c r="R13" s="2111"/>
      <c r="S13" s="2112"/>
      <c r="T13" s="2104" t="s">
        <v>524</v>
      </c>
      <c r="U13" s="2105"/>
      <c r="V13" s="2105"/>
      <c r="W13" s="2105"/>
      <c r="X13" s="2105"/>
      <c r="Y13" s="2105"/>
      <c r="Z13" s="2105"/>
      <c r="AA13" s="2106"/>
      <c r="AB13" s="369"/>
    </row>
    <row r="14" spans="2:28" ht="30" customHeight="1" thickBot="1" x14ac:dyDescent="0.4">
      <c r="B14" s="367"/>
      <c r="C14" s="2107"/>
      <c r="D14" s="2108"/>
      <c r="E14" s="2108"/>
      <c r="F14" s="2108"/>
      <c r="G14" s="2108"/>
      <c r="H14" s="2109"/>
      <c r="I14" s="2113"/>
      <c r="J14" s="2114"/>
      <c r="K14" s="2114"/>
      <c r="L14" s="2114"/>
      <c r="M14" s="2114"/>
      <c r="N14" s="2114"/>
      <c r="O14" s="2114"/>
      <c r="P14" s="2114"/>
      <c r="Q14" s="2114"/>
      <c r="R14" s="2114"/>
      <c r="S14" s="2115"/>
      <c r="T14" s="965" t="s">
        <v>310</v>
      </c>
      <c r="U14" s="966"/>
      <c r="V14" s="966"/>
      <c r="W14" s="966"/>
      <c r="X14" s="966"/>
      <c r="Y14" s="966"/>
      <c r="Z14" s="966"/>
      <c r="AA14" s="967"/>
      <c r="AB14" s="369"/>
    </row>
    <row r="15" spans="2:28" ht="15" thickBot="1" x14ac:dyDescent="0.4">
      <c r="B15" s="367"/>
      <c r="C15" s="188"/>
      <c r="D15" s="188"/>
      <c r="E15" s="188"/>
      <c r="F15" s="188"/>
      <c r="G15" s="188"/>
      <c r="H15" s="188"/>
      <c r="I15" s="188"/>
      <c r="J15" s="188"/>
      <c r="K15" s="188"/>
      <c r="L15" s="188"/>
      <c r="M15" s="188"/>
      <c r="N15" s="188"/>
      <c r="O15" s="188"/>
      <c r="P15" s="188"/>
      <c r="Q15" s="188"/>
      <c r="R15" s="188"/>
      <c r="S15" s="188"/>
      <c r="T15" s="188"/>
      <c r="U15" s="188"/>
      <c r="V15" s="188"/>
      <c r="W15" s="188"/>
      <c r="X15" s="188"/>
      <c r="Y15" s="188"/>
      <c r="Z15" s="188"/>
      <c r="AA15" s="188"/>
      <c r="AB15" s="369"/>
    </row>
    <row r="16" spans="2:28" ht="48" customHeight="1" thickBot="1" x14ac:dyDescent="0.4">
      <c r="B16" s="367"/>
      <c r="C16" s="2101" t="s">
        <v>525</v>
      </c>
      <c r="D16" s="2102"/>
      <c r="E16" s="2102"/>
      <c r="F16" s="2102"/>
      <c r="G16" s="2102"/>
      <c r="H16" s="2103"/>
      <c r="I16" s="2164" t="s">
        <v>565</v>
      </c>
      <c r="J16" s="2165"/>
      <c r="K16" s="2165"/>
      <c r="L16" s="2165"/>
      <c r="M16" s="2165"/>
      <c r="N16" s="2165"/>
      <c r="O16" s="2165"/>
      <c r="P16" s="2165"/>
      <c r="Q16" s="2165"/>
      <c r="R16" s="2165"/>
      <c r="S16" s="2165"/>
      <c r="T16" s="2165"/>
      <c r="U16" s="2165"/>
      <c r="V16" s="2165"/>
      <c r="W16" s="2165"/>
      <c r="X16" s="2165"/>
      <c r="Y16" s="2165"/>
      <c r="Z16" s="2165"/>
      <c r="AA16" s="2166"/>
      <c r="AB16" s="369"/>
    </row>
    <row r="17" spans="2:28" ht="16.5" customHeight="1" thickBot="1" x14ac:dyDescent="0.4">
      <c r="B17" s="367"/>
      <c r="C17" s="366"/>
      <c r="D17" s="366"/>
      <c r="E17" s="366"/>
      <c r="F17" s="366"/>
      <c r="G17" s="366"/>
      <c r="H17" s="366"/>
      <c r="I17" s="182"/>
      <c r="J17" s="182"/>
      <c r="K17" s="182"/>
      <c r="L17" s="182"/>
      <c r="M17" s="182"/>
      <c r="N17" s="182"/>
      <c r="O17" s="182"/>
      <c r="P17" s="182"/>
      <c r="Q17" s="182"/>
      <c r="R17" s="182"/>
      <c r="S17" s="182"/>
      <c r="T17" s="182"/>
      <c r="U17" s="182"/>
      <c r="V17" s="182"/>
      <c r="W17" s="182"/>
      <c r="X17" s="182"/>
      <c r="Y17" s="182"/>
      <c r="Z17" s="182"/>
      <c r="AA17" s="182"/>
      <c r="AB17" s="369"/>
    </row>
    <row r="18" spans="2:28" ht="99.75" customHeight="1" thickBot="1" x14ac:dyDescent="0.4">
      <c r="B18" s="367"/>
      <c r="C18" s="2101" t="s">
        <v>75</v>
      </c>
      <c r="D18" s="2102"/>
      <c r="E18" s="2102"/>
      <c r="F18" s="2102"/>
      <c r="G18" s="2102"/>
      <c r="H18" s="2103"/>
      <c r="I18" s="2081" t="s">
        <v>566</v>
      </c>
      <c r="J18" s="2082"/>
      <c r="K18" s="2082"/>
      <c r="L18" s="2082"/>
      <c r="M18" s="2082"/>
      <c r="N18" s="2082"/>
      <c r="O18" s="2082"/>
      <c r="P18" s="2082"/>
      <c r="Q18" s="2082"/>
      <c r="R18" s="2082"/>
      <c r="S18" s="2082"/>
      <c r="T18" s="2082"/>
      <c r="U18" s="2082"/>
      <c r="V18" s="2082"/>
      <c r="W18" s="2082"/>
      <c r="X18" s="2082"/>
      <c r="Y18" s="2082"/>
      <c r="Z18" s="2082"/>
      <c r="AA18" s="2083"/>
      <c r="AB18" s="369"/>
    </row>
    <row r="19" spans="2:28" ht="16.5" customHeight="1" thickBot="1" x14ac:dyDescent="0.4">
      <c r="B19" s="367"/>
      <c r="C19" s="366"/>
      <c r="D19" s="366"/>
      <c r="E19" s="366"/>
      <c r="F19" s="366"/>
      <c r="G19" s="366"/>
      <c r="H19" s="366"/>
      <c r="I19" s="370"/>
      <c r="J19" s="370"/>
      <c r="K19" s="370"/>
      <c r="L19" s="370"/>
      <c r="M19" s="370"/>
      <c r="N19" s="370"/>
      <c r="O19" s="370"/>
      <c r="P19" s="370"/>
      <c r="Q19" s="370"/>
      <c r="R19" s="370"/>
      <c r="S19" s="370"/>
      <c r="T19" s="370"/>
      <c r="U19" s="370"/>
      <c r="V19" s="370"/>
      <c r="W19" s="370"/>
      <c r="X19" s="370"/>
      <c r="Y19" s="370"/>
      <c r="Z19" s="370"/>
      <c r="AA19" s="370"/>
      <c r="AB19" s="369"/>
    </row>
    <row r="20" spans="2:28" x14ac:dyDescent="0.35">
      <c r="B20" s="367"/>
      <c r="C20" s="2066" t="s">
        <v>528</v>
      </c>
      <c r="D20" s="2116"/>
      <c r="E20" s="2116"/>
      <c r="F20" s="2116"/>
      <c r="G20" s="2116"/>
      <c r="H20" s="2117"/>
      <c r="I20" s="1076" t="s">
        <v>567</v>
      </c>
      <c r="J20" s="1077"/>
      <c r="K20" s="1077"/>
      <c r="L20" s="1078"/>
      <c r="M20" s="2127" t="s">
        <v>568</v>
      </c>
      <c r="N20" s="2128"/>
      <c r="O20" s="2128"/>
      <c r="P20" s="2128"/>
      <c r="Q20" s="2128"/>
      <c r="R20" s="2128"/>
      <c r="S20" s="2129"/>
      <c r="T20" s="2127" t="s">
        <v>530</v>
      </c>
      <c r="U20" s="2128"/>
      <c r="V20" s="2128"/>
      <c r="W20" s="2128"/>
      <c r="X20" s="2128"/>
      <c r="Y20" s="2128"/>
      <c r="Z20" s="2128"/>
      <c r="AA20" s="2129"/>
      <c r="AB20" s="369"/>
    </row>
    <row r="21" spans="2:28" ht="15" thickBot="1" x14ac:dyDescent="0.4">
      <c r="B21" s="367"/>
      <c r="C21" s="2118"/>
      <c r="D21" s="2119"/>
      <c r="E21" s="2119"/>
      <c r="F21" s="2119"/>
      <c r="G21" s="2119"/>
      <c r="H21" s="2120"/>
      <c r="I21" s="1079"/>
      <c r="J21" s="1080"/>
      <c r="K21" s="1080"/>
      <c r="L21" s="1081"/>
      <c r="M21" s="973" t="s">
        <v>147</v>
      </c>
      <c r="N21" s="1276"/>
      <c r="O21" s="1276"/>
      <c r="P21" s="1276"/>
      <c r="Q21" s="1276"/>
      <c r="R21" s="1276"/>
      <c r="S21" s="1277"/>
      <c r="T21" s="973" t="s">
        <v>162</v>
      </c>
      <c r="U21" s="1276"/>
      <c r="V21" s="1276"/>
      <c r="W21" s="1276"/>
      <c r="X21" s="1276"/>
      <c r="Y21" s="1276"/>
      <c r="Z21" s="1276"/>
      <c r="AA21" s="1277"/>
      <c r="AB21" s="369"/>
    </row>
    <row r="22" spans="2:28" ht="15" thickBot="1" x14ac:dyDescent="0.4">
      <c r="B22" s="367"/>
      <c r="C22" s="188"/>
      <c r="D22" s="188"/>
      <c r="E22" s="188"/>
      <c r="F22" s="188"/>
      <c r="G22" s="188"/>
      <c r="H22" s="188"/>
      <c r="I22" s="188"/>
      <c r="J22" s="188"/>
      <c r="K22" s="188"/>
      <c r="L22" s="188"/>
      <c r="M22" s="188"/>
      <c r="N22" s="188"/>
      <c r="O22" s="188"/>
      <c r="P22" s="188"/>
      <c r="Q22" s="188"/>
      <c r="R22" s="188"/>
      <c r="S22" s="188"/>
      <c r="T22" s="188"/>
      <c r="U22" s="188"/>
      <c r="V22" s="188"/>
      <c r="W22" s="188"/>
      <c r="X22" s="188"/>
      <c r="Y22" s="188"/>
      <c r="Z22" s="188"/>
      <c r="AA22" s="188"/>
      <c r="AB22" s="369"/>
    </row>
    <row r="23" spans="2:28" ht="32.25" customHeight="1" x14ac:dyDescent="0.35">
      <c r="B23" s="367"/>
      <c r="C23" s="2127" t="s">
        <v>531</v>
      </c>
      <c r="D23" s="2128"/>
      <c r="E23" s="2128"/>
      <c r="F23" s="2128"/>
      <c r="G23" s="2128"/>
      <c r="H23" s="2128"/>
      <c r="I23" s="2129"/>
      <c r="J23" s="2127" t="s">
        <v>569</v>
      </c>
      <c r="K23" s="2128"/>
      <c r="L23" s="2128"/>
      <c r="M23" s="2128"/>
      <c r="N23" s="2128"/>
      <c r="O23" s="2128"/>
      <c r="P23" s="2129"/>
      <c r="Q23" s="2127" t="s">
        <v>532</v>
      </c>
      <c r="R23" s="2128"/>
      <c r="S23" s="2128"/>
      <c r="T23" s="2128"/>
      <c r="U23" s="2128"/>
      <c r="V23" s="2128"/>
      <c r="W23" s="2128"/>
      <c r="X23" s="2128"/>
      <c r="Y23" s="2128"/>
      <c r="Z23" s="2128"/>
      <c r="AA23" s="2129"/>
      <c r="AB23" s="369"/>
    </row>
    <row r="24" spans="2:28" ht="34.5" customHeight="1" thickBot="1" x14ac:dyDescent="0.4">
      <c r="B24" s="367"/>
      <c r="C24" s="2173" t="s">
        <v>570</v>
      </c>
      <c r="D24" s="2174"/>
      <c r="E24" s="2174"/>
      <c r="F24" s="2174"/>
      <c r="G24" s="2174"/>
      <c r="H24" s="2174"/>
      <c r="I24" s="2175"/>
      <c r="J24" s="2173" t="s">
        <v>571</v>
      </c>
      <c r="K24" s="2174"/>
      <c r="L24" s="2174"/>
      <c r="M24" s="2174"/>
      <c r="N24" s="2174"/>
      <c r="O24" s="2174"/>
      <c r="P24" s="2175"/>
      <c r="Q24" s="2133" t="s">
        <v>113</v>
      </c>
      <c r="R24" s="2134"/>
      <c r="S24" s="2134"/>
      <c r="T24" s="2134"/>
      <c r="U24" s="2134"/>
      <c r="V24" s="2134"/>
      <c r="W24" s="2134"/>
      <c r="X24" s="2134"/>
      <c r="Y24" s="2134"/>
      <c r="Z24" s="2134"/>
      <c r="AA24" s="2135"/>
      <c r="AB24" s="369"/>
    </row>
    <row r="25" spans="2:28" ht="15" thickBot="1" x14ac:dyDescent="0.4">
      <c r="B25" s="367"/>
      <c r="C25" s="188"/>
      <c r="D25" s="188"/>
      <c r="E25" s="188"/>
      <c r="F25" s="188"/>
      <c r="G25" s="188"/>
      <c r="H25" s="188"/>
      <c r="I25" s="188"/>
      <c r="J25" s="188"/>
      <c r="K25" s="188"/>
      <c r="L25" s="188"/>
      <c r="M25" s="188"/>
      <c r="N25" s="188"/>
      <c r="O25" s="188"/>
      <c r="P25" s="188"/>
      <c r="Q25" s="188"/>
      <c r="R25" s="188"/>
      <c r="S25" s="188"/>
      <c r="T25" s="188"/>
      <c r="U25" s="188"/>
      <c r="V25" s="188"/>
      <c r="W25" s="188"/>
      <c r="X25" s="188"/>
      <c r="Y25" s="188"/>
      <c r="Z25" s="188"/>
      <c r="AA25" s="188"/>
      <c r="AB25" s="369"/>
    </row>
    <row r="26" spans="2:28" ht="33" customHeight="1" thickBot="1" x14ac:dyDescent="0.4">
      <c r="B26" s="367"/>
      <c r="C26" s="2101" t="s">
        <v>534</v>
      </c>
      <c r="D26" s="2102"/>
      <c r="E26" s="2102"/>
      <c r="F26" s="2102"/>
      <c r="G26" s="2102"/>
      <c r="H26" s="2103"/>
      <c r="I26" s="1887" t="s">
        <v>572</v>
      </c>
      <c r="J26" s="1888"/>
      <c r="K26" s="1888"/>
      <c r="L26" s="1888"/>
      <c r="M26" s="1888"/>
      <c r="N26" s="1888"/>
      <c r="O26" s="1888"/>
      <c r="P26" s="1888"/>
      <c r="Q26" s="1888"/>
      <c r="R26" s="1888"/>
      <c r="S26" s="1888"/>
      <c r="T26" s="1888"/>
      <c r="U26" s="1888"/>
      <c r="V26" s="1888"/>
      <c r="W26" s="1888"/>
      <c r="X26" s="1888"/>
      <c r="Y26" s="1888"/>
      <c r="Z26" s="1888"/>
      <c r="AA26" s="1889"/>
      <c r="AB26" s="369"/>
    </row>
    <row r="27" spans="2:28" ht="15" thickBot="1" x14ac:dyDescent="0.4">
      <c r="B27" s="367"/>
      <c r="C27" s="366"/>
      <c r="D27" s="366"/>
      <c r="E27" s="366"/>
      <c r="F27" s="366"/>
      <c r="G27" s="366"/>
      <c r="H27" s="366"/>
      <c r="I27" s="370"/>
      <c r="J27" s="370"/>
      <c r="K27" s="370"/>
      <c r="L27" s="370"/>
      <c r="M27" s="370"/>
      <c r="N27" s="370"/>
      <c r="O27" s="370"/>
      <c r="P27" s="370"/>
      <c r="Q27" s="370"/>
      <c r="R27" s="370"/>
      <c r="S27" s="370"/>
      <c r="T27" s="370"/>
      <c r="U27" s="370"/>
      <c r="V27" s="370"/>
      <c r="W27" s="370"/>
      <c r="X27" s="370"/>
      <c r="Y27" s="370"/>
      <c r="Z27" s="370"/>
      <c r="AA27" s="370"/>
      <c r="AB27" s="369"/>
    </row>
    <row r="28" spans="2:28" ht="41.25" customHeight="1" thickBot="1" x14ac:dyDescent="0.4">
      <c r="B28" s="367"/>
      <c r="C28" s="2101" t="s">
        <v>28</v>
      </c>
      <c r="D28" s="2102"/>
      <c r="E28" s="2102"/>
      <c r="F28" s="2102"/>
      <c r="G28" s="2102"/>
      <c r="H28" s="2103"/>
      <c r="I28" s="1269" t="s">
        <v>573</v>
      </c>
      <c r="J28" s="1887"/>
      <c r="K28" s="2084" t="s">
        <v>29</v>
      </c>
      <c r="L28" s="2086"/>
      <c r="M28" s="2086"/>
      <c r="N28" s="2085"/>
      <c r="O28" s="818" t="s">
        <v>30</v>
      </c>
      <c r="P28" s="813"/>
      <c r="Q28" s="814"/>
      <c r="R28" s="137"/>
      <c r="S28" s="818" t="s">
        <v>31</v>
      </c>
      <c r="T28" s="813"/>
      <c r="U28" s="137" t="s">
        <v>32</v>
      </c>
      <c r="V28" s="1464" t="s">
        <v>33</v>
      </c>
      <c r="W28" s="2136"/>
      <c r="X28" s="2136"/>
      <c r="Y28" s="2136"/>
      <c r="Z28" s="2137"/>
      <c r="AA28" s="381"/>
      <c r="AB28" s="369"/>
    </row>
    <row r="29" spans="2:28" ht="15" thickBot="1" x14ac:dyDescent="0.4">
      <c r="B29" s="367"/>
      <c r="C29" s="188"/>
      <c r="D29" s="188"/>
      <c r="E29" s="188"/>
      <c r="F29" s="188"/>
      <c r="G29" s="188"/>
      <c r="H29" s="188"/>
      <c r="I29" s="188"/>
      <c r="J29" s="188"/>
      <c r="K29" s="188"/>
      <c r="L29" s="188"/>
      <c r="M29" s="188"/>
      <c r="N29" s="188"/>
      <c r="O29" s="188"/>
      <c r="P29" s="188"/>
      <c r="Q29" s="188"/>
      <c r="R29" s="188"/>
      <c r="S29" s="188"/>
      <c r="T29" s="188"/>
      <c r="U29" s="188"/>
      <c r="V29" s="188"/>
      <c r="W29" s="188"/>
      <c r="X29" s="188"/>
      <c r="Y29" s="188"/>
      <c r="Z29" s="188"/>
      <c r="AA29" s="188"/>
      <c r="AB29" s="369"/>
    </row>
    <row r="30" spans="2:28" x14ac:dyDescent="0.35">
      <c r="B30" s="367"/>
      <c r="C30" s="2066" t="s">
        <v>537</v>
      </c>
      <c r="D30" s="2067"/>
      <c r="E30" s="2067"/>
      <c r="F30" s="2067"/>
      <c r="G30" s="2067"/>
      <c r="H30" s="2067"/>
      <c r="I30" s="2067"/>
      <c r="J30" s="2068"/>
      <c r="K30" s="2093" t="s">
        <v>35</v>
      </c>
      <c r="L30" s="2094"/>
      <c r="M30" s="2094"/>
      <c r="N30" s="2094"/>
      <c r="O30" s="2094"/>
      <c r="P30" s="2094"/>
      <c r="Q30" s="2094"/>
      <c r="R30" s="2095"/>
      <c r="S30" s="2096" t="s">
        <v>36</v>
      </c>
      <c r="T30" s="2097"/>
      <c r="U30" s="2097"/>
      <c r="V30" s="2097"/>
      <c r="W30" s="2098"/>
      <c r="X30" s="2099" t="s">
        <v>37</v>
      </c>
      <c r="Y30" s="2253"/>
      <c r="Z30" s="2253"/>
      <c r="AA30" s="2100"/>
      <c r="AB30" s="369"/>
    </row>
    <row r="31" spans="2:28" s="217" customFormat="1" x14ac:dyDescent="0.35">
      <c r="B31" s="183"/>
      <c r="C31" s="2087"/>
      <c r="D31" s="2088"/>
      <c r="E31" s="2088"/>
      <c r="F31" s="2088"/>
      <c r="G31" s="2088"/>
      <c r="H31" s="2088"/>
      <c r="I31" s="2088"/>
      <c r="J31" s="2089"/>
      <c r="K31" s="2254" t="s">
        <v>38</v>
      </c>
      <c r="L31" s="2255"/>
      <c r="M31" s="2255"/>
      <c r="N31" s="2256"/>
      <c r="O31" s="2257" t="s">
        <v>39</v>
      </c>
      <c r="P31" s="2255"/>
      <c r="Q31" s="2255"/>
      <c r="R31" s="2256"/>
      <c r="S31" s="2258" t="s">
        <v>38</v>
      </c>
      <c r="T31" s="2259"/>
      <c r="U31" s="2258" t="s">
        <v>39</v>
      </c>
      <c r="V31" s="2260"/>
      <c r="W31" s="2259"/>
      <c r="X31" s="2261" t="s">
        <v>38</v>
      </c>
      <c r="Y31" s="2262"/>
      <c r="Z31" s="2261" t="s">
        <v>39</v>
      </c>
      <c r="AA31" s="2263"/>
      <c r="AB31" s="184"/>
    </row>
    <row r="32" spans="2:28" s="217" customFormat="1" ht="22.5" customHeight="1" thickBot="1" x14ac:dyDescent="0.4">
      <c r="B32" s="183"/>
      <c r="C32" s="2090"/>
      <c r="D32" s="2091"/>
      <c r="E32" s="2091"/>
      <c r="F32" s="2091"/>
      <c r="G32" s="2091"/>
      <c r="H32" s="2091"/>
      <c r="I32" s="2091"/>
      <c r="J32" s="2092"/>
      <c r="K32" s="2264">
        <v>0</v>
      </c>
      <c r="L32" s="2265"/>
      <c r="M32" s="2265"/>
      <c r="N32" s="2266"/>
      <c r="O32" s="2267">
        <v>0.3</v>
      </c>
      <c r="P32" s="2265"/>
      <c r="Q32" s="2265"/>
      <c r="R32" s="2266"/>
      <c r="S32" s="2267">
        <v>0.31</v>
      </c>
      <c r="T32" s="2266"/>
      <c r="U32" s="2267">
        <v>0.59</v>
      </c>
      <c r="V32" s="2265"/>
      <c r="W32" s="2266"/>
      <c r="X32" s="2267">
        <v>0.6</v>
      </c>
      <c r="Y32" s="2266"/>
      <c r="Z32" s="2267">
        <v>1</v>
      </c>
      <c r="AA32" s="2268"/>
      <c r="AB32" s="184"/>
    </row>
    <row r="33" spans="2:28" ht="15" thickBot="1" x14ac:dyDescent="0.4">
      <c r="B33" s="367"/>
      <c r="C33" s="188"/>
      <c r="D33" s="188"/>
      <c r="E33" s="188"/>
      <c r="F33" s="188"/>
      <c r="G33" s="188"/>
      <c r="H33" s="188"/>
      <c r="I33" s="188"/>
      <c r="J33" s="188"/>
      <c r="K33" s="188"/>
      <c r="L33" s="188"/>
      <c r="M33" s="188"/>
      <c r="N33" s="188"/>
      <c r="O33" s="188"/>
      <c r="P33" s="188"/>
      <c r="Q33" s="188"/>
      <c r="R33" s="188"/>
      <c r="S33" s="188"/>
      <c r="T33" s="188"/>
      <c r="U33" s="188"/>
      <c r="V33" s="188"/>
      <c r="W33" s="188"/>
      <c r="X33" s="188"/>
      <c r="Y33" s="188"/>
      <c r="Z33" s="188"/>
      <c r="AA33" s="188"/>
      <c r="AB33" s="369"/>
    </row>
    <row r="34" spans="2:28" s="371" customFormat="1" ht="15" thickBot="1" x14ac:dyDescent="0.4">
      <c r="B34" s="372"/>
      <c r="C34" s="2052" t="s">
        <v>40</v>
      </c>
      <c r="D34" s="2053"/>
      <c r="E34" s="2053"/>
      <c r="F34" s="2053"/>
      <c r="G34" s="2053"/>
      <c r="H34" s="2053"/>
      <c r="I34" s="2053"/>
      <c r="J34" s="2053"/>
      <c r="K34" s="2053"/>
      <c r="L34" s="2053"/>
      <c r="M34" s="2053"/>
      <c r="N34" s="2053"/>
      <c r="O34" s="2053"/>
      <c r="P34" s="2053"/>
      <c r="Q34" s="2053"/>
      <c r="R34" s="2053"/>
      <c r="S34" s="2053"/>
      <c r="T34" s="2053"/>
      <c r="U34" s="2053"/>
      <c r="V34" s="2053"/>
      <c r="W34" s="2053"/>
      <c r="X34" s="2053"/>
      <c r="Y34" s="2053"/>
      <c r="Z34" s="2053"/>
      <c r="AA34" s="2056"/>
      <c r="AB34" s="369"/>
    </row>
    <row r="35" spans="2:28" s="371" customFormat="1" ht="15" customHeight="1" x14ac:dyDescent="0.35">
      <c r="B35" s="372"/>
      <c r="C35" s="2052" t="s">
        <v>41</v>
      </c>
      <c r="D35" s="2053"/>
      <c r="E35" s="2053"/>
      <c r="F35" s="2053"/>
      <c r="G35" s="2056"/>
      <c r="H35" s="2073" t="s">
        <v>574</v>
      </c>
      <c r="I35" s="2073" t="s">
        <v>575</v>
      </c>
      <c r="J35" s="2073" t="s">
        <v>42</v>
      </c>
      <c r="K35" s="2069" t="s">
        <v>43</v>
      </c>
      <c r="L35" s="2070"/>
      <c r="M35" s="2070"/>
      <c r="N35" s="2070"/>
      <c r="O35" s="2070"/>
      <c r="P35" s="2070"/>
      <c r="Q35" s="2070"/>
      <c r="R35" s="2070"/>
      <c r="S35" s="2070"/>
      <c r="T35" s="2070"/>
      <c r="U35" s="2070"/>
      <c r="V35" s="2070"/>
      <c r="W35" s="2070"/>
      <c r="X35" s="2070"/>
      <c r="Y35" s="2070"/>
      <c r="Z35" s="2070"/>
      <c r="AA35" s="2075"/>
      <c r="AB35" s="369"/>
    </row>
    <row r="36" spans="2:28" s="371" customFormat="1" ht="30" customHeight="1" thickBot="1" x14ac:dyDescent="0.4">
      <c r="B36" s="372"/>
      <c r="C36" s="2054"/>
      <c r="D36" s="2055"/>
      <c r="E36" s="2055"/>
      <c r="F36" s="2055"/>
      <c r="G36" s="2057"/>
      <c r="H36" s="2074"/>
      <c r="I36" s="2074"/>
      <c r="J36" s="2074"/>
      <c r="K36" s="2071"/>
      <c r="L36" s="2072"/>
      <c r="M36" s="2072"/>
      <c r="N36" s="2072"/>
      <c r="O36" s="2072"/>
      <c r="P36" s="2072"/>
      <c r="Q36" s="2072"/>
      <c r="R36" s="2072"/>
      <c r="S36" s="2072"/>
      <c r="T36" s="2072"/>
      <c r="U36" s="2072"/>
      <c r="V36" s="2072"/>
      <c r="W36" s="2072"/>
      <c r="X36" s="2072"/>
      <c r="Y36" s="2072"/>
      <c r="Z36" s="2072"/>
      <c r="AA36" s="2076"/>
      <c r="AB36" s="369"/>
    </row>
    <row r="37" spans="2:28" s="371" customFormat="1" ht="42.65" customHeight="1" x14ac:dyDescent="0.35">
      <c r="B37" s="372"/>
      <c r="C37" s="2045" t="s">
        <v>576</v>
      </c>
      <c r="D37" s="2046"/>
      <c r="E37" s="2046"/>
      <c r="F37" s="2046"/>
      <c r="G37" s="2242"/>
      <c r="H37" s="138">
        <v>30</v>
      </c>
      <c r="I37" s="138">
        <v>36</v>
      </c>
      <c r="J37" s="454">
        <f>(H37/I37)</f>
        <v>0.83333333333333337</v>
      </c>
      <c r="K37" s="2058" t="s">
        <v>886</v>
      </c>
      <c r="L37" s="2059"/>
      <c r="M37" s="2059"/>
      <c r="N37" s="2059"/>
      <c r="O37" s="2059"/>
      <c r="P37" s="2059"/>
      <c r="Q37" s="2059"/>
      <c r="R37" s="2059"/>
      <c r="S37" s="2059"/>
      <c r="T37" s="2059"/>
      <c r="U37" s="2059"/>
      <c r="V37" s="2059"/>
      <c r="W37" s="2059"/>
      <c r="X37" s="2059"/>
      <c r="Y37" s="2059"/>
      <c r="Z37" s="2059"/>
      <c r="AA37" s="2060"/>
      <c r="AB37" s="369"/>
    </row>
    <row r="38" spans="2:28" s="371" customFormat="1" ht="15" thickBot="1" x14ac:dyDescent="0.4">
      <c r="B38" s="372"/>
      <c r="C38" s="2045" t="s">
        <v>577</v>
      </c>
      <c r="D38" s="2046"/>
      <c r="E38" s="2046"/>
      <c r="F38" s="2046"/>
      <c r="G38" s="2242"/>
      <c r="H38" s="176"/>
      <c r="I38" s="176"/>
      <c r="J38" s="139"/>
      <c r="K38" s="1221"/>
      <c r="L38" s="744"/>
      <c r="M38" s="744"/>
      <c r="N38" s="744"/>
      <c r="O38" s="744"/>
      <c r="P38" s="744"/>
      <c r="Q38" s="744"/>
      <c r="R38" s="744"/>
      <c r="S38" s="744"/>
      <c r="T38" s="744"/>
      <c r="U38" s="744"/>
      <c r="V38" s="744"/>
      <c r="W38" s="744"/>
      <c r="X38" s="744"/>
      <c r="Y38" s="744"/>
      <c r="Z38" s="744"/>
      <c r="AA38" s="745"/>
      <c r="AB38" s="369"/>
    </row>
    <row r="39" spans="2:28" s="371" customFormat="1" ht="15.75" customHeight="1" thickBot="1" x14ac:dyDescent="0.4">
      <c r="B39" s="372"/>
      <c r="C39" s="2061" t="s">
        <v>46</v>
      </c>
      <c r="D39" s="2062"/>
      <c r="E39" s="2062"/>
      <c r="F39" s="2062"/>
      <c r="G39" s="2243"/>
      <c r="H39" s="192">
        <f>SUM(H37:H38)</f>
        <v>30</v>
      </c>
      <c r="I39" s="192">
        <f>SUM(I37:I38)</f>
        <v>36</v>
      </c>
      <c r="J39" s="455">
        <f>(H39/I39)</f>
        <v>0.83333333333333337</v>
      </c>
      <c r="K39" s="2063"/>
      <c r="L39" s="2064"/>
      <c r="M39" s="2064"/>
      <c r="N39" s="2064"/>
      <c r="O39" s="2064"/>
      <c r="P39" s="2064"/>
      <c r="Q39" s="2064"/>
      <c r="R39" s="2064"/>
      <c r="S39" s="2064"/>
      <c r="T39" s="2064"/>
      <c r="U39" s="2064"/>
      <c r="V39" s="2064"/>
      <c r="W39" s="2064"/>
      <c r="X39" s="2064"/>
      <c r="Y39" s="2064"/>
      <c r="Z39" s="2064"/>
      <c r="AA39" s="2065"/>
      <c r="AB39" s="369"/>
    </row>
    <row r="40" spans="2:28" s="371" customFormat="1" x14ac:dyDescent="0.35">
      <c r="B40" s="372"/>
      <c r="C40" s="188"/>
      <c r="D40" s="188"/>
      <c r="E40" s="188"/>
      <c r="F40" s="188"/>
      <c r="G40" s="188"/>
      <c r="H40" s="189"/>
      <c r="I40" s="189"/>
      <c r="J40" s="249"/>
      <c r="K40" s="188"/>
      <c r="L40" s="188"/>
      <c r="M40" s="188"/>
      <c r="N40" s="188"/>
      <c r="O40" s="188"/>
      <c r="P40" s="188"/>
      <c r="Q40" s="188"/>
      <c r="R40" s="188"/>
      <c r="S40" s="188"/>
      <c r="T40" s="188"/>
      <c r="U40" s="188"/>
      <c r="V40" s="188"/>
      <c r="W40" s="188"/>
      <c r="X40" s="188"/>
      <c r="Y40" s="188"/>
      <c r="Z40" s="188"/>
      <c r="AA40" s="188"/>
      <c r="AB40" s="369"/>
    </row>
    <row r="41" spans="2:28" s="371" customFormat="1" ht="15" thickBot="1" x14ac:dyDescent="0.4">
      <c r="B41" s="372"/>
      <c r="C41" s="188"/>
      <c r="D41" s="188"/>
      <c r="E41" s="188"/>
      <c r="F41" s="188"/>
      <c r="G41" s="188"/>
      <c r="H41" s="189"/>
      <c r="I41" s="189"/>
      <c r="J41" s="249"/>
      <c r="K41" s="188"/>
      <c r="L41" s="188"/>
      <c r="M41" s="188"/>
      <c r="N41" s="188"/>
      <c r="O41" s="188"/>
      <c r="P41" s="188"/>
      <c r="Q41" s="188"/>
      <c r="R41" s="188"/>
      <c r="S41" s="188"/>
      <c r="T41" s="188"/>
      <c r="U41" s="188"/>
      <c r="V41" s="188"/>
      <c r="W41" s="188"/>
      <c r="X41" s="188"/>
      <c r="Y41" s="188"/>
      <c r="Z41" s="188"/>
      <c r="AA41" s="188"/>
      <c r="AB41" s="369"/>
    </row>
    <row r="42" spans="2:28" s="371" customFormat="1" ht="15" thickBot="1" x14ac:dyDescent="0.4">
      <c r="B42" s="372"/>
      <c r="C42" s="2066" t="s">
        <v>47</v>
      </c>
      <c r="D42" s="2067"/>
      <c r="E42" s="2067"/>
      <c r="F42" s="2067"/>
      <c r="G42" s="2067"/>
      <c r="H42" s="2067"/>
      <c r="I42" s="2067"/>
      <c r="J42" s="2067"/>
      <c r="K42" s="2067"/>
      <c r="L42" s="2067"/>
      <c r="M42" s="2067"/>
      <c r="N42" s="2067"/>
      <c r="O42" s="2067"/>
      <c r="P42" s="2067"/>
      <c r="Q42" s="2067"/>
      <c r="R42" s="2067"/>
      <c r="S42" s="2067"/>
      <c r="T42" s="2067"/>
      <c r="U42" s="2067"/>
      <c r="V42" s="2067"/>
      <c r="W42" s="2067"/>
      <c r="X42" s="2067"/>
      <c r="Y42" s="2067"/>
      <c r="Z42" s="2067"/>
      <c r="AA42" s="2068"/>
      <c r="AB42" s="369"/>
    </row>
    <row r="43" spans="2:28" x14ac:dyDescent="0.35">
      <c r="B43" s="367"/>
      <c r="C43" s="724" t="s">
        <v>174</v>
      </c>
      <c r="D43" s="725"/>
      <c r="E43" s="725"/>
      <c r="F43" s="725"/>
      <c r="G43" s="725"/>
      <c r="H43" s="725"/>
      <c r="I43" s="725"/>
      <c r="J43" s="725"/>
      <c r="K43" s="725"/>
      <c r="L43" s="725"/>
      <c r="M43" s="725"/>
      <c r="N43" s="725"/>
      <c r="O43" s="725"/>
      <c r="P43" s="725"/>
      <c r="Q43" s="725"/>
      <c r="R43" s="725"/>
      <c r="S43" s="725"/>
      <c r="T43" s="725"/>
      <c r="U43" s="725"/>
      <c r="V43" s="725"/>
      <c r="W43" s="725"/>
      <c r="X43" s="725"/>
      <c r="Y43" s="725"/>
      <c r="Z43" s="725"/>
      <c r="AA43" s="726"/>
      <c r="AB43" s="369"/>
    </row>
    <row r="44" spans="2:28" x14ac:dyDescent="0.35">
      <c r="B44" s="367"/>
      <c r="C44" s="727"/>
      <c r="D44" s="728"/>
      <c r="E44" s="728"/>
      <c r="F44" s="728"/>
      <c r="G44" s="728"/>
      <c r="H44" s="728"/>
      <c r="I44" s="728"/>
      <c r="J44" s="728"/>
      <c r="K44" s="728"/>
      <c r="L44" s="728"/>
      <c r="M44" s="728"/>
      <c r="N44" s="728"/>
      <c r="O44" s="728"/>
      <c r="P44" s="728"/>
      <c r="Q44" s="728"/>
      <c r="R44" s="728"/>
      <c r="S44" s="728"/>
      <c r="T44" s="728"/>
      <c r="U44" s="728"/>
      <c r="V44" s="728"/>
      <c r="W44" s="728"/>
      <c r="X44" s="728"/>
      <c r="Y44" s="728"/>
      <c r="Z44" s="728"/>
      <c r="AA44" s="729"/>
      <c r="AB44" s="369"/>
    </row>
    <row r="45" spans="2:28" x14ac:dyDescent="0.35">
      <c r="B45" s="367"/>
      <c r="C45" s="727"/>
      <c r="D45" s="728"/>
      <c r="E45" s="728"/>
      <c r="F45" s="728"/>
      <c r="G45" s="728"/>
      <c r="H45" s="728"/>
      <c r="I45" s="728"/>
      <c r="J45" s="728"/>
      <c r="K45" s="728"/>
      <c r="L45" s="728"/>
      <c r="M45" s="728"/>
      <c r="N45" s="728"/>
      <c r="O45" s="728"/>
      <c r="P45" s="728"/>
      <c r="Q45" s="728"/>
      <c r="R45" s="728"/>
      <c r="S45" s="728"/>
      <c r="T45" s="728"/>
      <c r="U45" s="728"/>
      <c r="V45" s="728"/>
      <c r="W45" s="728"/>
      <c r="X45" s="728"/>
      <c r="Y45" s="728"/>
      <c r="Z45" s="728"/>
      <c r="AA45" s="729"/>
      <c r="AB45" s="369"/>
    </row>
    <row r="46" spans="2:28" x14ac:dyDescent="0.35">
      <c r="B46" s="367"/>
      <c r="C46" s="727"/>
      <c r="D46" s="728"/>
      <c r="E46" s="728"/>
      <c r="F46" s="728"/>
      <c r="G46" s="728"/>
      <c r="H46" s="728"/>
      <c r="I46" s="728"/>
      <c r="J46" s="728"/>
      <c r="K46" s="728"/>
      <c r="L46" s="728"/>
      <c r="M46" s="728"/>
      <c r="N46" s="728"/>
      <c r="O46" s="728"/>
      <c r="P46" s="728"/>
      <c r="Q46" s="728"/>
      <c r="R46" s="728"/>
      <c r="S46" s="728"/>
      <c r="T46" s="728"/>
      <c r="U46" s="728"/>
      <c r="V46" s="728"/>
      <c r="W46" s="728"/>
      <c r="X46" s="728"/>
      <c r="Y46" s="728"/>
      <c r="Z46" s="728"/>
      <c r="AA46" s="729"/>
      <c r="AB46" s="369"/>
    </row>
    <row r="47" spans="2:28" x14ac:dyDescent="0.35">
      <c r="B47" s="367"/>
      <c r="C47" s="727"/>
      <c r="D47" s="728"/>
      <c r="E47" s="728"/>
      <c r="F47" s="728"/>
      <c r="G47" s="728"/>
      <c r="H47" s="728"/>
      <c r="I47" s="728"/>
      <c r="J47" s="728"/>
      <c r="K47" s="728"/>
      <c r="L47" s="728"/>
      <c r="M47" s="728"/>
      <c r="N47" s="728"/>
      <c r="O47" s="728"/>
      <c r="P47" s="728"/>
      <c r="Q47" s="728"/>
      <c r="R47" s="728"/>
      <c r="S47" s="728"/>
      <c r="T47" s="728"/>
      <c r="U47" s="728"/>
      <c r="V47" s="728"/>
      <c r="W47" s="728"/>
      <c r="X47" s="728"/>
      <c r="Y47" s="728"/>
      <c r="Z47" s="728"/>
      <c r="AA47" s="729"/>
      <c r="AB47" s="369"/>
    </row>
    <row r="48" spans="2:28" x14ac:dyDescent="0.35">
      <c r="B48" s="367"/>
      <c r="C48" s="727"/>
      <c r="D48" s="728"/>
      <c r="E48" s="728"/>
      <c r="F48" s="728"/>
      <c r="G48" s="728"/>
      <c r="H48" s="728"/>
      <c r="I48" s="728"/>
      <c r="J48" s="728"/>
      <c r="K48" s="728"/>
      <c r="L48" s="728"/>
      <c r="M48" s="728"/>
      <c r="N48" s="728"/>
      <c r="O48" s="728"/>
      <c r="P48" s="728"/>
      <c r="Q48" s="728"/>
      <c r="R48" s="728"/>
      <c r="S48" s="728"/>
      <c r="T48" s="728"/>
      <c r="U48" s="728"/>
      <c r="V48" s="728"/>
      <c r="W48" s="728"/>
      <c r="X48" s="728"/>
      <c r="Y48" s="728"/>
      <c r="Z48" s="728"/>
      <c r="AA48" s="729"/>
      <c r="AB48" s="369"/>
    </row>
    <row r="49" spans="2:28" x14ac:dyDescent="0.35">
      <c r="B49" s="367"/>
      <c r="C49" s="727"/>
      <c r="D49" s="728"/>
      <c r="E49" s="728"/>
      <c r="F49" s="728"/>
      <c r="G49" s="728"/>
      <c r="H49" s="728"/>
      <c r="I49" s="728"/>
      <c r="J49" s="728"/>
      <c r="K49" s="728"/>
      <c r="L49" s="728"/>
      <c r="M49" s="728"/>
      <c r="N49" s="728"/>
      <c r="O49" s="728"/>
      <c r="P49" s="728"/>
      <c r="Q49" s="728"/>
      <c r="R49" s="728"/>
      <c r="S49" s="728"/>
      <c r="T49" s="728"/>
      <c r="U49" s="728"/>
      <c r="V49" s="728"/>
      <c r="W49" s="728"/>
      <c r="X49" s="728"/>
      <c r="Y49" s="728"/>
      <c r="Z49" s="728"/>
      <c r="AA49" s="729"/>
      <c r="AB49" s="369"/>
    </row>
    <row r="50" spans="2:28" x14ac:dyDescent="0.35">
      <c r="B50" s="367"/>
      <c r="C50" s="727"/>
      <c r="D50" s="728"/>
      <c r="E50" s="728"/>
      <c r="F50" s="728"/>
      <c r="G50" s="728"/>
      <c r="H50" s="728"/>
      <c r="I50" s="728"/>
      <c r="J50" s="728"/>
      <c r="K50" s="728"/>
      <c r="L50" s="728"/>
      <c r="M50" s="728"/>
      <c r="N50" s="728"/>
      <c r="O50" s="728"/>
      <c r="P50" s="728"/>
      <c r="Q50" s="728"/>
      <c r="R50" s="728"/>
      <c r="S50" s="728"/>
      <c r="T50" s="728"/>
      <c r="U50" s="728"/>
      <c r="V50" s="728"/>
      <c r="W50" s="728"/>
      <c r="X50" s="728"/>
      <c r="Y50" s="728"/>
      <c r="Z50" s="728"/>
      <c r="AA50" s="729"/>
      <c r="AB50" s="369"/>
    </row>
    <row r="51" spans="2:28" x14ac:dyDescent="0.35">
      <c r="B51" s="367"/>
      <c r="C51" s="727"/>
      <c r="D51" s="728"/>
      <c r="E51" s="728"/>
      <c r="F51" s="728"/>
      <c r="G51" s="728"/>
      <c r="H51" s="728"/>
      <c r="I51" s="728"/>
      <c r="J51" s="728"/>
      <c r="K51" s="728"/>
      <c r="L51" s="728"/>
      <c r="M51" s="728"/>
      <c r="N51" s="728"/>
      <c r="O51" s="728"/>
      <c r="P51" s="728"/>
      <c r="Q51" s="728"/>
      <c r="R51" s="728"/>
      <c r="S51" s="728"/>
      <c r="T51" s="728"/>
      <c r="U51" s="728"/>
      <c r="V51" s="728"/>
      <c r="W51" s="728"/>
      <c r="X51" s="728"/>
      <c r="Y51" s="728"/>
      <c r="Z51" s="728"/>
      <c r="AA51" s="729"/>
      <c r="AB51" s="369"/>
    </row>
    <row r="52" spans="2:28" x14ac:dyDescent="0.35">
      <c r="B52" s="367"/>
      <c r="C52" s="727"/>
      <c r="D52" s="728"/>
      <c r="E52" s="728"/>
      <c r="F52" s="728"/>
      <c r="G52" s="728"/>
      <c r="H52" s="728"/>
      <c r="I52" s="728"/>
      <c r="J52" s="728"/>
      <c r="K52" s="728"/>
      <c r="L52" s="728"/>
      <c r="M52" s="728"/>
      <c r="N52" s="728"/>
      <c r="O52" s="728"/>
      <c r="P52" s="728"/>
      <c r="Q52" s="728"/>
      <c r="R52" s="728"/>
      <c r="S52" s="728"/>
      <c r="T52" s="728"/>
      <c r="U52" s="728"/>
      <c r="V52" s="728"/>
      <c r="W52" s="728"/>
      <c r="X52" s="728"/>
      <c r="Y52" s="728"/>
      <c r="Z52" s="728"/>
      <c r="AA52" s="729"/>
      <c r="AB52" s="369"/>
    </row>
    <row r="53" spans="2:28" x14ac:dyDescent="0.35">
      <c r="B53" s="367"/>
      <c r="C53" s="727"/>
      <c r="D53" s="728"/>
      <c r="E53" s="728"/>
      <c r="F53" s="728"/>
      <c r="G53" s="728"/>
      <c r="H53" s="728"/>
      <c r="I53" s="728"/>
      <c r="J53" s="728"/>
      <c r="K53" s="728"/>
      <c r="L53" s="728"/>
      <c r="M53" s="728"/>
      <c r="N53" s="728"/>
      <c r="O53" s="728"/>
      <c r="P53" s="728"/>
      <c r="Q53" s="728"/>
      <c r="R53" s="728"/>
      <c r="S53" s="728"/>
      <c r="T53" s="728"/>
      <c r="U53" s="728"/>
      <c r="V53" s="728"/>
      <c r="W53" s="728"/>
      <c r="X53" s="728"/>
      <c r="Y53" s="728"/>
      <c r="Z53" s="728"/>
      <c r="AA53" s="729"/>
      <c r="AB53" s="369"/>
    </row>
    <row r="54" spans="2:28" x14ac:dyDescent="0.35">
      <c r="B54" s="367"/>
      <c r="C54" s="727"/>
      <c r="D54" s="728"/>
      <c r="E54" s="728"/>
      <c r="F54" s="728"/>
      <c r="G54" s="728"/>
      <c r="H54" s="728"/>
      <c r="I54" s="728"/>
      <c r="J54" s="728"/>
      <c r="K54" s="728"/>
      <c r="L54" s="728"/>
      <c r="M54" s="728"/>
      <c r="N54" s="728"/>
      <c r="O54" s="728"/>
      <c r="P54" s="728"/>
      <c r="Q54" s="728"/>
      <c r="R54" s="728"/>
      <c r="S54" s="728"/>
      <c r="T54" s="728"/>
      <c r="U54" s="728"/>
      <c r="V54" s="728"/>
      <c r="W54" s="728"/>
      <c r="X54" s="728"/>
      <c r="Y54" s="728"/>
      <c r="Z54" s="728"/>
      <c r="AA54" s="729"/>
      <c r="AB54" s="369"/>
    </row>
    <row r="55" spans="2:28" ht="15" thickBot="1" x14ac:dyDescent="0.4">
      <c r="B55" s="367"/>
      <c r="C55" s="730"/>
      <c r="D55" s="731"/>
      <c r="E55" s="731"/>
      <c r="F55" s="731"/>
      <c r="G55" s="731"/>
      <c r="H55" s="731"/>
      <c r="I55" s="731"/>
      <c r="J55" s="731"/>
      <c r="K55" s="731"/>
      <c r="L55" s="731"/>
      <c r="M55" s="731"/>
      <c r="N55" s="731"/>
      <c r="O55" s="731"/>
      <c r="P55" s="731"/>
      <c r="Q55" s="731"/>
      <c r="R55" s="731"/>
      <c r="S55" s="731"/>
      <c r="T55" s="731"/>
      <c r="U55" s="731"/>
      <c r="V55" s="731"/>
      <c r="W55" s="731"/>
      <c r="X55" s="731"/>
      <c r="Y55" s="731"/>
      <c r="Z55" s="731"/>
      <c r="AA55" s="732"/>
      <c r="AB55" s="369"/>
    </row>
    <row r="56" spans="2:28" x14ac:dyDescent="0.35">
      <c r="B56" s="373"/>
      <c r="C56" s="190"/>
      <c r="D56" s="190"/>
      <c r="E56" s="190"/>
      <c r="F56" s="190"/>
      <c r="G56" s="190"/>
      <c r="H56" s="190"/>
      <c r="I56" s="190"/>
      <c r="J56" s="190"/>
      <c r="K56" s="190"/>
      <c r="L56" s="190"/>
      <c r="M56" s="190"/>
      <c r="N56" s="190"/>
      <c r="O56" s="190"/>
      <c r="P56" s="190"/>
      <c r="Q56" s="190"/>
      <c r="R56" s="190"/>
      <c r="S56" s="190"/>
      <c r="T56" s="190"/>
      <c r="U56" s="190"/>
      <c r="V56" s="190"/>
      <c r="W56" s="190"/>
      <c r="X56" s="190"/>
      <c r="Y56" s="190"/>
      <c r="Z56" s="190"/>
      <c r="AA56" s="190"/>
      <c r="AB56" s="374"/>
    </row>
    <row r="57" spans="2:28" ht="15" thickBot="1" x14ac:dyDescent="0.4">
      <c r="B57" s="375"/>
      <c r="C57" s="191"/>
      <c r="D57" s="191"/>
      <c r="E57" s="191"/>
      <c r="F57" s="191"/>
      <c r="G57" s="191"/>
      <c r="H57" s="191"/>
      <c r="I57" s="191"/>
      <c r="J57" s="191"/>
      <c r="K57" s="191"/>
      <c r="L57" s="191"/>
      <c r="M57" s="191"/>
      <c r="N57" s="191"/>
      <c r="O57" s="191"/>
      <c r="P57" s="191"/>
      <c r="Q57" s="191"/>
      <c r="R57" s="191"/>
      <c r="S57" s="191"/>
      <c r="T57" s="191"/>
      <c r="U57" s="191"/>
      <c r="V57" s="191"/>
      <c r="W57" s="191"/>
      <c r="X57" s="191"/>
      <c r="Y57" s="191"/>
      <c r="Z57" s="191"/>
      <c r="AA57" s="191"/>
      <c r="AB57" s="376"/>
    </row>
    <row r="58" spans="2:28" x14ac:dyDescent="0.35">
      <c r="B58" s="377"/>
      <c r="C58" s="2052" t="s">
        <v>41</v>
      </c>
      <c r="D58" s="2053"/>
      <c r="E58" s="2053"/>
      <c r="F58" s="2053"/>
      <c r="G58" s="2056"/>
      <c r="H58" s="2244" t="s">
        <v>68</v>
      </c>
      <c r="I58" s="2053"/>
      <c r="J58" s="2053" t="s">
        <v>48</v>
      </c>
      <c r="K58" s="2053"/>
      <c r="L58" s="2053"/>
      <c r="M58" s="2053"/>
      <c r="N58" s="2053" t="s">
        <v>49</v>
      </c>
      <c r="O58" s="2053"/>
      <c r="P58" s="2053"/>
      <c r="Q58" s="2053"/>
      <c r="R58" s="2053"/>
      <c r="S58" s="2053"/>
      <c r="T58" s="2053"/>
      <c r="U58" s="2053"/>
      <c r="V58" s="2053" t="s">
        <v>50</v>
      </c>
      <c r="W58" s="2053"/>
      <c r="X58" s="2053"/>
      <c r="Y58" s="2053"/>
      <c r="Z58" s="2053"/>
      <c r="AA58" s="2056"/>
      <c r="AB58" s="185"/>
    </row>
    <row r="59" spans="2:28" ht="15" thickBot="1" x14ac:dyDescent="0.4">
      <c r="B59" s="186"/>
      <c r="C59" s="2054"/>
      <c r="D59" s="2055"/>
      <c r="E59" s="2055"/>
      <c r="F59" s="2055"/>
      <c r="G59" s="2057"/>
      <c r="H59" s="2245"/>
      <c r="I59" s="2055"/>
      <c r="J59" s="2055"/>
      <c r="K59" s="2055"/>
      <c r="L59" s="2055"/>
      <c r="M59" s="2055"/>
      <c r="N59" s="2055"/>
      <c r="O59" s="2055"/>
      <c r="P59" s="2055"/>
      <c r="Q59" s="2055"/>
      <c r="R59" s="2055"/>
      <c r="S59" s="2055"/>
      <c r="T59" s="2055"/>
      <c r="U59" s="2055"/>
      <c r="V59" s="2055"/>
      <c r="W59" s="2055"/>
      <c r="X59" s="2055"/>
      <c r="Y59" s="2055"/>
      <c r="Z59" s="2055"/>
      <c r="AA59" s="2057"/>
      <c r="AB59" s="185"/>
    </row>
    <row r="60" spans="2:28" ht="140.5" customHeight="1" x14ac:dyDescent="0.35">
      <c r="B60" s="377"/>
      <c r="C60" s="2045" t="s">
        <v>576</v>
      </c>
      <c r="D60" s="2046"/>
      <c r="E60" s="2046"/>
      <c r="F60" s="2046"/>
      <c r="G60" s="2242"/>
      <c r="H60" s="2250">
        <v>0.7097</v>
      </c>
      <c r="I60" s="2251"/>
      <c r="J60" s="2252">
        <f>J37</f>
        <v>0.83333333333333337</v>
      </c>
      <c r="K60" s="2252"/>
      <c r="L60" s="2252"/>
      <c r="M60" s="2252"/>
      <c r="N60" s="2050" t="s">
        <v>887</v>
      </c>
      <c r="O60" s="2050"/>
      <c r="P60" s="2050"/>
      <c r="Q60" s="2050"/>
      <c r="R60" s="2050"/>
      <c r="S60" s="2050"/>
      <c r="T60" s="2050"/>
      <c r="U60" s="2050"/>
      <c r="V60" s="2050" t="s">
        <v>888</v>
      </c>
      <c r="W60" s="2050"/>
      <c r="X60" s="2050"/>
      <c r="Y60" s="2050"/>
      <c r="Z60" s="2050"/>
      <c r="AA60" s="2051"/>
      <c r="AB60" s="378"/>
    </row>
    <row r="61" spans="2:28" ht="15" thickBot="1" x14ac:dyDescent="0.4">
      <c r="B61" s="377"/>
      <c r="C61" s="2047" t="s">
        <v>577</v>
      </c>
      <c r="D61" s="2048"/>
      <c r="E61" s="2048"/>
      <c r="F61" s="2048"/>
      <c r="G61" s="2246"/>
      <c r="H61" s="2247">
        <v>0.87949999999999995</v>
      </c>
      <c r="I61" s="2154"/>
      <c r="J61" s="2154"/>
      <c r="K61" s="2154"/>
      <c r="L61" s="2154"/>
      <c r="M61" s="2154"/>
      <c r="N61" s="2248"/>
      <c r="O61" s="2248"/>
      <c r="P61" s="2248"/>
      <c r="Q61" s="2248"/>
      <c r="R61" s="2248"/>
      <c r="S61" s="2248"/>
      <c r="T61" s="2248"/>
      <c r="U61" s="2248"/>
      <c r="V61" s="2154"/>
      <c r="W61" s="2154"/>
      <c r="X61" s="2154"/>
      <c r="Y61" s="2154"/>
      <c r="Z61" s="2154"/>
      <c r="AA61" s="2249"/>
      <c r="AB61" s="378"/>
    </row>
    <row r="62" spans="2:28" x14ac:dyDescent="0.35">
      <c r="B62" s="379"/>
      <c r="C62" s="190"/>
      <c r="D62" s="190"/>
      <c r="E62" s="190"/>
      <c r="F62" s="190"/>
      <c r="G62" s="190"/>
      <c r="H62" s="190"/>
      <c r="I62" s="190"/>
      <c r="J62" s="190"/>
      <c r="K62" s="190"/>
      <c r="L62" s="190"/>
      <c r="M62" s="190"/>
      <c r="N62" s="190"/>
      <c r="O62" s="190"/>
      <c r="P62" s="190"/>
      <c r="Q62" s="190"/>
      <c r="R62" s="190"/>
      <c r="S62" s="190"/>
      <c r="T62" s="190"/>
      <c r="U62" s="190"/>
      <c r="V62" s="190"/>
      <c r="W62" s="190"/>
      <c r="X62" s="190"/>
      <c r="Y62" s="190"/>
      <c r="Z62" s="190"/>
      <c r="AA62" s="190"/>
      <c r="AB62" s="380"/>
    </row>
    <row r="101" ht="6" customHeight="1" x14ac:dyDescent="0.35"/>
  </sheetData>
  <mergeCells count="86">
    <mergeCell ref="C30:J32"/>
    <mergeCell ref="K30:R30"/>
    <mergeCell ref="S30:W30"/>
    <mergeCell ref="X30:AA30"/>
    <mergeCell ref="K31:N31"/>
    <mergeCell ref="O31:R31"/>
    <mergeCell ref="S31:T31"/>
    <mergeCell ref="U31:W31"/>
    <mergeCell ref="X31:Y31"/>
    <mergeCell ref="Z31:AA31"/>
    <mergeCell ref="K32:N32"/>
    <mergeCell ref="O32:R32"/>
    <mergeCell ref="S32:T32"/>
    <mergeCell ref="U32:W32"/>
    <mergeCell ref="X32:Y32"/>
    <mergeCell ref="Z32:AA32"/>
    <mergeCell ref="C60:G60"/>
    <mergeCell ref="H60:I60"/>
    <mergeCell ref="J60:M60"/>
    <mergeCell ref="N60:U60"/>
    <mergeCell ref="V60:AA60"/>
    <mergeCell ref="C61:G61"/>
    <mergeCell ref="H61:I61"/>
    <mergeCell ref="J61:M61"/>
    <mergeCell ref="N61:U61"/>
    <mergeCell ref="V61:AA61"/>
    <mergeCell ref="C42:AA42"/>
    <mergeCell ref="C43:AA55"/>
    <mergeCell ref="C58:G59"/>
    <mergeCell ref="H58:I59"/>
    <mergeCell ref="J58:M59"/>
    <mergeCell ref="N58:U59"/>
    <mergeCell ref="V58:AA59"/>
    <mergeCell ref="C37:G37"/>
    <mergeCell ref="K37:AA37"/>
    <mergeCell ref="C38:G38"/>
    <mergeCell ref="K38:AA38"/>
    <mergeCell ref="C39:G39"/>
    <mergeCell ref="K39:AA39"/>
    <mergeCell ref="C34:AA34"/>
    <mergeCell ref="C35:G36"/>
    <mergeCell ref="H35:H36"/>
    <mergeCell ref="I35:I36"/>
    <mergeCell ref="J35:J36"/>
    <mergeCell ref="K35:AA36"/>
    <mergeCell ref="C26:H26"/>
    <mergeCell ref="I26:AA26"/>
    <mergeCell ref="C28:H28"/>
    <mergeCell ref="I28:J28"/>
    <mergeCell ref="K28:N28"/>
    <mergeCell ref="O28:Q28"/>
    <mergeCell ref="S28:T28"/>
    <mergeCell ref="V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C7:H8"/>
    <mergeCell ref="I7:AA8"/>
    <mergeCell ref="B2:G4"/>
    <mergeCell ref="H2:AB2"/>
    <mergeCell ref="H3:O3"/>
    <mergeCell ref="P3:AB3"/>
    <mergeCell ref="H4:AB4"/>
  </mergeCells>
  <pageMargins left="0.7" right="0.7" top="0.75" bottom="0.75" header="0.3" footer="0.3"/>
  <drawing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AB102"/>
  <sheetViews>
    <sheetView topLeftCell="A25" zoomScale="70" zoomScaleNormal="70" workbookViewId="0">
      <selection activeCell="B28" sqref="A1:XFD1048576"/>
    </sheetView>
  </sheetViews>
  <sheetFormatPr baseColWidth="10" defaultColWidth="3.7265625" defaultRowHeight="14.5" x14ac:dyDescent="0.35"/>
  <cols>
    <col min="1" max="1" width="3.7265625" style="420"/>
    <col min="2" max="6" width="2.7265625" style="218" customWidth="1"/>
    <col min="7" max="7" width="4.26953125" style="218" customWidth="1"/>
    <col min="8" max="8" width="19.7265625" style="218" customWidth="1"/>
    <col min="9" max="9" width="20.26953125" style="218" customWidth="1"/>
    <col min="10" max="10" width="18.26953125" style="218" customWidth="1"/>
    <col min="11" max="12" width="3.453125" style="218" customWidth="1"/>
    <col min="13" max="13" width="2.7265625" style="218" customWidth="1"/>
    <col min="14" max="14" width="6.26953125" style="218" customWidth="1"/>
    <col min="15" max="16" width="4.7265625" style="218" customWidth="1"/>
    <col min="17" max="17" width="3.453125" style="218" customWidth="1"/>
    <col min="18" max="18" width="3.7265625" style="218"/>
    <col min="19" max="20" width="8" style="218" customWidth="1"/>
    <col min="21" max="21" width="3.54296875" style="218" customWidth="1"/>
    <col min="22" max="22" width="3.7265625" style="218"/>
    <col min="23" max="24" width="5" style="218" customWidth="1"/>
    <col min="25" max="25" width="7.26953125" style="218" customWidth="1"/>
    <col min="26" max="27" width="6.7265625" style="218" customWidth="1"/>
    <col min="28" max="28" width="5.26953125" style="420" customWidth="1"/>
    <col min="29" max="31" width="3.7265625" style="420"/>
    <col min="32" max="32" width="5" style="420" customWidth="1"/>
    <col min="33" max="16384" width="3.7265625" style="420"/>
  </cols>
  <sheetData>
    <row r="1" spans="1:28" x14ac:dyDescent="0.35">
      <c r="A1" s="193"/>
    </row>
    <row r="2" spans="1:28" ht="15" thickBot="1" x14ac:dyDescent="0.4">
      <c r="B2" s="187"/>
      <c r="C2" s="187"/>
      <c r="D2" s="187"/>
      <c r="E2" s="187"/>
      <c r="F2" s="187"/>
    </row>
    <row r="3" spans="1:28" ht="45.75" customHeight="1" x14ac:dyDescent="0.35">
      <c r="B3" s="2150"/>
      <c r="C3" s="2151"/>
      <c r="D3" s="2151"/>
      <c r="E3" s="2151"/>
      <c r="F3" s="2151"/>
      <c r="G3" s="2151"/>
      <c r="H3" s="974" t="s">
        <v>0</v>
      </c>
      <c r="I3" s="974"/>
      <c r="J3" s="974"/>
      <c r="K3" s="974"/>
      <c r="L3" s="974"/>
      <c r="M3" s="974"/>
      <c r="N3" s="974"/>
      <c r="O3" s="974"/>
      <c r="P3" s="974"/>
      <c r="Q3" s="974"/>
      <c r="R3" s="974"/>
      <c r="S3" s="974"/>
      <c r="T3" s="974"/>
      <c r="U3" s="974"/>
      <c r="V3" s="974"/>
      <c r="W3" s="974"/>
      <c r="X3" s="974"/>
      <c r="Y3" s="974"/>
      <c r="Z3" s="974"/>
      <c r="AA3" s="974"/>
      <c r="AB3" s="975"/>
    </row>
    <row r="4" spans="1:28" ht="15" customHeight="1" x14ac:dyDescent="0.35">
      <c r="B4" s="2152"/>
      <c r="C4" s="716"/>
      <c r="D4" s="716"/>
      <c r="E4" s="716"/>
      <c r="F4" s="716"/>
      <c r="G4" s="716"/>
      <c r="H4" s="862" t="s">
        <v>1</v>
      </c>
      <c r="I4" s="862"/>
      <c r="J4" s="862"/>
      <c r="K4" s="862"/>
      <c r="L4" s="862"/>
      <c r="M4" s="862"/>
      <c r="N4" s="862"/>
      <c r="O4" s="862"/>
      <c r="P4" s="862" t="s">
        <v>2</v>
      </c>
      <c r="Q4" s="862"/>
      <c r="R4" s="862"/>
      <c r="S4" s="862"/>
      <c r="T4" s="862"/>
      <c r="U4" s="862"/>
      <c r="V4" s="862"/>
      <c r="W4" s="862"/>
      <c r="X4" s="862"/>
      <c r="Y4" s="862"/>
      <c r="Z4" s="862"/>
      <c r="AA4" s="862"/>
      <c r="AB4" s="863"/>
    </row>
    <row r="5" spans="1:28" ht="15.75" customHeight="1" thickBot="1" x14ac:dyDescent="0.4">
      <c r="B5" s="2153"/>
      <c r="C5" s="2154"/>
      <c r="D5" s="2154"/>
      <c r="E5" s="2154"/>
      <c r="F5" s="2154"/>
      <c r="G5" s="2154"/>
      <c r="H5" s="864" t="s">
        <v>3</v>
      </c>
      <c r="I5" s="864"/>
      <c r="J5" s="864"/>
      <c r="K5" s="864"/>
      <c r="L5" s="864"/>
      <c r="M5" s="864"/>
      <c r="N5" s="864"/>
      <c r="O5" s="864"/>
      <c r="P5" s="864"/>
      <c r="Q5" s="864"/>
      <c r="R5" s="864"/>
      <c r="S5" s="864"/>
      <c r="T5" s="864"/>
      <c r="U5" s="864"/>
      <c r="V5" s="864"/>
      <c r="W5" s="864"/>
      <c r="X5" s="864"/>
      <c r="Y5" s="864"/>
      <c r="Z5" s="864"/>
      <c r="AA5" s="864"/>
      <c r="AB5" s="865"/>
    </row>
    <row r="6" spans="1:28" x14ac:dyDescent="0.35">
      <c r="H6" s="356"/>
      <c r="I6" s="356"/>
      <c r="J6" s="356"/>
      <c r="K6" s="356"/>
      <c r="L6" s="356"/>
      <c r="M6" s="356"/>
      <c r="N6" s="356"/>
      <c r="O6" s="356"/>
      <c r="P6" s="356"/>
      <c r="Q6" s="356"/>
      <c r="R6" s="356"/>
      <c r="S6" s="356"/>
      <c r="T6" s="356"/>
      <c r="U6" s="356"/>
      <c r="V6" s="356"/>
      <c r="W6" s="356"/>
      <c r="X6" s="356"/>
      <c r="Y6" s="356"/>
      <c r="Z6" s="356"/>
      <c r="AA6" s="356"/>
      <c r="AB6" s="356"/>
    </row>
    <row r="7" spans="1:28" ht="15" thickBot="1" x14ac:dyDescent="0.4">
      <c r="B7" s="196"/>
      <c r="C7" s="360"/>
      <c r="D7" s="360"/>
      <c r="E7" s="360"/>
      <c r="F7" s="360"/>
      <c r="G7" s="360"/>
      <c r="H7" s="360"/>
      <c r="I7" s="359"/>
      <c r="J7" s="359"/>
      <c r="K7" s="359"/>
      <c r="L7" s="359"/>
      <c r="M7" s="359"/>
      <c r="N7" s="359"/>
      <c r="O7" s="359"/>
      <c r="P7" s="359"/>
      <c r="Q7" s="359"/>
      <c r="R7" s="360"/>
      <c r="S7" s="360"/>
      <c r="T7" s="360"/>
      <c r="U7" s="360"/>
      <c r="V7" s="360"/>
      <c r="W7" s="360"/>
      <c r="X7" s="360"/>
      <c r="Y7" s="360"/>
      <c r="Z7" s="360"/>
      <c r="AA7" s="360"/>
      <c r="AB7" s="361"/>
    </row>
    <row r="8" spans="1:28" ht="15" customHeight="1" x14ac:dyDescent="0.35">
      <c r="B8" s="197"/>
      <c r="C8" s="2144" t="s">
        <v>517</v>
      </c>
      <c r="D8" s="2145"/>
      <c r="E8" s="2145"/>
      <c r="F8" s="2145"/>
      <c r="G8" s="2145"/>
      <c r="H8" s="2146"/>
      <c r="I8" s="1034" t="s">
        <v>518</v>
      </c>
      <c r="J8" s="1035"/>
      <c r="K8" s="1035"/>
      <c r="L8" s="1035"/>
      <c r="M8" s="1035"/>
      <c r="N8" s="1035"/>
      <c r="O8" s="1035"/>
      <c r="P8" s="1035"/>
      <c r="Q8" s="1035"/>
      <c r="R8" s="1035"/>
      <c r="S8" s="1035"/>
      <c r="T8" s="1035"/>
      <c r="U8" s="1035"/>
      <c r="V8" s="1035"/>
      <c r="W8" s="1035"/>
      <c r="X8" s="1035"/>
      <c r="Y8" s="1035"/>
      <c r="Z8" s="1035"/>
      <c r="AA8" s="1036"/>
      <c r="AB8" s="363"/>
    </row>
    <row r="9" spans="1:28" ht="15" thickBot="1" x14ac:dyDescent="0.4">
      <c r="B9" s="197"/>
      <c r="C9" s="2147"/>
      <c r="D9" s="2148"/>
      <c r="E9" s="2148"/>
      <c r="F9" s="2148"/>
      <c r="G9" s="2148"/>
      <c r="H9" s="2149"/>
      <c r="I9" s="1037"/>
      <c r="J9" s="1038"/>
      <c r="K9" s="1038"/>
      <c r="L9" s="1038"/>
      <c r="M9" s="1038"/>
      <c r="N9" s="1038"/>
      <c r="O9" s="1038"/>
      <c r="P9" s="1038"/>
      <c r="Q9" s="1038"/>
      <c r="R9" s="1038"/>
      <c r="S9" s="1038"/>
      <c r="T9" s="1038"/>
      <c r="U9" s="1038"/>
      <c r="V9" s="1038"/>
      <c r="W9" s="1038"/>
      <c r="X9" s="1038"/>
      <c r="Y9" s="1038"/>
      <c r="Z9" s="1038"/>
      <c r="AA9" s="1039"/>
      <c r="AB9" s="363"/>
    </row>
    <row r="10" spans="1:28" ht="15" thickBot="1" x14ac:dyDescent="0.4">
      <c r="B10" s="197"/>
      <c r="C10" s="366"/>
      <c r="D10" s="366"/>
      <c r="E10" s="366"/>
      <c r="F10" s="366"/>
      <c r="G10" s="366"/>
      <c r="H10" s="366"/>
      <c r="I10" s="365"/>
      <c r="J10" s="365"/>
      <c r="K10" s="365"/>
      <c r="L10" s="365"/>
      <c r="M10" s="365"/>
      <c r="N10" s="365"/>
      <c r="O10" s="365"/>
      <c r="P10" s="365"/>
      <c r="Q10" s="365"/>
      <c r="R10" s="366"/>
      <c r="S10" s="366"/>
      <c r="T10" s="366"/>
      <c r="U10" s="366"/>
      <c r="V10" s="366"/>
      <c r="W10" s="366"/>
      <c r="X10" s="366"/>
      <c r="Y10" s="366"/>
      <c r="Z10" s="366"/>
      <c r="AA10" s="366"/>
      <c r="AB10" s="363"/>
    </row>
    <row r="11" spans="1:28" ht="15" customHeight="1" thickBot="1" x14ac:dyDescent="0.4">
      <c r="B11" s="197"/>
      <c r="C11" s="2144" t="s">
        <v>519</v>
      </c>
      <c r="D11" s="2145"/>
      <c r="E11" s="2145"/>
      <c r="F11" s="2145"/>
      <c r="G11" s="2145"/>
      <c r="H11" s="2146"/>
      <c r="I11" s="1051" t="s">
        <v>578</v>
      </c>
      <c r="J11" s="1052"/>
      <c r="K11" s="1052"/>
      <c r="L11" s="1052"/>
      <c r="M11" s="1052"/>
      <c r="N11" s="1052"/>
      <c r="O11" s="1052"/>
      <c r="P11" s="1052"/>
      <c r="Q11" s="1053"/>
      <c r="R11" s="2155" t="s">
        <v>7</v>
      </c>
      <c r="S11" s="2156"/>
      <c r="T11" s="2156"/>
      <c r="U11" s="2157"/>
      <c r="V11" s="2158" t="s">
        <v>521</v>
      </c>
      <c r="W11" s="2159"/>
      <c r="X11" s="2159"/>
      <c r="Y11" s="2159"/>
      <c r="Z11" s="2159"/>
      <c r="AA11" s="2160"/>
      <c r="AB11" s="363"/>
    </row>
    <row r="12" spans="1:28" ht="22.5" customHeight="1" thickBot="1" x14ac:dyDescent="0.4">
      <c r="B12" s="197"/>
      <c r="C12" s="2147"/>
      <c r="D12" s="2148"/>
      <c r="E12" s="2148"/>
      <c r="F12" s="2148"/>
      <c r="G12" s="2148"/>
      <c r="H12" s="2149"/>
      <c r="I12" s="1054"/>
      <c r="J12" s="1055"/>
      <c r="K12" s="1055"/>
      <c r="L12" s="1055"/>
      <c r="M12" s="1055"/>
      <c r="N12" s="1055"/>
      <c r="O12" s="1055"/>
      <c r="P12" s="1055"/>
      <c r="Q12" s="1056"/>
      <c r="R12" s="840" t="s">
        <v>579</v>
      </c>
      <c r="S12" s="841"/>
      <c r="T12" s="841"/>
      <c r="U12" s="842"/>
      <c r="V12" s="2141">
        <v>2</v>
      </c>
      <c r="W12" s="2142"/>
      <c r="X12" s="2142"/>
      <c r="Y12" s="2142"/>
      <c r="Z12" s="2142"/>
      <c r="AA12" s="2143"/>
      <c r="AB12" s="363"/>
    </row>
    <row r="13" spans="1:28" ht="15" thickBot="1" x14ac:dyDescent="0.4">
      <c r="B13" s="198"/>
      <c r="C13" s="188"/>
      <c r="D13" s="188"/>
      <c r="E13" s="188"/>
      <c r="F13" s="188"/>
      <c r="G13" s="188"/>
      <c r="H13" s="188"/>
      <c r="I13" s="188"/>
      <c r="J13" s="188"/>
      <c r="K13" s="188"/>
      <c r="L13" s="188"/>
      <c r="M13" s="188"/>
      <c r="N13" s="188"/>
      <c r="O13" s="188"/>
      <c r="P13" s="188"/>
      <c r="Q13" s="188"/>
      <c r="R13" s="188"/>
      <c r="S13" s="188"/>
      <c r="T13" s="188"/>
      <c r="U13" s="188"/>
      <c r="V13" s="188"/>
      <c r="W13" s="188"/>
      <c r="X13" s="188"/>
      <c r="Y13" s="188"/>
      <c r="Z13" s="188"/>
      <c r="AA13" s="188"/>
      <c r="AB13" s="369"/>
    </row>
    <row r="14" spans="1:28" ht="15" customHeight="1" x14ac:dyDescent="0.35">
      <c r="B14" s="198"/>
      <c r="C14" s="2144" t="s">
        <v>226</v>
      </c>
      <c r="D14" s="2145"/>
      <c r="E14" s="2145"/>
      <c r="F14" s="2145"/>
      <c r="G14" s="2145"/>
      <c r="H14" s="2146"/>
      <c r="I14" s="2110" t="s">
        <v>580</v>
      </c>
      <c r="J14" s="2111"/>
      <c r="K14" s="2111"/>
      <c r="L14" s="2111"/>
      <c r="M14" s="2111"/>
      <c r="N14" s="2111"/>
      <c r="O14" s="2111"/>
      <c r="P14" s="2111"/>
      <c r="Q14" s="2111"/>
      <c r="R14" s="2111"/>
      <c r="S14" s="2112"/>
      <c r="T14" s="2144" t="s">
        <v>524</v>
      </c>
      <c r="U14" s="2145"/>
      <c r="V14" s="2145"/>
      <c r="W14" s="2145"/>
      <c r="X14" s="2145"/>
      <c r="Y14" s="2145"/>
      <c r="Z14" s="2145"/>
      <c r="AA14" s="2146"/>
      <c r="AB14" s="369"/>
    </row>
    <row r="15" spans="1:28" ht="30" customHeight="1" thickBot="1" x14ac:dyDescent="0.4">
      <c r="B15" s="198"/>
      <c r="C15" s="2147"/>
      <c r="D15" s="2148"/>
      <c r="E15" s="2148"/>
      <c r="F15" s="2148"/>
      <c r="G15" s="2148"/>
      <c r="H15" s="2149"/>
      <c r="I15" s="2113"/>
      <c r="J15" s="2114"/>
      <c r="K15" s="2114"/>
      <c r="L15" s="2114"/>
      <c r="M15" s="2114"/>
      <c r="N15" s="2114"/>
      <c r="O15" s="2114"/>
      <c r="P15" s="2114"/>
      <c r="Q15" s="2114"/>
      <c r="R15" s="2114"/>
      <c r="S15" s="2115"/>
      <c r="T15" s="965" t="s">
        <v>158</v>
      </c>
      <c r="U15" s="966"/>
      <c r="V15" s="966"/>
      <c r="W15" s="966"/>
      <c r="X15" s="966"/>
      <c r="Y15" s="966"/>
      <c r="Z15" s="966"/>
      <c r="AA15" s="967"/>
      <c r="AB15" s="369"/>
    </row>
    <row r="16" spans="1:28" ht="15" thickBot="1" x14ac:dyDescent="0.4">
      <c r="B16" s="198"/>
      <c r="C16" s="188"/>
      <c r="D16" s="188"/>
      <c r="E16" s="188"/>
      <c r="F16" s="188"/>
      <c r="G16" s="188"/>
      <c r="H16" s="188"/>
      <c r="I16" s="188"/>
      <c r="J16" s="188"/>
      <c r="K16" s="188"/>
      <c r="L16" s="188"/>
      <c r="M16" s="188"/>
      <c r="N16" s="188"/>
      <c r="O16" s="188"/>
      <c r="P16" s="188"/>
      <c r="Q16" s="188"/>
      <c r="R16" s="188"/>
      <c r="S16" s="188"/>
      <c r="T16" s="188"/>
      <c r="U16" s="188"/>
      <c r="V16" s="188"/>
      <c r="W16" s="188"/>
      <c r="X16" s="188"/>
      <c r="Y16" s="188"/>
      <c r="Z16" s="188"/>
      <c r="AA16" s="188"/>
      <c r="AB16" s="369"/>
    </row>
    <row r="17" spans="2:28" ht="57.75" customHeight="1" thickBot="1" x14ac:dyDescent="0.4">
      <c r="B17" s="198"/>
      <c r="C17" s="2161" t="s">
        <v>525</v>
      </c>
      <c r="D17" s="2162"/>
      <c r="E17" s="2162"/>
      <c r="F17" s="2162"/>
      <c r="G17" s="2162"/>
      <c r="H17" s="2163"/>
      <c r="I17" s="2164" t="s">
        <v>581</v>
      </c>
      <c r="J17" s="2165"/>
      <c r="K17" s="2165"/>
      <c r="L17" s="2165"/>
      <c r="M17" s="2165"/>
      <c r="N17" s="2165"/>
      <c r="O17" s="2165"/>
      <c r="P17" s="2165"/>
      <c r="Q17" s="2165"/>
      <c r="R17" s="2165"/>
      <c r="S17" s="2165"/>
      <c r="T17" s="2165"/>
      <c r="U17" s="2165"/>
      <c r="V17" s="2165"/>
      <c r="W17" s="2165"/>
      <c r="X17" s="2165"/>
      <c r="Y17" s="2165"/>
      <c r="Z17" s="2165"/>
      <c r="AA17" s="2166"/>
      <c r="AB17" s="369"/>
    </row>
    <row r="18" spans="2:28" ht="16.5" customHeight="1" thickBot="1" x14ac:dyDescent="0.4">
      <c r="B18" s="198"/>
      <c r="C18" s="366"/>
      <c r="D18" s="366"/>
      <c r="E18" s="366"/>
      <c r="F18" s="366"/>
      <c r="G18" s="366"/>
      <c r="H18" s="366"/>
      <c r="I18" s="370"/>
      <c r="J18" s="370"/>
      <c r="K18" s="370"/>
      <c r="L18" s="370"/>
      <c r="M18" s="370"/>
      <c r="N18" s="370"/>
      <c r="O18" s="370"/>
      <c r="P18" s="370"/>
      <c r="Q18" s="370"/>
      <c r="R18" s="370"/>
      <c r="S18" s="370"/>
      <c r="T18" s="370"/>
      <c r="U18" s="370"/>
      <c r="V18" s="370"/>
      <c r="W18" s="370"/>
      <c r="X18" s="370"/>
      <c r="Y18" s="370"/>
      <c r="Z18" s="370"/>
      <c r="AA18" s="370"/>
      <c r="AB18" s="369"/>
    </row>
    <row r="19" spans="2:28" ht="57" customHeight="1" thickBot="1" x14ac:dyDescent="0.4">
      <c r="B19" s="198"/>
      <c r="C19" s="2161" t="s">
        <v>15</v>
      </c>
      <c r="D19" s="2162"/>
      <c r="E19" s="2162"/>
      <c r="F19" s="2162"/>
      <c r="G19" s="2162"/>
      <c r="H19" s="2163"/>
      <c r="I19" s="2081" t="s">
        <v>582</v>
      </c>
      <c r="J19" s="2082"/>
      <c r="K19" s="2082"/>
      <c r="L19" s="2082"/>
      <c r="M19" s="2082"/>
      <c r="N19" s="2082"/>
      <c r="O19" s="2082"/>
      <c r="P19" s="2082"/>
      <c r="Q19" s="2082"/>
      <c r="R19" s="2082"/>
      <c r="S19" s="2082"/>
      <c r="T19" s="2082"/>
      <c r="U19" s="2082"/>
      <c r="V19" s="2082"/>
      <c r="W19" s="2082"/>
      <c r="X19" s="2082"/>
      <c r="Y19" s="2082"/>
      <c r="Z19" s="2082"/>
      <c r="AA19" s="2083"/>
      <c r="AB19" s="369"/>
    </row>
    <row r="20" spans="2:28" ht="16.5" customHeight="1" thickBot="1" x14ac:dyDescent="0.4">
      <c r="B20" s="198"/>
      <c r="C20" s="366"/>
      <c r="D20" s="366"/>
      <c r="E20" s="366"/>
      <c r="F20" s="366"/>
      <c r="G20" s="366"/>
      <c r="H20" s="366"/>
      <c r="I20" s="370"/>
      <c r="J20" s="370"/>
      <c r="K20" s="370"/>
      <c r="L20" s="370"/>
      <c r="M20" s="370"/>
      <c r="N20" s="370"/>
      <c r="O20" s="370"/>
      <c r="P20" s="370"/>
      <c r="Q20" s="370"/>
      <c r="R20" s="370"/>
      <c r="S20" s="370"/>
      <c r="T20" s="370"/>
      <c r="U20" s="370"/>
      <c r="V20" s="370"/>
      <c r="W20" s="370"/>
      <c r="X20" s="370"/>
      <c r="Y20" s="370"/>
      <c r="Z20" s="370"/>
      <c r="AA20" s="370"/>
      <c r="AB20" s="369"/>
    </row>
    <row r="21" spans="2:28" x14ac:dyDescent="0.35">
      <c r="B21" s="198"/>
      <c r="C21" s="2167" t="s">
        <v>528</v>
      </c>
      <c r="D21" s="2168"/>
      <c r="E21" s="2168"/>
      <c r="F21" s="2168"/>
      <c r="G21" s="2168"/>
      <c r="H21" s="2169"/>
      <c r="I21" s="2121" t="s">
        <v>529</v>
      </c>
      <c r="J21" s="2122"/>
      <c r="K21" s="2122"/>
      <c r="L21" s="2123"/>
      <c r="M21" s="2158" t="s">
        <v>550</v>
      </c>
      <c r="N21" s="2159"/>
      <c r="O21" s="2159"/>
      <c r="P21" s="2159"/>
      <c r="Q21" s="2159"/>
      <c r="R21" s="2159"/>
      <c r="S21" s="2160"/>
      <c r="T21" s="2158" t="s">
        <v>530</v>
      </c>
      <c r="U21" s="2159"/>
      <c r="V21" s="2159"/>
      <c r="W21" s="2159"/>
      <c r="X21" s="2159"/>
      <c r="Y21" s="2159"/>
      <c r="Z21" s="2159"/>
      <c r="AA21" s="2160"/>
      <c r="AB21" s="369"/>
    </row>
    <row r="22" spans="2:28" ht="15" thickBot="1" x14ac:dyDescent="0.4">
      <c r="B22" s="198"/>
      <c r="C22" s="2170"/>
      <c r="D22" s="2171"/>
      <c r="E22" s="2171"/>
      <c r="F22" s="2171"/>
      <c r="G22" s="2171"/>
      <c r="H22" s="2172"/>
      <c r="I22" s="2124"/>
      <c r="J22" s="2125"/>
      <c r="K22" s="2125"/>
      <c r="L22" s="2126"/>
      <c r="M22" s="973" t="s">
        <v>147</v>
      </c>
      <c r="N22" s="1276"/>
      <c r="O22" s="1276"/>
      <c r="P22" s="1276"/>
      <c r="Q22" s="1276"/>
      <c r="R22" s="1276"/>
      <c r="S22" s="1277"/>
      <c r="T22" s="1062" t="s">
        <v>583</v>
      </c>
      <c r="U22" s="1063"/>
      <c r="V22" s="1063"/>
      <c r="W22" s="1063"/>
      <c r="X22" s="1063"/>
      <c r="Y22" s="1063"/>
      <c r="Z22" s="1063"/>
      <c r="AA22" s="1064"/>
      <c r="AB22" s="369"/>
    </row>
    <row r="23" spans="2:28" ht="15" thickBot="1" x14ac:dyDescent="0.4">
      <c r="B23" s="198"/>
      <c r="C23" s="188"/>
      <c r="D23" s="188"/>
      <c r="E23" s="188"/>
      <c r="F23" s="188"/>
      <c r="G23" s="188"/>
      <c r="H23" s="188"/>
      <c r="I23" s="188"/>
      <c r="J23" s="188"/>
      <c r="K23" s="188"/>
      <c r="L23" s="188"/>
      <c r="M23" s="188"/>
      <c r="N23" s="188"/>
      <c r="O23" s="188"/>
      <c r="P23" s="188"/>
      <c r="Q23" s="188"/>
      <c r="R23" s="188"/>
      <c r="S23" s="188"/>
      <c r="T23" s="188"/>
      <c r="U23" s="188"/>
      <c r="V23" s="188"/>
      <c r="W23" s="188"/>
      <c r="X23" s="188"/>
      <c r="Y23" s="188"/>
      <c r="Z23" s="188"/>
      <c r="AA23" s="188"/>
      <c r="AB23" s="369"/>
    </row>
    <row r="24" spans="2:28" ht="31.5" customHeight="1" x14ac:dyDescent="0.35">
      <c r="B24" s="198"/>
      <c r="C24" s="2158" t="s">
        <v>531</v>
      </c>
      <c r="D24" s="2159"/>
      <c r="E24" s="2159"/>
      <c r="F24" s="2159"/>
      <c r="G24" s="2159"/>
      <c r="H24" s="2159"/>
      <c r="I24" s="2160"/>
      <c r="J24" s="2158" t="s">
        <v>569</v>
      </c>
      <c r="K24" s="2159"/>
      <c r="L24" s="2159"/>
      <c r="M24" s="2159"/>
      <c r="N24" s="2159"/>
      <c r="O24" s="2159"/>
      <c r="P24" s="2160"/>
      <c r="Q24" s="2158" t="s">
        <v>532</v>
      </c>
      <c r="R24" s="2159"/>
      <c r="S24" s="2159"/>
      <c r="T24" s="2159"/>
      <c r="U24" s="2159"/>
      <c r="V24" s="2159"/>
      <c r="W24" s="2159"/>
      <c r="X24" s="2159"/>
      <c r="Y24" s="2159"/>
      <c r="Z24" s="2159"/>
      <c r="AA24" s="2160"/>
      <c r="AB24" s="369"/>
    </row>
    <row r="25" spans="2:28" ht="33.75" customHeight="1" thickBot="1" x14ac:dyDescent="0.4">
      <c r="B25" s="198"/>
      <c r="C25" s="2130" t="s">
        <v>584</v>
      </c>
      <c r="D25" s="2131"/>
      <c r="E25" s="2131"/>
      <c r="F25" s="2131"/>
      <c r="G25" s="2131"/>
      <c r="H25" s="2131"/>
      <c r="I25" s="2132"/>
      <c r="J25" s="2173" t="s">
        <v>533</v>
      </c>
      <c r="K25" s="2174"/>
      <c r="L25" s="2174"/>
      <c r="M25" s="2174"/>
      <c r="N25" s="2174"/>
      <c r="O25" s="2174"/>
      <c r="P25" s="2175"/>
      <c r="Q25" s="2133" t="s">
        <v>113</v>
      </c>
      <c r="R25" s="2134"/>
      <c r="S25" s="2134"/>
      <c r="T25" s="2134"/>
      <c r="U25" s="2134"/>
      <c r="V25" s="2134"/>
      <c r="W25" s="2134"/>
      <c r="X25" s="2134"/>
      <c r="Y25" s="2134"/>
      <c r="Z25" s="2134"/>
      <c r="AA25" s="2135"/>
      <c r="AB25" s="369"/>
    </row>
    <row r="26" spans="2:28" ht="15" thickBot="1" x14ac:dyDescent="0.4">
      <c r="B26" s="198"/>
      <c r="C26" s="188"/>
      <c r="D26" s="188"/>
      <c r="E26" s="188"/>
      <c r="F26" s="188"/>
      <c r="G26" s="188"/>
      <c r="H26" s="188"/>
      <c r="I26" s="188"/>
      <c r="J26" s="188"/>
      <c r="K26" s="188"/>
      <c r="L26" s="188"/>
      <c r="M26" s="188"/>
      <c r="N26" s="188"/>
      <c r="O26" s="188"/>
      <c r="P26" s="188"/>
      <c r="Q26" s="188"/>
      <c r="R26" s="188"/>
      <c r="S26" s="188"/>
      <c r="T26" s="188"/>
      <c r="U26" s="188"/>
      <c r="V26" s="188"/>
      <c r="W26" s="188"/>
      <c r="X26" s="188"/>
      <c r="Y26" s="188"/>
      <c r="Z26" s="188"/>
      <c r="AA26" s="188"/>
      <c r="AB26" s="369"/>
    </row>
    <row r="27" spans="2:28" ht="33" customHeight="1" thickBot="1" x14ac:dyDescent="0.4">
      <c r="B27" s="198"/>
      <c r="C27" s="2161" t="s">
        <v>534</v>
      </c>
      <c r="D27" s="2162"/>
      <c r="E27" s="2162"/>
      <c r="F27" s="2162"/>
      <c r="G27" s="2162"/>
      <c r="H27" s="2163"/>
      <c r="I27" s="1887" t="s">
        <v>889</v>
      </c>
      <c r="J27" s="1888"/>
      <c r="K27" s="1888"/>
      <c r="L27" s="1888"/>
      <c r="M27" s="1888"/>
      <c r="N27" s="1888"/>
      <c r="O27" s="1888"/>
      <c r="P27" s="1888"/>
      <c r="Q27" s="1888"/>
      <c r="R27" s="1888"/>
      <c r="S27" s="1888"/>
      <c r="T27" s="1888"/>
      <c r="U27" s="1888"/>
      <c r="V27" s="1888"/>
      <c r="W27" s="1888"/>
      <c r="X27" s="1888"/>
      <c r="Y27" s="1888"/>
      <c r="Z27" s="1888"/>
      <c r="AA27" s="1889"/>
      <c r="AB27" s="369"/>
    </row>
    <row r="28" spans="2:28" ht="15" thickBot="1" x14ac:dyDescent="0.4">
      <c r="B28" s="198"/>
      <c r="C28" s="366"/>
      <c r="D28" s="366"/>
      <c r="E28" s="366"/>
      <c r="F28" s="366"/>
      <c r="G28" s="366"/>
      <c r="H28" s="366"/>
      <c r="I28" s="370"/>
      <c r="J28" s="370"/>
      <c r="K28" s="370"/>
      <c r="L28" s="370"/>
      <c r="M28" s="370"/>
      <c r="N28" s="370"/>
      <c r="O28" s="370"/>
      <c r="P28" s="370"/>
      <c r="Q28" s="370"/>
      <c r="R28" s="370"/>
      <c r="S28" s="370"/>
      <c r="T28" s="370"/>
      <c r="U28" s="370"/>
      <c r="V28" s="370"/>
      <c r="W28" s="370"/>
      <c r="X28" s="370"/>
      <c r="Y28" s="370"/>
      <c r="Z28" s="370"/>
      <c r="AA28" s="370"/>
      <c r="AB28" s="369"/>
    </row>
    <row r="29" spans="2:28" ht="39" customHeight="1" thickBot="1" x14ac:dyDescent="0.4">
      <c r="B29" s="198"/>
      <c r="C29" s="2161" t="s">
        <v>28</v>
      </c>
      <c r="D29" s="2162"/>
      <c r="E29" s="2162"/>
      <c r="F29" s="2162"/>
      <c r="G29" s="2162"/>
      <c r="H29" s="2163"/>
      <c r="I29" s="1464" t="s">
        <v>585</v>
      </c>
      <c r="J29" s="1887"/>
      <c r="K29" s="2176" t="s">
        <v>29</v>
      </c>
      <c r="L29" s="2177"/>
      <c r="M29" s="2177"/>
      <c r="N29" s="2178"/>
      <c r="O29" s="818" t="s">
        <v>30</v>
      </c>
      <c r="P29" s="813"/>
      <c r="Q29" s="814"/>
      <c r="R29" s="137"/>
      <c r="S29" s="818" t="s">
        <v>31</v>
      </c>
      <c r="T29" s="813"/>
      <c r="U29" s="137"/>
      <c r="V29" s="1464" t="s">
        <v>33</v>
      </c>
      <c r="W29" s="2136"/>
      <c r="X29" s="2136"/>
      <c r="Y29" s="2136"/>
      <c r="Z29" s="2137"/>
      <c r="AA29" s="137" t="s">
        <v>32</v>
      </c>
      <c r="AB29" s="369"/>
    </row>
    <row r="30" spans="2:28" ht="15" thickBot="1" x14ac:dyDescent="0.4">
      <c r="B30" s="198"/>
      <c r="C30" s="188"/>
      <c r="D30" s="188"/>
      <c r="E30" s="188"/>
      <c r="F30" s="188"/>
      <c r="G30" s="188"/>
      <c r="H30" s="188"/>
      <c r="I30" s="188"/>
      <c r="J30" s="188"/>
      <c r="K30" s="188"/>
      <c r="L30" s="188"/>
      <c r="M30" s="188"/>
      <c r="N30" s="188"/>
      <c r="O30" s="188"/>
      <c r="P30" s="188"/>
      <c r="Q30" s="188"/>
      <c r="R30" s="188"/>
      <c r="S30" s="188"/>
      <c r="T30" s="188"/>
      <c r="U30" s="188"/>
      <c r="V30" s="188"/>
      <c r="W30" s="188"/>
      <c r="X30" s="188"/>
      <c r="Y30" s="188"/>
      <c r="Z30" s="188"/>
      <c r="AA30" s="188"/>
      <c r="AB30" s="369"/>
    </row>
    <row r="31" spans="2:28" ht="15" customHeight="1" x14ac:dyDescent="0.35">
      <c r="B31" s="198"/>
      <c r="C31" s="2167" t="s">
        <v>537</v>
      </c>
      <c r="D31" s="2168"/>
      <c r="E31" s="2168"/>
      <c r="F31" s="2168"/>
      <c r="G31" s="2168"/>
      <c r="H31" s="2168"/>
      <c r="I31" s="2168"/>
      <c r="J31" s="2169"/>
      <c r="K31" s="2183" t="s">
        <v>37</v>
      </c>
      <c r="L31" s="2184"/>
      <c r="M31" s="2184"/>
      <c r="N31" s="2184"/>
      <c r="O31" s="2184"/>
      <c r="P31" s="2184"/>
      <c r="Q31" s="2184"/>
      <c r="R31" s="2185"/>
      <c r="S31" s="2186" t="s">
        <v>36</v>
      </c>
      <c r="T31" s="2186"/>
      <c r="U31" s="2186"/>
      <c r="V31" s="2186"/>
      <c r="W31" s="2186"/>
      <c r="X31" s="2187" t="s">
        <v>35</v>
      </c>
      <c r="Y31" s="2187"/>
      <c r="Z31" s="2187"/>
      <c r="AA31" s="2188"/>
      <c r="AB31" s="369"/>
    </row>
    <row r="32" spans="2:28" ht="15" customHeight="1" x14ac:dyDescent="0.35">
      <c r="B32" s="198"/>
      <c r="C32" s="2180"/>
      <c r="D32" s="2181"/>
      <c r="E32" s="2181"/>
      <c r="F32" s="2181"/>
      <c r="G32" s="2181"/>
      <c r="H32" s="2181"/>
      <c r="I32" s="2181"/>
      <c r="J32" s="2182"/>
      <c r="K32" s="2189" t="s">
        <v>38</v>
      </c>
      <c r="L32" s="2190"/>
      <c r="M32" s="2190"/>
      <c r="N32" s="2191"/>
      <c r="O32" s="2192" t="s">
        <v>39</v>
      </c>
      <c r="P32" s="2190"/>
      <c r="Q32" s="2190"/>
      <c r="R32" s="2191"/>
      <c r="S32" s="2193" t="s">
        <v>38</v>
      </c>
      <c r="T32" s="2193"/>
      <c r="U32" s="2193" t="s">
        <v>39</v>
      </c>
      <c r="V32" s="2193"/>
      <c r="W32" s="2193"/>
      <c r="X32" s="2194" t="s">
        <v>38</v>
      </c>
      <c r="Y32" s="2194"/>
      <c r="Z32" s="2194" t="s">
        <v>39</v>
      </c>
      <c r="AA32" s="2195"/>
      <c r="AB32" s="369"/>
    </row>
    <row r="33" spans="2:28" ht="24.75" customHeight="1" thickBot="1" x14ac:dyDescent="0.4">
      <c r="B33" s="198"/>
      <c r="C33" s="2170"/>
      <c r="D33" s="2171"/>
      <c r="E33" s="2171"/>
      <c r="F33" s="2171"/>
      <c r="G33" s="2171"/>
      <c r="H33" s="2171"/>
      <c r="I33" s="2171"/>
      <c r="J33" s="2172"/>
      <c r="K33" s="2196">
        <v>0</v>
      </c>
      <c r="L33" s="2197"/>
      <c r="M33" s="2197"/>
      <c r="N33" s="2198"/>
      <c r="O33" s="2199">
        <v>1.8</v>
      </c>
      <c r="P33" s="2200"/>
      <c r="Q33" s="2200"/>
      <c r="R33" s="2201"/>
      <c r="S33" s="2179">
        <v>1.9</v>
      </c>
      <c r="T33" s="2179"/>
      <c r="U33" s="2179">
        <v>2.1</v>
      </c>
      <c r="V33" s="2179"/>
      <c r="W33" s="2179"/>
      <c r="X33" s="2179">
        <v>2.2000000000000002</v>
      </c>
      <c r="Y33" s="2179"/>
      <c r="Z33" s="2179">
        <v>2.23</v>
      </c>
      <c r="AA33" s="2179"/>
      <c r="AB33" s="369"/>
    </row>
    <row r="34" spans="2:28" ht="15" thickBot="1" x14ac:dyDescent="0.4">
      <c r="B34" s="19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369"/>
    </row>
    <row r="35" spans="2:28" s="371" customFormat="1" ht="15" thickBot="1" x14ac:dyDescent="0.4">
      <c r="B35" s="199"/>
      <c r="C35" s="2202" t="s">
        <v>40</v>
      </c>
      <c r="D35" s="2203"/>
      <c r="E35" s="2203"/>
      <c r="F35" s="2203"/>
      <c r="G35" s="2203"/>
      <c r="H35" s="2203"/>
      <c r="I35" s="2203"/>
      <c r="J35" s="2203"/>
      <c r="K35" s="2203"/>
      <c r="L35" s="2203"/>
      <c r="M35" s="2203"/>
      <c r="N35" s="2203"/>
      <c r="O35" s="2203"/>
      <c r="P35" s="2203"/>
      <c r="Q35" s="2203"/>
      <c r="R35" s="2203"/>
      <c r="S35" s="2203"/>
      <c r="T35" s="2203"/>
      <c r="U35" s="2203"/>
      <c r="V35" s="2203"/>
      <c r="W35" s="2203"/>
      <c r="X35" s="2203"/>
      <c r="Y35" s="2203"/>
      <c r="Z35" s="2203"/>
      <c r="AA35" s="2204"/>
      <c r="AB35" s="369"/>
    </row>
    <row r="36" spans="2:28" s="371" customFormat="1" ht="15" customHeight="1" x14ac:dyDescent="0.35">
      <c r="B36" s="199"/>
      <c r="C36" s="2202" t="s">
        <v>41</v>
      </c>
      <c r="D36" s="2203"/>
      <c r="E36" s="2203"/>
      <c r="F36" s="2203"/>
      <c r="G36" s="2204"/>
      <c r="H36" s="2208" t="s">
        <v>586</v>
      </c>
      <c r="I36" s="2208" t="s">
        <v>587</v>
      </c>
      <c r="J36" s="2208" t="s">
        <v>42</v>
      </c>
      <c r="K36" s="2210" t="s">
        <v>43</v>
      </c>
      <c r="L36" s="2211"/>
      <c r="M36" s="2211"/>
      <c r="N36" s="2211"/>
      <c r="O36" s="2211"/>
      <c r="P36" s="2211"/>
      <c r="Q36" s="2211"/>
      <c r="R36" s="2211"/>
      <c r="S36" s="2211"/>
      <c r="T36" s="2211"/>
      <c r="U36" s="2211"/>
      <c r="V36" s="2211"/>
      <c r="W36" s="2211"/>
      <c r="X36" s="2211"/>
      <c r="Y36" s="2211"/>
      <c r="Z36" s="2211"/>
      <c r="AA36" s="2212"/>
      <c r="AB36" s="369"/>
    </row>
    <row r="37" spans="2:28" s="371" customFormat="1" ht="15" thickBot="1" x14ac:dyDescent="0.4">
      <c r="B37" s="199"/>
      <c r="C37" s="2205"/>
      <c r="D37" s="2206"/>
      <c r="E37" s="2206"/>
      <c r="F37" s="2206"/>
      <c r="G37" s="2207"/>
      <c r="H37" s="2209"/>
      <c r="I37" s="2209"/>
      <c r="J37" s="2209"/>
      <c r="K37" s="2213"/>
      <c r="L37" s="2214"/>
      <c r="M37" s="2214"/>
      <c r="N37" s="2214"/>
      <c r="O37" s="2214"/>
      <c r="P37" s="2214"/>
      <c r="Q37" s="2214"/>
      <c r="R37" s="2214"/>
      <c r="S37" s="2214"/>
      <c r="T37" s="2214"/>
      <c r="U37" s="2214"/>
      <c r="V37" s="2214"/>
      <c r="W37" s="2214"/>
      <c r="X37" s="2214"/>
      <c r="Y37" s="2214"/>
      <c r="Z37" s="2214"/>
      <c r="AA37" s="2215"/>
      <c r="AB37" s="369"/>
    </row>
    <row r="38" spans="2:28" s="371" customFormat="1" ht="31.9" customHeight="1" x14ac:dyDescent="0.35">
      <c r="B38" s="199"/>
      <c r="C38" s="2216" t="s">
        <v>576</v>
      </c>
      <c r="D38" s="2217"/>
      <c r="E38" s="2217"/>
      <c r="F38" s="2217"/>
      <c r="G38" s="2218"/>
      <c r="H38" s="138">
        <v>27</v>
      </c>
      <c r="I38" s="138">
        <v>2139</v>
      </c>
      <c r="J38" s="205">
        <f>H38/I38</f>
        <v>1.2622720897615708E-2</v>
      </c>
      <c r="K38" s="2058" t="s">
        <v>882</v>
      </c>
      <c r="L38" s="2059"/>
      <c r="M38" s="2059"/>
      <c r="N38" s="2059"/>
      <c r="O38" s="2059"/>
      <c r="P38" s="2059"/>
      <c r="Q38" s="2059"/>
      <c r="R38" s="2059"/>
      <c r="S38" s="2059"/>
      <c r="T38" s="2059"/>
      <c r="U38" s="2059"/>
      <c r="V38" s="2059"/>
      <c r="W38" s="2059"/>
      <c r="X38" s="2059"/>
      <c r="Y38" s="2059"/>
      <c r="Z38" s="2059"/>
      <c r="AA38" s="2060"/>
      <c r="AB38" s="369"/>
    </row>
    <row r="39" spans="2:28" s="371" customFormat="1" ht="15" thickBot="1" x14ac:dyDescent="0.4">
      <c r="B39" s="199"/>
      <c r="C39" s="2216" t="s">
        <v>577</v>
      </c>
      <c r="D39" s="2217"/>
      <c r="E39" s="2217"/>
      <c r="F39" s="2217"/>
      <c r="G39" s="2218"/>
      <c r="H39" s="195"/>
      <c r="I39" s="206"/>
      <c r="J39" s="205"/>
      <c r="K39" s="2058"/>
      <c r="L39" s="2059"/>
      <c r="M39" s="2059"/>
      <c r="N39" s="2059"/>
      <c r="O39" s="2059"/>
      <c r="P39" s="2059"/>
      <c r="Q39" s="2059"/>
      <c r="R39" s="2059"/>
      <c r="S39" s="2059"/>
      <c r="T39" s="2059"/>
      <c r="U39" s="2059"/>
      <c r="V39" s="2059"/>
      <c r="W39" s="2059"/>
      <c r="X39" s="2059"/>
      <c r="Y39" s="2059"/>
      <c r="Z39" s="2059"/>
      <c r="AA39" s="2060"/>
      <c r="AB39" s="369"/>
    </row>
    <row r="40" spans="2:28" s="371" customFormat="1" ht="15.75" customHeight="1" thickBot="1" x14ac:dyDescent="0.4">
      <c r="B40" s="199"/>
      <c r="C40" s="2219" t="s">
        <v>46</v>
      </c>
      <c r="D40" s="2220"/>
      <c r="E40" s="2220"/>
      <c r="F40" s="2220"/>
      <c r="G40" s="2221"/>
      <c r="H40" s="204">
        <f>SUM(H38:H39)</f>
        <v>27</v>
      </c>
      <c r="I40" s="204">
        <f>SUM(I38:I39)</f>
        <v>2139</v>
      </c>
      <c r="J40" s="207">
        <f>H40/I40</f>
        <v>1.2622720897615708E-2</v>
      </c>
      <c r="K40" s="2222"/>
      <c r="L40" s="2223"/>
      <c r="M40" s="2223"/>
      <c r="N40" s="2223"/>
      <c r="O40" s="2223"/>
      <c r="P40" s="2223"/>
      <c r="Q40" s="2223"/>
      <c r="R40" s="2223"/>
      <c r="S40" s="2223"/>
      <c r="T40" s="2223"/>
      <c r="U40" s="2223"/>
      <c r="V40" s="2223"/>
      <c r="W40" s="2223"/>
      <c r="X40" s="2223"/>
      <c r="Y40" s="2223"/>
      <c r="Z40" s="2223"/>
      <c r="AA40" s="2224"/>
      <c r="AB40" s="369"/>
    </row>
    <row r="41" spans="2:28" s="371" customFormat="1" ht="5.25" customHeight="1" x14ac:dyDescent="0.35">
      <c r="B41" s="199"/>
      <c r="C41" s="188"/>
      <c r="D41" s="188"/>
      <c r="E41" s="188"/>
      <c r="F41" s="188"/>
      <c r="G41" s="188"/>
      <c r="H41" s="189"/>
      <c r="I41" s="189"/>
      <c r="J41" s="249"/>
      <c r="K41" s="188"/>
      <c r="L41" s="188"/>
      <c r="M41" s="188"/>
      <c r="N41" s="188"/>
      <c r="O41" s="188"/>
      <c r="P41" s="188"/>
      <c r="Q41" s="188"/>
      <c r="R41" s="188"/>
      <c r="S41" s="188"/>
      <c r="T41" s="188"/>
      <c r="U41" s="188"/>
      <c r="V41" s="188"/>
      <c r="W41" s="188"/>
      <c r="X41" s="188"/>
      <c r="Y41" s="188"/>
      <c r="Z41" s="188"/>
      <c r="AA41" s="188"/>
      <c r="AB41" s="369"/>
    </row>
    <row r="42" spans="2:28" s="371" customFormat="1" ht="15" thickBot="1" x14ac:dyDescent="0.4">
      <c r="B42" s="199"/>
      <c r="C42" s="188"/>
      <c r="D42" s="188"/>
      <c r="E42" s="188"/>
      <c r="F42" s="188"/>
      <c r="G42" s="188"/>
      <c r="H42" s="189"/>
      <c r="I42" s="189"/>
      <c r="J42" s="249"/>
      <c r="K42" s="188"/>
      <c r="L42" s="188"/>
      <c r="M42" s="188"/>
      <c r="N42" s="188"/>
      <c r="O42" s="188"/>
      <c r="P42" s="188"/>
      <c r="Q42" s="188"/>
      <c r="R42" s="188"/>
      <c r="S42" s="188"/>
      <c r="T42" s="188"/>
      <c r="U42" s="188"/>
      <c r="V42" s="188"/>
      <c r="W42" s="188"/>
      <c r="X42" s="188"/>
      <c r="Y42" s="188"/>
      <c r="Z42" s="188"/>
      <c r="AA42" s="188"/>
      <c r="AB42" s="369"/>
    </row>
    <row r="43" spans="2:28" s="371" customFormat="1" ht="15" thickBot="1" x14ac:dyDescent="0.4">
      <c r="B43" s="199"/>
      <c r="C43" s="2167" t="s">
        <v>47</v>
      </c>
      <c r="D43" s="2168"/>
      <c r="E43" s="2168"/>
      <c r="F43" s="2168"/>
      <c r="G43" s="2168"/>
      <c r="H43" s="2168"/>
      <c r="I43" s="2168"/>
      <c r="J43" s="2168"/>
      <c r="K43" s="2168"/>
      <c r="L43" s="2168"/>
      <c r="M43" s="2168"/>
      <c r="N43" s="2168"/>
      <c r="O43" s="2168"/>
      <c r="P43" s="2168"/>
      <c r="Q43" s="2168"/>
      <c r="R43" s="2168"/>
      <c r="S43" s="2168"/>
      <c r="T43" s="2168"/>
      <c r="U43" s="2168"/>
      <c r="V43" s="2168"/>
      <c r="W43" s="2168"/>
      <c r="X43" s="2168"/>
      <c r="Y43" s="2168"/>
      <c r="Z43" s="2168"/>
      <c r="AA43" s="2169"/>
      <c r="AB43" s="369"/>
    </row>
    <row r="44" spans="2:28" x14ac:dyDescent="0.35">
      <c r="B44" s="198"/>
      <c r="C44" s="724" t="s">
        <v>174</v>
      </c>
      <c r="D44" s="725"/>
      <c r="E44" s="725"/>
      <c r="F44" s="725"/>
      <c r="G44" s="725"/>
      <c r="H44" s="725"/>
      <c r="I44" s="725"/>
      <c r="J44" s="725"/>
      <c r="K44" s="725"/>
      <c r="L44" s="725"/>
      <c r="M44" s="725"/>
      <c r="N44" s="725"/>
      <c r="O44" s="725"/>
      <c r="P44" s="725"/>
      <c r="Q44" s="725"/>
      <c r="R44" s="725"/>
      <c r="S44" s="725"/>
      <c r="T44" s="725"/>
      <c r="U44" s="725"/>
      <c r="V44" s="725"/>
      <c r="W44" s="725"/>
      <c r="X44" s="725"/>
      <c r="Y44" s="725"/>
      <c r="Z44" s="725"/>
      <c r="AA44" s="726"/>
      <c r="AB44" s="369"/>
    </row>
    <row r="45" spans="2:28" x14ac:dyDescent="0.35">
      <c r="B45" s="198"/>
      <c r="C45" s="727"/>
      <c r="D45" s="728"/>
      <c r="E45" s="728"/>
      <c r="F45" s="728"/>
      <c r="G45" s="728"/>
      <c r="H45" s="728"/>
      <c r="I45" s="728"/>
      <c r="J45" s="728"/>
      <c r="K45" s="728"/>
      <c r="L45" s="728"/>
      <c r="M45" s="728"/>
      <c r="N45" s="728"/>
      <c r="O45" s="728"/>
      <c r="P45" s="728"/>
      <c r="Q45" s="728"/>
      <c r="R45" s="728"/>
      <c r="S45" s="728"/>
      <c r="T45" s="728"/>
      <c r="U45" s="728"/>
      <c r="V45" s="728"/>
      <c r="W45" s="728"/>
      <c r="X45" s="728"/>
      <c r="Y45" s="728"/>
      <c r="Z45" s="728"/>
      <c r="AA45" s="729"/>
      <c r="AB45" s="369"/>
    </row>
    <row r="46" spans="2:28" x14ac:dyDescent="0.35">
      <c r="B46" s="198"/>
      <c r="C46" s="727"/>
      <c r="D46" s="728"/>
      <c r="E46" s="728"/>
      <c r="F46" s="728"/>
      <c r="G46" s="728"/>
      <c r="H46" s="728"/>
      <c r="I46" s="728"/>
      <c r="J46" s="728"/>
      <c r="K46" s="728"/>
      <c r="L46" s="728"/>
      <c r="M46" s="728"/>
      <c r="N46" s="728"/>
      <c r="O46" s="728"/>
      <c r="P46" s="728"/>
      <c r="Q46" s="728"/>
      <c r="R46" s="728"/>
      <c r="S46" s="728"/>
      <c r="T46" s="728"/>
      <c r="U46" s="728"/>
      <c r="V46" s="728"/>
      <c r="W46" s="728"/>
      <c r="X46" s="728"/>
      <c r="Y46" s="728"/>
      <c r="Z46" s="728"/>
      <c r="AA46" s="729"/>
      <c r="AB46" s="369"/>
    </row>
    <row r="47" spans="2:28" x14ac:dyDescent="0.35">
      <c r="B47" s="198"/>
      <c r="C47" s="727"/>
      <c r="D47" s="728"/>
      <c r="E47" s="728"/>
      <c r="F47" s="728"/>
      <c r="G47" s="728"/>
      <c r="H47" s="728"/>
      <c r="I47" s="728"/>
      <c r="J47" s="728"/>
      <c r="K47" s="728"/>
      <c r="L47" s="728"/>
      <c r="M47" s="728"/>
      <c r="N47" s="728"/>
      <c r="O47" s="728"/>
      <c r="P47" s="728"/>
      <c r="Q47" s="728"/>
      <c r="R47" s="728"/>
      <c r="S47" s="728"/>
      <c r="T47" s="728"/>
      <c r="U47" s="728"/>
      <c r="V47" s="728"/>
      <c r="W47" s="728"/>
      <c r="X47" s="728"/>
      <c r="Y47" s="728"/>
      <c r="Z47" s="728"/>
      <c r="AA47" s="729"/>
      <c r="AB47" s="369"/>
    </row>
    <row r="48" spans="2:28" x14ac:dyDescent="0.35">
      <c r="B48" s="198"/>
      <c r="C48" s="727"/>
      <c r="D48" s="728"/>
      <c r="E48" s="728"/>
      <c r="F48" s="728"/>
      <c r="G48" s="728"/>
      <c r="H48" s="728"/>
      <c r="I48" s="728"/>
      <c r="J48" s="728"/>
      <c r="K48" s="728"/>
      <c r="L48" s="728"/>
      <c r="M48" s="728"/>
      <c r="N48" s="728"/>
      <c r="O48" s="728"/>
      <c r="P48" s="728"/>
      <c r="Q48" s="728"/>
      <c r="R48" s="728"/>
      <c r="S48" s="728"/>
      <c r="T48" s="728"/>
      <c r="U48" s="728"/>
      <c r="V48" s="728"/>
      <c r="W48" s="728"/>
      <c r="X48" s="728"/>
      <c r="Y48" s="728"/>
      <c r="Z48" s="728"/>
      <c r="AA48" s="729"/>
      <c r="AB48" s="369"/>
    </row>
    <row r="49" spans="2:28" x14ac:dyDescent="0.35">
      <c r="B49" s="198"/>
      <c r="C49" s="727"/>
      <c r="D49" s="728"/>
      <c r="E49" s="728"/>
      <c r="F49" s="728"/>
      <c r="G49" s="728"/>
      <c r="H49" s="728"/>
      <c r="I49" s="728"/>
      <c r="J49" s="728"/>
      <c r="K49" s="728"/>
      <c r="L49" s="728"/>
      <c r="M49" s="728"/>
      <c r="N49" s="728"/>
      <c r="O49" s="728"/>
      <c r="P49" s="728"/>
      <c r="Q49" s="728"/>
      <c r="R49" s="728"/>
      <c r="S49" s="728"/>
      <c r="T49" s="728"/>
      <c r="U49" s="728"/>
      <c r="V49" s="728"/>
      <c r="W49" s="728"/>
      <c r="X49" s="728"/>
      <c r="Y49" s="728"/>
      <c r="Z49" s="728"/>
      <c r="AA49" s="729"/>
      <c r="AB49" s="369"/>
    </row>
    <row r="50" spans="2:28" x14ac:dyDescent="0.35">
      <c r="B50" s="198"/>
      <c r="C50" s="727"/>
      <c r="D50" s="728"/>
      <c r="E50" s="728"/>
      <c r="F50" s="728"/>
      <c r="G50" s="728"/>
      <c r="H50" s="728"/>
      <c r="I50" s="728"/>
      <c r="J50" s="728"/>
      <c r="K50" s="728"/>
      <c r="L50" s="728"/>
      <c r="M50" s="728"/>
      <c r="N50" s="728"/>
      <c r="O50" s="728"/>
      <c r="P50" s="728"/>
      <c r="Q50" s="728"/>
      <c r="R50" s="728"/>
      <c r="S50" s="728"/>
      <c r="T50" s="728"/>
      <c r="U50" s="728"/>
      <c r="V50" s="728"/>
      <c r="W50" s="728"/>
      <c r="X50" s="728"/>
      <c r="Y50" s="728"/>
      <c r="Z50" s="728"/>
      <c r="AA50" s="729"/>
      <c r="AB50" s="369"/>
    </row>
    <row r="51" spans="2:28" x14ac:dyDescent="0.35">
      <c r="B51" s="198"/>
      <c r="C51" s="727"/>
      <c r="D51" s="728"/>
      <c r="E51" s="728"/>
      <c r="F51" s="728"/>
      <c r="G51" s="728"/>
      <c r="H51" s="728"/>
      <c r="I51" s="728"/>
      <c r="J51" s="728"/>
      <c r="K51" s="728"/>
      <c r="L51" s="728"/>
      <c r="M51" s="728"/>
      <c r="N51" s="728"/>
      <c r="O51" s="728"/>
      <c r="P51" s="728"/>
      <c r="Q51" s="728"/>
      <c r="R51" s="728"/>
      <c r="S51" s="728"/>
      <c r="T51" s="728"/>
      <c r="U51" s="728"/>
      <c r="V51" s="728"/>
      <c r="W51" s="728"/>
      <c r="X51" s="728"/>
      <c r="Y51" s="728"/>
      <c r="Z51" s="728"/>
      <c r="AA51" s="729"/>
      <c r="AB51" s="369"/>
    </row>
    <row r="52" spans="2:28" x14ac:dyDescent="0.35">
      <c r="B52" s="198"/>
      <c r="C52" s="727"/>
      <c r="D52" s="728"/>
      <c r="E52" s="728"/>
      <c r="F52" s="728"/>
      <c r="G52" s="728"/>
      <c r="H52" s="728"/>
      <c r="I52" s="728"/>
      <c r="J52" s="728"/>
      <c r="K52" s="728"/>
      <c r="L52" s="728"/>
      <c r="M52" s="728"/>
      <c r="N52" s="728"/>
      <c r="O52" s="728"/>
      <c r="P52" s="728"/>
      <c r="Q52" s="728"/>
      <c r="R52" s="728"/>
      <c r="S52" s="728"/>
      <c r="T52" s="728"/>
      <c r="U52" s="728"/>
      <c r="V52" s="728"/>
      <c r="W52" s="728"/>
      <c r="X52" s="728"/>
      <c r="Y52" s="728"/>
      <c r="Z52" s="728"/>
      <c r="AA52" s="729"/>
      <c r="AB52" s="369"/>
    </row>
    <row r="53" spans="2:28" x14ac:dyDescent="0.35">
      <c r="B53" s="198"/>
      <c r="C53" s="727"/>
      <c r="D53" s="728"/>
      <c r="E53" s="728"/>
      <c r="F53" s="728"/>
      <c r="G53" s="728"/>
      <c r="H53" s="728"/>
      <c r="I53" s="728"/>
      <c r="J53" s="728"/>
      <c r="K53" s="728"/>
      <c r="L53" s="728"/>
      <c r="M53" s="728"/>
      <c r="N53" s="728"/>
      <c r="O53" s="728"/>
      <c r="P53" s="728"/>
      <c r="Q53" s="728"/>
      <c r="R53" s="728"/>
      <c r="S53" s="728"/>
      <c r="T53" s="728"/>
      <c r="U53" s="728"/>
      <c r="V53" s="728"/>
      <c r="W53" s="728"/>
      <c r="X53" s="728"/>
      <c r="Y53" s="728"/>
      <c r="Z53" s="728"/>
      <c r="AA53" s="729"/>
      <c r="AB53" s="369"/>
    </row>
    <row r="54" spans="2:28" x14ac:dyDescent="0.35">
      <c r="B54" s="198"/>
      <c r="C54" s="727"/>
      <c r="D54" s="728"/>
      <c r="E54" s="728"/>
      <c r="F54" s="728"/>
      <c r="G54" s="728"/>
      <c r="H54" s="728"/>
      <c r="I54" s="728"/>
      <c r="J54" s="728"/>
      <c r="K54" s="728"/>
      <c r="L54" s="728"/>
      <c r="M54" s="728"/>
      <c r="N54" s="728"/>
      <c r="O54" s="728"/>
      <c r="P54" s="728"/>
      <c r="Q54" s="728"/>
      <c r="R54" s="728"/>
      <c r="S54" s="728"/>
      <c r="T54" s="728"/>
      <c r="U54" s="728"/>
      <c r="V54" s="728"/>
      <c r="W54" s="728"/>
      <c r="X54" s="728"/>
      <c r="Y54" s="728"/>
      <c r="Z54" s="728"/>
      <c r="AA54" s="729"/>
      <c r="AB54" s="369"/>
    </row>
    <row r="55" spans="2:28" x14ac:dyDescent="0.35">
      <c r="B55" s="198"/>
      <c r="C55" s="727"/>
      <c r="D55" s="728"/>
      <c r="E55" s="728"/>
      <c r="F55" s="728"/>
      <c r="G55" s="728"/>
      <c r="H55" s="728"/>
      <c r="I55" s="728"/>
      <c r="J55" s="728"/>
      <c r="K55" s="728"/>
      <c r="L55" s="728"/>
      <c r="M55" s="728"/>
      <c r="N55" s="728"/>
      <c r="O55" s="728"/>
      <c r="P55" s="728"/>
      <c r="Q55" s="728"/>
      <c r="R55" s="728"/>
      <c r="S55" s="728"/>
      <c r="T55" s="728"/>
      <c r="U55" s="728"/>
      <c r="V55" s="728"/>
      <c r="W55" s="728"/>
      <c r="X55" s="728"/>
      <c r="Y55" s="728"/>
      <c r="Z55" s="728"/>
      <c r="AA55" s="729"/>
      <c r="AB55" s="369"/>
    </row>
    <row r="56" spans="2:28" ht="15" thickBot="1" x14ac:dyDescent="0.4">
      <c r="B56" s="198"/>
      <c r="C56" s="730"/>
      <c r="D56" s="731"/>
      <c r="E56" s="731"/>
      <c r="F56" s="731"/>
      <c r="G56" s="731"/>
      <c r="H56" s="731"/>
      <c r="I56" s="731"/>
      <c r="J56" s="731"/>
      <c r="K56" s="731"/>
      <c r="L56" s="731"/>
      <c r="M56" s="731"/>
      <c r="N56" s="731"/>
      <c r="O56" s="731"/>
      <c r="P56" s="731"/>
      <c r="Q56" s="731"/>
      <c r="R56" s="731"/>
      <c r="S56" s="731"/>
      <c r="T56" s="731"/>
      <c r="U56" s="731"/>
      <c r="V56" s="731"/>
      <c r="W56" s="731"/>
      <c r="X56" s="731"/>
      <c r="Y56" s="731"/>
      <c r="Z56" s="731"/>
      <c r="AA56" s="732"/>
      <c r="AB56" s="369"/>
    </row>
    <row r="57" spans="2:28" x14ac:dyDescent="0.35">
      <c r="B57" s="200"/>
      <c r="C57" s="190"/>
      <c r="D57" s="190"/>
      <c r="E57" s="190"/>
      <c r="F57" s="190"/>
      <c r="G57" s="190"/>
      <c r="H57" s="190"/>
      <c r="I57" s="190"/>
      <c r="J57" s="190"/>
      <c r="K57" s="190"/>
      <c r="L57" s="190"/>
      <c r="M57" s="190"/>
      <c r="N57" s="190"/>
      <c r="O57" s="190"/>
      <c r="P57" s="190"/>
      <c r="Q57" s="190"/>
      <c r="R57" s="190"/>
      <c r="S57" s="190"/>
      <c r="T57" s="190"/>
      <c r="U57" s="190"/>
      <c r="V57" s="190"/>
      <c r="W57" s="190"/>
      <c r="X57" s="190"/>
      <c r="Y57" s="190"/>
      <c r="Z57" s="190"/>
      <c r="AA57" s="190"/>
      <c r="AB57" s="374"/>
    </row>
    <row r="58" spans="2:28" ht="15" thickBot="1" x14ac:dyDescent="0.4">
      <c r="B58" s="201"/>
      <c r="C58" s="191"/>
      <c r="D58" s="191"/>
      <c r="E58" s="191"/>
      <c r="F58" s="191"/>
      <c r="G58" s="191"/>
      <c r="H58" s="191"/>
      <c r="I58" s="191"/>
      <c r="J58" s="191"/>
      <c r="K58" s="191"/>
      <c r="L58" s="191"/>
      <c r="M58" s="191"/>
      <c r="N58" s="191"/>
      <c r="O58" s="191"/>
      <c r="P58" s="191"/>
      <c r="Q58" s="191"/>
      <c r="R58" s="191"/>
      <c r="S58" s="191"/>
      <c r="T58" s="191"/>
      <c r="U58" s="191"/>
      <c r="V58" s="191"/>
      <c r="W58" s="191"/>
      <c r="X58" s="191"/>
      <c r="Y58" s="191"/>
      <c r="Z58" s="191"/>
      <c r="AA58" s="191"/>
      <c r="AB58" s="376"/>
    </row>
    <row r="59" spans="2:28" ht="15.5" x14ac:dyDescent="0.35">
      <c r="B59" s="202"/>
      <c r="C59" s="2202" t="s">
        <v>41</v>
      </c>
      <c r="D59" s="2203"/>
      <c r="E59" s="2203"/>
      <c r="F59" s="2203"/>
      <c r="G59" s="2204"/>
      <c r="H59" s="2228" t="s">
        <v>68</v>
      </c>
      <c r="I59" s="2203"/>
      <c r="J59" s="2203" t="s">
        <v>48</v>
      </c>
      <c r="K59" s="2203"/>
      <c r="L59" s="2203"/>
      <c r="M59" s="2203"/>
      <c r="N59" s="2203" t="s">
        <v>49</v>
      </c>
      <c r="O59" s="2203"/>
      <c r="P59" s="2203"/>
      <c r="Q59" s="2203"/>
      <c r="R59" s="2203"/>
      <c r="S59" s="2203"/>
      <c r="T59" s="2203"/>
      <c r="U59" s="2203"/>
      <c r="V59" s="2203" t="s">
        <v>50</v>
      </c>
      <c r="W59" s="2203"/>
      <c r="X59" s="2203"/>
      <c r="Y59" s="2203"/>
      <c r="Z59" s="2203"/>
      <c r="AA59" s="2204"/>
      <c r="AB59" s="133"/>
    </row>
    <row r="60" spans="2:28" ht="15.5" x14ac:dyDescent="0.35">
      <c r="B60" s="186"/>
      <c r="C60" s="2225"/>
      <c r="D60" s="2226"/>
      <c r="E60" s="2226"/>
      <c r="F60" s="2226"/>
      <c r="G60" s="2227"/>
      <c r="H60" s="2229"/>
      <c r="I60" s="2226"/>
      <c r="J60" s="2226"/>
      <c r="K60" s="2226"/>
      <c r="L60" s="2226"/>
      <c r="M60" s="2226"/>
      <c r="N60" s="2226"/>
      <c r="O60" s="2226"/>
      <c r="P60" s="2226"/>
      <c r="Q60" s="2226"/>
      <c r="R60" s="2226"/>
      <c r="S60" s="2226"/>
      <c r="T60" s="2226"/>
      <c r="U60" s="2226"/>
      <c r="V60" s="2226"/>
      <c r="W60" s="2226"/>
      <c r="X60" s="2226"/>
      <c r="Y60" s="2226"/>
      <c r="Z60" s="2226"/>
      <c r="AA60" s="2227"/>
      <c r="AB60" s="133"/>
    </row>
    <row r="61" spans="2:28" ht="102" customHeight="1" x14ac:dyDescent="0.35">
      <c r="B61" s="202"/>
      <c r="C61" s="2216" t="s">
        <v>576</v>
      </c>
      <c r="D61" s="2217"/>
      <c r="E61" s="2217"/>
      <c r="F61" s="2217"/>
      <c r="G61" s="2218"/>
      <c r="H61" s="1304" t="s">
        <v>51</v>
      </c>
      <c r="I61" s="1305"/>
      <c r="J61" s="2272">
        <v>1.2999999999999999E-2</v>
      </c>
      <c r="K61" s="2272"/>
      <c r="L61" s="2272"/>
      <c r="M61" s="2272"/>
      <c r="N61" s="2044" t="s">
        <v>882</v>
      </c>
      <c r="O61" s="2044"/>
      <c r="P61" s="2044"/>
      <c r="Q61" s="2044"/>
      <c r="R61" s="2044"/>
      <c r="S61" s="2044"/>
      <c r="T61" s="2044"/>
      <c r="U61" s="2044"/>
      <c r="V61" s="2044" t="s">
        <v>890</v>
      </c>
      <c r="W61" s="2044"/>
      <c r="X61" s="2044"/>
      <c r="Y61" s="2044"/>
      <c r="Z61" s="2044"/>
      <c r="AA61" s="2044"/>
      <c r="AB61" s="378"/>
    </row>
    <row r="62" spans="2:28" ht="15" thickBot="1" x14ac:dyDescent="0.4">
      <c r="B62" s="202"/>
      <c r="C62" s="2230" t="s">
        <v>577</v>
      </c>
      <c r="D62" s="2231"/>
      <c r="E62" s="2231"/>
      <c r="F62" s="2231"/>
      <c r="G62" s="2232"/>
      <c r="H62" s="1300" t="s">
        <v>51</v>
      </c>
      <c r="I62" s="1301"/>
      <c r="J62" s="2269"/>
      <c r="K62" s="2269"/>
      <c r="L62" s="2269"/>
      <c r="M62" s="2269"/>
      <c r="N62" s="2270"/>
      <c r="O62" s="2270"/>
      <c r="P62" s="2270"/>
      <c r="Q62" s="2270"/>
      <c r="R62" s="2270"/>
      <c r="S62" s="2270"/>
      <c r="T62" s="2270"/>
      <c r="U62" s="2270"/>
      <c r="V62" s="2270"/>
      <c r="W62" s="2270"/>
      <c r="X62" s="2270"/>
      <c r="Y62" s="2270"/>
      <c r="Z62" s="2270"/>
      <c r="AA62" s="2271"/>
      <c r="AB62" s="378"/>
    </row>
    <row r="63" spans="2:28" x14ac:dyDescent="0.35">
      <c r="B63" s="203"/>
      <c r="C63" s="190"/>
      <c r="D63" s="190"/>
      <c r="E63" s="190"/>
      <c r="F63" s="190"/>
      <c r="G63" s="190"/>
      <c r="H63" s="190"/>
      <c r="I63" s="190"/>
      <c r="J63" s="190"/>
      <c r="K63" s="190"/>
      <c r="L63" s="190"/>
      <c r="M63" s="190"/>
      <c r="N63" s="190"/>
      <c r="O63" s="190"/>
      <c r="P63" s="190"/>
      <c r="Q63" s="190"/>
      <c r="R63" s="190"/>
      <c r="S63" s="190"/>
      <c r="T63" s="190"/>
      <c r="U63" s="190"/>
      <c r="V63" s="190"/>
      <c r="W63" s="190"/>
      <c r="X63" s="190"/>
      <c r="Y63" s="190"/>
      <c r="Z63" s="190"/>
      <c r="AA63" s="190"/>
      <c r="AB63" s="380"/>
    </row>
    <row r="102" ht="6" customHeight="1" x14ac:dyDescent="0.35"/>
  </sheetData>
  <mergeCells count="86">
    <mergeCell ref="C61:G61"/>
    <mergeCell ref="H61:I61"/>
    <mergeCell ref="J61:M61"/>
    <mergeCell ref="N61:U61"/>
    <mergeCell ref="V61:AA61"/>
    <mergeCell ref="C62:G62"/>
    <mergeCell ref="H62:I62"/>
    <mergeCell ref="J62:M62"/>
    <mergeCell ref="N62:U62"/>
    <mergeCell ref="V62:AA62"/>
    <mergeCell ref="C43:AA43"/>
    <mergeCell ref="C44:AA56"/>
    <mergeCell ref="C59:G60"/>
    <mergeCell ref="H59:I60"/>
    <mergeCell ref="J59:M60"/>
    <mergeCell ref="N59:U60"/>
    <mergeCell ref="V59:AA60"/>
    <mergeCell ref="C38:G38"/>
    <mergeCell ref="K38:AA38"/>
    <mergeCell ref="C39:G39"/>
    <mergeCell ref="K39:AA39"/>
    <mergeCell ref="C40:G40"/>
    <mergeCell ref="K40:AA40"/>
    <mergeCell ref="C35:AA35"/>
    <mergeCell ref="C36:G37"/>
    <mergeCell ref="H36:H37"/>
    <mergeCell ref="I36:I37"/>
    <mergeCell ref="J36:J37"/>
    <mergeCell ref="K36:AA37"/>
    <mergeCell ref="Z33:AA33"/>
    <mergeCell ref="C31:J33"/>
    <mergeCell ref="K31:R31"/>
    <mergeCell ref="S31:W31"/>
    <mergeCell ref="X31:AA31"/>
    <mergeCell ref="K32:N32"/>
    <mergeCell ref="O32:R32"/>
    <mergeCell ref="S32:T32"/>
    <mergeCell ref="U32:W32"/>
    <mergeCell ref="X32:Y32"/>
    <mergeCell ref="Z32:AA32"/>
    <mergeCell ref="K33:N33"/>
    <mergeCell ref="O33:R33"/>
    <mergeCell ref="S33:T33"/>
    <mergeCell ref="U33:W33"/>
    <mergeCell ref="X33:Y33"/>
    <mergeCell ref="C27:H27"/>
    <mergeCell ref="I27:AA27"/>
    <mergeCell ref="C29:H29"/>
    <mergeCell ref="I29:J29"/>
    <mergeCell ref="K29:N29"/>
    <mergeCell ref="O29:Q29"/>
    <mergeCell ref="S29:T29"/>
    <mergeCell ref="V29:Z29"/>
    <mergeCell ref="C24:I24"/>
    <mergeCell ref="J24:P24"/>
    <mergeCell ref="Q24:AA24"/>
    <mergeCell ref="C25:I25"/>
    <mergeCell ref="J25:P25"/>
    <mergeCell ref="Q25:AA25"/>
    <mergeCell ref="C19:H19"/>
    <mergeCell ref="I19:AA19"/>
    <mergeCell ref="C21:H22"/>
    <mergeCell ref="I21:L22"/>
    <mergeCell ref="M21:S21"/>
    <mergeCell ref="T21:AA21"/>
    <mergeCell ref="M22:S22"/>
    <mergeCell ref="T22:AA22"/>
    <mergeCell ref="C14:H15"/>
    <mergeCell ref="I14:S15"/>
    <mergeCell ref="T14:AA14"/>
    <mergeCell ref="T15:AA15"/>
    <mergeCell ref="C17:H17"/>
    <mergeCell ref="I17:AA17"/>
    <mergeCell ref="C11:H12"/>
    <mergeCell ref="I11:Q12"/>
    <mergeCell ref="R11:U11"/>
    <mergeCell ref="V11:AA11"/>
    <mergeCell ref="R12:U12"/>
    <mergeCell ref="V12:AA12"/>
    <mergeCell ref="C8:H9"/>
    <mergeCell ref="I8:AA9"/>
    <mergeCell ref="B3:G5"/>
    <mergeCell ref="H3:AB3"/>
    <mergeCell ref="H4:O4"/>
    <mergeCell ref="P4:AB4"/>
    <mergeCell ref="H5:AB5"/>
  </mergeCells>
  <pageMargins left="0.7" right="0.7" top="0.75" bottom="0.75" header="0.3" footer="0.3"/>
  <drawing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C08AF"/>
  </sheetPr>
  <dimension ref="B1:AB91"/>
  <sheetViews>
    <sheetView topLeftCell="B34" workbookViewId="0">
      <selection activeCell="I39" sqref="I39"/>
    </sheetView>
  </sheetViews>
  <sheetFormatPr baseColWidth="10" defaultColWidth="3.54296875" defaultRowHeight="14.5" x14ac:dyDescent="0.35"/>
  <cols>
    <col min="1" max="1" width="3.54296875" style="2924"/>
    <col min="2" max="2" width="2.81640625" style="2924" customWidth="1"/>
    <col min="3" max="6" width="2.54296875" style="2924" customWidth="1"/>
    <col min="7" max="7" width="4.453125" style="2924" customWidth="1"/>
    <col min="8" max="8" width="14.453125" style="2924" customWidth="1"/>
    <col min="9" max="9" width="18.453125" style="2924" customWidth="1"/>
    <col min="10" max="10" width="13.54296875" style="2924" customWidth="1"/>
    <col min="11" max="12" width="3.453125" style="2924" customWidth="1"/>
    <col min="13" max="15" width="2.54296875" style="2924" customWidth="1"/>
    <col min="16" max="17" width="3.453125" style="2924" customWidth="1"/>
    <col min="18" max="18" width="3.54296875" style="2924"/>
    <col min="19" max="19" width="3.453125" style="2924" customWidth="1"/>
    <col min="20" max="20" width="7.453125" style="2924" customWidth="1"/>
    <col min="21" max="21" width="3.453125" style="2924" customWidth="1"/>
    <col min="22" max="22" width="3.54296875" style="2924"/>
    <col min="23" max="25" width="5" style="2924" customWidth="1"/>
    <col min="26" max="26" width="6.54296875" style="2924" customWidth="1"/>
    <col min="27" max="27" width="4.1796875" style="2924" customWidth="1"/>
    <col min="28" max="28" width="2" style="2924" customWidth="1"/>
    <col min="29" max="16384" width="3.54296875" style="2924"/>
  </cols>
  <sheetData>
    <row r="1" spans="2:28" ht="15" thickBot="1" x14ac:dyDescent="0.4">
      <c r="B1" s="2925"/>
      <c r="C1" s="2925"/>
      <c r="D1" s="2925"/>
      <c r="E1" s="2925"/>
      <c r="F1" s="2925"/>
    </row>
    <row r="2" spans="2:28" ht="45.75" customHeight="1" x14ac:dyDescent="0.35">
      <c r="B2" s="858"/>
      <c r="C2" s="859"/>
      <c r="D2" s="859"/>
      <c r="E2" s="859"/>
      <c r="F2" s="859"/>
      <c r="G2" s="859"/>
      <c r="H2" s="860" t="s">
        <v>0</v>
      </c>
      <c r="I2" s="860"/>
      <c r="J2" s="860"/>
      <c r="K2" s="860"/>
      <c r="L2" s="860"/>
      <c r="M2" s="860"/>
      <c r="N2" s="860"/>
      <c r="O2" s="860"/>
      <c r="P2" s="860"/>
      <c r="Q2" s="860"/>
      <c r="R2" s="860"/>
      <c r="S2" s="860"/>
      <c r="T2" s="860"/>
      <c r="U2" s="860"/>
      <c r="V2" s="860"/>
      <c r="W2" s="860"/>
      <c r="X2" s="860"/>
      <c r="Y2" s="860"/>
      <c r="Z2" s="860"/>
      <c r="AA2" s="860"/>
      <c r="AB2" s="861"/>
    </row>
    <row r="3" spans="2:28" x14ac:dyDescent="0.35">
      <c r="B3" s="704"/>
      <c r="C3" s="705"/>
      <c r="D3" s="705"/>
      <c r="E3" s="705"/>
      <c r="F3" s="705"/>
      <c r="G3" s="705"/>
      <c r="H3" s="862" t="s">
        <v>959</v>
      </c>
      <c r="I3" s="862"/>
      <c r="J3" s="862"/>
      <c r="K3" s="862"/>
      <c r="L3" s="862"/>
      <c r="M3" s="862"/>
      <c r="N3" s="862"/>
      <c r="O3" s="862"/>
      <c r="P3" s="862" t="s">
        <v>71</v>
      </c>
      <c r="Q3" s="862"/>
      <c r="R3" s="862"/>
      <c r="S3" s="862"/>
      <c r="T3" s="862"/>
      <c r="U3" s="862"/>
      <c r="V3" s="862"/>
      <c r="W3" s="862"/>
      <c r="X3" s="862"/>
      <c r="Y3" s="862"/>
      <c r="Z3" s="862"/>
      <c r="AA3" s="862"/>
      <c r="AB3" s="863"/>
    </row>
    <row r="4" spans="2:28" ht="15" thickBot="1" x14ac:dyDescent="0.4">
      <c r="B4" s="707"/>
      <c r="C4" s="708"/>
      <c r="D4" s="708"/>
      <c r="E4" s="708"/>
      <c r="F4" s="708"/>
      <c r="G4" s="708"/>
      <c r="H4" s="864" t="s">
        <v>960</v>
      </c>
      <c r="I4" s="864"/>
      <c r="J4" s="864"/>
      <c r="K4" s="864"/>
      <c r="L4" s="864"/>
      <c r="M4" s="864"/>
      <c r="N4" s="864"/>
      <c r="O4" s="864"/>
      <c r="P4" s="864"/>
      <c r="Q4" s="864"/>
      <c r="R4" s="864"/>
      <c r="S4" s="864"/>
      <c r="T4" s="864"/>
      <c r="U4" s="864"/>
      <c r="V4" s="864"/>
      <c r="W4" s="864"/>
      <c r="X4" s="864"/>
      <c r="Y4" s="864"/>
      <c r="Z4" s="864"/>
      <c r="AA4" s="864"/>
      <c r="AB4" s="865"/>
    </row>
    <row r="5" spans="2:28" ht="6" customHeight="1" thickBot="1" x14ac:dyDescent="0.4">
      <c r="B5" s="691"/>
      <c r="C5" s="691"/>
      <c r="D5" s="691"/>
      <c r="E5" s="691"/>
      <c r="F5" s="691"/>
      <c r="G5" s="691"/>
      <c r="H5" s="691"/>
      <c r="I5" s="691"/>
      <c r="J5" s="691"/>
      <c r="K5" s="691"/>
      <c r="L5" s="691"/>
      <c r="M5" s="691"/>
      <c r="N5" s="691"/>
      <c r="O5" s="691"/>
      <c r="P5" s="691"/>
      <c r="Q5" s="691"/>
      <c r="R5" s="691"/>
      <c r="S5" s="691"/>
      <c r="T5" s="691"/>
      <c r="U5" s="691"/>
      <c r="V5" s="691"/>
      <c r="W5" s="691"/>
      <c r="X5" s="691"/>
      <c r="Y5" s="691"/>
      <c r="Z5" s="691"/>
      <c r="AA5" s="691"/>
      <c r="AB5" s="691"/>
    </row>
    <row r="6" spans="2:28" ht="13" customHeight="1" x14ac:dyDescent="0.35">
      <c r="B6" s="843" t="s">
        <v>961</v>
      </c>
      <c r="C6" s="844"/>
      <c r="D6" s="844"/>
      <c r="E6" s="844"/>
      <c r="F6" s="844"/>
      <c r="G6" s="844"/>
      <c r="H6" s="844"/>
      <c r="I6" s="847">
        <v>45689</v>
      </c>
      <c r="J6" s="798" t="s">
        <v>4</v>
      </c>
      <c r="K6" s="800"/>
      <c r="L6" s="849" t="s">
        <v>1179</v>
      </c>
      <c r="M6" s="850"/>
      <c r="N6" s="850"/>
      <c r="O6" s="850"/>
      <c r="P6" s="850"/>
      <c r="Q6" s="850"/>
      <c r="R6" s="850"/>
      <c r="S6" s="850"/>
      <c r="T6" s="850"/>
      <c r="U6" s="850"/>
      <c r="V6" s="850"/>
      <c r="W6" s="850"/>
      <c r="X6" s="850"/>
      <c r="Y6" s="850"/>
      <c r="Z6" s="850"/>
      <c r="AA6" s="850"/>
      <c r="AB6" s="851"/>
    </row>
    <row r="7" spans="2:28" ht="13" customHeight="1" thickBot="1" x14ac:dyDescent="0.4">
      <c r="B7" s="845"/>
      <c r="C7" s="846"/>
      <c r="D7" s="846"/>
      <c r="E7" s="846"/>
      <c r="F7" s="846"/>
      <c r="G7" s="846"/>
      <c r="H7" s="846"/>
      <c r="I7" s="848"/>
      <c r="J7" s="801"/>
      <c r="K7" s="803"/>
      <c r="L7" s="852"/>
      <c r="M7" s="853"/>
      <c r="N7" s="853"/>
      <c r="O7" s="853"/>
      <c r="P7" s="853"/>
      <c r="Q7" s="853"/>
      <c r="R7" s="853"/>
      <c r="S7" s="853"/>
      <c r="T7" s="853"/>
      <c r="U7" s="853"/>
      <c r="V7" s="853"/>
      <c r="W7" s="853"/>
      <c r="X7" s="853"/>
      <c r="Y7" s="853"/>
      <c r="Z7" s="853"/>
      <c r="AA7" s="853"/>
      <c r="AB7" s="854"/>
    </row>
    <row r="8" spans="2:28" ht="6" customHeight="1" thickBot="1" x14ac:dyDescent="0.4">
      <c r="B8" s="825"/>
      <c r="C8" s="826"/>
      <c r="D8" s="826"/>
      <c r="E8" s="826"/>
      <c r="F8" s="826"/>
      <c r="G8" s="826"/>
      <c r="H8" s="826"/>
      <c r="I8" s="826"/>
      <c r="J8" s="826"/>
      <c r="K8" s="826"/>
      <c r="L8" s="826"/>
      <c r="M8" s="826"/>
      <c r="N8" s="826"/>
      <c r="O8" s="826"/>
      <c r="P8" s="826"/>
      <c r="Q8" s="826"/>
      <c r="R8" s="826"/>
      <c r="S8" s="826"/>
      <c r="T8" s="826"/>
      <c r="U8" s="826"/>
      <c r="V8" s="826"/>
      <c r="W8" s="826"/>
      <c r="X8" s="826"/>
      <c r="Y8" s="826"/>
      <c r="Z8" s="826"/>
      <c r="AA8" s="826"/>
      <c r="AB8" s="827"/>
    </row>
    <row r="9" spans="2:28" ht="29.5" customHeight="1" thickBot="1" x14ac:dyDescent="0.4">
      <c r="B9" s="721" t="s">
        <v>963</v>
      </c>
      <c r="C9" s="722"/>
      <c r="D9" s="722"/>
      <c r="E9" s="722"/>
      <c r="F9" s="722"/>
      <c r="G9" s="722"/>
      <c r="H9" s="723"/>
      <c r="I9" s="855" t="s">
        <v>964</v>
      </c>
      <c r="J9" s="856"/>
      <c r="K9" s="856"/>
      <c r="L9" s="856"/>
      <c r="M9" s="856"/>
      <c r="N9" s="856"/>
      <c r="O9" s="856"/>
      <c r="P9" s="856"/>
      <c r="Q9" s="856"/>
      <c r="R9" s="856"/>
      <c r="S9" s="856"/>
      <c r="T9" s="856"/>
      <c r="U9" s="856"/>
      <c r="V9" s="856"/>
      <c r="W9" s="856"/>
      <c r="X9" s="856"/>
      <c r="Y9" s="856"/>
      <c r="Z9" s="856"/>
      <c r="AA9" s="856"/>
      <c r="AB9" s="857"/>
    </row>
    <row r="10" spans="2:28" ht="6" customHeight="1" thickBot="1" x14ac:dyDescent="0.4">
      <c r="B10" s="825"/>
      <c r="C10" s="826"/>
      <c r="D10" s="826"/>
      <c r="E10" s="826"/>
      <c r="F10" s="826"/>
      <c r="G10" s="826"/>
      <c r="H10" s="826"/>
      <c r="I10" s="826"/>
      <c r="J10" s="826"/>
      <c r="K10" s="826"/>
      <c r="L10" s="826"/>
      <c r="M10" s="826"/>
      <c r="N10" s="826"/>
      <c r="O10" s="826"/>
      <c r="P10" s="826"/>
      <c r="Q10" s="826"/>
      <c r="R10" s="826"/>
      <c r="S10" s="826"/>
      <c r="T10" s="826"/>
      <c r="U10" s="826"/>
      <c r="V10" s="826"/>
      <c r="W10" s="826"/>
      <c r="X10" s="826"/>
      <c r="Y10" s="826"/>
      <c r="Z10" s="826"/>
      <c r="AA10" s="826"/>
      <c r="AB10" s="827"/>
    </row>
    <row r="11" spans="2:28" ht="16" customHeight="1" thickBot="1" x14ac:dyDescent="0.4">
      <c r="B11" s="798" t="s">
        <v>5</v>
      </c>
      <c r="C11" s="799"/>
      <c r="D11" s="799"/>
      <c r="E11" s="799"/>
      <c r="F11" s="799"/>
      <c r="G11" s="799"/>
      <c r="H11" s="800"/>
      <c r="I11" s="828" t="s">
        <v>588</v>
      </c>
      <c r="J11" s="829"/>
      <c r="K11" s="829"/>
      <c r="L11" s="829"/>
      <c r="M11" s="829"/>
      <c r="N11" s="829"/>
      <c r="O11" s="829"/>
      <c r="P11" s="830"/>
      <c r="Q11" s="834" t="s">
        <v>524</v>
      </c>
      <c r="R11" s="835"/>
      <c r="S11" s="835"/>
      <c r="T11" s="835"/>
      <c r="U11" s="836"/>
      <c r="V11" s="834" t="s">
        <v>7</v>
      </c>
      <c r="W11" s="835"/>
      <c r="X11" s="835"/>
      <c r="Y11" s="836"/>
      <c r="Z11" s="721" t="s">
        <v>8</v>
      </c>
      <c r="AA11" s="722"/>
      <c r="AB11" s="723"/>
    </row>
    <row r="12" spans="2:28" ht="24" customHeight="1" thickBot="1" x14ac:dyDescent="0.4">
      <c r="B12" s="801"/>
      <c r="C12" s="802"/>
      <c r="D12" s="802"/>
      <c r="E12" s="802"/>
      <c r="F12" s="802"/>
      <c r="G12" s="802"/>
      <c r="H12" s="803"/>
      <c r="I12" s="831"/>
      <c r="J12" s="832"/>
      <c r="K12" s="832"/>
      <c r="L12" s="832"/>
      <c r="M12" s="832"/>
      <c r="N12" s="832"/>
      <c r="O12" s="832"/>
      <c r="P12" s="833"/>
      <c r="Q12" s="837" t="s">
        <v>158</v>
      </c>
      <c r="R12" s="838"/>
      <c r="S12" s="838"/>
      <c r="T12" s="838"/>
      <c r="U12" s="839"/>
      <c r="V12" s="840" t="s">
        <v>589</v>
      </c>
      <c r="W12" s="841"/>
      <c r="X12" s="841"/>
      <c r="Y12" s="842"/>
      <c r="Z12" s="837">
        <v>2</v>
      </c>
      <c r="AA12" s="838"/>
      <c r="AB12" s="839"/>
    </row>
    <row r="13" spans="2:28" ht="6" customHeight="1" thickBot="1" x14ac:dyDescent="0.4">
      <c r="B13" s="733"/>
      <c r="C13" s="734"/>
      <c r="D13" s="734"/>
      <c r="E13" s="734"/>
      <c r="F13" s="734"/>
      <c r="G13" s="734"/>
      <c r="H13" s="734"/>
      <c r="I13" s="734"/>
      <c r="J13" s="734"/>
      <c r="K13" s="734"/>
      <c r="L13" s="734"/>
      <c r="M13" s="734"/>
      <c r="N13" s="734"/>
      <c r="O13" s="734"/>
      <c r="P13" s="734"/>
      <c r="Q13" s="734"/>
      <c r="R13" s="734"/>
      <c r="S13" s="734"/>
      <c r="T13" s="734"/>
      <c r="U13" s="734"/>
      <c r="V13" s="734"/>
      <c r="W13" s="734"/>
      <c r="X13" s="734"/>
      <c r="Y13" s="734"/>
      <c r="Z13" s="734"/>
      <c r="AA13" s="734"/>
      <c r="AB13" s="735"/>
    </row>
    <row r="14" spans="2:28" ht="16" customHeight="1" thickBot="1" x14ac:dyDescent="0.4">
      <c r="B14" s="798" t="s">
        <v>10</v>
      </c>
      <c r="C14" s="799"/>
      <c r="D14" s="799"/>
      <c r="E14" s="799"/>
      <c r="F14" s="799"/>
      <c r="G14" s="799"/>
      <c r="H14" s="800"/>
      <c r="I14" s="724" t="s">
        <v>546</v>
      </c>
      <c r="J14" s="725"/>
      <c r="K14" s="725"/>
      <c r="L14" s="725"/>
      <c r="M14" s="725"/>
      <c r="N14" s="725"/>
      <c r="O14" s="725"/>
      <c r="P14" s="725"/>
      <c r="Q14" s="725"/>
      <c r="R14" s="725"/>
      <c r="S14" s="725"/>
      <c r="T14" s="725"/>
      <c r="U14" s="726"/>
      <c r="V14" s="721" t="s">
        <v>966</v>
      </c>
      <c r="W14" s="722"/>
      <c r="X14" s="722"/>
      <c r="Y14" s="722"/>
      <c r="Z14" s="722"/>
      <c r="AA14" s="722"/>
      <c r="AB14" s="723"/>
    </row>
    <row r="15" spans="2:28" ht="28.5" customHeight="1" thickBot="1" x14ac:dyDescent="0.4">
      <c r="B15" s="801"/>
      <c r="C15" s="802"/>
      <c r="D15" s="802"/>
      <c r="E15" s="802"/>
      <c r="F15" s="802"/>
      <c r="G15" s="802"/>
      <c r="H15" s="803"/>
      <c r="I15" s="730"/>
      <c r="J15" s="731"/>
      <c r="K15" s="731"/>
      <c r="L15" s="731"/>
      <c r="M15" s="731"/>
      <c r="N15" s="731"/>
      <c r="O15" s="731"/>
      <c r="P15" s="731"/>
      <c r="Q15" s="731"/>
      <c r="R15" s="731"/>
      <c r="S15" s="731"/>
      <c r="T15" s="731"/>
      <c r="U15" s="732"/>
      <c r="V15" s="815" t="s">
        <v>997</v>
      </c>
      <c r="W15" s="816"/>
      <c r="X15" s="816"/>
      <c r="Y15" s="816"/>
      <c r="Z15" s="816"/>
      <c r="AA15" s="816"/>
      <c r="AB15" s="817"/>
    </row>
    <row r="16" spans="2:28" ht="6" customHeight="1" thickBot="1" x14ac:dyDescent="0.4">
      <c r="B16" s="733"/>
      <c r="C16" s="734"/>
      <c r="D16" s="734"/>
      <c r="E16" s="734"/>
      <c r="F16" s="734"/>
      <c r="G16" s="734"/>
      <c r="H16" s="734"/>
      <c r="I16" s="734"/>
      <c r="J16" s="734"/>
      <c r="K16" s="734"/>
      <c r="L16" s="734"/>
      <c r="M16" s="734"/>
      <c r="N16" s="734"/>
      <c r="O16" s="734"/>
      <c r="P16" s="734"/>
      <c r="Q16" s="734"/>
      <c r="R16" s="734"/>
      <c r="S16" s="734"/>
      <c r="T16" s="734"/>
      <c r="U16" s="734"/>
      <c r="V16" s="734"/>
      <c r="W16" s="734"/>
      <c r="X16" s="734"/>
      <c r="Y16" s="734"/>
      <c r="Z16" s="734"/>
      <c r="AA16" s="734"/>
      <c r="AB16" s="735"/>
    </row>
    <row r="17" spans="2:28" ht="42" customHeight="1" thickBot="1" x14ac:dyDescent="0.4">
      <c r="B17" s="721" t="s">
        <v>13</v>
      </c>
      <c r="C17" s="722"/>
      <c r="D17" s="722"/>
      <c r="E17" s="722"/>
      <c r="F17" s="722"/>
      <c r="G17" s="722"/>
      <c r="H17" s="723"/>
      <c r="I17" s="818" t="s">
        <v>547</v>
      </c>
      <c r="J17" s="813"/>
      <c r="K17" s="813"/>
      <c r="L17" s="813"/>
      <c r="M17" s="813"/>
      <c r="N17" s="813"/>
      <c r="O17" s="813"/>
      <c r="P17" s="813"/>
      <c r="Q17" s="813"/>
      <c r="R17" s="813"/>
      <c r="S17" s="813"/>
      <c r="T17" s="813"/>
      <c r="U17" s="813"/>
      <c r="V17" s="813"/>
      <c r="W17" s="813"/>
      <c r="X17" s="813"/>
      <c r="Y17" s="813"/>
      <c r="Z17" s="813"/>
      <c r="AA17" s="813"/>
      <c r="AB17" s="814"/>
    </row>
    <row r="18" spans="2:28" ht="6" customHeight="1" thickBot="1" x14ac:dyDescent="0.4">
      <c r="B18" s="733"/>
      <c r="C18" s="734"/>
      <c r="D18" s="734"/>
      <c r="E18" s="734"/>
      <c r="F18" s="734"/>
      <c r="G18" s="734"/>
      <c r="H18" s="734"/>
      <c r="I18" s="734"/>
      <c r="J18" s="734"/>
      <c r="K18" s="734"/>
      <c r="L18" s="734"/>
      <c r="M18" s="734"/>
      <c r="N18" s="734"/>
      <c r="O18" s="734"/>
      <c r="P18" s="734"/>
      <c r="Q18" s="734"/>
      <c r="R18" s="734"/>
      <c r="S18" s="734"/>
      <c r="T18" s="734"/>
      <c r="U18" s="734"/>
      <c r="V18" s="734"/>
      <c r="W18" s="734"/>
      <c r="X18" s="734"/>
      <c r="Y18" s="734"/>
      <c r="Z18" s="734"/>
      <c r="AA18" s="734"/>
      <c r="AB18" s="735"/>
    </row>
    <row r="19" spans="2:28" ht="42" customHeight="1" thickBot="1" x14ac:dyDescent="0.4">
      <c r="B19" s="721" t="s">
        <v>967</v>
      </c>
      <c r="C19" s="722"/>
      <c r="D19" s="722"/>
      <c r="E19" s="722"/>
      <c r="F19" s="722"/>
      <c r="G19" s="722"/>
      <c r="H19" s="723"/>
      <c r="I19" s="818" t="s">
        <v>548</v>
      </c>
      <c r="J19" s="813"/>
      <c r="K19" s="813"/>
      <c r="L19" s="813"/>
      <c r="M19" s="813"/>
      <c r="N19" s="813"/>
      <c r="O19" s="813"/>
      <c r="P19" s="813"/>
      <c r="Q19" s="813"/>
      <c r="R19" s="813"/>
      <c r="S19" s="813"/>
      <c r="T19" s="813"/>
      <c r="U19" s="813"/>
      <c r="V19" s="813"/>
      <c r="W19" s="813"/>
      <c r="X19" s="813"/>
      <c r="Y19" s="813"/>
      <c r="Z19" s="813"/>
      <c r="AA19" s="813"/>
      <c r="AB19" s="814"/>
    </row>
    <row r="20" spans="2:28" ht="6" customHeight="1" thickBot="1" x14ac:dyDescent="0.4">
      <c r="B20" s="733"/>
      <c r="C20" s="734"/>
      <c r="D20" s="734"/>
      <c r="E20" s="734"/>
      <c r="F20" s="734"/>
      <c r="G20" s="734"/>
      <c r="H20" s="734"/>
      <c r="I20" s="734"/>
      <c r="J20" s="734"/>
      <c r="K20" s="734"/>
      <c r="L20" s="734"/>
      <c r="M20" s="734"/>
      <c r="N20" s="734"/>
      <c r="O20" s="734"/>
      <c r="P20" s="734"/>
      <c r="Q20" s="734"/>
      <c r="R20" s="734"/>
      <c r="S20" s="734"/>
      <c r="T20" s="734"/>
      <c r="U20" s="734"/>
      <c r="V20" s="734"/>
      <c r="W20" s="734"/>
      <c r="X20" s="734"/>
      <c r="Y20" s="734"/>
      <c r="Z20" s="734"/>
      <c r="AA20" s="734"/>
      <c r="AB20" s="735"/>
    </row>
    <row r="21" spans="2:28" ht="36.65" customHeight="1" thickBot="1" x14ac:dyDescent="0.4">
      <c r="B21" s="721" t="s">
        <v>530</v>
      </c>
      <c r="C21" s="722"/>
      <c r="D21" s="722"/>
      <c r="E21" s="722"/>
      <c r="F21" s="722"/>
      <c r="G21" s="723"/>
      <c r="H21" s="815" t="s">
        <v>1188</v>
      </c>
      <c r="I21" s="816"/>
      <c r="J21" s="817"/>
      <c r="K21" s="721" t="s">
        <v>969</v>
      </c>
      <c r="L21" s="722"/>
      <c r="M21" s="722"/>
      <c r="N21" s="722"/>
      <c r="O21" s="722"/>
      <c r="P21" s="722"/>
      <c r="Q21" s="722"/>
      <c r="R21" s="722"/>
      <c r="S21" s="722"/>
      <c r="T21" s="723"/>
      <c r="U21" s="818" t="s">
        <v>293</v>
      </c>
      <c r="V21" s="813"/>
      <c r="W21" s="813"/>
      <c r="X21" s="813"/>
      <c r="Y21" s="813"/>
      <c r="Z21" s="813"/>
      <c r="AA21" s="813"/>
      <c r="AB21" s="814"/>
    </row>
    <row r="22" spans="2:28" ht="6" customHeight="1" thickBot="1" x14ac:dyDescent="0.4">
      <c r="B22" s="690"/>
      <c r="C22" s="691"/>
      <c r="D22" s="691"/>
      <c r="E22" s="691"/>
      <c r="F22" s="691"/>
      <c r="G22" s="691"/>
      <c r="H22" s="691"/>
      <c r="I22" s="691"/>
      <c r="J22" s="691"/>
      <c r="K22" s="691"/>
      <c r="L22" s="691"/>
      <c r="M22" s="691"/>
      <c r="N22" s="691"/>
      <c r="O22" s="691"/>
      <c r="P22" s="691"/>
      <c r="Q22" s="691"/>
      <c r="R22" s="691"/>
      <c r="S22" s="691"/>
      <c r="T22" s="691"/>
      <c r="U22" s="691"/>
      <c r="V22" s="691"/>
      <c r="W22" s="691"/>
      <c r="X22" s="691"/>
      <c r="Y22" s="691"/>
      <c r="Z22" s="691"/>
      <c r="AA22" s="691"/>
      <c r="AB22" s="692"/>
    </row>
    <row r="23" spans="2:28" ht="33" customHeight="1" thickBot="1" x14ac:dyDescent="0.4">
      <c r="B23" s="721" t="s">
        <v>970</v>
      </c>
      <c r="C23" s="722"/>
      <c r="D23" s="722"/>
      <c r="E23" s="722"/>
      <c r="F23" s="722"/>
      <c r="G23" s="722"/>
      <c r="H23" s="723"/>
      <c r="I23" s="818" t="s">
        <v>590</v>
      </c>
      <c r="J23" s="813"/>
      <c r="K23" s="813"/>
      <c r="L23" s="813"/>
      <c r="M23" s="813"/>
      <c r="N23" s="813"/>
      <c r="O23" s="813"/>
      <c r="P23" s="813"/>
      <c r="Q23" s="813"/>
      <c r="R23" s="813"/>
      <c r="S23" s="813"/>
      <c r="T23" s="813"/>
      <c r="U23" s="813"/>
      <c r="V23" s="813"/>
      <c r="W23" s="813"/>
      <c r="X23" s="813"/>
      <c r="Y23" s="813"/>
      <c r="Z23" s="813"/>
      <c r="AA23" s="813"/>
      <c r="AB23" s="814"/>
    </row>
    <row r="24" spans="2:28" ht="6" customHeight="1" thickBot="1" x14ac:dyDescent="0.4">
      <c r="B24" s="733"/>
      <c r="C24" s="734"/>
      <c r="D24" s="734"/>
      <c r="E24" s="734"/>
      <c r="F24" s="734"/>
      <c r="G24" s="734"/>
      <c r="H24" s="734"/>
      <c r="I24" s="734"/>
      <c r="J24" s="734"/>
      <c r="K24" s="734"/>
      <c r="L24" s="734"/>
      <c r="M24" s="734"/>
      <c r="N24" s="734"/>
      <c r="O24" s="734"/>
      <c r="P24" s="734"/>
      <c r="Q24" s="734"/>
      <c r="R24" s="734"/>
      <c r="S24" s="734"/>
      <c r="T24" s="734"/>
      <c r="U24" s="734"/>
      <c r="V24" s="734"/>
      <c r="W24" s="734"/>
      <c r="X24" s="734"/>
      <c r="Y24" s="734"/>
      <c r="Z24" s="734"/>
      <c r="AA24" s="734"/>
      <c r="AB24" s="735"/>
    </row>
    <row r="25" spans="2:28" ht="26.5" customHeight="1" thickBot="1" x14ac:dyDescent="0.4">
      <c r="B25" s="721" t="s">
        <v>314</v>
      </c>
      <c r="C25" s="722"/>
      <c r="D25" s="722"/>
      <c r="E25" s="722"/>
      <c r="F25" s="722"/>
      <c r="G25" s="722"/>
      <c r="H25" s="722"/>
      <c r="I25" s="722"/>
      <c r="J25" s="722"/>
      <c r="K25" s="722"/>
      <c r="L25" s="722"/>
      <c r="M25" s="2935"/>
      <c r="N25" s="721" t="s">
        <v>24</v>
      </c>
      <c r="O25" s="722"/>
      <c r="P25" s="722"/>
      <c r="Q25" s="722"/>
      <c r="R25" s="722"/>
      <c r="S25" s="722"/>
      <c r="T25" s="722"/>
      <c r="U25" s="722"/>
      <c r="V25" s="722"/>
      <c r="W25" s="722"/>
      <c r="X25" s="722"/>
      <c r="Y25" s="722"/>
      <c r="Z25" s="722"/>
      <c r="AA25" s="722"/>
      <c r="AB25" s="723"/>
    </row>
    <row r="26" spans="2:28" ht="48.65" customHeight="1" thickBot="1" x14ac:dyDescent="0.4">
      <c r="B26" s="810" t="s">
        <v>533</v>
      </c>
      <c r="C26" s="811"/>
      <c r="D26" s="811"/>
      <c r="E26" s="811"/>
      <c r="F26" s="811"/>
      <c r="G26" s="811"/>
      <c r="H26" s="811"/>
      <c r="I26" s="811"/>
      <c r="J26" s="811"/>
      <c r="K26" s="811"/>
      <c r="L26" s="811"/>
      <c r="M26" s="812"/>
      <c r="N26" s="813" t="s">
        <v>998</v>
      </c>
      <c r="O26" s="813"/>
      <c r="P26" s="813"/>
      <c r="Q26" s="813"/>
      <c r="R26" s="813"/>
      <c r="S26" s="813"/>
      <c r="T26" s="813"/>
      <c r="U26" s="813"/>
      <c r="V26" s="813"/>
      <c r="W26" s="813"/>
      <c r="X26" s="813"/>
      <c r="Y26" s="813"/>
      <c r="Z26" s="813"/>
      <c r="AA26" s="813"/>
      <c r="AB26" s="814"/>
    </row>
    <row r="27" spans="2:28" ht="6" customHeight="1" thickBot="1" x14ac:dyDescent="0.4">
      <c r="B27" s="733"/>
      <c r="C27" s="734"/>
      <c r="D27" s="734"/>
      <c r="E27" s="734"/>
      <c r="F27" s="734"/>
      <c r="G27" s="734"/>
      <c r="H27" s="734"/>
      <c r="I27" s="734"/>
      <c r="J27" s="734"/>
      <c r="K27" s="734"/>
      <c r="L27" s="734"/>
      <c r="M27" s="734"/>
      <c r="N27" s="734"/>
      <c r="O27" s="734"/>
      <c r="P27" s="734"/>
      <c r="Q27" s="734"/>
      <c r="R27" s="734"/>
      <c r="S27" s="734"/>
      <c r="T27" s="734"/>
      <c r="U27" s="734"/>
      <c r="V27" s="734"/>
      <c r="W27" s="734"/>
      <c r="X27" s="734"/>
      <c r="Y27" s="734"/>
      <c r="Z27" s="734"/>
      <c r="AA27" s="734"/>
      <c r="AB27" s="735"/>
    </row>
    <row r="28" spans="2:28" ht="18" customHeight="1" thickBot="1" x14ac:dyDescent="0.4">
      <c r="B28" s="798" t="s">
        <v>972</v>
      </c>
      <c r="C28" s="799"/>
      <c r="D28" s="799"/>
      <c r="E28" s="799"/>
      <c r="F28" s="799"/>
      <c r="G28" s="799"/>
      <c r="H28" s="800"/>
      <c r="I28" s="804" t="s">
        <v>591</v>
      </c>
      <c r="J28" s="805"/>
      <c r="K28" s="805"/>
      <c r="L28" s="806"/>
      <c r="M28" s="721" t="s">
        <v>22</v>
      </c>
      <c r="N28" s="722"/>
      <c r="O28" s="722"/>
      <c r="P28" s="722"/>
      <c r="Q28" s="722"/>
      <c r="R28" s="722"/>
      <c r="S28" s="722"/>
      <c r="T28" s="722"/>
      <c r="U28" s="722"/>
      <c r="V28" s="722"/>
      <c r="W28" s="723"/>
      <c r="X28" s="721" t="s">
        <v>18</v>
      </c>
      <c r="Y28" s="722"/>
      <c r="Z28" s="722"/>
      <c r="AA28" s="722"/>
      <c r="AB28" s="723"/>
    </row>
    <row r="29" spans="2:28" ht="35.25" customHeight="1" thickBot="1" x14ac:dyDescent="0.4">
      <c r="B29" s="801"/>
      <c r="C29" s="802"/>
      <c r="D29" s="802"/>
      <c r="E29" s="802"/>
      <c r="F29" s="802"/>
      <c r="G29" s="802"/>
      <c r="H29" s="803"/>
      <c r="I29" s="807"/>
      <c r="J29" s="808"/>
      <c r="K29" s="808"/>
      <c r="L29" s="809"/>
      <c r="M29" s="1033" t="s">
        <v>1189</v>
      </c>
      <c r="N29" s="691"/>
      <c r="O29" s="691"/>
      <c r="P29" s="691"/>
      <c r="Q29" s="691"/>
      <c r="R29" s="691"/>
      <c r="S29" s="691"/>
      <c r="T29" s="691"/>
      <c r="U29" s="691"/>
      <c r="V29" s="691"/>
      <c r="W29" s="692"/>
      <c r="X29" s="810" t="s">
        <v>20</v>
      </c>
      <c r="Y29" s="811"/>
      <c r="Z29" s="811"/>
      <c r="AA29" s="811"/>
      <c r="AB29" s="812"/>
    </row>
    <row r="30" spans="2:28" ht="6" customHeight="1" thickBot="1" x14ac:dyDescent="0.4">
      <c r="B30" s="733"/>
      <c r="C30" s="734"/>
      <c r="D30" s="734"/>
      <c r="E30" s="734"/>
      <c r="F30" s="734"/>
      <c r="G30" s="734"/>
      <c r="H30" s="734"/>
      <c r="I30" s="734"/>
      <c r="J30" s="734"/>
      <c r="K30" s="734"/>
      <c r="L30" s="734"/>
      <c r="M30" s="734"/>
      <c r="N30" s="734"/>
      <c r="O30" s="734"/>
      <c r="P30" s="734"/>
      <c r="Q30" s="734"/>
      <c r="R30" s="734"/>
      <c r="S30" s="734"/>
      <c r="T30" s="734"/>
      <c r="U30" s="734"/>
      <c r="V30" s="734"/>
      <c r="W30" s="734"/>
      <c r="X30" s="734"/>
      <c r="Y30" s="734"/>
      <c r="Z30" s="734"/>
      <c r="AA30" s="734"/>
      <c r="AB30" s="735"/>
    </row>
    <row r="31" spans="2:28" ht="15" customHeight="1" thickBot="1" x14ac:dyDescent="0.4">
      <c r="B31" s="778" t="s">
        <v>975</v>
      </c>
      <c r="C31" s="779"/>
      <c r="D31" s="779"/>
      <c r="E31" s="779"/>
      <c r="F31" s="779"/>
      <c r="G31" s="779"/>
      <c r="H31" s="779"/>
      <c r="I31" s="779"/>
      <c r="J31" s="780"/>
      <c r="K31" s="787" t="s">
        <v>35</v>
      </c>
      <c r="L31" s="788"/>
      <c r="M31" s="788"/>
      <c r="N31" s="788"/>
      <c r="O31" s="788"/>
      <c r="P31" s="788"/>
      <c r="Q31" s="788"/>
      <c r="R31" s="788"/>
      <c r="S31" s="789" t="s">
        <v>36</v>
      </c>
      <c r="T31" s="789"/>
      <c r="U31" s="789"/>
      <c r="V31" s="789"/>
      <c r="W31" s="790"/>
      <c r="X31" s="791" t="s">
        <v>37</v>
      </c>
      <c r="Y31" s="792"/>
      <c r="Z31" s="793"/>
      <c r="AA31" s="793"/>
      <c r="AB31" s="794"/>
    </row>
    <row r="32" spans="2:28" ht="14.25" customHeight="1" x14ac:dyDescent="0.35">
      <c r="B32" s="781"/>
      <c r="C32" s="782"/>
      <c r="D32" s="782"/>
      <c r="E32" s="782"/>
      <c r="F32" s="782"/>
      <c r="G32" s="782"/>
      <c r="H32" s="782"/>
      <c r="I32" s="782"/>
      <c r="J32" s="783"/>
      <c r="K32" s="795" t="s">
        <v>38</v>
      </c>
      <c r="L32" s="771"/>
      <c r="M32" s="771"/>
      <c r="N32" s="771"/>
      <c r="O32" s="771" t="s">
        <v>39</v>
      </c>
      <c r="P32" s="771"/>
      <c r="Q32" s="771"/>
      <c r="R32" s="771"/>
      <c r="S32" s="771" t="s">
        <v>38</v>
      </c>
      <c r="T32" s="771"/>
      <c r="U32" s="771" t="s">
        <v>39</v>
      </c>
      <c r="V32" s="771"/>
      <c r="W32" s="771"/>
      <c r="X32" s="796" t="s">
        <v>38</v>
      </c>
      <c r="Y32" s="797"/>
      <c r="Z32" s="771" t="s">
        <v>39</v>
      </c>
      <c r="AA32" s="771"/>
      <c r="AB32" s="772"/>
    </row>
    <row r="33" spans="2:28" ht="15.75" customHeight="1" thickBot="1" x14ac:dyDescent="0.4">
      <c r="B33" s="784"/>
      <c r="C33" s="785"/>
      <c r="D33" s="785"/>
      <c r="E33" s="785"/>
      <c r="F33" s="785"/>
      <c r="G33" s="785"/>
      <c r="H33" s="785"/>
      <c r="I33" s="785"/>
      <c r="J33" s="786"/>
      <c r="K33" s="2238" t="s">
        <v>817</v>
      </c>
      <c r="L33" s="2239"/>
      <c r="M33" s="2239"/>
      <c r="N33" s="2240"/>
      <c r="O33" s="2237" t="s">
        <v>818</v>
      </c>
      <c r="P33" s="2239"/>
      <c r="Q33" s="2239"/>
      <c r="R33" s="2240"/>
      <c r="S33" s="2237" t="s">
        <v>815</v>
      </c>
      <c r="T33" s="2240"/>
      <c r="U33" s="2237" t="s">
        <v>816</v>
      </c>
      <c r="V33" s="2239"/>
      <c r="W33" s="2240"/>
      <c r="X33" s="2922">
        <v>0</v>
      </c>
      <c r="Y33" s="2922"/>
      <c r="Z33" s="2237" t="s">
        <v>814</v>
      </c>
      <c r="AA33" s="2239"/>
      <c r="AB33" s="2240"/>
    </row>
    <row r="34" spans="2:28" ht="6" customHeight="1" thickBot="1" x14ac:dyDescent="0.4">
      <c r="B34" s="733"/>
      <c r="C34" s="734"/>
      <c r="D34" s="734"/>
      <c r="E34" s="734"/>
      <c r="F34" s="734"/>
      <c r="G34" s="734"/>
      <c r="H34" s="734"/>
      <c r="I34" s="734"/>
      <c r="J34" s="734"/>
      <c r="K34" s="734"/>
      <c r="L34" s="734"/>
      <c r="M34" s="734"/>
      <c r="N34" s="734"/>
      <c r="O34" s="734"/>
      <c r="P34" s="734"/>
      <c r="Q34" s="734"/>
      <c r="R34" s="734"/>
      <c r="S34" s="734"/>
      <c r="T34" s="734"/>
      <c r="U34" s="734"/>
      <c r="V34" s="734"/>
      <c r="W34" s="734"/>
      <c r="X34" s="734"/>
      <c r="Y34" s="734"/>
      <c r="Z34" s="734"/>
      <c r="AA34" s="734"/>
      <c r="AB34" s="735"/>
    </row>
    <row r="35" spans="2:28" s="2926" customFormat="1" ht="15" customHeight="1" thickBot="1" x14ac:dyDescent="0.4">
      <c r="B35" s="764" t="s">
        <v>40</v>
      </c>
      <c r="C35" s="765"/>
      <c r="D35" s="765"/>
      <c r="E35" s="765"/>
      <c r="F35" s="765"/>
      <c r="G35" s="765"/>
      <c r="H35" s="766"/>
      <c r="I35" s="766"/>
      <c r="J35" s="766"/>
      <c r="K35" s="765"/>
      <c r="L35" s="765"/>
      <c r="M35" s="765"/>
      <c r="N35" s="765"/>
      <c r="O35" s="765"/>
      <c r="P35" s="765"/>
      <c r="Q35" s="765"/>
      <c r="R35" s="765"/>
      <c r="S35" s="765"/>
      <c r="T35" s="765"/>
      <c r="U35" s="765"/>
      <c r="V35" s="765"/>
      <c r="W35" s="765"/>
      <c r="X35" s="765"/>
      <c r="Y35" s="765"/>
      <c r="Z35" s="765"/>
      <c r="AA35" s="765"/>
      <c r="AB35" s="767"/>
    </row>
    <row r="36" spans="2:28" s="2926" customFormat="1" ht="32.25" customHeight="1" thickBot="1" x14ac:dyDescent="0.4">
      <c r="B36" s="1023" t="s">
        <v>41</v>
      </c>
      <c r="C36" s="766"/>
      <c r="D36" s="766"/>
      <c r="E36" s="766"/>
      <c r="F36" s="766"/>
      <c r="G36" s="1024"/>
      <c r="H36" s="2931" t="s">
        <v>976</v>
      </c>
      <c r="I36" s="2928" t="s">
        <v>977</v>
      </c>
      <c r="J36" s="2929" t="s">
        <v>42</v>
      </c>
      <c r="K36" s="768" t="s">
        <v>43</v>
      </c>
      <c r="L36" s="769"/>
      <c r="M36" s="769"/>
      <c r="N36" s="769"/>
      <c r="O36" s="769"/>
      <c r="P36" s="769"/>
      <c r="Q36" s="769"/>
      <c r="R36" s="769"/>
      <c r="S36" s="769"/>
      <c r="T36" s="769"/>
      <c r="U36" s="769"/>
      <c r="V36" s="769"/>
      <c r="W36" s="769"/>
      <c r="X36" s="769"/>
      <c r="Y36" s="769"/>
      <c r="Z36" s="769"/>
      <c r="AA36" s="769"/>
      <c r="AB36" s="770"/>
    </row>
    <row r="37" spans="2:28" s="2926" customFormat="1" ht="45" customHeight="1" x14ac:dyDescent="0.35">
      <c r="B37" s="1025" t="s">
        <v>538</v>
      </c>
      <c r="C37" s="1026"/>
      <c r="D37" s="1026"/>
      <c r="E37" s="1026"/>
      <c r="F37" s="1026"/>
      <c r="G37" s="1027"/>
      <c r="H37" s="250">
        <v>22523</v>
      </c>
      <c r="I37" s="250">
        <v>971</v>
      </c>
      <c r="J37" s="2939">
        <f>+H37/I37</f>
        <v>23.195674562306902</v>
      </c>
      <c r="K37" s="1020" t="s">
        <v>592</v>
      </c>
      <c r="L37" s="1021"/>
      <c r="M37" s="1021"/>
      <c r="N37" s="1021"/>
      <c r="O37" s="1021"/>
      <c r="P37" s="1021"/>
      <c r="Q37" s="1021"/>
      <c r="R37" s="1021"/>
      <c r="S37" s="1021"/>
      <c r="T37" s="1021"/>
      <c r="U37" s="1021"/>
      <c r="V37" s="1021"/>
      <c r="W37" s="1021"/>
      <c r="X37" s="1021"/>
      <c r="Y37" s="1021"/>
      <c r="Z37" s="1021"/>
      <c r="AA37" s="1021"/>
      <c r="AB37" s="1022"/>
    </row>
    <row r="38" spans="2:28" s="2926" customFormat="1" ht="57.75" customHeight="1" x14ac:dyDescent="0.35">
      <c r="B38" s="1017" t="s">
        <v>540</v>
      </c>
      <c r="C38" s="1018"/>
      <c r="D38" s="1018"/>
      <c r="E38" s="1018"/>
      <c r="F38" s="1018"/>
      <c r="G38" s="1019"/>
      <c r="H38" s="250">
        <v>22590</v>
      </c>
      <c r="I38" s="250">
        <v>1170</v>
      </c>
      <c r="J38" s="2939">
        <f t="shared" ref="J38:J40" si="0">+H38/I38</f>
        <v>19.307692307692307</v>
      </c>
      <c r="K38" s="1020" t="s">
        <v>891</v>
      </c>
      <c r="L38" s="1021"/>
      <c r="M38" s="1021"/>
      <c r="N38" s="1021"/>
      <c r="O38" s="1021"/>
      <c r="P38" s="1021"/>
      <c r="Q38" s="1021"/>
      <c r="R38" s="1021"/>
      <c r="S38" s="1021"/>
      <c r="T38" s="1021"/>
      <c r="U38" s="1021"/>
      <c r="V38" s="1021"/>
      <c r="W38" s="1021"/>
      <c r="X38" s="1021"/>
      <c r="Y38" s="1021"/>
      <c r="Z38" s="1021"/>
      <c r="AA38" s="1021"/>
      <c r="AB38" s="1022"/>
    </row>
    <row r="39" spans="2:28" s="2926" customFormat="1" ht="107.25" customHeight="1" x14ac:dyDescent="0.35">
      <c r="B39" s="1017" t="s">
        <v>541</v>
      </c>
      <c r="C39" s="1018"/>
      <c r="D39" s="1018"/>
      <c r="E39" s="1018"/>
      <c r="F39" s="1018"/>
      <c r="G39" s="1019"/>
      <c r="H39" s="2939">
        <v>23134</v>
      </c>
      <c r="I39" s="2939">
        <v>1263</v>
      </c>
      <c r="J39" s="2939">
        <f>+H39/I39</f>
        <v>18.316706254948535</v>
      </c>
      <c r="K39" s="1020" t="s">
        <v>1190</v>
      </c>
      <c r="L39" s="1021"/>
      <c r="M39" s="1021"/>
      <c r="N39" s="1021"/>
      <c r="O39" s="1021"/>
      <c r="P39" s="1021"/>
      <c r="Q39" s="1021"/>
      <c r="R39" s="1021"/>
      <c r="S39" s="1021"/>
      <c r="T39" s="1021"/>
      <c r="U39" s="1021"/>
      <c r="V39" s="1021"/>
      <c r="W39" s="1021"/>
      <c r="X39" s="1021"/>
      <c r="Y39" s="1021"/>
      <c r="Z39" s="1021"/>
      <c r="AA39" s="1021"/>
      <c r="AB39" s="1022"/>
    </row>
    <row r="40" spans="2:28" s="2926" customFormat="1" ht="15" thickBot="1" x14ac:dyDescent="0.4">
      <c r="B40" s="740"/>
      <c r="C40" s="741"/>
      <c r="D40" s="741"/>
      <c r="E40" s="741"/>
      <c r="F40" s="741"/>
      <c r="G40" s="742"/>
      <c r="H40" s="2932"/>
      <c r="I40" s="2927"/>
      <c r="J40" s="2930" t="e">
        <f t="shared" si="0"/>
        <v>#DIV/0!</v>
      </c>
      <c r="K40" s="743"/>
      <c r="L40" s="744"/>
      <c r="M40" s="744"/>
      <c r="N40" s="744"/>
      <c r="O40" s="744"/>
      <c r="P40" s="744"/>
      <c r="Q40" s="744"/>
      <c r="R40" s="744"/>
      <c r="S40" s="744"/>
      <c r="T40" s="744"/>
      <c r="U40" s="744"/>
      <c r="V40" s="744"/>
      <c r="W40" s="744"/>
      <c r="X40" s="744"/>
      <c r="Y40" s="744"/>
      <c r="Z40" s="744"/>
      <c r="AA40" s="744"/>
      <c r="AB40" s="745"/>
    </row>
    <row r="41" spans="2:28" s="2926" customFormat="1" ht="15.75" customHeight="1" thickBot="1" x14ac:dyDescent="0.4">
      <c r="B41" s="746" t="s">
        <v>46</v>
      </c>
      <c r="C41" s="747"/>
      <c r="D41" s="747"/>
      <c r="E41" s="747"/>
      <c r="F41" s="747"/>
      <c r="G41" s="748"/>
      <c r="H41" s="2933">
        <f>SUM(H37:H40)</f>
        <v>68247</v>
      </c>
      <c r="I41" s="2933">
        <f>SUM(I37:I40)</f>
        <v>3404</v>
      </c>
      <c r="J41" s="2921">
        <f>+H41/I41</f>
        <v>20.049059929494714</v>
      </c>
      <c r="K41" s="749"/>
      <c r="L41" s="750"/>
      <c r="M41" s="750"/>
      <c r="N41" s="750"/>
      <c r="O41" s="750"/>
      <c r="P41" s="750"/>
      <c r="Q41" s="750"/>
      <c r="R41" s="750"/>
      <c r="S41" s="750"/>
      <c r="T41" s="750"/>
      <c r="U41" s="750"/>
      <c r="V41" s="750"/>
      <c r="W41" s="750"/>
      <c r="X41" s="750"/>
      <c r="Y41" s="750"/>
      <c r="Z41" s="750"/>
      <c r="AA41" s="750"/>
      <c r="AB41" s="751"/>
    </row>
    <row r="42" spans="2:28" s="2926" customFormat="1" ht="6" customHeight="1" thickBot="1" x14ac:dyDescent="0.4">
      <c r="B42" s="718"/>
      <c r="C42" s="719"/>
      <c r="D42" s="719"/>
      <c r="E42" s="719"/>
      <c r="F42" s="719"/>
      <c r="G42" s="719"/>
      <c r="H42" s="719"/>
      <c r="I42" s="719"/>
      <c r="J42" s="719"/>
      <c r="K42" s="719"/>
      <c r="L42" s="719"/>
      <c r="M42" s="719"/>
      <c r="N42" s="719"/>
      <c r="O42" s="719"/>
      <c r="P42" s="719"/>
      <c r="Q42" s="719"/>
      <c r="R42" s="719"/>
      <c r="S42" s="719"/>
      <c r="T42" s="719"/>
      <c r="U42" s="719"/>
      <c r="V42" s="719"/>
      <c r="W42" s="719"/>
      <c r="X42" s="719"/>
      <c r="Y42" s="719"/>
      <c r="Z42" s="719"/>
      <c r="AA42" s="719"/>
      <c r="AB42" s="720"/>
    </row>
    <row r="43" spans="2:28" s="2926" customFormat="1" ht="14.5" customHeight="1" thickBot="1" x14ac:dyDescent="0.4">
      <c r="B43" s="721" t="s">
        <v>981</v>
      </c>
      <c r="C43" s="722"/>
      <c r="D43" s="722"/>
      <c r="E43" s="722"/>
      <c r="F43" s="722"/>
      <c r="G43" s="722"/>
      <c r="H43" s="722"/>
      <c r="I43" s="722"/>
      <c r="J43" s="722"/>
      <c r="K43" s="722"/>
      <c r="L43" s="722"/>
      <c r="M43" s="722"/>
      <c r="N43" s="722"/>
      <c r="O43" s="722"/>
      <c r="P43" s="722"/>
      <c r="Q43" s="722"/>
      <c r="R43" s="722"/>
      <c r="S43" s="722"/>
      <c r="T43" s="722"/>
      <c r="U43" s="722"/>
      <c r="V43" s="722"/>
      <c r="W43" s="722"/>
      <c r="X43" s="722"/>
      <c r="Y43" s="722"/>
      <c r="Z43" s="722"/>
      <c r="AA43" s="722"/>
      <c r="AB43" s="723"/>
    </row>
    <row r="44" spans="2:28" ht="14.5" customHeight="1" x14ac:dyDescent="0.35">
      <c r="B44" s="724" t="s">
        <v>81</v>
      </c>
      <c r="C44" s="725"/>
      <c r="D44" s="725"/>
      <c r="E44" s="725"/>
      <c r="F44" s="725"/>
      <c r="G44" s="725"/>
      <c r="H44" s="725"/>
      <c r="I44" s="725"/>
      <c r="J44" s="725"/>
      <c r="K44" s="725"/>
      <c r="L44" s="725"/>
      <c r="M44" s="725"/>
      <c r="N44" s="725"/>
      <c r="O44" s="725"/>
      <c r="P44" s="725"/>
      <c r="Q44" s="725"/>
      <c r="R44" s="725"/>
      <c r="S44" s="725"/>
      <c r="T44" s="725"/>
      <c r="U44" s="725"/>
      <c r="V44" s="725"/>
      <c r="W44" s="725"/>
      <c r="X44" s="725"/>
      <c r="Y44" s="725"/>
      <c r="Z44" s="725"/>
      <c r="AA44" s="725"/>
      <c r="AB44" s="726"/>
    </row>
    <row r="45" spans="2:28" x14ac:dyDescent="0.35">
      <c r="B45" s="727"/>
      <c r="C45" s="728"/>
      <c r="D45" s="728"/>
      <c r="E45" s="728"/>
      <c r="F45" s="728"/>
      <c r="G45" s="728"/>
      <c r="H45" s="728"/>
      <c r="I45" s="728"/>
      <c r="J45" s="728"/>
      <c r="K45" s="728"/>
      <c r="L45" s="728"/>
      <c r="M45" s="728"/>
      <c r="N45" s="728"/>
      <c r="O45" s="728"/>
      <c r="P45" s="728"/>
      <c r="Q45" s="728"/>
      <c r="R45" s="728"/>
      <c r="S45" s="728"/>
      <c r="T45" s="728"/>
      <c r="U45" s="728"/>
      <c r="V45" s="728"/>
      <c r="W45" s="728"/>
      <c r="X45" s="728"/>
      <c r="Y45" s="728"/>
      <c r="Z45" s="728"/>
      <c r="AA45" s="728"/>
      <c r="AB45" s="729"/>
    </row>
    <row r="46" spans="2:28" x14ac:dyDescent="0.35">
      <c r="B46" s="727"/>
      <c r="C46" s="728"/>
      <c r="D46" s="728"/>
      <c r="E46" s="728"/>
      <c r="F46" s="728"/>
      <c r="G46" s="728"/>
      <c r="H46" s="728"/>
      <c r="I46" s="728"/>
      <c r="J46" s="728"/>
      <c r="K46" s="728"/>
      <c r="L46" s="728"/>
      <c r="M46" s="728"/>
      <c r="N46" s="728"/>
      <c r="O46" s="728"/>
      <c r="P46" s="728"/>
      <c r="Q46" s="728"/>
      <c r="R46" s="728"/>
      <c r="S46" s="728"/>
      <c r="T46" s="728"/>
      <c r="U46" s="728"/>
      <c r="V46" s="728"/>
      <c r="W46" s="728"/>
      <c r="X46" s="728"/>
      <c r="Y46" s="728"/>
      <c r="Z46" s="728"/>
      <c r="AA46" s="728"/>
      <c r="AB46" s="729"/>
    </row>
    <row r="47" spans="2:28" x14ac:dyDescent="0.35">
      <c r="B47" s="727"/>
      <c r="C47" s="728"/>
      <c r="D47" s="728"/>
      <c r="E47" s="728"/>
      <c r="F47" s="728"/>
      <c r="G47" s="728"/>
      <c r="H47" s="728"/>
      <c r="I47" s="728"/>
      <c r="J47" s="728"/>
      <c r="K47" s="728"/>
      <c r="L47" s="728"/>
      <c r="M47" s="728"/>
      <c r="N47" s="728"/>
      <c r="O47" s="728"/>
      <c r="P47" s="728"/>
      <c r="Q47" s="728"/>
      <c r="R47" s="728"/>
      <c r="S47" s="728"/>
      <c r="T47" s="728"/>
      <c r="U47" s="728"/>
      <c r="V47" s="728"/>
      <c r="W47" s="728"/>
      <c r="X47" s="728"/>
      <c r="Y47" s="728"/>
      <c r="Z47" s="728"/>
      <c r="AA47" s="728"/>
      <c r="AB47" s="729"/>
    </row>
    <row r="48" spans="2:28" x14ac:dyDescent="0.35">
      <c r="B48" s="727"/>
      <c r="C48" s="728"/>
      <c r="D48" s="728"/>
      <c r="E48" s="728"/>
      <c r="F48" s="728"/>
      <c r="G48" s="728"/>
      <c r="H48" s="728"/>
      <c r="I48" s="728"/>
      <c r="J48" s="728"/>
      <c r="K48" s="728"/>
      <c r="L48" s="728"/>
      <c r="M48" s="728"/>
      <c r="N48" s="728"/>
      <c r="O48" s="728"/>
      <c r="P48" s="728"/>
      <c r="Q48" s="728"/>
      <c r="R48" s="728"/>
      <c r="S48" s="728"/>
      <c r="T48" s="728"/>
      <c r="U48" s="728"/>
      <c r="V48" s="728"/>
      <c r="W48" s="728"/>
      <c r="X48" s="728"/>
      <c r="Y48" s="728"/>
      <c r="Z48" s="728"/>
      <c r="AA48" s="728"/>
      <c r="AB48" s="729"/>
    </row>
    <row r="49" spans="2:28" x14ac:dyDescent="0.35">
      <c r="B49" s="727"/>
      <c r="C49" s="728"/>
      <c r="D49" s="728"/>
      <c r="E49" s="728"/>
      <c r="F49" s="728"/>
      <c r="G49" s="728"/>
      <c r="H49" s="728"/>
      <c r="I49" s="728"/>
      <c r="J49" s="728"/>
      <c r="K49" s="728"/>
      <c r="L49" s="728"/>
      <c r="M49" s="728"/>
      <c r="N49" s="728"/>
      <c r="O49" s="728"/>
      <c r="P49" s="728"/>
      <c r="Q49" s="728"/>
      <c r="R49" s="728"/>
      <c r="S49" s="728"/>
      <c r="T49" s="728"/>
      <c r="U49" s="728"/>
      <c r="V49" s="728"/>
      <c r="W49" s="728"/>
      <c r="X49" s="728"/>
      <c r="Y49" s="728"/>
      <c r="Z49" s="728"/>
      <c r="AA49" s="728"/>
      <c r="AB49" s="729"/>
    </row>
    <row r="50" spans="2:28" x14ac:dyDescent="0.35">
      <c r="B50" s="727"/>
      <c r="C50" s="728"/>
      <c r="D50" s="728"/>
      <c r="E50" s="728"/>
      <c r="F50" s="728"/>
      <c r="G50" s="728"/>
      <c r="H50" s="728"/>
      <c r="I50" s="728"/>
      <c r="J50" s="728"/>
      <c r="K50" s="728"/>
      <c r="L50" s="728"/>
      <c r="M50" s="728"/>
      <c r="N50" s="728"/>
      <c r="O50" s="728"/>
      <c r="P50" s="728"/>
      <c r="Q50" s="728"/>
      <c r="R50" s="728"/>
      <c r="S50" s="728"/>
      <c r="T50" s="728"/>
      <c r="U50" s="728"/>
      <c r="V50" s="728"/>
      <c r="W50" s="728"/>
      <c r="X50" s="728"/>
      <c r="Y50" s="728"/>
      <c r="Z50" s="728"/>
      <c r="AA50" s="728"/>
      <c r="AB50" s="729"/>
    </row>
    <row r="51" spans="2:28" x14ac:dyDescent="0.35">
      <c r="B51" s="727"/>
      <c r="C51" s="728"/>
      <c r="D51" s="728"/>
      <c r="E51" s="728"/>
      <c r="F51" s="728"/>
      <c r="G51" s="728"/>
      <c r="H51" s="728"/>
      <c r="I51" s="728"/>
      <c r="J51" s="728"/>
      <c r="K51" s="728"/>
      <c r="L51" s="728"/>
      <c r="M51" s="728"/>
      <c r="N51" s="728"/>
      <c r="O51" s="728"/>
      <c r="P51" s="728"/>
      <c r="Q51" s="728"/>
      <c r="R51" s="728"/>
      <c r="S51" s="728"/>
      <c r="T51" s="728"/>
      <c r="U51" s="728"/>
      <c r="V51" s="728"/>
      <c r="W51" s="728"/>
      <c r="X51" s="728"/>
      <c r="Y51" s="728"/>
      <c r="Z51" s="728"/>
      <c r="AA51" s="728"/>
      <c r="AB51" s="729"/>
    </row>
    <row r="52" spans="2:28" x14ac:dyDescent="0.35">
      <c r="B52" s="727"/>
      <c r="C52" s="728"/>
      <c r="D52" s="728"/>
      <c r="E52" s="728"/>
      <c r="F52" s="728"/>
      <c r="G52" s="728"/>
      <c r="H52" s="728"/>
      <c r="I52" s="728"/>
      <c r="J52" s="728"/>
      <c r="K52" s="728"/>
      <c r="L52" s="728"/>
      <c r="M52" s="728"/>
      <c r="N52" s="728"/>
      <c r="O52" s="728"/>
      <c r="P52" s="728"/>
      <c r="Q52" s="728"/>
      <c r="R52" s="728"/>
      <c r="S52" s="728"/>
      <c r="T52" s="728"/>
      <c r="U52" s="728"/>
      <c r="V52" s="728"/>
      <c r="W52" s="728"/>
      <c r="X52" s="728"/>
      <c r="Y52" s="728"/>
      <c r="Z52" s="728"/>
      <c r="AA52" s="728"/>
      <c r="AB52" s="729"/>
    </row>
    <row r="53" spans="2:28" ht="15" thickBot="1" x14ac:dyDescent="0.4">
      <c r="B53" s="730"/>
      <c r="C53" s="731"/>
      <c r="D53" s="731"/>
      <c r="E53" s="731"/>
      <c r="F53" s="731"/>
      <c r="G53" s="731"/>
      <c r="H53" s="731"/>
      <c r="I53" s="731"/>
      <c r="J53" s="731"/>
      <c r="K53" s="731"/>
      <c r="L53" s="731"/>
      <c r="M53" s="731"/>
      <c r="N53" s="731"/>
      <c r="O53" s="731"/>
      <c r="P53" s="731"/>
      <c r="Q53" s="731"/>
      <c r="R53" s="731"/>
      <c r="S53" s="731"/>
      <c r="T53" s="731"/>
      <c r="U53" s="731"/>
      <c r="V53" s="731"/>
      <c r="W53" s="731"/>
      <c r="X53" s="731"/>
      <c r="Y53" s="731"/>
      <c r="Z53" s="731"/>
      <c r="AA53" s="731"/>
      <c r="AB53" s="732"/>
    </row>
    <row r="54" spans="2:28" ht="6" customHeight="1" thickBot="1" x14ac:dyDescent="0.4">
      <c r="B54" s="733"/>
      <c r="C54" s="734"/>
      <c r="D54" s="734"/>
      <c r="E54" s="734"/>
      <c r="F54" s="734"/>
      <c r="G54" s="734"/>
      <c r="H54" s="734"/>
      <c r="I54" s="734"/>
      <c r="J54" s="734"/>
      <c r="K54" s="734"/>
      <c r="L54" s="734"/>
      <c r="M54" s="734"/>
      <c r="N54" s="734"/>
      <c r="O54" s="734"/>
      <c r="P54" s="734"/>
      <c r="Q54" s="734"/>
      <c r="R54" s="734"/>
      <c r="S54" s="734"/>
      <c r="T54" s="734"/>
      <c r="U54" s="734"/>
      <c r="V54" s="734"/>
      <c r="W54" s="734"/>
      <c r="X54" s="734"/>
      <c r="Y54" s="734"/>
      <c r="Z54" s="734"/>
      <c r="AA54" s="734"/>
      <c r="AB54" s="735"/>
    </row>
    <row r="55" spans="2:28" ht="27" customHeight="1" thickBot="1" x14ac:dyDescent="0.4">
      <c r="B55" s="736" t="s">
        <v>41</v>
      </c>
      <c r="C55" s="737"/>
      <c r="D55" s="737"/>
      <c r="E55" s="737"/>
      <c r="F55" s="737"/>
      <c r="G55" s="737"/>
      <c r="H55" s="737" t="s">
        <v>68</v>
      </c>
      <c r="I55" s="737"/>
      <c r="J55" s="737" t="s">
        <v>48</v>
      </c>
      <c r="K55" s="737"/>
      <c r="L55" s="737"/>
      <c r="M55" s="737"/>
      <c r="N55" s="737" t="s">
        <v>49</v>
      </c>
      <c r="O55" s="737"/>
      <c r="P55" s="737"/>
      <c r="Q55" s="737"/>
      <c r="R55" s="737"/>
      <c r="S55" s="737"/>
      <c r="T55" s="737"/>
      <c r="U55" s="737"/>
      <c r="V55" s="738" t="s">
        <v>50</v>
      </c>
      <c r="W55" s="738"/>
      <c r="X55" s="738"/>
      <c r="Y55" s="738"/>
      <c r="Z55" s="738"/>
      <c r="AA55" s="738"/>
      <c r="AB55" s="739"/>
    </row>
    <row r="56" spans="2:28" ht="68.25" customHeight="1" x14ac:dyDescent="0.35">
      <c r="B56" s="714" t="s">
        <v>538</v>
      </c>
      <c r="C56" s="712"/>
      <c r="D56" s="712"/>
      <c r="E56" s="712"/>
      <c r="F56" s="712"/>
      <c r="G56" s="715"/>
      <c r="H56" s="711" t="s">
        <v>51</v>
      </c>
      <c r="I56" s="715"/>
      <c r="J56" s="2241">
        <v>23.2</v>
      </c>
      <c r="K56" s="2241"/>
      <c r="L56" s="2241"/>
      <c r="M56" s="2241"/>
      <c r="N56" s="1014" t="s">
        <v>1191</v>
      </c>
      <c r="O56" s="1015"/>
      <c r="P56" s="1015"/>
      <c r="Q56" s="1015"/>
      <c r="R56" s="1015"/>
      <c r="S56" s="1015"/>
      <c r="T56" s="1015"/>
      <c r="U56" s="1016"/>
      <c r="V56" s="716" t="s">
        <v>593</v>
      </c>
      <c r="W56" s="716"/>
      <c r="X56" s="716"/>
      <c r="Y56" s="716"/>
      <c r="Z56" s="716"/>
      <c r="AA56" s="716"/>
      <c r="AB56" s="717"/>
    </row>
    <row r="57" spans="2:28" ht="68.25" customHeight="1" x14ac:dyDescent="0.35">
      <c r="B57" s="714" t="s">
        <v>540</v>
      </c>
      <c r="C57" s="712"/>
      <c r="D57" s="712"/>
      <c r="E57" s="712"/>
      <c r="F57" s="712"/>
      <c r="G57" s="715"/>
      <c r="H57" s="711" t="s">
        <v>51</v>
      </c>
      <c r="I57" s="715"/>
      <c r="J57" s="2236">
        <v>19.309999999999999</v>
      </c>
      <c r="K57" s="2236"/>
      <c r="L57" s="2236"/>
      <c r="M57" s="2236"/>
      <c r="N57" s="1014" t="s">
        <v>891</v>
      </c>
      <c r="O57" s="1015"/>
      <c r="P57" s="1015"/>
      <c r="Q57" s="1015"/>
      <c r="R57" s="1015"/>
      <c r="S57" s="1015"/>
      <c r="T57" s="1015"/>
      <c r="U57" s="1016"/>
      <c r="V57" s="716" t="s">
        <v>892</v>
      </c>
      <c r="W57" s="716"/>
      <c r="X57" s="716"/>
      <c r="Y57" s="716"/>
      <c r="Z57" s="716"/>
      <c r="AA57" s="716"/>
      <c r="AB57" s="717"/>
    </row>
    <row r="58" spans="2:28" ht="101.25" customHeight="1" x14ac:dyDescent="0.35">
      <c r="B58" s="714" t="s">
        <v>541</v>
      </c>
      <c r="C58" s="712"/>
      <c r="D58" s="712"/>
      <c r="E58" s="712"/>
      <c r="F58" s="712"/>
      <c r="G58" s="715"/>
      <c r="H58" s="711" t="s">
        <v>51</v>
      </c>
      <c r="I58" s="715"/>
      <c r="J58" s="2236">
        <v>18.32</v>
      </c>
      <c r="K58" s="2236"/>
      <c r="L58" s="2236"/>
      <c r="M58" s="2236"/>
      <c r="N58" s="1014" t="s">
        <v>1192</v>
      </c>
      <c r="O58" s="1015"/>
      <c r="P58" s="1015"/>
      <c r="Q58" s="1015"/>
      <c r="R58" s="1015"/>
      <c r="S58" s="1015"/>
      <c r="T58" s="1015"/>
      <c r="U58" s="1016"/>
      <c r="V58" s="716" t="s">
        <v>1193</v>
      </c>
      <c r="W58" s="716"/>
      <c r="X58" s="716"/>
      <c r="Y58" s="716"/>
      <c r="Z58" s="716"/>
      <c r="AA58" s="716"/>
      <c r="AB58" s="717"/>
    </row>
    <row r="59" spans="2:28" ht="15" thickBot="1" x14ac:dyDescent="0.4">
      <c r="B59" s="704"/>
      <c r="C59" s="705"/>
      <c r="D59" s="705"/>
      <c r="E59" s="705"/>
      <c r="F59" s="705"/>
      <c r="G59" s="705"/>
      <c r="H59" s="705"/>
      <c r="I59" s="705"/>
      <c r="J59" s="705"/>
      <c r="K59" s="705"/>
      <c r="L59" s="705"/>
      <c r="M59" s="705"/>
      <c r="N59" s="705"/>
      <c r="O59" s="705"/>
      <c r="P59" s="705"/>
      <c r="Q59" s="705"/>
      <c r="R59" s="705"/>
      <c r="S59" s="705"/>
      <c r="T59" s="705"/>
      <c r="U59" s="705"/>
      <c r="V59" s="705"/>
      <c r="W59" s="705"/>
      <c r="X59" s="705"/>
      <c r="Y59" s="705"/>
      <c r="Z59" s="705"/>
      <c r="AA59" s="705"/>
      <c r="AB59" s="706"/>
    </row>
    <row r="60" spans="2:28" ht="4.5" customHeight="1" thickBot="1" x14ac:dyDescent="0.4">
      <c r="B60" s="690"/>
      <c r="C60" s="691"/>
      <c r="D60" s="691"/>
      <c r="E60" s="691"/>
      <c r="F60" s="691"/>
      <c r="G60" s="691"/>
      <c r="H60" s="691"/>
      <c r="I60" s="691"/>
      <c r="J60" s="691"/>
      <c r="K60" s="691"/>
      <c r="L60" s="691"/>
      <c r="M60" s="691"/>
      <c r="N60" s="691"/>
      <c r="O60" s="691"/>
      <c r="P60" s="691"/>
      <c r="Q60" s="691"/>
      <c r="R60" s="691"/>
      <c r="S60" s="691"/>
      <c r="T60" s="691"/>
      <c r="U60" s="691"/>
      <c r="V60" s="691"/>
      <c r="W60" s="691"/>
      <c r="X60" s="691"/>
      <c r="Y60" s="691"/>
      <c r="Z60" s="691"/>
      <c r="AA60" s="691"/>
      <c r="AB60" s="692"/>
    </row>
    <row r="61" spans="2:28" ht="14.5" customHeight="1" x14ac:dyDescent="0.35">
      <c r="B61" s="693" t="s">
        <v>987</v>
      </c>
      <c r="C61" s="694"/>
      <c r="D61" s="694"/>
      <c r="E61" s="694"/>
      <c r="F61" s="694"/>
      <c r="G61" s="694"/>
      <c r="H61" s="695" t="s">
        <v>988</v>
      </c>
      <c r="I61" s="695"/>
      <c r="J61" s="695"/>
      <c r="K61" s="695"/>
      <c r="L61" s="695"/>
      <c r="M61" s="695"/>
      <c r="N61" s="695"/>
      <c r="O61" s="695"/>
      <c r="P61" s="695"/>
      <c r="Q61" s="695"/>
      <c r="R61" s="696"/>
      <c r="S61" s="697" t="s">
        <v>989</v>
      </c>
      <c r="T61" s="695"/>
      <c r="U61" s="695"/>
      <c r="V61" s="695"/>
      <c r="W61" s="695"/>
      <c r="X61" s="695"/>
      <c r="Y61" s="695"/>
      <c r="Z61" s="695"/>
      <c r="AA61" s="695"/>
      <c r="AB61" s="696"/>
    </row>
    <row r="62" spans="2:28" ht="16" customHeight="1" thickBot="1" x14ac:dyDescent="0.4">
      <c r="B62" s="693"/>
      <c r="C62" s="694"/>
      <c r="D62" s="694"/>
      <c r="E62" s="694"/>
      <c r="F62" s="694"/>
      <c r="G62" s="694"/>
      <c r="H62" s="695"/>
      <c r="I62" s="695"/>
      <c r="J62" s="695"/>
      <c r="K62" s="695"/>
      <c r="L62" s="695"/>
      <c r="M62" s="695"/>
      <c r="N62" s="695"/>
      <c r="O62" s="695"/>
      <c r="P62" s="695"/>
      <c r="Q62" s="695"/>
      <c r="R62" s="696"/>
      <c r="S62" s="697"/>
      <c r="T62" s="695"/>
      <c r="U62" s="695"/>
      <c r="V62" s="695"/>
      <c r="W62" s="695"/>
      <c r="X62" s="695"/>
      <c r="Y62" s="695"/>
      <c r="Z62" s="695"/>
      <c r="AA62" s="695"/>
      <c r="AB62" s="696"/>
    </row>
    <row r="63" spans="2:28" ht="50.15" customHeight="1" thickBot="1" x14ac:dyDescent="0.4">
      <c r="B63" s="2920">
        <f>+J41</f>
        <v>20.049059929494714</v>
      </c>
      <c r="C63" s="699"/>
      <c r="D63" s="699"/>
      <c r="E63" s="699"/>
      <c r="F63" s="699"/>
      <c r="G63" s="700"/>
      <c r="H63" s="701" t="s">
        <v>990</v>
      </c>
      <c r="I63" s="702"/>
      <c r="J63" s="702"/>
      <c r="K63" s="702"/>
      <c r="L63" s="702"/>
      <c r="M63" s="702"/>
      <c r="N63" s="702"/>
      <c r="O63" s="702"/>
      <c r="P63" s="702"/>
      <c r="Q63" s="702"/>
      <c r="R63" s="703"/>
      <c r="S63" s="690"/>
      <c r="T63" s="691"/>
      <c r="U63" s="691"/>
      <c r="V63" s="691"/>
      <c r="W63" s="691"/>
      <c r="X63" s="691"/>
      <c r="Y63" s="691"/>
      <c r="Z63" s="691"/>
      <c r="AA63" s="691"/>
      <c r="AB63" s="692"/>
    </row>
    <row r="64" spans="2:28" ht="4" customHeight="1" thickBot="1" x14ac:dyDescent="0.4">
      <c r="B64" s="669"/>
      <c r="C64" s="670"/>
      <c r="D64" s="670"/>
      <c r="E64" s="670"/>
      <c r="F64" s="670"/>
      <c r="G64" s="670"/>
      <c r="H64" s="670"/>
      <c r="I64" s="670"/>
      <c r="J64" s="670"/>
      <c r="K64" s="670"/>
      <c r="L64" s="670"/>
      <c r="M64" s="670"/>
      <c r="N64" s="670"/>
      <c r="O64" s="670"/>
      <c r="P64" s="670"/>
      <c r="Q64" s="670"/>
      <c r="R64" s="670"/>
      <c r="S64" s="670"/>
      <c r="T64" s="670"/>
      <c r="U64" s="670"/>
      <c r="V64" s="670"/>
      <c r="W64" s="670"/>
      <c r="X64" s="670"/>
      <c r="Y64" s="670"/>
      <c r="Z64" s="670"/>
      <c r="AA64" s="670"/>
      <c r="AB64" s="671"/>
    </row>
    <row r="65" spans="2:28" ht="27" customHeight="1" x14ac:dyDescent="0.35">
      <c r="B65" s="672" t="s">
        <v>991</v>
      </c>
      <c r="C65" s="673"/>
      <c r="D65" s="673"/>
      <c r="E65" s="673"/>
      <c r="F65" s="673"/>
      <c r="G65" s="673"/>
      <c r="H65" s="674"/>
      <c r="I65" s="999" t="s">
        <v>1005</v>
      </c>
      <c r="J65" s="1000"/>
      <c r="K65" s="1000"/>
      <c r="L65" s="1000"/>
      <c r="M65" s="1000"/>
      <c r="N65" s="1000"/>
      <c r="O65" s="1000"/>
      <c r="P65" s="1001"/>
      <c r="Q65" s="672" t="s">
        <v>993</v>
      </c>
      <c r="R65" s="673"/>
      <c r="S65" s="673"/>
      <c r="T65" s="673"/>
      <c r="U65" s="674"/>
      <c r="V65" s="1005" t="s">
        <v>1006</v>
      </c>
      <c r="W65" s="685"/>
      <c r="X65" s="685"/>
      <c r="Y65" s="685"/>
      <c r="Z65" s="685"/>
      <c r="AA65" s="685"/>
      <c r="AB65" s="686"/>
    </row>
    <row r="66" spans="2:28" ht="27" customHeight="1" thickBot="1" x14ac:dyDescent="0.4">
      <c r="B66" s="675"/>
      <c r="C66" s="676"/>
      <c r="D66" s="676"/>
      <c r="E66" s="676"/>
      <c r="F66" s="676"/>
      <c r="G66" s="676"/>
      <c r="H66" s="677"/>
      <c r="I66" s="1002"/>
      <c r="J66" s="1003"/>
      <c r="K66" s="1003"/>
      <c r="L66" s="1003"/>
      <c r="M66" s="1003"/>
      <c r="N66" s="1003"/>
      <c r="O66" s="1003"/>
      <c r="P66" s="1004"/>
      <c r="Q66" s="675"/>
      <c r="R66" s="676"/>
      <c r="S66" s="676"/>
      <c r="T66" s="676"/>
      <c r="U66" s="677"/>
      <c r="V66" s="687"/>
      <c r="W66" s="688"/>
      <c r="X66" s="688"/>
      <c r="Y66" s="688"/>
      <c r="Z66" s="688"/>
      <c r="AA66" s="688"/>
      <c r="AB66" s="689"/>
    </row>
    <row r="91" ht="6" customHeight="1" x14ac:dyDescent="0.35"/>
  </sheetData>
  <mergeCells count="125">
    <mergeCell ref="B65:H66"/>
    <mergeCell ref="I65:P66"/>
    <mergeCell ref="Q65:U66"/>
    <mergeCell ref="V65:AB66"/>
    <mergeCell ref="B58:G58"/>
    <mergeCell ref="H58:I58"/>
    <mergeCell ref="J58:M58"/>
    <mergeCell ref="N58:U58"/>
    <mergeCell ref="V58:AB58"/>
    <mergeCell ref="B57:G57"/>
    <mergeCell ref="H57:I57"/>
    <mergeCell ref="J57:M57"/>
    <mergeCell ref="N57:U57"/>
    <mergeCell ref="V57:AB57"/>
    <mergeCell ref="B56:G56"/>
    <mergeCell ref="H56:I56"/>
    <mergeCell ref="J56:M56"/>
    <mergeCell ref="N56:U56"/>
    <mergeCell ref="V56:AB56"/>
    <mergeCell ref="B42:AB42"/>
    <mergeCell ref="B43:AB43"/>
    <mergeCell ref="B44:AB53"/>
    <mergeCell ref="B54:AB54"/>
    <mergeCell ref="B55:G55"/>
    <mergeCell ref="H55:I55"/>
    <mergeCell ref="J55:M55"/>
    <mergeCell ref="N55:U55"/>
    <mergeCell ref="V55:AB55"/>
    <mergeCell ref="B39:G39"/>
    <mergeCell ref="K39:AB39"/>
    <mergeCell ref="B40:G40"/>
    <mergeCell ref="K40:AB40"/>
    <mergeCell ref="B41:G41"/>
    <mergeCell ref="K41:AB41"/>
    <mergeCell ref="X29:AB29"/>
    <mergeCell ref="B30:AB30"/>
    <mergeCell ref="B31:J33"/>
    <mergeCell ref="K31:R31"/>
    <mergeCell ref="S31:W31"/>
    <mergeCell ref="X31:AB31"/>
    <mergeCell ref="Z32:AB32"/>
    <mergeCell ref="K33:N33"/>
    <mergeCell ref="O33:R33"/>
    <mergeCell ref="S33:T33"/>
    <mergeCell ref="U33:W33"/>
    <mergeCell ref="X33:Y33"/>
    <mergeCell ref="Z33:AB33"/>
    <mergeCell ref="B22:AB22"/>
    <mergeCell ref="B23:H23"/>
    <mergeCell ref="I23:AB23"/>
    <mergeCell ref="B24:AB24"/>
    <mergeCell ref="B25:L25"/>
    <mergeCell ref="N25:AB25"/>
    <mergeCell ref="B17:H17"/>
    <mergeCell ref="I17:AB17"/>
    <mergeCell ref="B18:AB18"/>
    <mergeCell ref="B19:H19"/>
    <mergeCell ref="I19:AB19"/>
    <mergeCell ref="B9:H9"/>
    <mergeCell ref="I9:AB9"/>
    <mergeCell ref="B10:AB10"/>
    <mergeCell ref="B11:H12"/>
    <mergeCell ref="I11:P12"/>
    <mergeCell ref="Q11:U11"/>
    <mergeCell ref="V11:Y11"/>
    <mergeCell ref="Z11:AB11"/>
    <mergeCell ref="Q12:U12"/>
    <mergeCell ref="V12:Y12"/>
    <mergeCell ref="Z12:AB12"/>
    <mergeCell ref="B64:AB64"/>
    <mergeCell ref="B61:G62"/>
    <mergeCell ref="H61:R62"/>
    <mergeCell ref="S61:AB62"/>
    <mergeCell ref="B63:G63"/>
    <mergeCell ref="H63:R63"/>
    <mergeCell ref="S63:AB63"/>
    <mergeCell ref="B59:G59"/>
    <mergeCell ref="H59:I59"/>
    <mergeCell ref="J59:M59"/>
    <mergeCell ref="N59:U59"/>
    <mergeCell ref="V59:AB59"/>
    <mergeCell ref="B60:AB60"/>
    <mergeCell ref="B37:G37"/>
    <mergeCell ref="K37:AB37"/>
    <mergeCell ref="B38:G38"/>
    <mergeCell ref="K38:AB38"/>
    <mergeCell ref="B34:AB34"/>
    <mergeCell ref="B35:AB35"/>
    <mergeCell ref="B36:G36"/>
    <mergeCell ref="K36:AB36"/>
    <mergeCell ref="K32:N32"/>
    <mergeCell ref="O32:R32"/>
    <mergeCell ref="S32:T32"/>
    <mergeCell ref="U32:W32"/>
    <mergeCell ref="X32:Y32"/>
    <mergeCell ref="B26:M26"/>
    <mergeCell ref="N26:AB26"/>
    <mergeCell ref="B27:AB27"/>
    <mergeCell ref="B28:H29"/>
    <mergeCell ref="I28:L29"/>
    <mergeCell ref="M28:W28"/>
    <mergeCell ref="X28:AB28"/>
    <mergeCell ref="M29:W29"/>
    <mergeCell ref="B20:AB20"/>
    <mergeCell ref="B21:G21"/>
    <mergeCell ref="H21:J21"/>
    <mergeCell ref="K21:T21"/>
    <mergeCell ref="U21:AB21"/>
    <mergeCell ref="B13:AB13"/>
    <mergeCell ref="B14:H15"/>
    <mergeCell ref="I14:U15"/>
    <mergeCell ref="V14:AB14"/>
    <mergeCell ref="V15:AB15"/>
    <mergeCell ref="B16:AB16"/>
    <mergeCell ref="B2:G4"/>
    <mergeCell ref="H2:AB2"/>
    <mergeCell ref="H3:O3"/>
    <mergeCell ref="P3:AB3"/>
    <mergeCell ref="H4:AB4"/>
    <mergeCell ref="B5:AB5"/>
    <mergeCell ref="B6:H7"/>
    <mergeCell ref="I6:I7"/>
    <mergeCell ref="J6:K7"/>
    <mergeCell ref="L6:AB7"/>
    <mergeCell ref="B8:AB8"/>
  </mergeCell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x14:formula1>
            <xm:f>'C:\Users\erika.munoz\Downloads\[GAM-IND-006_eficiencia_en_el_consumo_de_energia_sa_nf.xlsx]Listas'!#REF!</xm:f>
          </x14:formula1>
          <xm:sqref>X29:AB29</xm:sqref>
        </x14:dataValidation>
        <x14:dataValidation type="list" allowBlank="1" showInputMessage="1" showErrorMessage="1">
          <x14:formula1>
            <xm:f>'C:\Users\erika.munoz\Downloads\[GAM-IND-006_eficiencia_en_el_consumo_de_energia_sa_nf.xlsx]Listas'!#REF!</xm:f>
          </x14:formula1>
          <xm:sqref>N26:AB26</xm:sqref>
        </x14:dataValidation>
        <x14:dataValidation type="list" allowBlank="1" showInputMessage="1" showErrorMessage="1">
          <x14:formula1>
            <xm:f>'C:\Users\erika.munoz\Downloads\[GAM-IND-006_eficiencia_en_el_consumo_de_energia_sa_nf.xlsx]Listas'!#REF!</xm:f>
          </x14:formula1>
          <xm:sqref>U21:AB21</xm:sqref>
        </x14:dataValidation>
        <x14:dataValidation type="list" allowBlank="1" showInputMessage="1" showErrorMessage="1">
          <x14:formula1>
            <xm:f>'C:\Users\erika.munoz\Downloads\[GAM-IND-006_eficiencia_en_el_consumo_de_energia_sa_nf.xlsx]Listas'!#REF!</xm:f>
          </x14:formula1>
          <xm:sqref>V15:AB15</xm:sqref>
        </x14:dataValidation>
        <x14:dataValidation type="list" allowBlank="1" showInputMessage="1" showErrorMessage="1">
          <x14:formula1>
            <xm:f>'C:\Users\erika.munoz\Downloads\[GAM-IND-006_eficiencia_en_el_consumo_de_energia_sa_nf.xlsx]Listas'!#REF!</xm:f>
          </x14:formula1>
          <xm:sqref>Q12:U12</xm:sqref>
        </x14:dataValidation>
        <x14:dataValidation type="list" allowBlank="1" showInputMessage="1" showErrorMessage="1">
          <x14:formula1>
            <xm:f>'C:\Users\erika.munoz\Downloads\[GAM-IND-006_eficiencia_en_el_consumo_de_energia_sa_nf.xlsx]Listas'!#REF!</xm:f>
          </x14:formula1>
          <xm:sqref>I9:AB9</xm:sqref>
        </x14:dataValidation>
        <x14:dataValidation type="list" allowBlank="1" showInputMessage="1" showErrorMessage="1">
          <x14:formula1>
            <xm:f>'C:\Users\erika.munoz\Downloads\[GAM-IND-006_eficiencia_en_el_consumo_de_energia_sa_nf.xlsx]Listas'!#REF!</xm:f>
          </x14:formula1>
          <xm:sqref>L6:AB7</xm:sqref>
        </x14:dataValidation>
      </x14:dataValidation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C08AF"/>
  </sheetPr>
  <dimension ref="A1:AD93"/>
  <sheetViews>
    <sheetView topLeftCell="A10" zoomScale="70" zoomScaleNormal="70" workbookViewId="0">
      <selection activeCell="B10" sqref="B10:AB10"/>
    </sheetView>
  </sheetViews>
  <sheetFormatPr baseColWidth="10" defaultColWidth="3.7265625" defaultRowHeight="14.5" x14ac:dyDescent="0.35"/>
  <cols>
    <col min="1" max="1" width="3.7265625" style="420"/>
    <col min="2" max="2" width="2.81640625" style="420" customWidth="1"/>
    <col min="3" max="6" width="2.7265625" style="420" customWidth="1"/>
    <col min="7" max="7" width="4.26953125" style="420" customWidth="1"/>
    <col min="8" max="8" width="15.81640625" style="420" customWidth="1"/>
    <col min="9" max="9" width="13.453125" style="420" customWidth="1"/>
    <col min="10" max="10" width="15" style="420" customWidth="1"/>
    <col min="11" max="12" width="3.453125" style="420" customWidth="1"/>
    <col min="13" max="15" width="2.7265625" style="420" customWidth="1"/>
    <col min="16" max="16" width="3.453125" style="420" customWidth="1"/>
    <col min="17" max="17" width="3.54296875" style="420" customWidth="1"/>
    <col min="18" max="18" width="3.7265625" style="420"/>
    <col min="19" max="19" width="3.26953125" style="420" customWidth="1"/>
    <col min="20" max="20" width="7.453125" style="420" customWidth="1"/>
    <col min="21" max="21" width="3.54296875" style="420" customWidth="1"/>
    <col min="22" max="22" width="3.7265625" style="420"/>
    <col min="23" max="25" width="5" style="420" customWidth="1"/>
    <col min="26" max="26" width="6.7265625" style="420" customWidth="1"/>
    <col min="27" max="27" width="4.1796875" style="420" customWidth="1"/>
    <col min="28" max="28" width="1.26953125" style="420" customWidth="1"/>
    <col min="29" max="29" width="21.7265625" style="420" customWidth="1"/>
    <col min="30" max="30" width="18.453125" style="420" customWidth="1"/>
    <col min="31" max="16384" width="3.7265625" style="420"/>
  </cols>
  <sheetData>
    <row r="1" spans="1:30" ht="15" thickBot="1" x14ac:dyDescent="0.4">
      <c r="A1" s="2924"/>
      <c r="B1" s="2945"/>
      <c r="C1" s="2945"/>
      <c r="D1" s="2945"/>
      <c r="E1" s="2945"/>
      <c r="F1" s="2945"/>
      <c r="G1" s="2943"/>
      <c r="H1" s="2943"/>
      <c r="I1" s="2943"/>
      <c r="J1" s="2943"/>
      <c r="K1" s="2943"/>
      <c r="L1" s="2943"/>
      <c r="M1" s="2943"/>
      <c r="N1" s="2943"/>
      <c r="O1" s="2943"/>
      <c r="P1" s="2943"/>
      <c r="Q1" s="2943"/>
      <c r="R1" s="2943"/>
      <c r="S1" s="2943"/>
      <c r="T1" s="2943"/>
      <c r="U1" s="2943"/>
      <c r="V1" s="2943"/>
      <c r="W1" s="2943"/>
      <c r="X1" s="2943"/>
      <c r="Y1" s="2943"/>
      <c r="Z1" s="2943"/>
      <c r="AA1" s="2943"/>
      <c r="AB1" s="2943"/>
    </row>
    <row r="2" spans="1:30" ht="45.75" customHeight="1" x14ac:dyDescent="0.35">
      <c r="A2" s="2924"/>
      <c r="B2" s="858"/>
      <c r="C2" s="859"/>
      <c r="D2" s="859"/>
      <c r="E2" s="859"/>
      <c r="F2" s="859"/>
      <c r="G2" s="859"/>
      <c r="H2" s="860" t="s">
        <v>0</v>
      </c>
      <c r="I2" s="860"/>
      <c r="J2" s="860"/>
      <c r="K2" s="860"/>
      <c r="L2" s="860"/>
      <c r="M2" s="860"/>
      <c r="N2" s="860"/>
      <c r="O2" s="860"/>
      <c r="P2" s="860"/>
      <c r="Q2" s="860"/>
      <c r="R2" s="860"/>
      <c r="S2" s="860"/>
      <c r="T2" s="860"/>
      <c r="U2" s="860"/>
      <c r="V2" s="860"/>
      <c r="W2" s="860"/>
      <c r="X2" s="860"/>
      <c r="Y2" s="860"/>
      <c r="Z2" s="860"/>
      <c r="AA2" s="860"/>
      <c r="AB2" s="861"/>
    </row>
    <row r="3" spans="1:30" ht="14.5" customHeight="1" x14ac:dyDescent="0.35">
      <c r="A3" s="2924"/>
      <c r="B3" s="704"/>
      <c r="C3" s="705"/>
      <c r="D3" s="705"/>
      <c r="E3" s="705"/>
      <c r="F3" s="705"/>
      <c r="G3" s="705"/>
      <c r="H3" s="862" t="s">
        <v>959</v>
      </c>
      <c r="I3" s="862"/>
      <c r="J3" s="862"/>
      <c r="K3" s="862"/>
      <c r="L3" s="862"/>
      <c r="M3" s="862"/>
      <c r="N3" s="862"/>
      <c r="O3" s="862"/>
      <c r="P3" s="862" t="s">
        <v>71</v>
      </c>
      <c r="Q3" s="862"/>
      <c r="R3" s="862"/>
      <c r="S3" s="862"/>
      <c r="T3" s="862"/>
      <c r="U3" s="862"/>
      <c r="V3" s="862"/>
      <c r="W3" s="862"/>
      <c r="X3" s="862"/>
      <c r="Y3" s="862"/>
      <c r="Z3" s="862"/>
      <c r="AA3" s="862"/>
      <c r="AB3" s="863"/>
    </row>
    <row r="4" spans="1:30" ht="15" customHeight="1" thickBot="1" x14ac:dyDescent="0.4">
      <c r="A4" s="2924"/>
      <c r="B4" s="707"/>
      <c r="C4" s="708"/>
      <c r="D4" s="708"/>
      <c r="E4" s="708"/>
      <c r="F4" s="708"/>
      <c r="G4" s="708"/>
      <c r="H4" s="864" t="s">
        <v>960</v>
      </c>
      <c r="I4" s="864"/>
      <c r="J4" s="864"/>
      <c r="K4" s="864"/>
      <c r="L4" s="864"/>
      <c r="M4" s="864"/>
      <c r="N4" s="864"/>
      <c r="O4" s="864"/>
      <c r="P4" s="864"/>
      <c r="Q4" s="864"/>
      <c r="R4" s="864"/>
      <c r="S4" s="864"/>
      <c r="T4" s="864"/>
      <c r="U4" s="864"/>
      <c r="V4" s="864"/>
      <c r="W4" s="864"/>
      <c r="X4" s="864"/>
      <c r="Y4" s="864"/>
      <c r="Z4" s="864"/>
      <c r="AA4" s="864"/>
      <c r="AB4" s="865"/>
    </row>
    <row r="5" spans="1:30" ht="15" thickBot="1" x14ac:dyDescent="0.4">
      <c r="A5" s="2924"/>
      <c r="B5" s="691"/>
      <c r="C5" s="691"/>
      <c r="D5" s="691"/>
      <c r="E5" s="691"/>
      <c r="F5" s="691"/>
      <c r="G5" s="691"/>
      <c r="H5" s="691"/>
      <c r="I5" s="691"/>
      <c r="J5" s="691"/>
      <c r="K5" s="691"/>
      <c r="L5" s="691"/>
      <c r="M5" s="691"/>
      <c r="N5" s="691"/>
      <c r="O5" s="691"/>
      <c r="P5" s="691"/>
      <c r="Q5" s="691"/>
      <c r="R5" s="691"/>
      <c r="S5" s="691"/>
      <c r="T5" s="691"/>
      <c r="U5" s="691"/>
      <c r="V5" s="691"/>
      <c r="W5" s="691"/>
      <c r="X5" s="691"/>
      <c r="Y5" s="691"/>
      <c r="Z5" s="691"/>
      <c r="AA5" s="691"/>
      <c r="AB5" s="691"/>
    </row>
    <row r="6" spans="1:30" ht="8.25" customHeight="1" x14ac:dyDescent="0.35">
      <c r="A6" s="2924"/>
      <c r="B6" s="843" t="s">
        <v>961</v>
      </c>
      <c r="C6" s="844"/>
      <c r="D6" s="844"/>
      <c r="E6" s="844"/>
      <c r="F6" s="844"/>
      <c r="G6" s="844"/>
      <c r="H6" s="844"/>
      <c r="I6" s="1418" t="s">
        <v>1194</v>
      </c>
      <c r="J6" s="798" t="s">
        <v>4</v>
      </c>
      <c r="K6" s="800"/>
      <c r="L6" s="849" t="s">
        <v>1195</v>
      </c>
      <c r="M6" s="850"/>
      <c r="N6" s="850"/>
      <c r="O6" s="850"/>
      <c r="P6" s="850"/>
      <c r="Q6" s="850"/>
      <c r="R6" s="850"/>
      <c r="S6" s="850"/>
      <c r="T6" s="850"/>
      <c r="U6" s="850"/>
      <c r="V6" s="850"/>
      <c r="W6" s="850"/>
      <c r="X6" s="850"/>
      <c r="Y6" s="850"/>
      <c r="Z6" s="850"/>
      <c r="AA6" s="850"/>
      <c r="AB6" s="851"/>
    </row>
    <row r="7" spans="1:30" ht="9" customHeight="1" thickBot="1" x14ac:dyDescent="0.4">
      <c r="A7" s="2924"/>
      <c r="B7" s="845"/>
      <c r="C7" s="846"/>
      <c r="D7" s="846"/>
      <c r="E7" s="846"/>
      <c r="F7" s="846"/>
      <c r="G7" s="846"/>
      <c r="H7" s="846"/>
      <c r="I7" s="1419"/>
      <c r="J7" s="801"/>
      <c r="K7" s="803"/>
      <c r="L7" s="852"/>
      <c r="M7" s="853"/>
      <c r="N7" s="853"/>
      <c r="O7" s="853"/>
      <c r="P7" s="853"/>
      <c r="Q7" s="853"/>
      <c r="R7" s="853"/>
      <c r="S7" s="853"/>
      <c r="T7" s="853"/>
      <c r="U7" s="853"/>
      <c r="V7" s="853"/>
      <c r="W7" s="853"/>
      <c r="X7" s="853"/>
      <c r="Y7" s="853"/>
      <c r="Z7" s="853"/>
      <c r="AA7" s="853"/>
      <c r="AB7" s="854"/>
    </row>
    <row r="8" spans="1:30" ht="11.25" customHeight="1" thickBot="1" x14ac:dyDescent="0.4">
      <c r="A8" s="2924"/>
      <c r="B8" s="825"/>
      <c r="C8" s="826"/>
      <c r="D8" s="826"/>
      <c r="E8" s="826"/>
      <c r="F8" s="826"/>
      <c r="G8" s="826"/>
      <c r="H8" s="826"/>
      <c r="I8" s="826"/>
      <c r="J8" s="826"/>
      <c r="K8" s="826"/>
      <c r="L8" s="826"/>
      <c r="M8" s="826"/>
      <c r="N8" s="826"/>
      <c r="O8" s="826"/>
      <c r="P8" s="826"/>
      <c r="Q8" s="826"/>
      <c r="R8" s="826"/>
      <c r="S8" s="826"/>
      <c r="T8" s="826"/>
      <c r="U8" s="826"/>
      <c r="V8" s="826"/>
      <c r="W8" s="826"/>
      <c r="X8" s="826"/>
      <c r="Y8" s="826"/>
      <c r="Z8" s="826"/>
      <c r="AA8" s="826"/>
      <c r="AB8" s="827"/>
    </row>
    <row r="9" spans="1:30" ht="14.5" customHeight="1" thickBot="1" x14ac:dyDescent="0.4">
      <c r="A9" s="2924"/>
      <c r="B9" s="721" t="s">
        <v>963</v>
      </c>
      <c r="C9" s="722"/>
      <c r="D9" s="722"/>
      <c r="E9" s="722"/>
      <c r="F9" s="722"/>
      <c r="G9" s="722"/>
      <c r="H9" s="723"/>
      <c r="I9" s="2942" t="s">
        <v>1069</v>
      </c>
      <c r="J9" s="2941"/>
      <c r="K9" s="2941"/>
      <c r="L9" s="2941"/>
      <c r="M9" s="2941"/>
      <c r="N9" s="2941"/>
      <c r="O9" s="2941"/>
      <c r="P9" s="2941"/>
      <c r="Q9" s="2941"/>
      <c r="R9" s="2941"/>
      <c r="S9" s="2941"/>
      <c r="T9" s="2941"/>
      <c r="U9" s="2941"/>
      <c r="V9" s="2941"/>
      <c r="W9" s="2941"/>
      <c r="X9" s="2941"/>
      <c r="Y9" s="2941"/>
      <c r="Z9" s="2941"/>
      <c r="AA9" s="2941"/>
      <c r="AB9" s="2940"/>
    </row>
    <row r="10" spans="1:30" ht="15" customHeight="1" thickBot="1" x14ac:dyDescent="0.4">
      <c r="A10" s="2924"/>
      <c r="B10" s="825"/>
      <c r="C10" s="826"/>
      <c r="D10" s="826"/>
      <c r="E10" s="826"/>
      <c r="F10" s="826"/>
      <c r="G10" s="826"/>
      <c r="H10" s="826"/>
      <c r="I10" s="826"/>
      <c r="J10" s="826"/>
      <c r="K10" s="826"/>
      <c r="L10" s="826"/>
      <c r="M10" s="826"/>
      <c r="N10" s="826"/>
      <c r="O10" s="826"/>
      <c r="P10" s="826"/>
      <c r="Q10" s="826"/>
      <c r="R10" s="826"/>
      <c r="S10" s="826"/>
      <c r="T10" s="826"/>
      <c r="U10" s="826"/>
      <c r="V10" s="826"/>
      <c r="W10" s="826"/>
      <c r="X10" s="826"/>
      <c r="Y10" s="826"/>
      <c r="Z10" s="826"/>
      <c r="AA10" s="826"/>
      <c r="AB10" s="827"/>
    </row>
    <row r="11" spans="1:30" ht="19.5" customHeight="1" thickBot="1" x14ac:dyDescent="0.4">
      <c r="A11" s="2924"/>
      <c r="B11" s="798" t="s">
        <v>5</v>
      </c>
      <c r="C11" s="799"/>
      <c r="D11" s="799"/>
      <c r="E11" s="799"/>
      <c r="F11" s="799"/>
      <c r="G11" s="799"/>
      <c r="H11" s="800"/>
      <c r="I11" s="828" t="s">
        <v>595</v>
      </c>
      <c r="J11" s="829"/>
      <c r="K11" s="829"/>
      <c r="L11" s="829"/>
      <c r="M11" s="829"/>
      <c r="N11" s="829"/>
      <c r="O11" s="829"/>
      <c r="P11" s="830"/>
      <c r="Q11" s="834" t="s">
        <v>524</v>
      </c>
      <c r="R11" s="835"/>
      <c r="S11" s="835"/>
      <c r="T11" s="835"/>
      <c r="U11" s="836"/>
      <c r="V11" s="834" t="s">
        <v>7</v>
      </c>
      <c r="W11" s="835"/>
      <c r="X11" s="835"/>
      <c r="Y11" s="836"/>
      <c r="Z11" s="721" t="s">
        <v>8</v>
      </c>
      <c r="AA11" s="722"/>
      <c r="AB11" s="723"/>
    </row>
    <row r="12" spans="1:30" ht="9" customHeight="1" thickBot="1" x14ac:dyDescent="0.4">
      <c r="A12" s="2924"/>
      <c r="B12" s="801"/>
      <c r="C12" s="802"/>
      <c r="D12" s="802"/>
      <c r="E12" s="802"/>
      <c r="F12" s="802"/>
      <c r="G12" s="802"/>
      <c r="H12" s="803"/>
      <c r="I12" s="831"/>
      <c r="J12" s="832"/>
      <c r="K12" s="832"/>
      <c r="L12" s="832"/>
      <c r="M12" s="832"/>
      <c r="N12" s="832"/>
      <c r="O12" s="832"/>
      <c r="P12" s="833"/>
      <c r="Q12" s="837" t="s">
        <v>310</v>
      </c>
      <c r="R12" s="838"/>
      <c r="S12" s="838"/>
      <c r="T12" s="838"/>
      <c r="U12" s="839"/>
      <c r="V12" s="840" t="s">
        <v>596</v>
      </c>
      <c r="W12" s="841"/>
      <c r="X12" s="841"/>
      <c r="Y12" s="842"/>
      <c r="Z12" s="837">
        <v>6</v>
      </c>
      <c r="AA12" s="838"/>
      <c r="AB12" s="839"/>
    </row>
    <row r="13" spans="1:30" ht="15" customHeight="1" thickBot="1" x14ac:dyDescent="0.4">
      <c r="A13" s="2924"/>
      <c r="B13" s="733"/>
      <c r="C13" s="734"/>
      <c r="D13" s="734"/>
      <c r="E13" s="734"/>
      <c r="F13" s="734"/>
      <c r="G13" s="734"/>
      <c r="H13" s="734"/>
      <c r="I13" s="734"/>
      <c r="J13" s="734"/>
      <c r="K13" s="734"/>
      <c r="L13" s="734"/>
      <c r="M13" s="734"/>
      <c r="N13" s="734"/>
      <c r="O13" s="734"/>
      <c r="P13" s="734"/>
      <c r="Q13" s="734"/>
      <c r="R13" s="734"/>
      <c r="S13" s="734"/>
      <c r="T13" s="734"/>
      <c r="U13" s="734"/>
      <c r="V13" s="734"/>
      <c r="W13" s="734"/>
      <c r="X13" s="734"/>
      <c r="Y13" s="734"/>
      <c r="Z13" s="734"/>
      <c r="AA13" s="734"/>
      <c r="AB13" s="735"/>
    </row>
    <row r="14" spans="1:30" ht="42.65" customHeight="1" thickBot="1" x14ac:dyDescent="0.4">
      <c r="A14" s="2924"/>
      <c r="B14" s="798" t="s">
        <v>10</v>
      </c>
      <c r="C14" s="799"/>
      <c r="D14" s="799"/>
      <c r="E14" s="799"/>
      <c r="F14" s="799"/>
      <c r="G14" s="799"/>
      <c r="H14" s="800"/>
      <c r="I14" s="819" t="s">
        <v>597</v>
      </c>
      <c r="J14" s="820"/>
      <c r="K14" s="820"/>
      <c r="L14" s="820"/>
      <c r="M14" s="820"/>
      <c r="N14" s="820"/>
      <c r="O14" s="820"/>
      <c r="P14" s="820"/>
      <c r="Q14" s="820"/>
      <c r="R14" s="820"/>
      <c r="S14" s="820"/>
      <c r="T14" s="820"/>
      <c r="U14" s="821"/>
      <c r="V14" s="721" t="s">
        <v>966</v>
      </c>
      <c r="W14" s="722"/>
      <c r="X14" s="722"/>
      <c r="Y14" s="722"/>
      <c r="Z14" s="722"/>
      <c r="AA14" s="722"/>
      <c r="AB14" s="723"/>
      <c r="AC14" s="458"/>
      <c r="AD14" s="459"/>
    </row>
    <row r="15" spans="1:30" ht="13" customHeight="1" thickBot="1" x14ac:dyDescent="0.4">
      <c r="A15" s="2924"/>
      <c r="B15" s="801"/>
      <c r="C15" s="802"/>
      <c r="D15" s="802"/>
      <c r="E15" s="802"/>
      <c r="F15" s="802"/>
      <c r="G15" s="802"/>
      <c r="H15" s="803"/>
      <c r="I15" s="822"/>
      <c r="J15" s="823"/>
      <c r="K15" s="823"/>
      <c r="L15" s="823"/>
      <c r="M15" s="823"/>
      <c r="N15" s="823"/>
      <c r="O15" s="823"/>
      <c r="P15" s="823"/>
      <c r="Q15" s="823"/>
      <c r="R15" s="823"/>
      <c r="S15" s="823"/>
      <c r="T15" s="823"/>
      <c r="U15" s="824"/>
      <c r="V15" s="815" t="s">
        <v>20</v>
      </c>
      <c r="W15" s="816"/>
      <c r="X15" s="816"/>
      <c r="Y15" s="816"/>
      <c r="Z15" s="816"/>
      <c r="AA15" s="816"/>
      <c r="AB15" s="817"/>
      <c r="AC15" s="177"/>
      <c r="AD15" s="177"/>
    </row>
    <row r="16" spans="1:30" ht="13" customHeight="1" thickBot="1" x14ac:dyDescent="0.4">
      <c r="A16" s="2924"/>
      <c r="B16" s="733"/>
      <c r="C16" s="734"/>
      <c r="D16" s="734"/>
      <c r="E16" s="734"/>
      <c r="F16" s="734"/>
      <c r="G16" s="734"/>
      <c r="H16" s="734"/>
      <c r="I16" s="734"/>
      <c r="J16" s="734"/>
      <c r="K16" s="734"/>
      <c r="L16" s="734"/>
      <c r="M16" s="734"/>
      <c r="N16" s="734"/>
      <c r="O16" s="734"/>
      <c r="P16" s="734"/>
      <c r="Q16" s="734"/>
      <c r="R16" s="734"/>
      <c r="S16" s="734"/>
      <c r="T16" s="734"/>
      <c r="U16" s="734"/>
      <c r="V16" s="734"/>
      <c r="W16" s="734"/>
      <c r="X16" s="734"/>
      <c r="Y16" s="734"/>
      <c r="Z16" s="734"/>
      <c r="AA16" s="734"/>
      <c r="AB16" s="735"/>
      <c r="AC16" s="2280"/>
      <c r="AD16" s="460"/>
    </row>
    <row r="17" spans="1:30" ht="15" thickBot="1" x14ac:dyDescent="0.4">
      <c r="A17" s="2924"/>
      <c r="B17" s="721" t="s">
        <v>13</v>
      </c>
      <c r="C17" s="722"/>
      <c r="D17" s="722"/>
      <c r="E17" s="722"/>
      <c r="F17" s="722"/>
      <c r="G17" s="722"/>
      <c r="H17" s="723"/>
      <c r="I17" s="818" t="s">
        <v>598</v>
      </c>
      <c r="J17" s="813"/>
      <c r="K17" s="813"/>
      <c r="L17" s="813"/>
      <c r="M17" s="813"/>
      <c r="N17" s="813"/>
      <c r="O17" s="813"/>
      <c r="P17" s="813"/>
      <c r="Q17" s="813"/>
      <c r="R17" s="813"/>
      <c r="S17" s="813"/>
      <c r="T17" s="813"/>
      <c r="U17" s="813"/>
      <c r="V17" s="813"/>
      <c r="W17" s="813"/>
      <c r="X17" s="813"/>
      <c r="Y17" s="813"/>
      <c r="Z17" s="813"/>
      <c r="AA17" s="813"/>
      <c r="AB17" s="814"/>
      <c r="AC17" s="2280"/>
      <c r="AD17" s="177"/>
    </row>
    <row r="18" spans="1:30" ht="11.5" customHeight="1" thickBot="1" x14ac:dyDescent="0.4">
      <c r="A18" s="2924"/>
      <c r="B18" s="733"/>
      <c r="C18" s="734"/>
      <c r="D18" s="734"/>
      <c r="E18" s="734"/>
      <c r="F18" s="734"/>
      <c r="G18" s="734"/>
      <c r="H18" s="734"/>
      <c r="I18" s="734"/>
      <c r="J18" s="734"/>
      <c r="K18" s="734"/>
      <c r="L18" s="734"/>
      <c r="M18" s="734"/>
      <c r="N18" s="734"/>
      <c r="O18" s="734"/>
      <c r="P18" s="734"/>
      <c r="Q18" s="734"/>
      <c r="R18" s="734"/>
      <c r="S18" s="734"/>
      <c r="T18" s="734"/>
      <c r="U18" s="734"/>
      <c r="V18" s="734"/>
      <c r="W18" s="734"/>
      <c r="X18" s="734"/>
      <c r="Y18" s="734"/>
      <c r="Z18" s="734"/>
      <c r="AA18" s="734"/>
      <c r="AB18" s="735"/>
      <c r="AC18" s="2280"/>
      <c r="AD18" s="177"/>
    </row>
    <row r="19" spans="1:30" ht="12.5" customHeight="1" thickBot="1" x14ac:dyDescent="0.4">
      <c r="A19" s="2924"/>
      <c r="B19" s="721" t="s">
        <v>967</v>
      </c>
      <c r="C19" s="722"/>
      <c r="D19" s="722"/>
      <c r="E19" s="722"/>
      <c r="F19" s="722"/>
      <c r="G19" s="722"/>
      <c r="H19" s="723"/>
      <c r="I19" s="818" t="s">
        <v>599</v>
      </c>
      <c r="J19" s="813"/>
      <c r="K19" s="813"/>
      <c r="L19" s="813"/>
      <c r="M19" s="813"/>
      <c r="N19" s="813"/>
      <c r="O19" s="813"/>
      <c r="P19" s="813"/>
      <c r="Q19" s="813"/>
      <c r="R19" s="813"/>
      <c r="S19" s="813"/>
      <c r="T19" s="813"/>
      <c r="U19" s="813"/>
      <c r="V19" s="813"/>
      <c r="W19" s="813"/>
      <c r="X19" s="813"/>
      <c r="Y19" s="813"/>
      <c r="Z19" s="813"/>
      <c r="AA19" s="813"/>
      <c r="AB19" s="814"/>
    </row>
    <row r="20" spans="1:30" ht="18" customHeight="1" thickBot="1" x14ac:dyDescent="0.4">
      <c r="A20" s="2924"/>
      <c r="B20" s="733"/>
      <c r="C20" s="734"/>
      <c r="D20" s="734"/>
      <c r="E20" s="734"/>
      <c r="F20" s="734"/>
      <c r="G20" s="734"/>
      <c r="H20" s="734"/>
      <c r="I20" s="734"/>
      <c r="J20" s="734"/>
      <c r="K20" s="734"/>
      <c r="L20" s="734"/>
      <c r="M20" s="734"/>
      <c r="N20" s="734"/>
      <c r="O20" s="734"/>
      <c r="P20" s="734"/>
      <c r="Q20" s="734"/>
      <c r="R20" s="734"/>
      <c r="S20" s="734"/>
      <c r="T20" s="734"/>
      <c r="U20" s="734"/>
      <c r="V20" s="734"/>
      <c r="W20" s="734"/>
      <c r="X20" s="734"/>
      <c r="Y20" s="734"/>
      <c r="Z20" s="734"/>
      <c r="AA20" s="734"/>
      <c r="AB20" s="735"/>
    </row>
    <row r="21" spans="1:30" ht="25.5" customHeight="1" thickBot="1" x14ac:dyDescent="0.4">
      <c r="A21" s="2924"/>
      <c r="B21" s="721" t="s">
        <v>530</v>
      </c>
      <c r="C21" s="722"/>
      <c r="D21" s="722"/>
      <c r="E21" s="722"/>
      <c r="F21" s="722"/>
      <c r="G21" s="723"/>
      <c r="H21" s="815" t="s">
        <v>61</v>
      </c>
      <c r="I21" s="816"/>
      <c r="J21" s="817"/>
      <c r="K21" s="721" t="s">
        <v>969</v>
      </c>
      <c r="L21" s="722"/>
      <c r="M21" s="722"/>
      <c r="N21" s="722"/>
      <c r="O21" s="722"/>
      <c r="P21" s="722"/>
      <c r="Q21" s="722"/>
      <c r="R21" s="722"/>
      <c r="S21" s="722"/>
      <c r="T21" s="723"/>
      <c r="U21" s="818" t="s">
        <v>30</v>
      </c>
      <c r="V21" s="813"/>
      <c r="W21" s="813"/>
      <c r="X21" s="813"/>
      <c r="Y21" s="813"/>
      <c r="Z21" s="813"/>
      <c r="AA21" s="813"/>
      <c r="AB21" s="814"/>
    </row>
    <row r="22" spans="1:30" ht="9" customHeight="1" thickBot="1" x14ac:dyDescent="0.4">
      <c r="A22" s="2924"/>
      <c r="B22" s="690"/>
      <c r="C22" s="691"/>
      <c r="D22" s="691"/>
      <c r="E22" s="691"/>
      <c r="F22" s="691"/>
      <c r="G22" s="691"/>
      <c r="H22" s="691"/>
      <c r="I22" s="691"/>
      <c r="J22" s="691"/>
      <c r="K22" s="691"/>
      <c r="L22" s="691"/>
      <c r="M22" s="691"/>
      <c r="N22" s="691"/>
      <c r="O22" s="691"/>
      <c r="P22" s="691"/>
      <c r="Q22" s="691"/>
      <c r="R22" s="691"/>
      <c r="S22" s="691"/>
      <c r="T22" s="691"/>
      <c r="U22" s="691"/>
      <c r="V22" s="691"/>
      <c r="W22" s="691"/>
      <c r="X22" s="691"/>
      <c r="Y22" s="691"/>
      <c r="Z22" s="691"/>
      <c r="AA22" s="691"/>
      <c r="AB22" s="692"/>
    </row>
    <row r="23" spans="1:30" ht="31.5" customHeight="1" thickBot="1" x14ac:dyDescent="0.4">
      <c r="A23" s="2924"/>
      <c r="B23" s="721" t="s">
        <v>970</v>
      </c>
      <c r="C23" s="722"/>
      <c r="D23" s="722"/>
      <c r="E23" s="722"/>
      <c r="F23" s="722"/>
      <c r="G23" s="722"/>
      <c r="H23" s="723"/>
      <c r="I23" s="818" t="s">
        <v>604</v>
      </c>
      <c r="J23" s="813"/>
      <c r="K23" s="813"/>
      <c r="L23" s="813"/>
      <c r="M23" s="813"/>
      <c r="N23" s="813"/>
      <c r="O23" s="813"/>
      <c r="P23" s="813"/>
      <c r="Q23" s="813"/>
      <c r="R23" s="813"/>
      <c r="S23" s="813"/>
      <c r="T23" s="813"/>
      <c r="U23" s="813"/>
      <c r="V23" s="813"/>
      <c r="W23" s="813"/>
      <c r="X23" s="813"/>
      <c r="Y23" s="813"/>
      <c r="Z23" s="813"/>
      <c r="AA23" s="813"/>
      <c r="AB23" s="814"/>
    </row>
    <row r="24" spans="1:30" ht="21.75" customHeight="1" thickBot="1" x14ac:dyDescent="0.4">
      <c r="A24" s="2924"/>
      <c r="B24" s="733"/>
      <c r="C24" s="734"/>
      <c r="D24" s="734"/>
      <c r="E24" s="734"/>
      <c r="F24" s="734"/>
      <c r="G24" s="734"/>
      <c r="H24" s="734"/>
      <c r="I24" s="734"/>
      <c r="J24" s="734"/>
      <c r="K24" s="734"/>
      <c r="L24" s="734"/>
      <c r="M24" s="734"/>
      <c r="N24" s="734"/>
      <c r="O24" s="734"/>
      <c r="P24" s="734"/>
      <c r="Q24" s="734"/>
      <c r="R24" s="734"/>
      <c r="S24" s="734"/>
      <c r="T24" s="734"/>
      <c r="U24" s="734"/>
      <c r="V24" s="734"/>
      <c r="W24" s="734"/>
      <c r="X24" s="734"/>
      <c r="Y24" s="734"/>
      <c r="Z24" s="734"/>
      <c r="AA24" s="734"/>
      <c r="AB24" s="735"/>
    </row>
    <row r="25" spans="1:30" ht="16.5" customHeight="1" thickBot="1" x14ac:dyDescent="0.4">
      <c r="A25" s="2924"/>
      <c r="B25" s="721" t="s">
        <v>314</v>
      </c>
      <c r="C25" s="722"/>
      <c r="D25" s="722"/>
      <c r="E25" s="722"/>
      <c r="F25" s="722"/>
      <c r="G25" s="722"/>
      <c r="H25" s="722"/>
      <c r="I25" s="722"/>
      <c r="J25" s="722"/>
      <c r="K25" s="722"/>
      <c r="L25" s="722"/>
      <c r="M25" s="2949"/>
      <c r="N25" s="721" t="s">
        <v>24</v>
      </c>
      <c r="O25" s="722"/>
      <c r="P25" s="722"/>
      <c r="Q25" s="722"/>
      <c r="R25" s="722"/>
      <c r="S25" s="722"/>
      <c r="T25" s="722"/>
      <c r="U25" s="722"/>
      <c r="V25" s="722"/>
      <c r="W25" s="722"/>
      <c r="X25" s="722"/>
      <c r="Y25" s="722"/>
      <c r="Z25" s="722"/>
      <c r="AA25" s="722"/>
      <c r="AB25" s="723"/>
    </row>
    <row r="26" spans="1:30" ht="27.75" customHeight="1" thickBot="1" x14ac:dyDescent="0.4">
      <c r="A26" s="2924"/>
      <c r="B26" s="810" t="s">
        <v>602</v>
      </c>
      <c r="C26" s="811"/>
      <c r="D26" s="811"/>
      <c r="E26" s="811"/>
      <c r="F26" s="811"/>
      <c r="G26" s="811"/>
      <c r="H26" s="811"/>
      <c r="I26" s="811"/>
      <c r="J26" s="811"/>
      <c r="K26" s="811"/>
      <c r="L26" s="811"/>
      <c r="M26" s="812"/>
      <c r="N26" s="813" t="s">
        <v>1196</v>
      </c>
      <c r="O26" s="813"/>
      <c r="P26" s="813"/>
      <c r="Q26" s="813"/>
      <c r="R26" s="813"/>
      <c r="S26" s="813"/>
      <c r="T26" s="813"/>
      <c r="U26" s="813"/>
      <c r="V26" s="813"/>
      <c r="W26" s="813"/>
      <c r="X26" s="813"/>
      <c r="Y26" s="813"/>
      <c r="Z26" s="813"/>
      <c r="AA26" s="813"/>
      <c r="AB26" s="814"/>
      <c r="AC26" s="461"/>
    </row>
    <row r="27" spans="1:30" ht="9" customHeight="1" thickBot="1" x14ac:dyDescent="0.4">
      <c r="A27" s="2924"/>
      <c r="B27" s="733"/>
      <c r="C27" s="734"/>
      <c r="D27" s="734"/>
      <c r="E27" s="734"/>
      <c r="F27" s="734"/>
      <c r="G27" s="734"/>
      <c r="H27" s="734"/>
      <c r="I27" s="734"/>
      <c r="J27" s="734"/>
      <c r="K27" s="734"/>
      <c r="L27" s="734"/>
      <c r="M27" s="734"/>
      <c r="N27" s="734"/>
      <c r="O27" s="734"/>
      <c r="P27" s="734"/>
      <c r="Q27" s="734"/>
      <c r="R27" s="734"/>
      <c r="S27" s="734"/>
      <c r="T27" s="734"/>
      <c r="U27" s="734"/>
      <c r="V27" s="734"/>
      <c r="W27" s="734"/>
      <c r="X27" s="734"/>
      <c r="Y27" s="734"/>
      <c r="Z27" s="734"/>
      <c r="AA27" s="734"/>
      <c r="AB27" s="735"/>
    </row>
    <row r="28" spans="1:30" ht="37.5" customHeight="1" thickBot="1" x14ac:dyDescent="0.4">
      <c r="A28" s="2924"/>
      <c r="B28" s="798" t="s">
        <v>972</v>
      </c>
      <c r="C28" s="799"/>
      <c r="D28" s="799"/>
      <c r="E28" s="799"/>
      <c r="F28" s="799"/>
      <c r="G28" s="799"/>
      <c r="H28" s="800"/>
      <c r="I28" s="804" t="s">
        <v>1071</v>
      </c>
      <c r="J28" s="805"/>
      <c r="K28" s="805"/>
      <c r="L28" s="806"/>
      <c r="M28" s="721" t="s">
        <v>22</v>
      </c>
      <c r="N28" s="722"/>
      <c r="O28" s="722"/>
      <c r="P28" s="722"/>
      <c r="Q28" s="722"/>
      <c r="R28" s="722"/>
      <c r="S28" s="722"/>
      <c r="T28" s="722"/>
      <c r="U28" s="722"/>
      <c r="V28" s="722"/>
      <c r="W28" s="723"/>
      <c r="X28" s="721" t="s">
        <v>18</v>
      </c>
      <c r="Y28" s="722"/>
      <c r="Z28" s="722"/>
      <c r="AA28" s="722"/>
      <c r="AB28" s="723"/>
    </row>
    <row r="29" spans="1:30" ht="9" customHeight="1" thickBot="1" x14ac:dyDescent="0.4">
      <c r="A29" s="2924"/>
      <c r="B29" s="801"/>
      <c r="C29" s="802"/>
      <c r="D29" s="802"/>
      <c r="E29" s="802"/>
      <c r="F29" s="802"/>
      <c r="G29" s="802"/>
      <c r="H29" s="803"/>
      <c r="I29" s="807"/>
      <c r="J29" s="808"/>
      <c r="K29" s="808"/>
      <c r="L29" s="809"/>
      <c r="M29" s="2961" t="s">
        <v>1197</v>
      </c>
      <c r="N29" s="2962"/>
      <c r="O29" s="2962"/>
      <c r="P29" s="2962"/>
      <c r="Q29" s="2962"/>
      <c r="R29" s="2962"/>
      <c r="S29" s="2962"/>
      <c r="T29" s="2962"/>
      <c r="U29" s="2962"/>
      <c r="V29" s="2962"/>
      <c r="W29" s="2963"/>
      <c r="X29" s="810" t="s">
        <v>20</v>
      </c>
      <c r="Y29" s="811"/>
      <c r="Z29" s="811"/>
      <c r="AA29" s="811"/>
      <c r="AB29" s="812"/>
    </row>
    <row r="30" spans="1:30" ht="15" customHeight="1" thickBot="1" x14ac:dyDescent="0.4">
      <c r="A30" s="2924"/>
      <c r="B30" s="733"/>
      <c r="C30" s="734"/>
      <c r="D30" s="734"/>
      <c r="E30" s="734"/>
      <c r="F30" s="734"/>
      <c r="G30" s="734"/>
      <c r="H30" s="734"/>
      <c r="I30" s="734"/>
      <c r="J30" s="734"/>
      <c r="K30" s="734"/>
      <c r="L30" s="734"/>
      <c r="M30" s="734"/>
      <c r="N30" s="734"/>
      <c r="O30" s="734"/>
      <c r="P30" s="734"/>
      <c r="Q30" s="734"/>
      <c r="R30" s="734"/>
      <c r="S30" s="734"/>
      <c r="T30" s="734"/>
      <c r="U30" s="734"/>
      <c r="V30" s="734"/>
      <c r="W30" s="734"/>
      <c r="X30" s="734"/>
      <c r="Y30" s="734"/>
      <c r="Z30" s="734"/>
      <c r="AA30" s="734"/>
      <c r="AB30" s="735"/>
    </row>
    <row r="31" spans="1:30" ht="14.25" customHeight="1" thickBot="1" x14ac:dyDescent="0.4">
      <c r="A31" s="2924"/>
      <c r="B31" s="778" t="s">
        <v>975</v>
      </c>
      <c r="C31" s="779"/>
      <c r="D31" s="779"/>
      <c r="E31" s="779"/>
      <c r="F31" s="779"/>
      <c r="G31" s="779"/>
      <c r="H31" s="779"/>
      <c r="I31" s="779"/>
      <c r="J31" s="780"/>
      <c r="K31" s="787" t="s">
        <v>35</v>
      </c>
      <c r="L31" s="788"/>
      <c r="M31" s="788"/>
      <c r="N31" s="788"/>
      <c r="O31" s="788"/>
      <c r="P31" s="788"/>
      <c r="Q31" s="788"/>
      <c r="R31" s="788"/>
      <c r="S31" s="789" t="s">
        <v>36</v>
      </c>
      <c r="T31" s="789"/>
      <c r="U31" s="789"/>
      <c r="V31" s="789"/>
      <c r="W31" s="790"/>
      <c r="X31" s="791" t="s">
        <v>37</v>
      </c>
      <c r="Y31" s="792"/>
      <c r="Z31" s="793"/>
      <c r="AA31" s="793"/>
      <c r="AB31" s="794"/>
    </row>
    <row r="32" spans="1:30" ht="15" customHeight="1" x14ac:dyDescent="0.35">
      <c r="A32" s="2924"/>
      <c r="B32" s="781"/>
      <c r="C32" s="782"/>
      <c r="D32" s="782"/>
      <c r="E32" s="782"/>
      <c r="F32" s="782"/>
      <c r="G32" s="782"/>
      <c r="H32" s="782"/>
      <c r="I32" s="782"/>
      <c r="J32" s="783"/>
      <c r="K32" s="795" t="s">
        <v>38</v>
      </c>
      <c r="L32" s="771"/>
      <c r="M32" s="771"/>
      <c r="N32" s="771"/>
      <c r="O32" s="771" t="s">
        <v>39</v>
      </c>
      <c r="P32" s="771"/>
      <c r="Q32" s="771"/>
      <c r="R32" s="771"/>
      <c r="S32" s="771" t="s">
        <v>38</v>
      </c>
      <c r="T32" s="771"/>
      <c r="U32" s="771" t="s">
        <v>39</v>
      </c>
      <c r="V32" s="771"/>
      <c r="W32" s="771"/>
      <c r="X32" s="796" t="s">
        <v>38</v>
      </c>
      <c r="Y32" s="797"/>
      <c r="Z32" s="771" t="s">
        <v>39</v>
      </c>
      <c r="AA32" s="771"/>
      <c r="AB32" s="772"/>
    </row>
    <row r="33" spans="1:29" ht="15" customHeight="1" thickBot="1" x14ac:dyDescent="0.4">
      <c r="A33" s="2924"/>
      <c r="B33" s="784"/>
      <c r="C33" s="785"/>
      <c r="D33" s="785"/>
      <c r="E33" s="785"/>
      <c r="F33" s="785"/>
      <c r="G33" s="785"/>
      <c r="H33" s="785"/>
      <c r="I33" s="785"/>
      <c r="J33" s="786"/>
      <c r="K33" s="773">
        <v>0</v>
      </c>
      <c r="L33" s="774"/>
      <c r="M33" s="774"/>
      <c r="N33" s="774"/>
      <c r="O33" s="774">
        <v>79</v>
      </c>
      <c r="P33" s="774"/>
      <c r="Q33" s="774"/>
      <c r="R33" s="774"/>
      <c r="S33" s="774">
        <v>80</v>
      </c>
      <c r="T33" s="774"/>
      <c r="U33" s="774">
        <v>94</v>
      </c>
      <c r="V33" s="774"/>
      <c r="W33" s="774"/>
      <c r="X33" s="774">
        <v>95</v>
      </c>
      <c r="Y33" s="776"/>
      <c r="Z33" s="774">
        <v>100</v>
      </c>
      <c r="AA33" s="774"/>
      <c r="AB33" s="777"/>
    </row>
    <row r="34" spans="1:29" s="371" customFormat="1" ht="15" customHeight="1" thickBot="1" x14ac:dyDescent="0.4">
      <c r="A34" s="2926"/>
      <c r="B34" s="733"/>
      <c r="C34" s="734"/>
      <c r="D34" s="734"/>
      <c r="E34" s="734"/>
      <c r="F34" s="734"/>
      <c r="G34" s="734"/>
      <c r="H34" s="734"/>
      <c r="I34" s="734"/>
      <c r="J34" s="734"/>
      <c r="K34" s="734"/>
      <c r="L34" s="734"/>
      <c r="M34" s="734"/>
      <c r="N34" s="734"/>
      <c r="O34" s="734"/>
      <c r="P34" s="734"/>
      <c r="Q34" s="734"/>
      <c r="R34" s="734"/>
      <c r="S34" s="734"/>
      <c r="T34" s="734"/>
      <c r="U34" s="734"/>
      <c r="V34" s="734"/>
      <c r="W34" s="734"/>
      <c r="X34" s="734"/>
      <c r="Y34" s="734"/>
      <c r="Z34" s="734"/>
      <c r="AA34" s="734"/>
      <c r="AB34" s="735"/>
    </row>
    <row r="35" spans="1:29" s="371" customFormat="1" ht="33" customHeight="1" thickBot="1" x14ac:dyDescent="0.4">
      <c r="A35" s="2926"/>
      <c r="B35" s="764" t="s">
        <v>40</v>
      </c>
      <c r="C35" s="765"/>
      <c r="D35" s="765"/>
      <c r="E35" s="765"/>
      <c r="F35" s="765"/>
      <c r="G35" s="765"/>
      <c r="H35" s="766"/>
      <c r="I35" s="766"/>
      <c r="J35" s="766"/>
      <c r="K35" s="765"/>
      <c r="L35" s="765"/>
      <c r="M35" s="765"/>
      <c r="N35" s="765"/>
      <c r="O35" s="765"/>
      <c r="P35" s="765"/>
      <c r="Q35" s="765"/>
      <c r="R35" s="765"/>
      <c r="S35" s="765"/>
      <c r="T35" s="765"/>
      <c r="U35" s="765"/>
      <c r="V35" s="765"/>
      <c r="W35" s="765"/>
      <c r="X35" s="765"/>
      <c r="Y35" s="765"/>
      <c r="Z35" s="765"/>
      <c r="AA35" s="765"/>
      <c r="AB35" s="767"/>
    </row>
    <row r="36" spans="1:29" s="371" customFormat="1" ht="79.5" customHeight="1" x14ac:dyDescent="0.35">
      <c r="A36" s="2926"/>
      <c r="B36" s="768" t="s">
        <v>41</v>
      </c>
      <c r="C36" s="769"/>
      <c r="D36" s="769"/>
      <c r="E36" s="769"/>
      <c r="F36" s="769"/>
      <c r="G36" s="770"/>
      <c r="H36" s="2956" t="s">
        <v>605</v>
      </c>
      <c r="I36" s="2956" t="s">
        <v>606</v>
      </c>
      <c r="J36" s="2950" t="s">
        <v>42</v>
      </c>
      <c r="K36" s="768" t="s">
        <v>43</v>
      </c>
      <c r="L36" s="769"/>
      <c r="M36" s="769"/>
      <c r="N36" s="769"/>
      <c r="O36" s="769"/>
      <c r="P36" s="769"/>
      <c r="Q36" s="769"/>
      <c r="R36" s="769"/>
      <c r="S36" s="769"/>
      <c r="T36" s="769"/>
      <c r="U36" s="769"/>
      <c r="V36" s="769"/>
      <c r="W36" s="769"/>
      <c r="X36" s="769"/>
      <c r="Y36" s="769"/>
      <c r="Z36" s="769"/>
      <c r="AA36" s="769"/>
      <c r="AB36" s="770"/>
    </row>
    <row r="37" spans="1:29" s="371" customFormat="1" ht="65.25" customHeight="1" x14ac:dyDescent="0.35">
      <c r="A37" s="2926"/>
      <c r="B37" s="2359" t="s">
        <v>212</v>
      </c>
      <c r="C37" s="2360"/>
      <c r="D37" s="2360"/>
      <c r="E37" s="2360"/>
      <c r="F37" s="2360"/>
      <c r="G37" s="2361"/>
      <c r="H37" s="2951">
        <v>20</v>
      </c>
      <c r="I37" s="2952">
        <v>20</v>
      </c>
      <c r="J37" s="2947">
        <v>1</v>
      </c>
      <c r="K37" s="1453" t="s">
        <v>608</v>
      </c>
      <c r="L37" s="1454"/>
      <c r="M37" s="1454"/>
      <c r="N37" s="1454"/>
      <c r="O37" s="1454"/>
      <c r="P37" s="1454"/>
      <c r="Q37" s="1454"/>
      <c r="R37" s="1454"/>
      <c r="S37" s="1454"/>
      <c r="T37" s="1454"/>
      <c r="U37" s="1454"/>
      <c r="V37" s="1454"/>
      <c r="W37" s="1454"/>
      <c r="X37" s="1454"/>
      <c r="Y37" s="1454"/>
      <c r="Z37" s="1454"/>
      <c r="AA37" s="1454"/>
      <c r="AB37" s="1455"/>
      <c r="AC37" s="462"/>
    </row>
    <row r="38" spans="1:29" s="371" customFormat="1" ht="15.75" customHeight="1" x14ac:dyDescent="0.35">
      <c r="A38" s="2926"/>
      <c r="B38" s="2359" t="s">
        <v>214</v>
      </c>
      <c r="C38" s="2360"/>
      <c r="D38" s="2360"/>
      <c r="E38" s="2360"/>
      <c r="F38" s="2360"/>
      <c r="G38" s="2361"/>
      <c r="H38" s="2953">
        <v>39</v>
      </c>
      <c r="I38" s="2953">
        <v>42</v>
      </c>
      <c r="J38" s="2947">
        <v>0.9285714285714286</v>
      </c>
      <c r="K38" s="1453" t="s">
        <v>894</v>
      </c>
      <c r="L38" s="1454"/>
      <c r="M38" s="1454"/>
      <c r="N38" s="1454"/>
      <c r="O38" s="1454"/>
      <c r="P38" s="1454"/>
      <c r="Q38" s="1454"/>
      <c r="R38" s="1454"/>
      <c r="S38" s="1454"/>
      <c r="T38" s="1454"/>
      <c r="U38" s="1454"/>
      <c r="V38" s="1454"/>
      <c r="W38" s="1454"/>
      <c r="X38" s="1454"/>
      <c r="Y38" s="1454"/>
      <c r="Z38" s="1454"/>
      <c r="AA38" s="1454"/>
      <c r="AB38" s="1455"/>
    </row>
    <row r="39" spans="1:29" s="371" customFormat="1" ht="10.5" customHeight="1" x14ac:dyDescent="0.35">
      <c r="A39" s="2926"/>
      <c r="B39" s="2958" t="s">
        <v>215</v>
      </c>
      <c r="C39" s="2959"/>
      <c r="D39" s="2959"/>
      <c r="E39" s="2959"/>
      <c r="F39" s="2959"/>
      <c r="G39" s="2960"/>
      <c r="H39" s="2953">
        <v>32</v>
      </c>
      <c r="I39" s="2953">
        <v>32</v>
      </c>
      <c r="J39" s="2947">
        <v>1</v>
      </c>
      <c r="K39" s="1453" t="s">
        <v>1198</v>
      </c>
      <c r="L39" s="1454"/>
      <c r="M39" s="1454"/>
      <c r="N39" s="1454"/>
      <c r="O39" s="1454"/>
      <c r="P39" s="1454"/>
      <c r="Q39" s="1454"/>
      <c r="R39" s="1454"/>
      <c r="S39" s="1454"/>
      <c r="T39" s="1454"/>
      <c r="U39" s="1454"/>
      <c r="V39" s="1454"/>
      <c r="W39" s="1454"/>
      <c r="X39" s="1454"/>
      <c r="Y39" s="1454"/>
      <c r="Z39" s="1454"/>
      <c r="AA39" s="1454"/>
      <c r="AB39" s="1455"/>
    </row>
    <row r="40" spans="1:29" s="371" customFormat="1" ht="14.25" customHeight="1" thickBot="1" x14ac:dyDescent="0.4">
      <c r="A40" s="2926"/>
      <c r="B40" s="2359" t="s">
        <v>216</v>
      </c>
      <c r="C40" s="2360"/>
      <c r="D40" s="2360"/>
      <c r="E40" s="2360"/>
      <c r="F40" s="2360"/>
      <c r="G40" s="2361"/>
      <c r="H40" s="2953"/>
      <c r="I40" s="2953"/>
      <c r="J40" s="2947"/>
      <c r="K40" s="743"/>
      <c r="L40" s="744"/>
      <c r="M40" s="744"/>
      <c r="N40" s="744"/>
      <c r="O40" s="744"/>
      <c r="P40" s="744"/>
      <c r="Q40" s="744"/>
      <c r="R40" s="744"/>
      <c r="S40" s="744"/>
      <c r="T40" s="744"/>
      <c r="U40" s="744"/>
      <c r="V40" s="744"/>
      <c r="W40" s="744"/>
      <c r="X40" s="744"/>
      <c r="Y40" s="744"/>
      <c r="Z40" s="744"/>
      <c r="AA40" s="744"/>
      <c r="AB40" s="745"/>
    </row>
    <row r="41" spans="1:29" ht="187.5" customHeight="1" thickBot="1" x14ac:dyDescent="0.4">
      <c r="A41" s="2924"/>
      <c r="B41" s="746" t="s">
        <v>46</v>
      </c>
      <c r="C41" s="747"/>
      <c r="D41" s="747"/>
      <c r="E41" s="747"/>
      <c r="F41" s="747"/>
      <c r="G41" s="748"/>
      <c r="H41" s="2954">
        <v>91</v>
      </c>
      <c r="I41" s="2948">
        <v>94</v>
      </c>
      <c r="J41" s="2955">
        <v>0.96808510638297873</v>
      </c>
      <c r="K41" s="749"/>
      <c r="L41" s="750"/>
      <c r="M41" s="750"/>
      <c r="N41" s="750"/>
      <c r="O41" s="750"/>
      <c r="P41" s="750"/>
      <c r="Q41" s="750"/>
      <c r="R41" s="750"/>
      <c r="S41" s="750"/>
      <c r="T41" s="750"/>
      <c r="U41" s="750"/>
      <c r="V41" s="750"/>
      <c r="W41" s="750"/>
      <c r="X41" s="750"/>
      <c r="Y41" s="750"/>
      <c r="Z41" s="750"/>
      <c r="AA41" s="750"/>
      <c r="AB41" s="751"/>
    </row>
    <row r="42" spans="1:29" ht="15" thickBot="1" x14ac:dyDescent="0.4">
      <c r="A42" s="2924"/>
      <c r="B42" s="718"/>
      <c r="C42" s="719"/>
      <c r="D42" s="719"/>
      <c r="E42" s="719"/>
      <c r="F42" s="719"/>
      <c r="G42" s="719"/>
      <c r="H42" s="719"/>
      <c r="I42" s="719"/>
      <c r="J42" s="719"/>
      <c r="K42" s="719"/>
      <c r="L42" s="719"/>
      <c r="M42" s="719"/>
      <c r="N42" s="719"/>
      <c r="O42" s="719"/>
      <c r="P42" s="719"/>
      <c r="Q42" s="719"/>
      <c r="R42" s="719"/>
      <c r="S42" s="719"/>
      <c r="T42" s="719"/>
      <c r="U42" s="719"/>
      <c r="V42" s="719"/>
      <c r="W42" s="719"/>
      <c r="X42" s="719"/>
      <c r="Y42" s="719"/>
      <c r="Z42" s="719"/>
      <c r="AA42" s="719"/>
      <c r="AB42" s="720"/>
    </row>
    <row r="43" spans="1:29" ht="9" customHeight="1" thickBot="1" x14ac:dyDescent="0.4">
      <c r="A43" s="2924"/>
      <c r="B43" s="721" t="s">
        <v>981</v>
      </c>
      <c r="C43" s="722"/>
      <c r="D43" s="722"/>
      <c r="E43" s="722"/>
      <c r="F43" s="722"/>
      <c r="G43" s="722"/>
      <c r="H43" s="722"/>
      <c r="I43" s="722"/>
      <c r="J43" s="722"/>
      <c r="K43" s="722"/>
      <c r="L43" s="722"/>
      <c r="M43" s="722"/>
      <c r="N43" s="722"/>
      <c r="O43" s="722"/>
      <c r="P43" s="722"/>
      <c r="Q43" s="722"/>
      <c r="R43" s="722"/>
      <c r="S43" s="722"/>
      <c r="T43" s="722"/>
      <c r="U43" s="722"/>
      <c r="V43" s="722"/>
      <c r="W43" s="722"/>
      <c r="X43" s="722"/>
      <c r="Y43" s="722"/>
      <c r="Z43" s="722"/>
      <c r="AA43" s="722"/>
      <c r="AB43" s="723"/>
    </row>
    <row r="44" spans="1:29" ht="15" thickBot="1" x14ac:dyDescent="0.4">
      <c r="A44" s="2924"/>
      <c r="B44" s="724"/>
      <c r="C44" s="725"/>
      <c r="D44" s="725"/>
      <c r="E44" s="725"/>
      <c r="F44" s="725"/>
      <c r="G44" s="725"/>
      <c r="H44" s="725"/>
      <c r="I44" s="725"/>
      <c r="J44" s="725"/>
      <c r="K44" s="725"/>
      <c r="L44" s="725"/>
      <c r="M44" s="725"/>
      <c r="N44" s="725"/>
      <c r="O44" s="725"/>
      <c r="P44" s="725"/>
      <c r="Q44" s="725"/>
      <c r="R44" s="725"/>
      <c r="S44" s="725"/>
      <c r="T44" s="725"/>
      <c r="U44" s="725"/>
      <c r="V44" s="725"/>
      <c r="W44" s="725"/>
      <c r="X44" s="725"/>
      <c r="Y44" s="725"/>
      <c r="Z44" s="725"/>
      <c r="AA44" s="725"/>
      <c r="AB44" s="726"/>
    </row>
    <row r="45" spans="1:29" ht="7.5" customHeight="1" x14ac:dyDescent="0.35">
      <c r="A45" s="2924"/>
      <c r="B45" s="736" t="s">
        <v>41</v>
      </c>
      <c r="C45" s="737"/>
      <c r="D45" s="737"/>
      <c r="E45" s="737"/>
      <c r="F45" s="737"/>
      <c r="G45" s="737"/>
      <c r="H45" s="737" t="s">
        <v>68</v>
      </c>
      <c r="I45" s="737"/>
      <c r="J45" s="737" t="s">
        <v>48</v>
      </c>
      <c r="K45" s="737"/>
      <c r="L45" s="737"/>
      <c r="M45" s="737"/>
      <c r="N45" s="737" t="s">
        <v>49</v>
      </c>
      <c r="O45" s="737"/>
      <c r="P45" s="737"/>
      <c r="Q45" s="737"/>
      <c r="R45" s="737"/>
      <c r="S45" s="737"/>
      <c r="T45" s="737"/>
      <c r="U45" s="737"/>
      <c r="V45" s="738" t="s">
        <v>50</v>
      </c>
      <c r="W45" s="738"/>
      <c r="X45" s="738"/>
      <c r="Y45" s="738"/>
      <c r="Z45" s="738"/>
      <c r="AA45" s="738"/>
      <c r="AB45" s="739"/>
    </row>
    <row r="46" spans="1:29" ht="15" hidden="1" customHeight="1" x14ac:dyDescent="0.35">
      <c r="A46" s="2924"/>
      <c r="B46" s="1450" t="s">
        <v>610</v>
      </c>
      <c r="C46" s="1048"/>
      <c r="D46" s="1048"/>
      <c r="E46" s="1048"/>
      <c r="F46" s="1048"/>
      <c r="G46" s="1048"/>
      <c r="H46" s="1048">
        <v>100</v>
      </c>
      <c r="I46" s="1048"/>
      <c r="J46" s="1048">
        <v>100</v>
      </c>
      <c r="K46" s="1048"/>
      <c r="L46" s="1048"/>
      <c r="M46" s="1048"/>
      <c r="N46" s="2302" t="s">
        <v>611</v>
      </c>
      <c r="O46" s="2302"/>
      <c r="P46" s="2302"/>
      <c r="Q46" s="2302"/>
      <c r="R46" s="2302"/>
      <c r="S46" s="2302"/>
      <c r="T46" s="2302"/>
      <c r="U46" s="2302"/>
      <c r="V46" s="2302" t="s">
        <v>1199</v>
      </c>
      <c r="W46" s="2302"/>
      <c r="X46" s="2302"/>
      <c r="Y46" s="2302"/>
      <c r="Z46" s="2302"/>
      <c r="AA46" s="2302"/>
      <c r="AB46" s="2898"/>
    </row>
    <row r="47" spans="1:29" ht="6.75" customHeight="1" x14ac:dyDescent="0.35">
      <c r="A47" s="2924"/>
      <c r="B47" s="1450" t="s">
        <v>612</v>
      </c>
      <c r="C47" s="1048"/>
      <c r="D47" s="1048"/>
      <c r="E47" s="1048"/>
      <c r="F47" s="1048"/>
      <c r="G47" s="1048"/>
      <c r="H47" s="1048">
        <v>100</v>
      </c>
      <c r="I47" s="1048"/>
      <c r="J47" s="1048">
        <v>93</v>
      </c>
      <c r="K47" s="1048"/>
      <c r="L47" s="1048"/>
      <c r="M47" s="1048"/>
      <c r="N47" s="2302" t="s">
        <v>895</v>
      </c>
      <c r="O47" s="2302"/>
      <c r="P47" s="2302"/>
      <c r="Q47" s="2302"/>
      <c r="R47" s="2302"/>
      <c r="S47" s="2302"/>
      <c r="T47" s="2302"/>
      <c r="U47" s="2302"/>
      <c r="V47" s="2302" t="s">
        <v>896</v>
      </c>
      <c r="W47" s="2302"/>
      <c r="X47" s="2302"/>
      <c r="Y47" s="2302"/>
      <c r="Z47" s="2302"/>
      <c r="AA47" s="2302"/>
      <c r="AB47" s="2898"/>
    </row>
    <row r="48" spans="1:29" ht="7.5" customHeight="1" x14ac:dyDescent="0.35">
      <c r="A48" s="2924"/>
      <c r="B48" s="1450" t="s">
        <v>613</v>
      </c>
      <c r="C48" s="1048"/>
      <c r="D48" s="1048"/>
      <c r="E48" s="1048"/>
      <c r="F48" s="1048"/>
      <c r="G48" s="1048"/>
      <c r="H48" s="1048">
        <v>100</v>
      </c>
      <c r="I48" s="1048"/>
      <c r="J48" s="1048">
        <v>100</v>
      </c>
      <c r="K48" s="1048"/>
      <c r="L48" s="1048"/>
      <c r="M48" s="1048"/>
      <c r="N48" s="2302" t="s">
        <v>1200</v>
      </c>
      <c r="O48" s="2302"/>
      <c r="P48" s="2302"/>
      <c r="Q48" s="2302"/>
      <c r="R48" s="2302"/>
      <c r="S48" s="2302"/>
      <c r="T48" s="2302"/>
      <c r="U48" s="2302"/>
      <c r="V48" s="2302" t="s">
        <v>1199</v>
      </c>
      <c r="W48" s="2302"/>
      <c r="X48" s="2302"/>
      <c r="Y48" s="2302"/>
      <c r="Z48" s="2302"/>
      <c r="AA48" s="2302"/>
      <c r="AB48" s="2898"/>
    </row>
    <row r="49" spans="1:28" ht="15.75" customHeight="1" x14ac:dyDescent="0.35">
      <c r="A49" s="2924"/>
      <c r="B49" s="1450" t="s">
        <v>614</v>
      </c>
      <c r="C49" s="1048"/>
      <c r="D49" s="1048"/>
      <c r="E49" s="1048"/>
      <c r="F49" s="1048"/>
      <c r="G49" s="1048"/>
      <c r="H49" s="1048"/>
      <c r="I49" s="1048"/>
      <c r="J49" s="1048"/>
      <c r="K49" s="1048"/>
      <c r="L49" s="1048"/>
      <c r="M49" s="1048"/>
      <c r="N49" s="2899"/>
      <c r="O49" s="2899"/>
      <c r="P49" s="2899"/>
      <c r="Q49" s="2899"/>
      <c r="R49" s="2899"/>
      <c r="S49" s="2899"/>
      <c r="T49" s="2899"/>
      <c r="U49" s="2899"/>
      <c r="V49" s="2899"/>
      <c r="W49" s="2899"/>
      <c r="X49" s="2899"/>
      <c r="Y49" s="2899"/>
      <c r="Z49" s="2899"/>
      <c r="AA49" s="2899"/>
      <c r="AB49" s="2919"/>
    </row>
    <row r="50" spans="1:28" ht="15" thickBot="1" x14ac:dyDescent="0.4">
      <c r="A50" s="2924"/>
      <c r="B50" s="707"/>
      <c r="C50" s="708"/>
      <c r="D50" s="708"/>
      <c r="E50" s="708"/>
      <c r="F50" s="708"/>
      <c r="G50" s="708"/>
      <c r="H50" s="708"/>
      <c r="I50" s="708"/>
      <c r="J50" s="708"/>
      <c r="K50" s="708"/>
      <c r="L50" s="708"/>
      <c r="M50" s="708"/>
      <c r="N50" s="708"/>
      <c r="O50" s="708"/>
      <c r="P50" s="708"/>
      <c r="Q50" s="708"/>
      <c r="R50" s="708"/>
      <c r="S50" s="708"/>
      <c r="T50" s="708"/>
      <c r="U50" s="708"/>
      <c r="V50" s="708"/>
      <c r="W50" s="708"/>
      <c r="X50" s="708"/>
      <c r="Y50" s="708"/>
      <c r="Z50" s="708"/>
      <c r="AA50" s="708"/>
      <c r="AB50" s="709"/>
    </row>
    <row r="51" spans="1:28" ht="2.25" customHeight="1" thickBot="1" x14ac:dyDescent="0.4">
      <c r="A51" s="2924"/>
      <c r="B51" s="690"/>
      <c r="C51" s="691"/>
      <c r="D51" s="691"/>
      <c r="E51" s="691"/>
      <c r="F51" s="691"/>
      <c r="G51" s="691"/>
      <c r="H51" s="691"/>
      <c r="I51" s="691"/>
      <c r="J51" s="691"/>
      <c r="K51" s="691"/>
      <c r="L51" s="691"/>
      <c r="M51" s="691"/>
      <c r="N51" s="691"/>
      <c r="O51" s="691"/>
      <c r="P51" s="691"/>
      <c r="Q51" s="691"/>
      <c r="R51" s="691"/>
      <c r="S51" s="691"/>
      <c r="T51" s="691"/>
      <c r="U51" s="691"/>
      <c r="V51" s="691"/>
      <c r="W51" s="691"/>
      <c r="X51" s="691"/>
      <c r="Y51" s="691"/>
      <c r="Z51" s="691"/>
      <c r="AA51" s="691"/>
      <c r="AB51" s="692"/>
    </row>
    <row r="52" spans="1:28" ht="145.5" customHeight="1" x14ac:dyDescent="0.35">
      <c r="A52" s="2924"/>
      <c r="B52" s="693" t="s">
        <v>987</v>
      </c>
      <c r="C52" s="694"/>
      <c r="D52" s="694"/>
      <c r="E52" s="694"/>
      <c r="F52" s="694"/>
      <c r="G52" s="694"/>
      <c r="H52" s="695" t="s">
        <v>988</v>
      </c>
      <c r="I52" s="695"/>
      <c r="J52" s="695"/>
      <c r="K52" s="695"/>
      <c r="L52" s="695"/>
      <c r="M52" s="695"/>
      <c r="N52" s="695"/>
      <c r="O52" s="695"/>
      <c r="P52" s="695"/>
      <c r="Q52" s="695"/>
      <c r="R52" s="696"/>
      <c r="S52" s="697" t="s">
        <v>989</v>
      </c>
      <c r="T52" s="695"/>
      <c r="U52" s="695"/>
      <c r="V52" s="695"/>
      <c r="W52" s="695"/>
      <c r="X52" s="695"/>
      <c r="Y52" s="695"/>
      <c r="Z52" s="695"/>
      <c r="AA52" s="695"/>
      <c r="AB52" s="696"/>
    </row>
    <row r="53" spans="1:28" ht="93" customHeight="1" thickBot="1" x14ac:dyDescent="0.4">
      <c r="A53" s="2924"/>
      <c r="B53" s="693"/>
      <c r="C53" s="694"/>
      <c r="D53" s="694"/>
      <c r="E53" s="694"/>
      <c r="F53" s="694"/>
      <c r="G53" s="694"/>
      <c r="H53" s="695"/>
      <c r="I53" s="695"/>
      <c r="J53" s="695"/>
      <c r="K53" s="695"/>
      <c r="L53" s="695"/>
      <c r="M53" s="695"/>
      <c r="N53" s="695"/>
      <c r="O53" s="695"/>
      <c r="P53" s="695"/>
      <c r="Q53" s="695"/>
      <c r="R53" s="696"/>
      <c r="S53" s="697"/>
      <c r="T53" s="695"/>
      <c r="U53" s="695"/>
      <c r="V53" s="695"/>
      <c r="W53" s="695"/>
      <c r="X53" s="695"/>
      <c r="Y53" s="695"/>
      <c r="Z53" s="695"/>
      <c r="AA53" s="695"/>
      <c r="AB53" s="696"/>
    </row>
    <row r="54" spans="1:28" ht="15" thickBot="1" x14ac:dyDescent="0.4">
      <c r="A54" s="2924"/>
      <c r="B54" s="698">
        <v>0.96808510638297873</v>
      </c>
      <c r="C54" s="699"/>
      <c r="D54" s="699"/>
      <c r="E54" s="699"/>
      <c r="F54" s="699"/>
      <c r="G54" s="700"/>
      <c r="H54" s="701" t="s">
        <v>990</v>
      </c>
      <c r="I54" s="702"/>
      <c r="J54" s="702"/>
      <c r="K54" s="702"/>
      <c r="L54" s="702"/>
      <c r="M54" s="702"/>
      <c r="N54" s="702"/>
      <c r="O54" s="702"/>
      <c r="P54" s="702"/>
      <c r="Q54" s="702"/>
      <c r="R54" s="703"/>
      <c r="S54" s="690"/>
      <c r="T54" s="691"/>
      <c r="U54" s="691"/>
      <c r="V54" s="691"/>
      <c r="W54" s="691"/>
      <c r="X54" s="691"/>
      <c r="Y54" s="691"/>
      <c r="Z54" s="691"/>
      <c r="AA54" s="691"/>
      <c r="AB54" s="692"/>
    </row>
    <row r="55" spans="1:28" ht="15" thickBot="1" x14ac:dyDescent="0.4">
      <c r="A55" s="2924"/>
      <c r="B55" s="669"/>
      <c r="C55" s="670"/>
      <c r="D55" s="670"/>
      <c r="E55" s="670"/>
      <c r="F55" s="670"/>
      <c r="G55" s="670"/>
      <c r="H55" s="670"/>
      <c r="I55" s="670"/>
      <c r="J55" s="670"/>
      <c r="K55" s="670"/>
      <c r="L55" s="670"/>
      <c r="M55" s="670"/>
      <c r="N55" s="670"/>
      <c r="O55" s="670"/>
      <c r="P55" s="670"/>
      <c r="Q55" s="670"/>
      <c r="R55" s="670"/>
      <c r="S55" s="670"/>
      <c r="T55" s="670"/>
      <c r="U55" s="670"/>
      <c r="V55" s="670"/>
      <c r="W55" s="670"/>
      <c r="X55" s="670"/>
      <c r="Y55" s="670"/>
      <c r="Z55" s="670"/>
      <c r="AA55" s="670"/>
      <c r="AB55" s="671"/>
    </row>
    <row r="56" spans="1:28" x14ac:dyDescent="0.35">
      <c r="A56" s="2924"/>
      <c r="B56" s="672" t="s">
        <v>991</v>
      </c>
      <c r="C56" s="673"/>
      <c r="D56" s="673"/>
      <c r="E56" s="673"/>
      <c r="F56" s="673"/>
      <c r="G56" s="673"/>
      <c r="H56" s="674"/>
      <c r="I56" s="678" t="s">
        <v>1201</v>
      </c>
      <c r="J56" s="679"/>
      <c r="K56" s="679"/>
      <c r="L56" s="679"/>
      <c r="M56" s="679"/>
      <c r="N56" s="679"/>
      <c r="O56" s="679"/>
      <c r="P56" s="680"/>
      <c r="Q56" s="672" t="s">
        <v>993</v>
      </c>
      <c r="R56" s="673"/>
      <c r="S56" s="673"/>
      <c r="T56" s="673"/>
      <c r="U56" s="674"/>
      <c r="V56" s="2888" t="s">
        <v>1077</v>
      </c>
      <c r="W56" s="2889"/>
      <c r="X56" s="2889"/>
      <c r="Y56" s="2889"/>
      <c r="Z56" s="2889"/>
      <c r="AA56" s="2889"/>
      <c r="AB56" s="2890"/>
    </row>
    <row r="57" spans="1:28" ht="15" thickBot="1" x14ac:dyDescent="0.4">
      <c r="A57" s="2924"/>
      <c r="B57" s="675"/>
      <c r="C57" s="676"/>
      <c r="D57" s="676"/>
      <c r="E57" s="676"/>
      <c r="F57" s="676"/>
      <c r="G57" s="676"/>
      <c r="H57" s="677"/>
      <c r="I57" s="681"/>
      <c r="J57" s="682"/>
      <c r="K57" s="682"/>
      <c r="L57" s="682"/>
      <c r="M57" s="682"/>
      <c r="N57" s="682"/>
      <c r="O57" s="682"/>
      <c r="P57" s="683"/>
      <c r="Q57" s="675"/>
      <c r="R57" s="676"/>
      <c r="S57" s="676"/>
      <c r="T57" s="676"/>
      <c r="U57" s="677"/>
      <c r="V57" s="1059"/>
      <c r="W57" s="1060"/>
      <c r="X57" s="1060"/>
      <c r="Y57" s="1060"/>
      <c r="Z57" s="1060"/>
      <c r="AA57" s="1060"/>
      <c r="AB57" s="1061"/>
    </row>
    <row r="58" spans="1:28" x14ac:dyDescent="0.35">
      <c r="A58" s="2924"/>
      <c r="B58" s="2924"/>
      <c r="C58" s="2924"/>
      <c r="D58" s="2924"/>
      <c r="E58" s="2924"/>
      <c r="F58" s="2924"/>
      <c r="G58" s="2924"/>
      <c r="H58" s="2924"/>
      <c r="I58" s="2924"/>
      <c r="J58" s="2924"/>
      <c r="K58" s="2924"/>
      <c r="L58" s="2924"/>
      <c r="M58" s="2924"/>
      <c r="N58" s="2924"/>
      <c r="O58" s="2924"/>
      <c r="P58" s="2924"/>
      <c r="Q58" s="2924"/>
      <c r="R58" s="2924"/>
      <c r="S58" s="2924"/>
      <c r="T58" s="2924"/>
      <c r="U58" s="2924"/>
      <c r="V58" s="2924"/>
      <c r="W58" s="2924"/>
      <c r="X58" s="2924"/>
      <c r="Y58" s="2924"/>
      <c r="Z58" s="2924"/>
      <c r="AA58" s="2924"/>
      <c r="AB58" s="2924"/>
    </row>
    <row r="59" spans="1:28" x14ac:dyDescent="0.35">
      <c r="A59" s="2924"/>
      <c r="B59" s="2924"/>
      <c r="C59" s="2924"/>
      <c r="D59" s="2924"/>
      <c r="E59" s="2924"/>
      <c r="F59" s="2924"/>
      <c r="G59" s="2924"/>
      <c r="H59" s="2924"/>
      <c r="I59" s="2924"/>
      <c r="J59" s="2924"/>
      <c r="K59" s="2924"/>
      <c r="L59" s="2924"/>
      <c r="M59" s="2924"/>
      <c r="N59" s="2924"/>
      <c r="O59" s="2924"/>
      <c r="P59" s="2924"/>
      <c r="Q59" s="2924"/>
      <c r="R59" s="2924"/>
      <c r="S59" s="2924"/>
      <c r="T59" s="2924"/>
      <c r="U59" s="2924"/>
      <c r="V59" s="2924"/>
      <c r="W59" s="2924"/>
      <c r="X59" s="2924"/>
      <c r="Y59" s="2924"/>
      <c r="Z59" s="2924"/>
      <c r="AA59" s="2924"/>
      <c r="AB59" s="2924"/>
    </row>
    <row r="60" spans="1:28" x14ac:dyDescent="0.35">
      <c r="A60" s="2924"/>
      <c r="B60" s="2924"/>
      <c r="C60" s="2924"/>
      <c r="D60" s="2924"/>
      <c r="E60" s="2924"/>
      <c r="F60" s="2924"/>
      <c r="G60" s="2924"/>
      <c r="H60" s="2924"/>
      <c r="I60" s="2924"/>
      <c r="J60" s="2924"/>
      <c r="K60" s="2924"/>
      <c r="L60" s="2924"/>
      <c r="M60" s="2924"/>
      <c r="N60" s="2924"/>
      <c r="O60" s="2924"/>
      <c r="P60" s="2924"/>
      <c r="Q60" s="2924"/>
      <c r="R60" s="2924"/>
      <c r="S60" s="2924"/>
      <c r="T60" s="2924"/>
      <c r="U60" s="2924"/>
      <c r="V60" s="2924"/>
      <c r="W60" s="2924"/>
      <c r="X60" s="2924"/>
      <c r="Y60" s="2924"/>
      <c r="Z60" s="2924"/>
      <c r="AA60" s="2924"/>
      <c r="AB60" s="2924"/>
    </row>
    <row r="61" spans="1:28" x14ac:dyDescent="0.35">
      <c r="A61" s="2924"/>
      <c r="B61" s="2924"/>
      <c r="C61" s="2924"/>
      <c r="D61" s="2924"/>
      <c r="E61" s="2924"/>
      <c r="F61" s="2924"/>
      <c r="G61" s="2924"/>
      <c r="H61" s="2924"/>
      <c r="I61" s="2924"/>
      <c r="J61" s="2924"/>
      <c r="K61" s="2924"/>
      <c r="L61" s="2924"/>
      <c r="M61" s="2924"/>
      <c r="N61" s="2924"/>
      <c r="O61" s="2924"/>
      <c r="P61" s="2924"/>
      <c r="Q61" s="2924"/>
      <c r="R61" s="2924"/>
      <c r="S61" s="2924"/>
      <c r="T61" s="2924"/>
      <c r="U61" s="2924"/>
      <c r="V61" s="2924"/>
      <c r="W61" s="2924"/>
      <c r="X61" s="2924"/>
      <c r="Y61" s="2924"/>
      <c r="Z61" s="2924"/>
      <c r="AA61" s="2924"/>
      <c r="AB61" s="2924"/>
    </row>
    <row r="62" spans="1:28" x14ac:dyDescent="0.35">
      <c r="A62" s="2924"/>
      <c r="B62" s="2924"/>
      <c r="C62" s="2924"/>
      <c r="D62" s="2924"/>
      <c r="E62" s="2924"/>
      <c r="F62" s="2924"/>
      <c r="G62" s="2924"/>
      <c r="H62" s="2924"/>
      <c r="I62" s="2924"/>
      <c r="J62" s="2924"/>
      <c r="K62" s="2924"/>
      <c r="L62" s="2924"/>
      <c r="M62" s="2924"/>
      <c r="N62" s="2924"/>
      <c r="O62" s="2924"/>
      <c r="P62" s="2924"/>
      <c r="Q62" s="2924"/>
      <c r="R62" s="2924"/>
      <c r="S62" s="2924"/>
      <c r="T62" s="2924"/>
      <c r="U62" s="2924"/>
      <c r="V62" s="2924"/>
      <c r="W62" s="2924"/>
      <c r="X62" s="2924"/>
      <c r="Y62" s="2924"/>
      <c r="Z62" s="2924"/>
      <c r="AA62" s="2924"/>
      <c r="AB62" s="2924"/>
    </row>
    <row r="63" spans="1:28" x14ac:dyDescent="0.35">
      <c r="A63" s="2924"/>
      <c r="B63" s="2924"/>
      <c r="C63" s="2924"/>
      <c r="D63" s="2924"/>
      <c r="E63" s="2924"/>
      <c r="F63" s="2924"/>
      <c r="G63" s="2924"/>
      <c r="H63" s="2924"/>
      <c r="I63" s="2924"/>
      <c r="J63" s="2924"/>
      <c r="K63" s="2924"/>
      <c r="L63" s="2924"/>
      <c r="M63" s="2924"/>
      <c r="N63" s="2924"/>
      <c r="O63" s="2924"/>
      <c r="P63" s="2924"/>
      <c r="Q63" s="2924"/>
      <c r="R63" s="2924"/>
      <c r="S63" s="2924"/>
      <c r="T63" s="2924"/>
      <c r="U63" s="2924"/>
      <c r="V63" s="2924"/>
      <c r="W63" s="2924"/>
      <c r="X63" s="2924"/>
      <c r="Y63" s="2924"/>
      <c r="Z63" s="2924"/>
      <c r="AA63" s="2924"/>
      <c r="AB63" s="2924"/>
    </row>
    <row r="64" spans="1:28" x14ac:dyDescent="0.35">
      <c r="A64" s="2924"/>
      <c r="B64" s="2924"/>
      <c r="C64" s="2924"/>
      <c r="D64" s="2924"/>
      <c r="E64" s="2924"/>
      <c r="F64" s="2924"/>
      <c r="G64" s="2924"/>
      <c r="H64" s="2924"/>
      <c r="I64" s="2924"/>
      <c r="J64" s="2924"/>
      <c r="K64" s="2924"/>
      <c r="L64" s="2924"/>
      <c r="M64" s="2924"/>
      <c r="N64" s="2924"/>
      <c r="O64" s="2924"/>
      <c r="P64" s="2924"/>
      <c r="Q64" s="2924"/>
      <c r="R64" s="2924"/>
      <c r="S64" s="2924"/>
      <c r="T64" s="2924"/>
      <c r="U64" s="2924"/>
      <c r="V64" s="2924"/>
      <c r="W64" s="2924"/>
      <c r="X64" s="2924"/>
      <c r="Y64" s="2924"/>
      <c r="Z64" s="2924"/>
      <c r="AA64" s="2924"/>
      <c r="AB64" s="2924"/>
    </row>
    <row r="65" spans="1:28" x14ac:dyDescent="0.35">
      <c r="A65" s="2924"/>
      <c r="B65" s="2924"/>
      <c r="C65" s="2924"/>
      <c r="D65" s="2924"/>
      <c r="E65" s="2924"/>
      <c r="F65" s="2924"/>
      <c r="G65" s="2924"/>
      <c r="H65" s="2924"/>
      <c r="I65" s="2924"/>
      <c r="J65" s="2924"/>
      <c r="K65" s="2924"/>
      <c r="L65" s="2924"/>
      <c r="M65" s="2924"/>
      <c r="N65" s="2924"/>
      <c r="O65" s="2924"/>
      <c r="P65" s="2924"/>
      <c r="Q65" s="2924"/>
      <c r="R65" s="2924"/>
      <c r="S65" s="2924"/>
      <c r="T65" s="2924"/>
      <c r="U65" s="2924"/>
      <c r="V65" s="2924"/>
      <c r="W65" s="2924"/>
      <c r="X65" s="2924"/>
      <c r="Y65" s="2924"/>
      <c r="Z65" s="2924"/>
      <c r="AA65" s="2924"/>
      <c r="AB65" s="2924"/>
    </row>
    <row r="66" spans="1:28" x14ac:dyDescent="0.35">
      <c r="A66" s="2924"/>
      <c r="B66" s="2924"/>
      <c r="C66" s="2924"/>
      <c r="D66" s="2924"/>
      <c r="E66" s="2924"/>
      <c r="F66" s="2924"/>
      <c r="G66" s="2924"/>
      <c r="H66" s="2924"/>
      <c r="I66" s="2924"/>
      <c r="J66" s="2924"/>
      <c r="K66" s="2924"/>
      <c r="L66" s="2924"/>
      <c r="M66" s="2924"/>
      <c r="N66" s="2924"/>
      <c r="O66" s="2924"/>
      <c r="P66" s="2924"/>
      <c r="Q66" s="2924"/>
      <c r="R66" s="2924"/>
      <c r="S66" s="2924"/>
      <c r="T66" s="2924"/>
      <c r="U66" s="2924"/>
      <c r="V66" s="2924"/>
      <c r="W66" s="2924"/>
      <c r="X66" s="2924"/>
      <c r="Y66" s="2924"/>
      <c r="Z66" s="2924"/>
      <c r="AA66" s="2924"/>
      <c r="AB66" s="2924"/>
    </row>
    <row r="67" spans="1:28" x14ac:dyDescent="0.35">
      <c r="A67" s="2924"/>
      <c r="B67" s="2924"/>
      <c r="C67" s="2924"/>
      <c r="D67" s="2924"/>
      <c r="E67" s="2924"/>
      <c r="F67" s="2924"/>
      <c r="G67" s="2924"/>
      <c r="H67" s="2924"/>
      <c r="I67" s="2924"/>
      <c r="J67" s="2924"/>
      <c r="K67" s="2924"/>
      <c r="L67" s="2924"/>
      <c r="M67" s="2924"/>
      <c r="N67" s="2924"/>
      <c r="O67" s="2924"/>
      <c r="P67" s="2924"/>
      <c r="Q67" s="2924"/>
      <c r="R67" s="2924"/>
      <c r="S67" s="2924"/>
      <c r="T67" s="2924"/>
      <c r="U67" s="2924"/>
      <c r="V67" s="2924"/>
      <c r="W67" s="2924"/>
      <c r="X67" s="2924"/>
      <c r="Y67" s="2924"/>
      <c r="Z67" s="2924"/>
      <c r="AA67" s="2924"/>
      <c r="AB67" s="2924"/>
    </row>
    <row r="68" spans="1:28" x14ac:dyDescent="0.35">
      <c r="A68" s="2924"/>
      <c r="B68" s="2924"/>
      <c r="C68" s="2924"/>
      <c r="D68" s="2924"/>
      <c r="E68" s="2924"/>
      <c r="F68" s="2924"/>
      <c r="G68" s="2924"/>
      <c r="H68" s="2924"/>
      <c r="I68" s="2924"/>
      <c r="J68" s="2924"/>
      <c r="K68" s="2924"/>
      <c r="L68" s="2924"/>
      <c r="M68" s="2924"/>
      <c r="N68" s="2924"/>
      <c r="O68" s="2924"/>
      <c r="P68" s="2924"/>
      <c r="Q68" s="2924"/>
      <c r="R68" s="2924"/>
      <c r="S68" s="2924"/>
      <c r="T68" s="2924"/>
      <c r="U68" s="2924"/>
      <c r="V68" s="2924"/>
      <c r="W68" s="2924"/>
      <c r="X68" s="2924"/>
      <c r="Y68" s="2924"/>
      <c r="Z68" s="2924"/>
      <c r="AA68" s="2924"/>
      <c r="AB68" s="2924"/>
    </row>
    <row r="69" spans="1:28" x14ac:dyDescent="0.35">
      <c r="A69" s="2924"/>
      <c r="B69" s="2924"/>
      <c r="C69" s="2924"/>
      <c r="D69" s="2924"/>
      <c r="E69" s="2924"/>
      <c r="F69" s="2924"/>
      <c r="G69" s="2924"/>
      <c r="H69" s="2924"/>
      <c r="I69" s="2924"/>
      <c r="J69" s="2924"/>
      <c r="K69" s="2924"/>
      <c r="L69" s="2924"/>
      <c r="M69" s="2924"/>
      <c r="N69" s="2924"/>
      <c r="O69" s="2924"/>
      <c r="P69" s="2924"/>
      <c r="Q69" s="2924"/>
      <c r="R69" s="2924"/>
      <c r="S69" s="2924"/>
      <c r="T69" s="2924"/>
      <c r="U69" s="2924"/>
      <c r="V69" s="2924"/>
      <c r="W69" s="2924"/>
      <c r="X69" s="2924"/>
      <c r="Y69" s="2924"/>
      <c r="Z69" s="2924"/>
      <c r="AA69" s="2924"/>
      <c r="AB69" s="2924"/>
    </row>
    <row r="70" spans="1:28" x14ac:dyDescent="0.35">
      <c r="A70" s="2924"/>
      <c r="B70" s="2924"/>
      <c r="C70" s="2924"/>
      <c r="D70" s="2924"/>
      <c r="E70" s="2924"/>
      <c r="F70" s="2924"/>
      <c r="G70" s="2924"/>
      <c r="H70" s="2924"/>
      <c r="I70" s="2924"/>
      <c r="J70" s="2924"/>
      <c r="K70" s="2924"/>
      <c r="L70" s="2924"/>
      <c r="M70" s="2924"/>
      <c r="N70" s="2924"/>
      <c r="O70" s="2924"/>
      <c r="P70" s="2924"/>
      <c r="Q70" s="2924"/>
      <c r="R70" s="2924"/>
      <c r="S70" s="2924"/>
      <c r="T70" s="2924"/>
      <c r="U70" s="2924"/>
      <c r="V70" s="2924"/>
      <c r="W70" s="2924"/>
      <c r="X70" s="2924"/>
      <c r="Y70" s="2924"/>
      <c r="Z70" s="2924"/>
      <c r="AA70" s="2924"/>
      <c r="AB70" s="2924"/>
    </row>
    <row r="71" spans="1:28" x14ac:dyDescent="0.35">
      <c r="A71" s="2924"/>
      <c r="B71" s="2924"/>
      <c r="C71" s="2924"/>
      <c r="D71" s="2924"/>
      <c r="E71" s="2924"/>
      <c r="F71" s="2924"/>
      <c r="G71" s="2924"/>
      <c r="H71" s="2924"/>
      <c r="I71" s="2924"/>
      <c r="J71" s="2924"/>
      <c r="K71" s="2924"/>
      <c r="L71" s="2924"/>
      <c r="M71" s="2924"/>
      <c r="N71" s="2924"/>
      <c r="O71" s="2924"/>
      <c r="P71" s="2924"/>
      <c r="Q71" s="2924"/>
      <c r="R71" s="2924"/>
      <c r="S71" s="2924"/>
      <c r="T71" s="2924"/>
      <c r="U71" s="2924"/>
      <c r="V71" s="2924"/>
      <c r="W71" s="2924"/>
      <c r="X71" s="2924"/>
      <c r="Y71" s="2924"/>
      <c r="Z71" s="2924"/>
      <c r="AA71" s="2924"/>
      <c r="AB71" s="2924"/>
    </row>
    <row r="72" spans="1:28" x14ac:dyDescent="0.35">
      <c r="A72" s="2924"/>
      <c r="B72" s="2924"/>
      <c r="C72" s="2924"/>
      <c r="D72" s="2924"/>
      <c r="E72" s="2924"/>
      <c r="F72" s="2924"/>
      <c r="G72" s="2924"/>
      <c r="H72" s="2924"/>
      <c r="I72" s="2924"/>
      <c r="J72" s="2924"/>
      <c r="K72" s="2924"/>
      <c r="L72" s="2924"/>
      <c r="M72" s="2924"/>
      <c r="N72" s="2924"/>
      <c r="O72" s="2924"/>
      <c r="P72" s="2924"/>
      <c r="Q72" s="2924"/>
      <c r="R72" s="2924"/>
      <c r="S72" s="2924"/>
      <c r="T72" s="2924"/>
      <c r="U72" s="2924"/>
      <c r="V72" s="2924"/>
      <c r="W72" s="2924"/>
      <c r="X72" s="2924"/>
      <c r="Y72" s="2924"/>
      <c r="Z72" s="2924"/>
      <c r="AA72" s="2924"/>
      <c r="AB72" s="2924"/>
    </row>
    <row r="73" spans="1:28" x14ac:dyDescent="0.35">
      <c r="A73" s="2924"/>
      <c r="B73" s="2924"/>
      <c r="C73" s="2924"/>
      <c r="D73" s="2924"/>
      <c r="E73" s="2924"/>
      <c r="F73" s="2924"/>
      <c r="G73" s="2924"/>
      <c r="H73" s="2924"/>
      <c r="I73" s="2924"/>
      <c r="J73" s="2924"/>
      <c r="K73" s="2924"/>
      <c r="L73" s="2924"/>
      <c r="M73" s="2924"/>
      <c r="N73" s="2924"/>
      <c r="O73" s="2924"/>
      <c r="P73" s="2924"/>
      <c r="Q73" s="2924"/>
      <c r="R73" s="2924"/>
      <c r="S73" s="2924"/>
      <c r="T73" s="2924"/>
      <c r="U73" s="2924"/>
      <c r="V73" s="2924"/>
      <c r="W73" s="2924"/>
      <c r="X73" s="2924"/>
      <c r="Y73" s="2924"/>
      <c r="Z73" s="2924"/>
      <c r="AA73" s="2924"/>
      <c r="AB73" s="2924"/>
    </row>
    <row r="74" spans="1:28" x14ac:dyDescent="0.35">
      <c r="A74" s="2924"/>
      <c r="B74" s="2924"/>
      <c r="C74" s="2924"/>
      <c r="D74" s="2924"/>
      <c r="E74" s="2924"/>
      <c r="F74" s="2924"/>
      <c r="G74" s="2924"/>
      <c r="H74" s="2924"/>
      <c r="I74" s="2924"/>
      <c r="J74" s="2924"/>
      <c r="K74" s="2924"/>
      <c r="L74" s="2924"/>
      <c r="M74" s="2924"/>
      <c r="N74" s="2924"/>
      <c r="O74" s="2924"/>
      <c r="P74" s="2924"/>
      <c r="Q74" s="2924"/>
      <c r="R74" s="2924"/>
      <c r="S74" s="2924"/>
      <c r="T74" s="2924"/>
      <c r="U74" s="2924"/>
      <c r="V74" s="2924"/>
      <c r="W74" s="2924"/>
      <c r="X74" s="2924"/>
      <c r="Y74" s="2924"/>
      <c r="Z74" s="2924"/>
      <c r="AA74" s="2924"/>
      <c r="AB74" s="2924"/>
    </row>
    <row r="75" spans="1:28" x14ac:dyDescent="0.35">
      <c r="A75" s="2924"/>
      <c r="B75" s="2924"/>
      <c r="C75" s="2924"/>
      <c r="D75" s="2924"/>
      <c r="E75" s="2924"/>
      <c r="F75" s="2924"/>
      <c r="G75" s="2924"/>
      <c r="H75" s="2924"/>
      <c r="I75" s="2924"/>
      <c r="J75" s="2924"/>
      <c r="K75" s="2924"/>
      <c r="L75" s="2924"/>
      <c r="M75" s="2924"/>
      <c r="N75" s="2924"/>
      <c r="O75" s="2924"/>
      <c r="P75" s="2924"/>
      <c r="Q75" s="2924"/>
      <c r="R75" s="2924"/>
      <c r="S75" s="2924"/>
      <c r="T75" s="2924"/>
      <c r="U75" s="2924"/>
      <c r="V75" s="2924"/>
      <c r="W75" s="2924"/>
      <c r="X75" s="2924"/>
      <c r="Y75" s="2924"/>
      <c r="Z75" s="2924"/>
      <c r="AA75" s="2924"/>
      <c r="AB75" s="2924"/>
    </row>
    <row r="76" spans="1:28" x14ac:dyDescent="0.35">
      <c r="A76" s="2924"/>
      <c r="B76" s="2924"/>
      <c r="C76" s="2924"/>
      <c r="D76" s="2924"/>
      <c r="E76" s="2924"/>
      <c r="F76" s="2924"/>
      <c r="G76" s="2924"/>
      <c r="H76" s="2924"/>
      <c r="I76" s="2924"/>
      <c r="J76" s="2924"/>
      <c r="K76" s="2924"/>
      <c r="L76" s="2924"/>
      <c r="M76" s="2924"/>
      <c r="N76" s="2924"/>
      <c r="O76" s="2924"/>
      <c r="P76" s="2924"/>
      <c r="Q76" s="2924"/>
      <c r="R76" s="2924"/>
      <c r="S76" s="2924"/>
      <c r="T76" s="2924"/>
      <c r="U76" s="2924"/>
      <c r="V76" s="2924"/>
      <c r="W76" s="2924"/>
      <c r="X76" s="2924"/>
      <c r="Y76" s="2924"/>
      <c r="Z76" s="2924"/>
      <c r="AA76" s="2924"/>
      <c r="AB76" s="2924"/>
    </row>
    <row r="77" spans="1:28" x14ac:dyDescent="0.35">
      <c r="A77" s="2924"/>
      <c r="B77" s="2924"/>
      <c r="C77" s="2924"/>
      <c r="D77" s="2924"/>
      <c r="E77" s="2924"/>
      <c r="F77" s="2924"/>
      <c r="G77" s="2924"/>
      <c r="H77" s="2924"/>
      <c r="I77" s="2924"/>
      <c r="J77" s="2924"/>
      <c r="K77" s="2924"/>
      <c r="L77" s="2924"/>
      <c r="M77" s="2924"/>
      <c r="N77" s="2924"/>
      <c r="O77" s="2924"/>
      <c r="P77" s="2924"/>
      <c r="Q77" s="2924"/>
      <c r="R77" s="2924"/>
      <c r="S77" s="2924"/>
      <c r="T77" s="2924"/>
      <c r="U77" s="2924"/>
      <c r="V77" s="2924"/>
      <c r="W77" s="2924"/>
      <c r="X77" s="2924"/>
      <c r="Y77" s="2924"/>
      <c r="Z77" s="2924"/>
      <c r="AA77" s="2924"/>
      <c r="AB77" s="2924"/>
    </row>
    <row r="78" spans="1:28" x14ac:dyDescent="0.35">
      <c r="A78" s="2924"/>
      <c r="B78" s="2924"/>
      <c r="C78" s="2924"/>
      <c r="D78" s="2924"/>
      <c r="E78" s="2924"/>
      <c r="F78" s="2924"/>
      <c r="G78" s="2924"/>
      <c r="H78" s="2924"/>
      <c r="I78" s="2924"/>
      <c r="J78" s="2924"/>
      <c r="K78" s="2924"/>
      <c r="L78" s="2924"/>
      <c r="M78" s="2924"/>
      <c r="N78" s="2924"/>
      <c r="O78" s="2924"/>
      <c r="P78" s="2924"/>
      <c r="Q78" s="2924"/>
      <c r="R78" s="2924"/>
      <c r="S78" s="2924"/>
      <c r="T78" s="2924"/>
      <c r="U78" s="2924"/>
      <c r="V78" s="2924"/>
      <c r="W78" s="2924"/>
      <c r="X78" s="2924"/>
      <c r="Y78" s="2924"/>
      <c r="Z78" s="2924"/>
      <c r="AA78" s="2924"/>
      <c r="AB78" s="2924"/>
    </row>
    <row r="79" spans="1:28" x14ac:dyDescent="0.35">
      <c r="A79" s="2924"/>
      <c r="B79" s="2924"/>
      <c r="C79" s="2924"/>
      <c r="D79" s="2924"/>
      <c r="E79" s="2924"/>
      <c r="F79" s="2924"/>
      <c r="G79" s="2924"/>
      <c r="H79" s="2924"/>
      <c r="I79" s="2924"/>
      <c r="J79" s="2924"/>
      <c r="K79" s="2924"/>
      <c r="L79" s="2924"/>
      <c r="M79" s="2924"/>
      <c r="N79" s="2924"/>
      <c r="O79" s="2924"/>
      <c r="P79" s="2924"/>
      <c r="Q79" s="2924"/>
      <c r="R79" s="2924"/>
      <c r="S79" s="2924"/>
      <c r="T79" s="2924"/>
      <c r="U79" s="2924"/>
      <c r="V79" s="2924"/>
      <c r="W79" s="2924"/>
      <c r="X79" s="2924"/>
      <c r="Y79" s="2924"/>
      <c r="Z79" s="2924"/>
      <c r="AA79" s="2924"/>
      <c r="AB79" s="2924"/>
    </row>
    <row r="80" spans="1:28" x14ac:dyDescent="0.35">
      <c r="A80" s="2924"/>
      <c r="B80" s="2924"/>
      <c r="C80" s="2924"/>
      <c r="D80" s="2924"/>
      <c r="E80" s="2924"/>
      <c r="F80" s="2924"/>
      <c r="G80" s="2924"/>
      <c r="H80" s="2924"/>
      <c r="I80" s="2924"/>
      <c r="J80" s="2924"/>
      <c r="K80" s="2924"/>
      <c r="L80" s="2924"/>
      <c r="M80" s="2924"/>
      <c r="N80" s="2924"/>
      <c r="O80" s="2924"/>
      <c r="P80" s="2924"/>
      <c r="Q80" s="2924"/>
      <c r="R80" s="2924"/>
      <c r="S80" s="2924"/>
      <c r="T80" s="2924"/>
      <c r="U80" s="2924"/>
      <c r="V80" s="2924"/>
      <c r="W80" s="2924"/>
      <c r="X80" s="2924"/>
      <c r="Y80" s="2924"/>
      <c r="Z80" s="2924"/>
      <c r="AA80" s="2924"/>
      <c r="AB80" s="2924"/>
    </row>
    <row r="81" spans="1:28" x14ac:dyDescent="0.35">
      <c r="A81" s="2924"/>
      <c r="B81" s="2924"/>
      <c r="C81" s="2924"/>
      <c r="D81" s="2924"/>
      <c r="E81" s="2924"/>
      <c r="F81" s="2924"/>
      <c r="G81" s="2924"/>
      <c r="H81" s="2924"/>
      <c r="I81" s="2924"/>
      <c r="J81" s="2924"/>
      <c r="K81" s="2924"/>
      <c r="L81" s="2924"/>
      <c r="M81" s="2924"/>
      <c r="N81" s="2924"/>
      <c r="O81" s="2924"/>
      <c r="P81" s="2924"/>
      <c r="Q81" s="2924"/>
      <c r="R81" s="2924"/>
      <c r="S81" s="2924"/>
      <c r="T81" s="2924"/>
      <c r="U81" s="2924"/>
      <c r="V81" s="2924"/>
      <c r="W81" s="2924"/>
      <c r="X81" s="2924"/>
      <c r="Y81" s="2924"/>
      <c r="Z81" s="2924"/>
      <c r="AA81" s="2924"/>
      <c r="AB81" s="2924"/>
    </row>
    <row r="82" spans="1:28" x14ac:dyDescent="0.35">
      <c r="A82" s="2924"/>
      <c r="B82" s="2924"/>
      <c r="C82" s="2924"/>
      <c r="D82" s="2924"/>
      <c r="E82" s="2924"/>
      <c r="F82" s="2924"/>
      <c r="G82" s="2924"/>
      <c r="H82" s="2924"/>
      <c r="I82" s="2924"/>
      <c r="J82" s="2924"/>
      <c r="K82" s="2924"/>
      <c r="L82" s="2924"/>
      <c r="M82" s="2924"/>
      <c r="N82" s="2924"/>
      <c r="O82" s="2924"/>
      <c r="P82" s="2924"/>
      <c r="Q82" s="2924"/>
      <c r="R82" s="2924"/>
      <c r="S82" s="2924"/>
      <c r="T82" s="2924"/>
      <c r="U82" s="2924"/>
      <c r="V82" s="2924"/>
      <c r="W82" s="2924"/>
      <c r="X82" s="2924"/>
      <c r="Y82" s="2924"/>
      <c r="Z82" s="2924"/>
      <c r="AA82" s="2924"/>
      <c r="AB82" s="2924"/>
    </row>
    <row r="93" spans="1:28" ht="6" customHeight="1" x14ac:dyDescent="0.35"/>
  </sheetData>
  <mergeCells count="130">
    <mergeCell ref="B18:AB18"/>
    <mergeCell ref="B20:AB20"/>
    <mergeCell ref="B10:AB10"/>
    <mergeCell ref="B16:AB16"/>
    <mergeCell ref="I14:U15"/>
    <mergeCell ref="V14:AB14"/>
    <mergeCell ref="V15:AB15"/>
    <mergeCell ref="B5:AB5"/>
    <mergeCell ref="Q11:U11"/>
    <mergeCell ref="I11:P12"/>
    <mergeCell ref="B9:H9"/>
    <mergeCell ref="I9:AB9"/>
    <mergeCell ref="B11:H12"/>
    <mergeCell ref="B8:AB8"/>
    <mergeCell ref="Q12:U12"/>
    <mergeCell ref="Z11:AB11"/>
    <mergeCell ref="V11:Y11"/>
    <mergeCell ref="U21:AB21"/>
    <mergeCell ref="V56:AB57"/>
    <mergeCell ref="K32:N32"/>
    <mergeCell ref="O32:R32"/>
    <mergeCell ref="S32:T32"/>
    <mergeCell ref="U32:W32"/>
    <mergeCell ref="X32:Y32"/>
    <mergeCell ref="K21:T21"/>
    <mergeCell ref="B56:H57"/>
    <mergeCell ref="Q56:U57"/>
    <mergeCell ref="I56:P57"/>
    <mergeCell ref="B55:AB55"/>
    <mergeCell ref="B54:G54"/>
    <mergeCell ref="H54:R54"/>
    <mergeCell ref="S54:AB54"/>
    <mergeCell ref="B51:AB51"/>
    <mergeCell ref="V50:AB50"/>
    <mergeCell ref="H52:R53"/>
    <mergeCell ref="S52:AB53"/>
    <mergeCell ref="V12:Y12"/>
    <mergeCell ref="Z12:AB12"/>
    <mergeCell ref="N46:U46"/>
    <mergeCell ref="N47:U47"/>
    <mergeCell ref="K41:AB41"/>
    <mergeCell ref="N48:U48"/>
    <mergeCell ref="N49:U49"/>
    <mergeCell ref="Z32:AB32"/>
    <mergeCell ref="Z33:AB33"/>
    <mergeCell ref="I28:L29"/>
    <mergeCell ref="K33:N33"/>
    <mergeCell ref="O33:R33"/>
    <mergeCell ref="B31:J33"/>
    <mergeCell ref="S33:T33"/>
    <mergeCell ref="U33:W33"/>
    <mergeCell ref="X33:Y33"/>
    <mergeCell ref="M28:W28"/>
    <mergeCell ref="AC16:AC18"/>
    <mergeCell ref="B17:H17"/>
    <mergeCell ref="I17:AB17"/>
    <mergeCell ref="B19:H19"/>
    <mergeCell ref="I19:AB19"/>
    <mergeCell ref="B21:G21"/>
    <mergeCell ref="H21:J21"/>
    <mergeCell ref="B2:G4"/>
    <mergeCell ref="H2:AB2"/>
    <mergeCell ref="H3:O3"/>
    <mergeCell ref="P3:AB3"/>
    <mergeCell ref="H4:AB4"/>
    <mergeCell ref="B6:H7"/>
    <mergeCell ref="I6:I7"/>
    <mergeCell ref="J6:K7"/>
    <mergeCell ref="L6:AB7"/>
    <mergeCell ref="B13:AB13"/>
    <mergeCell ref="B14:H15"/>
    <mergeCell ref="B22:AB22"/>
    <mergeCell ref="B24:AB24"/>
    <mergeCell ref="B23:H23"/>
    <mergeCell ref="I23:AB23"/>
    <mergeCell ref="B28:H29"/>
    <mergeCell ref="B26:M26"/>
    <mergeCell ref="N26:AB26"/>
    <mergeCell ref="B30:AB30"/>
    <mergeCell ref="K31:R31"/>
    <mergeCell ref="S31:W31"/>
    <mergeCell ref="X31:AB31"/>
    <mergeCell ref="M29:W29"/>
    <mergeCell ref="X28:AB28"/>
    <mergeCell ref="X29:AB29"/>
    <mergeCell ref="B27:AB27"/>
    <mergeCell ref="K37:AB37"/>
    <mergeCell ref="B34:AB34"/>
    <mergeCell ref="B35:AB35"/>
    <mergeCell ref="K36:AB36"/>
    <mergeCell ref="B36:G36"/>
    <mergeCell ref="B37:G37"/>
    <mergeCell ref="H47:I47"/>
    <mergeCell ref="J47:M47"/>
    <mergeCell ref="J48:M48"/>
    <mergeCell ref="V48:AB48"/>
    <mergeCell ref="B42:AB42"/>
    <mergeCell ref="V47:AB47"/>
    <mergeCell ref="V46:AB46"/>
    <mergeCell ref="H46:I46"/>
    <mergeCell ref="J46:M46"/>
    <mergeCell ref="B47:G47"/>
    <mergeCell ref="B46:G46"/>
    <mergeCell ref="B48:G48"/>
    <mergeCell ref="H48:I48"/>
    <mergeCell ref="J45:M45"/>
    <mergeCell ref="N45:U45"/>
    <mergeCell ref="V45:AB45"/>
    <mergeCell ref="B39:G39"/>
    <mergeCell ref="B40:G40"/>
    <mergeCell ref="K39:AB39"/>
    <mergeCell ref="V49:AB49"/>
    <mergeCell ref="H49:I49"/>
    <mergeCell ref="J49:M49"/>
    <mergeCell ref="B49:G49"/>
    <mergeCell ref="H50:I50"/>
    <mergeCell ref="J50:M50"/>
    <mergeCell ref="B50:G50"/>
    <mergeCell ref="N50:U50"/>
    <mergeCell ref="K38:AB38"/>
    <mergeCell ref="B41:G41"/>
    <mergeCell ref="B43:AB43"/>
    <mergeCell ref="B44:AB44"/>
    <mergeCell ref="H45:I45"/>
    <mergeCell ref="B45:G45"/>
    <mergeCell ref="K40:AB40"/>
    <mergeCell ref="B52:G53"/>
    <mergeCell ref="B25:L25"/>
    <mergeCell ref="N25:AB25"/>
    <mergeCell ref="B38:G38"/>
  </mergeCells>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C08AF"/>
  </sheetPr>
  <dimension ref="B1:AB91"/>
  <sheetViews>
    <sheetView topLeftCell="A38" zoomScale="70" zoomScaleNormal="70" workbookViewId="0">
      <selection activeCell="I39" sqref="I39"/>
    </sheetView>
  </sheetViews>
  <sheetFormatPr baseColWidth="10" defaultColWidth="3.54296875" defaultRowHeight="14.5" x14ac:dyDescent="0.35"/>
  <cols>
    <col min="1" max="1" width="3.54296875" style="602"/>
    <col min="2" max="2" width="2.81640625" style="602" customWidth="1"/>
    <col min="3" max="6" width="2.54296875" style="602" customWidth="1"/>
    <col min="7" max="7" width="4.453125" style="602" customWidth="1"/>
    <col min="8" max="8" width="19.81640625" style="602" customWidth="1"/>
    <col min="9" max="9" width="20.81640625" style="602" customWidth="1"/>
    <col min="10" max="10" width="13.54296875" style="602" customWidth="1"/>
    <col min="11" max="12" width="3.453125" style="602" customWidth="1"/>
    <col min="13" max="15" width="2.54296875" style="602" customWidth="1"/>
    <col min="16" max="17" width="3.453125" style="602" customWidth="1"/>
    <col min="18" max="18" width="3.54296875" style="602"/>
    <col min="19" max="19" width="3.453125" style="602" customWidth="1"/>
    <col min="20" max="20" width="7.453125" style="602" customWidth="1"/>
    <col min="21" max="21" width="3.453125" style="602" customWidth="1"/>
    <col min="22" max="22" width="3.54296875" style="602"/>
    <col min="23" max="25" width="5" style="602" customWidth="1"/>
    <col min="26" max="26" width="6.54296875" style="602" customWidth="1"/>
    <col min="27" max="27" width="4.1796875" style="602" customWidth="1"/>
    <col min="28" max="28" width="2" style="602" customWidth="1"/>
    <col min="29" max="16384" width="3.54296875" style="602"/>
  </cols>
  <sheetData>
    <row r="1" spans="2:28" ht="15" thickBot="1" x14ac:dyDescent="0.4">
      <c r="B1" s="505"/>
      <c r="C1" s="505"/>
      <c r="D1" s="505"/>
      <c r="E1" s="505"/>
      <c r="F1" s="505"/>
    </row>
    <row r="2" spans="2:28" ht="45.75" customHeight="1" x14ac:dyDescent="0.35">
      <c r="B2" s="858"/>
      <c r="C2" s="859"/>
      <c r="D2" s="859"/>
      <c r="E2" s="859"/>
      <c r="F2" s="859"/>
      <c r="G2" s="859"/>
      <c r="H2" s="860" t="s">
        <v>0</v>
      </c>
      <c r="I2" s="860"/>
      <c r="J2" s="860"/>
      <c r="K2" s="860"/>
      <c r="L2" s="860"/>
      <c r="M2" s="860"/>
      <c r="N2" s="860"/>
      <c r="O2" s="860"/>
      <c r="P2" s="860"/>
      <c r="Q2" s="860"/>
      <c r="R2" s="860"/>
      <c r="S2" s="860"/>
      <c r="T2" s="860"/>
      <c r="U2" s="860"/>
      <c r="V2" s="860"/>
      <c r="W2" s="860"/>
      <c r="X2" s="860"/>
      <c r="Y2" s="860"/>
      <c r="Z2" s="860"/>
      <c r="AA2" s="860"/>
      <c r="AB2" s="861"/>
    </row>
    <row r="3" spans="2:28" x14ac:dyDescent="0.35">
      <c r="B3" s="704"/>
      <c r="C3" s="705"/>
      <c r="D3" s="705"/>
      <c r="E3" s="705"/>
      <c r="F3" s="705"/>
      <c r="G3" s="705"/>
      <c r="H3" s="862" t="s">
        <v>959</v>
      </c>
      <c r="I3" s="862"/>
      <c r="J3" s="862"/>
      <c r="K3" s="862"/>
      <c r="L3" s="862"/>
      <c r="M3" s="862"/>
      <c r="N3" s="862"/>
      <c r="O3" s="862"/>
      <c r="P3" s="862" t="s">
        <v>71</v>
      </c>
      <c r="Q3" s="862"/>
      <c r="R3" s="862"/>
      <c r="S3" s="862"/>
      <c r="T3" s="862"/>
      <c r="U3" s="862"/>
      <c r="V3" s="862"/>
      <c r="W3" s="862"/>
      <c r="X3" s="862"/>
      <c r="Y3" s="862"/>
      <c r="Z3" s="862"/>
      <c r="AA3" s="862"/>
      <c r="AB3" s="863"/>
    </row>
    <row r="4" spans="2:28" ht="15" thickBot="1" x14ac:dyDescent="0.4">
      <c r="B4" s="707"/>
      <c r="C4" s="708"/>
      <c r="D4" s="708"/>
      <c r="E4" s="708"/>
      <c r="F4" s="708"/>
      <c r="G4" s="708"/>
      <c r="H4" s="864" t="s">
        <v>960</v>
      </c>
      <c r="I4" s="864"/>
      <c r="J4" s="864"/>
      <c r="K4" s="864"/>
      <c r="L4" s="864"/>
      <c r="M4" s="864"/>
      <c r="N4" s="864"/>
      <c r="O4" s="864"/>
      <c r="P4" s="864"/>
      <c r="Q4" s="864"/>
      <c r="R4" s="864"/>
      <c r="S4" s="864"/>
      <c r="T4" s="864"/>
      <c r="U4" s="864"/>
      <c r="V4" s="864"/>
      <c r="W4" s="864"/>
      <c r="X4" s="864"/>
      <c r="Y4" s="864"/>
      <c r="Z4" s="864"/>
      <c r="AA4" s="864"/>
      <c r="AB4" s="865"/>
    </row>
    <row r="5" spans="2:28" ht="6" customHeight="1" thickBot="1" x14ac:dyDescent="0.4">
      <c r="B5" s="691"/>
      <c r="C5" s="691"/>
      <c r="D5" s="691"/>
      <c r="E5" s="691"/>
      <c r="F5" s="691"/>
      <c r="G5" s="691"/>
      <c r="H5" s="691"/>
      <c r="I5" s="691"/>
      <c r="J5" s="691"/>
      <c r="K5" s="691"/>
      <c r="L5" s="691"/>
      <c r="M5" s="691"/>
      <c r="N5" s="691"/>
      <c r="O5" s="691"/>
      <c r="P5" s="691"/>
      <c r="Q5" s="691"/>
      <c r="R5" s="691"/>
      <c r="S5" s="691"/>
      <c r="T5" s="691"/>
      <c r="U5" s="691"/>
      <c r="V5" s="691"/>
      <c r="W5" s="691"/>
      <c r="X5" s="691"/>
      <c r="Y5" s="691"/>
      <c r="Z5" s="691"/>
      <c r="AA5" s="691"/>
      <c r="AB5" s="691"/>
    </row>
    <row r="6" spans="2:28" ht="13" customHeight="1" x14ac:dyDescent="0.35">
      <c r="B6" s="843" t="s">
        <v>961</v>
      </c>
      <c r="C6" s="844"/>
      <c r="D6" s="844"/>
      <c r="E6" s="844"/>
      <c r="F6" s="844"/>
      <c r="G6" s="844"/>
      <c r="H6" s="844"/>
      <c r="I6" s="847">
        <v>45231</v>
      </c>
      <c r="J6" s="798" t="s">
        <v>4</v>
      </c>
      <c r="K6" s="800"/>
      <c r="L6" s="1034" t="s">
        <v>995</v>
      </c>
      <c r="M6" s="1035"/>
      <c r="N6" s="1035"/>
      <c r="O6" s="1035"/>
      <c r="P6" s="1035"/>
      <c r="Q6" s="1035"/>
      <c r="R6" s="1035"/>
      <c r="S6" s="1035"/>
      <c r="T6" s="1035"/>
      <c r="U6" s="1035"/>
      <c r="V6" s="1035"/>
      <c r="W6" s="1035"/>
      <c r="X6" s="1035"/>
      <c r="Y6" s="1035"/>
      <c r="Z6" s="1035"/>
      <c r="AA6" s="1035"/>
      <c r="AB6" s="1036"/>
    </row>
    <row r="7" spans="2:28" ht="13" customHeight="1" thickBot="1" x14ac:dyDescent="0.4">
      <c r="B7" s="845"/>
      <c r="C7" s="846"/>
      <c r="D7" s="846"/>
      <c r="E7" s="846"/>
      <c r="F7" s="846"/>
      <c r="G7" s="846"/>
      <c r="H7" s="846"/>
      <c r="I7" s="848"/>
      <c r="J7" s="801"/>
      <c r="K7" s="803"/>
      <c r="L7" s="1037"/>
      <c r="M7" s="1038"/>
      <c r="N7" s="1038"/>
      <c r="O7" s="1038"/>
      <c r="P7" s="1038"/>
      <c r="Q7" s="1038"/>
      <c r="R7" s="1038"/>
      <c r="S7" s="1038"/>
      <c r="T7" s="1038"/>
      <c r="U7" s="1038"/>
      <c r="V7" s="1038"/>
      <c r="W7" s="1038"/>
      <c r="X7" s="1038"/>
      <c r="Y7" s="1038"/>
      <c r="Z7" s="1038"/>
      <c r="AA7" s="1038"/>
      <c r="AB7" s="1039"/>
    </row>
    <row r="8" spans="2:28" ht="6" customHeight="1" thickBot="1" x14ac:dyDescent="0.4">
      <c r="B8" s="825"/>
      <c r="C8" s="826"/>
      <c r="D8" s="826"/>
      <c r="E8" s="826"/>
      <c r="F8" s="826"/>
      <c r="G8" s="826"/>
      <c r="H8" s="826"/>
      <c r="I8" s="826"/>
      <c r="J8" s="826"/>
      <c r="K8" s="826"/>
      <c r="L8" s="826"/>
      <c r="M8" s="826"/>
      <c r="N8" s="826"/>
      <c r="O8" s="826"/>
      <c r="P8" s="826"/>
      <c r="Q8" s="826"/>
      <c r="R8" s="826"/>
      <c r="S8" s="826"/>
      <c r="T8" s="826"/>
      <c r="U8" s="826"/>
      <c r="V8" s="826"/>
      <c r="W8" s="826"/>
      <c r="X8" s="826"/>
      <c r="Y8" s="826"/>
      <c r="Z8" s="826"/>
      <c r="AA8" s="826"/>
      <c r="AB8" s="827"/>
    </row>
    <row r="9" spans="2:28" ht="29.5" customHeight="1" thickBot="1" x14ac:dyDescent="0.4">
      <c r="B9" s="721" t="s">
        <v>963</v>
      </c>
      <c r="C9" s="722"/>
      <c r="D9" s="722"/>
      <c r="E9" s="722"/>
      <c r="F9" s="722"/>
      <c r="G9" s="722"/>
      <c r="H9" s="723"/>
      <c r="I9" s="855" t="s">
        <v>964</v>
      </c>
      <c r="J9" s="856"/>
      <c r="K9" s="856"/>
      <c r="L9" s="856"/>
      <c r="M9" s="856"/>
      <c r="N9" s="856"/>
      <c r="O9" s="856"/>
      <c r="P9" s="856"/>
      <c r="Q9" s="856"/>
      <c r="R9" s="856"/>
      <c r="S9" s="856"/>
      <c r="T9" s="856"/>
      <c r="U9" s="856"/>
      <c r="V9" s="856"/>
      <c r="W9" s="856"/>
      <c r="X9" s="856"/>
      <c r="Y9" s="856"/>
      <c r="Z9" s="856"/>
      <c r="AA9" s="856"/>
      <c r="AB9" s="857"/>
    </row>
    <row r="10" spans="2:28" ht="6" customHeight="1" thickBot="1" x14ac:dyDescent="0.4">
      <c r="B10" s="825"/>
      <c r="C10" s="826"/>
      <c r="D10" s="826"/>
      <c r="E10" s="826"/>
      <c r="F10" s="826"/>
      <c r="G10" s="826"/>
      <c r="H10" s="826"/>
      <c r="I10" s="826"/>
      <c r="J10" s="826"/>
      <c r="K10" s="826"/>
      <c r="L10" s="826"/>
      <c r="M10" s="826"/>
      <c r="N10" s="826"/>
      <c r="O10" s="826"/>
      <c r="P10" s="826"/>
      <c r="Q10" s="826"/>
      <c r="R10" s="826"/>
      <c r="S10" s="826"/>
      <c r="T10" s="826"/>
      <c r="U10" s="826"/>
      <c r="V10" s="826"/>
      <c r="W10" s="826"/>
      <c r="X10" s="826"/>
      <c r="Y10" s="826"/>
      <c r="Z10" s="826"/>
      <c r="AA10" s="826"/>
      <c r="AB10" s="827"/>
    </row>
    <row r="11" spans="2:28" ht="16" customHeight="1" thickBot="1" x14ac:dyDescent="0.4">
      <c r="B11" s="798" t="s">
        <v>5</v>
      </c>
      <c r="C11" s="799"/>
      <c r="D11" s="799"/>
      <c r="E11" s="799"/>
      <c r="F11" s="799"/>
      <c r="G11" s="799"/>
      <c r="H11" s="800"/>
      <c r="I11" s="828" t="s">
        <v>82</v>
      </c>
      <c r="J11" s="829"/>
      <c r="K11" s="829"/>
      <c r="L11" s="829"/>
      <c r="M11" s="829"/>
      <c r="N11" s="829"/>
      <c r="O11" s="829"/>
      <c r="P11" s="830"/>
      <c r="Q11" s="834" t="s">
        <v>524</v>
      </c>
      <c r="R11" s="835"/>
      <c r="S11" s="835"/>
      <c r="T11" s="835"/>
      <c r="U11" s="836"/>
      <c r="V11" s="834" t="s">
        <v>7</v>
      </c>
      <c r="W11" s="835"/>
      <c r="X11" s="835"/>
      <c r="Y11" s="836"/>
      <c r="Z11" s="721" t="s">
        <v>8</v>
      </c>
      <c r="AA11" s="722"/>
      <c r="AB11" s="723"/>
    </row>
    <row r="12" spans="2:28" ht="24" customHeight="1" thickBot="1" x14ac:dyDescent="0.4">
      <c r="B12" s="801"/>
      <c r="C12" s="802"/>
      <c r="D12" s="802"/>
      <c r="E12" s="802"/>
      <c r="F12" s="802"/>
      <c r="G12" s="802"/>
      <c r="H12" s="803"/>
      <c r="I12" s="831"/>
      <c r="J12" s="832"/>
      <c r="K12" s="832"/>
      <c r="L12" s="832"/>
      <c r="M12" s="832"/>
      <c r="N12" s="832"/>
      <c r="O12" s="832"/>
      <c r="P12" s="833"/>
      <c r="Q12" s="837" t="s">
        <v>310</v>
      </c>
      <c r="R12" s="838"/>
      <c r="S12" s="838"/>
      <c r="T12" s="838"/>
      <c r="U12" s="839"/>
      <c r="V12" s="840" t="s">
        <v>83</v>
      </c>
      <c r="W12" s="841"/>
      <c r="X12" s="841"/>
      <c r="Y12" s="842"/>
      <c r="Z12" s="837">
        <v>1</v>
      </c>
      <c r="AA12" s="838"/>
      <c r="AB12" s="839"/>
    </row>
    <row r="13" spans="2:28" ht="6" customHeight="1" thickBot="1" x14ac:dyDescent="0.4">
      <c r="B13" s="733"/>
      <c r="C13" s="734"/>
      <c r="D13" s="734"/>
      <c r="E13" s="734"/>
      <c r="F13" s="734"/>
      <c r="G13" s="734"/>
      <c r="H13" s="734"/>
      <c r="I13" s="734"/>
      <c r="J13" s="734"/>
      <c r="K13" s="734"/>
      <c r="L13" s="734"/>
      <c r="M13" s="734"/>
      <c r="N13" s="734"/>
      <c r="O13" s="734"/>
      <c r="P13" s="734"/>
      <c r="Q13" s="734"/>
      <c r="R13" s="734"/>
      <c r="S13" s="734"/>
      <c r="T13" s="734"/>
      <c r="U13" s="734"/>
      <c r="V13" s="734"/>
      <c r="W13" s="734"/>
      <c r="X13" s="734"/>
      <c r="Y13" s="734"/>
      <c r="Z13" s="734"/>
      <c r="AA13" s="734"/>
      <c r="AB13" s="735"/>
    </row>
    <row r="14" spans="2:28" ht="16" customHeight="1" thickBot="1" x14ac:dyDescent="0.4">
      <c r="B14" s="798" t="s">
        <v>10</v>
      </c>
      <c r="C14" s="799"/>
      <c r="D14" s="799"/>
      <c r="E14" s="799"/>
      <c r="F14" s="799"/>
      <c r="G14" s="799"/>
      <c r="H14" s="800"/>
      <c r="I14" s="724" t="s">
        <v>913</v>
      </c>
      <c r="J14" s="725"/>
      <c r="K14" s="725"/>
      <c r="L14" s="725"/>
      <c r="M14" s="725"/>
      <c r="N14" s="725"/>
      <c r="O14" s="725"/>
      <c r="P14" s="725"/>
      <c r="Q14" s="725"/>
      <c r="R14" s="725"/>
      <c r="S14" s="725"/>
      <c r="T14" s="725"/>
      <c r="U14" s="726"/>
      <c r="V14" s="721" t="s">
        <v>966</v>
      </c>
      <c r="W14" s="722"/>
      <c r="X14" s="722"/>
      <c r="Y14" s="722"/>
      <c r="Z14" s="722"/>
      <c r="AA14" s="722"/>
      <c r="AB14" s="723"/>
    </row>
    <row r="15" spans="2:28" ht="28.5" customHeight="1" thickBot="1" x14ac:dyDescent="0.4">
      <c r="B15" s="801"/>
      <c r="C15" s="802"/>
      <c r="D15" s="802"/>
      <c r="E15" s="802"/>
      <c r="F15" s="802"/>
      <c r="G15" s="802"/>
      <c r="H15" s="803"/>
      <c r="I15" s="730"/>
      <c r="J15" s="731"/>
      <c r="K15" s="731"/>
      <c r="L15" s="731"/>
      <c r="M15" s="731"/>
      <c r="N15" s="731"/>
      <c r="O15" s="731"/>
      <c r="P15" s="731"/>
      <c r="Q15" s="731"/>
      <c r="R15" s="731"/>
      <c r="S15" s="731"/>
      <c r="T15" s="731"/>
      <c r="U15" s="732"/>
      <c r="V15" s="815" t="s">
        <v>997</v>
      </c>
      <c r="W15" s="816"/>
      <c r="X15" s="816"/>
      <c r="Y15" s="816"/>
      <c r="Z15" s="816"/>
      <c r="AA15" s="816"/>
      <c r="AB15" s="817"/>
    </row>
    <row r="16" spans="2:28" ht="6" customHeight="1" thickBot="1" x14ac:dyDescent="0.4">
      <c r="B16" s="733"/>
      <c r="C16" s="734"/>
      <c r="D16" s="734"/>
      <c r="E16" s="734"/>
      <c r="F16" s="734"/>
      <c r="G16" s="734"/>
      <c r="H16" s="734"/>
      <c r="I16" s="734"/>
      <c r="J16" s="734"/>
      <c r="K16" s="734"/>
      <c r="L16" s="734"/>
      <c r="M16" s="734"/>
      <c r="N16" s="734"/>
      <c r="O16" s="734"/>
      <c r="P16" s="734"/>
      <c r="Q16" s="734"/>
      <c r="R16" s="734"/>
      <c r="S16" s="734"/>
      <c r="T16" s="734"/>
      <c r="U16" s="734"/>
      <c r="V16" s="734"/>
      <c r="W16" s="734"/>
      <c r="X16" s="734"/>
      <c r="Y16" s="734"/>
      <c r="Z16" s="734"/>
      <c r="AA16" s="734"/>
      <c r="AB16" s="735"/>
    </row>
    <row r="17" spans="2:28" ht="42" customHeight="1" thickBot="1" x14ac:dyDescent="0.4">
      <c r="B17" s="721" t="s">
        <v>13</v>
      </c>
      <c r="C17" s="722"/>
      <c r="D17" s="722"/>
      <c r="E17" s="722"/>
      <c r="F17" s="722"/>
      <c r="G17" s="722"/>
      <c r="H17" s="723"/>
      <c r="I17" s="818" t="s">
        <v>914</v>
      </c>
      <c r="J17" s="813"/>
      <c r="K17" s="813"/>
      <c r="L17" s="813"/>
      <c r="M17" s="813"/>
      <c r="N17" s="813"/>
      <c r="O17" s="813"/>
      <c r="P17" s="813"/>
      <c r="Q17" s="813"/>
      <c r="R17" s="813"/>
      <c r="S17" s="813"/>
      <c r="T17" s="813"/>
      <c r="U17" s="813"/>
      <c r="V17" s="813"/>
      <c r="W17" s="813"/>
      <c r="X17" s="813"/>
      <c r="Y17" s="813"/>
      <c r="Z17" s="813"/>
      <c r="AA17" s="813"/>
      <c r="AB17" s="814"/>
    </row>
    <row r="18" spans="2:28" ht="6" customHeight="1" thickBot="1" x14ac:dyDescent="0.4">
      <c r="B18" s="733"/>
      <c r="C18" s="734"/>
      <c r="D18" s="734"/>
      <c r="E18" s="734"/>
      <c r="F18" s="734"/>
      <c r="G18" s="734"/>
      <c r="H18" s="734"/>
      <c r="I18" s="734"/>
      <c r="J18" s="734"/>
      <c r="K18" s="734"/>
      <c r="L18" s="734"/>
      <c r="M18" s="734"/>
      <c r="N18" s="734"/>
      <c r="O18" s="734"/>
      <c r="P18" s="734"/>
      <c r="Q18" s="734"/>
      <c r="R18" s="734"/>
      <c r="S18" s="734"/>
      <c r="T18" s="734"/>
      <c r="U18" s="734"/>
      <c r="V18" s="734"/>
      <c r="W18" s="734"/>
      <c r="X18" s="734"/>
      <c r="Y18" s="734"/>
      <c r="Z18" s="734"/>
      <c r="AA18" s="734"/>
      <c r="AB18" s="735"/>
    </row>
    <row r="19" spans="2:28" ht="42" customHeight="1" thickBot="1" x14ac:dyDescent="0.4">
      <c r="B19" s="721" t="s">
        <v>967</v>
      </c>
      <c r="C19" s="722"/>
      <c r="D19" s="722"/>
      <c r="E19" s="722"/>
      <c r="F19" s="722"/>
      <c r="G19" s="722"/>
      <c r="H19" s="723"/>
      <c r="I19" s="818" t="s">
        <v>915</v>
      </c>
      <c r="J19" s="813"/>
      <c r="K19" s="813"/>
      <c r="L19" s="813"/>
      <c r="M19" s="813"/>
      <c r="N19" s="813"/>
      <c r="O19" s="813"/>
      <c r="P19" s="813"/>
      <c r="Q19" s="813"/>
      <c r="R19" s="813"/>
      <c r="S19" s="813"/>
      <c r="T19" s="813"/>
      <c r="U19" s="813"/>
      <c r="V19" s="813"/>
      <c r="W19" s="813"/>
      <c r="X19" s="813"/>
      <c r="Y19" s="813"/>
      <c r="Z19" s="813"/>
      <c r="AA19" s="813"/>
      <c r="AB19" s="814"/>
    </row>
    <row r="20" spans="2:28" ht="6" customHeight="1" thickBot="1" x14ac:dyDescent="0.4">
      <c r="B20" s="733"/>
      <c r="C20" s="734"/>
      <c r="D20" s="734"/>
      <c r="E20" s="734"/>
      <c r="F20" s="734"/>
      <c r="G20" s="734"/>
      <c r="H20" s="734"/>
      <c r="I20" s="734"/>
      <c r="J20" s="734"/>
      <c r="K20" s="734"/>
      <c r="L20" s="734"/>
      <c r="M20" s="734"/>
      <c r="N20" s="734"/>
      <c r="O20" s="734"/>
      <c r="P20" s="734"/>
      <c r="Q20" s="734"/>
      <c r="R20" s="734"/>
      <c r="S20" s="734"/>
      <c r="T20" s="734"/>
      <c r="U20" s="734"/>
      <c r="V20" s="734"/>
      <c r="W20" s="734"/>
      <c r="X20" s="734"/>
      <c r="Y20" s="734"/>
      <c r="Z20" s="734"/>
      <c r="AA20" s="734"/>
      <c r="AB20" s="735"/>
    </row>
    <row r="21" spans="2:28" ht="36.65" customHeight="1" thickBot="1" x14ac:dyDescent="0.4">
      <c r="B21" s="721" t="s">
        <v>530</v>
      </c>
      <c r="C21" s="722"/>
      <c r="D21" s="722"/>
      <c r="E21" s="722"/>
      <c r="F21" s="722"/>
      <c r="G21" s="723"/>
      <c r="H21" s="815" t="s">
        <v>84</v>
      </c>
      <c r="I21" s="816"/>
      <c r="J21" s="817"/>
      <c r="K21" s="721" t="s">
        <v>969</v>
      </c>
      <c r="L21" s="722"/>
      <c r="M21" s="722"/>
      <c r="N21" s="722"/>
      <c r="O21" s="722"/>
      <c r="P21" s="722"/>
      <c r="Q21" s="722"/>
      <c r="R21" s="722"/>
      <c r="S21" s="722"/>
      <c r="T21" s="723"/>
      <c r="U21" s="818" t="s">
        <v>65</v>
      </c>
      <c r="V21" s="813"/>
      <c r="W21" s="813"/>
      <c r="X21" s="813"/>
      <c r="Y21" s="813"/>
      <c r="Z21" s="813"/>
      <c r="AA21" s="813"/>
      <c r="AB21" s="814"/>
    </row>
    <row r="22" spans="2:28" ht="6" customHeight="1" thickBot="1" x14ac:dyDescent="0.4">
      <c r="B22" s="690"/>
      <c r="C22" s="691"/>
      <c r="D22" s="691"/>
      <c r="E22" s="691"/>
      <c r="F22" s="691"/>
      <c r="G22" s="691"/>
      <c r="H22" s="691"/>
      <c r="I22" s="691"/>
      <c r="J22" s="691"/>
      <c r="K22" s="691"/>
      <c r="L22" s="691"/>
      <c r="M22" s="691"/>
      <c r="N22" s="691"/>
      <c r="O22" s="691"/>
      <c r="P22" s="691"/>
      <c r="Q22" s="691"/>
      <c r="R22" s="691"/>
      <c r="S22" s="691"/>
      <c r="T22" s="691"/>
      <c r="U22" s="691"/>
      <c r="V22" s="691"/>
      <c r="W22" s="691"/>
      <c r="X22" s="691"/>
      <c r="Y22" s="691"/>
      <c r="Z22" s="691"/>
      <c r="AA22" s="691"/>
      <c r="AB22" s="692"/>
    </row>
    <row r="23" spans="2:28" ht="33" customHeight="1" thickBot="1" x14ac:dyDescent="0.4">
      <c r="B23" s="721" t="s">
        <v>970</v>
      </c>
      <c r="C23" s="722"/>
      <c r="D23" s="722"/>
      <c r="E23" s="722"/>
      <c r="F23" s="722"/>
      <c r="G23" s="722"/>
      <c r="H23" s="723"/>
      <c r="I23" s="818" t="s">
        <v>916</v>
      </c>
      <c r="J23" s="813"/>
      <c r="K23" s="813"/>
      <c r="L23" s="813"/>
      <c r="M23" s="813"/>
      <c r="N23" s="813"/>
      <c r="O23" s="813"/>
      <c r="P23" s="813"/>
      <c r="Q23" s="813"/>
      <c r="R23" s="813"/>
      <c r="S23" s="813"/>
      <c r="T23" s="813"/>
      <c r="U23" s="813"/>
      <c r="V23" s="813"/>
      <c r="W23" s="813"/>
      <c r="X23" s="813"/>
      <c r="Y23" s="813"/>
      <c r="Z23" s="813"/>
      <c r="AA23" s="813"/>
      <c r="AB23" s="814"/>
    </row>
    <row r="24" spans="2:28" ht="6" customHeight="1" thickBot="1" x14ac:dyDescent="0.4">
      <c r="B24" s="733"/>
      <c r="C24" s="734"/>
      <c r="D24" s="734"/>
      <c r="E24" s="734"/>
      <c r="F24" s="734"/>
      <c r="G24" s="734"/>
      <c r="H24" s="734"/>
      <c r="I24" s="734"/>
      <c r="J24" s="734"/>
      <c r="K24" s="734"/>
      <c r="L24" s="734"/>
      <c r="M24" s="734"/>
      <c r="N24" s="734"/>
      <c r="O24" s="734"/>
      <c r="P24" s="734"/>
      <c r="Q24" s="734"/>
      <c r="R24" s="734"/>
      <c r="S24" s="734"/>
      <c r="T24" s="734"/>
      <c r="U24" s="734"/>
      <c r="V24" s="734"/>
      <c r="W24" s="734"/>
      <c r="X24" s="734"/>
      <c r="Y24" s="734"/>
      <c r="Z24" s="734"/>
      <c r="AA24" s="734"/>
      <c r="AB24" s="735"/>
    </row>
    <row r="25" spans="2:28" ht="26.5" customHeight="1" thickBot="1" x14ac:dyDescent="0.4">
      <c r="B25" s="721" t="s">
        <v>314</v>
      </c>
      <c r="C25" s="722"/>
      <c r="D25" s="722"/>
      <c r="E25" s="722"/>
      <c r="F25" s="722"/>
      <c r="G25" s="722"/>
      <c r="H25" s="722"/>
      <c r="I25" s="722"/>
      <c r="J25" s="722"/>
      <c r="K25" s="722"/>
      <c r="L25" s="722"/>
      <c r="M25" s="615"/>
      <c r="N25" s="721" t="s">
        <v>24</v>
      </c>
      <c r="O25" s="722"/>
      <c r="P25" s="722"/>
      <c r="Q25" s="722"/>
      <c r="R25" s="722"/>
      <c r="S25" s="722"/>
      <c r="T25" s="722"/>
      <c r="U25" s="722"/>
      <c r="V25" s="722"/>
      <c r="W25" s="722"/>
      <c r="X25" s="722"/>
      <c r="Y25" s="722"/>
      <c r="Z25" s="722"/>
      <c r="AA25" s="722"/>
      <c r="AB25" s="723"/>
    </row>
    <row r="26" spans="2:28" ht="48.65" customHeight="1" thickBot="1" x14ac:dyDescent="0.4">
      <c r="B26" s="810" t="s">
        <v>78</v>
      </c>
      <c r="C26" s="811"/>
      <c r="D26" s="811"/>
      <c r="E26" s="811"/>
      <c r="F26" s="811"/>
      <c r="G26" s="811"/>
      <c r="H26" s="811"/>
      <c r="I26" s="811"/>
      <c r="J26" s="811"/>
      <c r="K26" s="811"/>
      <c r="L26" s="811"/>
      <c r="M26" s="812"/>
      <c r="N26" s="813" t="s">
        <v>998</v>
      </c>
      <c r="O26" s="813"/>
      <c r="P26" s="813"/>
      <c r="Q26" s="813"/>
      <c r="R26" s="813"/>
      <c r="S26" s="813"/>
      <c r="T26" s="813"/>
      <c r="U26" s="813"/>
      <c r="V26" s="813"/>
      <c r="W26" s="813"/>
      <c r="X26" s="813"/>
      <c r="Y26" s="813"/>
      <c r="Z26" s="813"/>
      <c r="AA26" s="813"/>
      <c r="AB26" s="814"/>
    </row>
    <row r="27" spans="2:28" ht="6" customHeight="1" thickBot="1" x14ac:dyDescent="0.4">
      <c r="B27" s="733"/>
      <c r="C27" s="734"/>
      <c r="D27" s="734"/>
      <c r="E27" s="734"/>
      <c r="F27" s="734"/>
      <c r="G27" s="734"/>
      <c r="H27" s="734"/>
      <c r="I27" s="734"/>
      <c r="J27" s="734"/>
      <c r="K27" s="734"/>
      <c r="L27" s="734"/>
      <c r="M27" s="734"/>
      <c r="N27" s="734"/>
      <c r="O27" s="734"/>
      <c r="P27" s="734"/>
      <c r="Q27" s="734"/>
      <c r="R27" s="734"/>
      <c r="S27" s="734"/>
      <c r="T27" s="734"/>
      <c r="U27" s="734"/>
      <c r="V27" s="734"/>
      <c r="W27" s="734"/>
      <c r="X27" s="734"/>
      <c r="Y27" s="734"/>
      <c r="Z27" s="734"/>
      <c r="AA27" s="734"/>
      <c r="AB27" s="735"/>
    </row>
    <row r="28" spans="2:28" ht="18" customHeight="1" thickBot="1" x14ac:dyDescent="0.4">
      <c r="B28" s="798" t="s">
        <v>972</v>
      </c>
      <c r="C28" s="799"/>
      <c r="D28" s="799"/>
      <c r="E28" s="799"/>
      <c r="F28" s="799"/>
      <c r="G28" s="799"/>
      <c r="H28" s="800"/>
      <c r="I28" s="804" t="s">
        <v>1014</v>
      </c>
      <c r="J28" s="805"/>
      <c r="K28" s="805"/>
      <c r="L28" s="806"/>
      <c r="M28" s="721" t="s">
        <v>22</v>
      </c>
      <c r="N28" s="722"/>
      <c r="O28" s="722"/>
      <c r="P28" s="722"/>
      <c r="Q28" s="722"/>
      <c r="R28" s="722"/>
      <c r="S28" s="722"/>
      <c r="T28" s="722"/>
      <c r="U28" s="722"/>
      <c r="V28" s="722"/>
      <c r="W28" s="723"/>
      <c r="X28" s="721" t="s">
        <v>18</v>
      </c>
      <c r="Y28" s="722"/>
      <c r="Z28" s="722"/>
      <c r="AA28" s="722"/>
      <c r="AB28" s="723"/>
    </row>
    <row r="29" spans="2:28" ht="43.5" customHeight="1" thickBot="1" x14ac:dyDescent="0.4">
      <c r="B29" s="801"/>
      <c r="C29" s="802"/>
      <c r="D29" s="802"/>
      <c r="E29" s="802"/>
      <c r="F29" s="802"/>
      <c r="G29" s="802"/>
      <c r="H29" s="803"/>
      <c r="I29" s="807"/>
      <c r="J29" s="808"/>
      <c r="K29" s="808"/>
      <c r="L29" s="809"/>
      <c r="M29" s="837" t="s">
        <v>85</v>
      </c>
      <c r="N29" s="811"/>
      <c r="O29" s="811"/>
      <c r="P29" s="811"/>
      <c r="Q29" s="811"/>
      <c r="R29" s="811"/>
      <c r="S29" s="811"/>
      <c r="T29" s="811"/>
      <c r="U29" s="811"/>
      <c r="V29" s="811"/>
      <c r="W29" s="812"/>
      <c r="X29" s="810" t="s">
        <v>20</v>
      </c>
      <c r="Y29" s="811"/>
      <c r="Z29" s="811"/>
      <c r="AA29" s="811"/>
      <c r="AB29" s="812"/>
    </row>
    <row r="30" spans="2:28" ht="6" customHeight="1" thickBot="1" x14ac:dyDescent="0.4">
      <c r="B30" s="733"/>
      <c r="C30" s="734"/>
      <c r="D30" s="734"/>
      <c r="E30" s="734"/>
      <c r="F30" s="734"/>
      <c r="G30" s="734"/>
      <c r="H30" s="734"/>
      <c r="I30" s="734"/>
      <c r="J30" s="734"/>
      <c r="K30" s="734"/>
      <c r="L30" s="734"/>
      <c r="M30" s="734"/>
      <c r="N30" s="734"/>
      <c r="O30" s="734"/>
      <c r="P30" s="734"/>
      <c r="Q30" s="734"/>
      <c r="R30" s="734"/>
      <c r="S30" s="734"/>
      <c r="T30" s="734"/>
      <c r="U30" s="734"/>
      <c r="V30" s="734"/>
      <c r="W30" s="734"/>
      <c r="X30" s="734"/>
      <c r="Y30" s="734"/>
      <c r="Z30" s="734"/>
      <c r="AA30" s="734"/>
      <c r="AB30" s="735"/>
    </row>
    <row r="31" spans="2:28" ht="15" customHeight="1" thickBot="1" x14ac:dyDescent="0.4">
      <c r="B31" s="778" t="s">
        <v>975</v>
      </c>
      <c r="C31" s="779"/>
      <c r="D31" s="779"/>
      <c r="E31" s="779"/>
      <c r="F31" s="779"/>
      <c r="G31" s="779"/>
      <c r="H31" s="779"/>
      <c r="I31" s="779"/>
      <c r="J31" s="780"/>
      <c r="K31" s="787" t="s">
        <v>35</v>
      </c>
      <c r="L31" s="788"/>
      <c r="M31" s="788"/>
      <c r="N31" s="788"/>
      <c r="O31" s="788"/>
      <c r="P31" s="788"/>
      <c r="Q31" s="788"/>
      <c r="R31" s="788"/>
      <c r="S31" s="789" t="s">
        <v>36</v>
      </c>
      <c r="T31" s="789"/>
      <c r="U31" s="789"/>
      <c r="V31" s="789"/>
      <c r="W31" s="790"/>
      <c r="X31" s="791" t="s">
        <v>37</v>
      </c>
      <c r="Y31" s="792"/>
      <c r="Z31" s="793"/>
      <c r="AA31" s="793"/>
      <c r="AB31" s="794"/>
    </row>
    <row r="32" spans="2:28" ht="14.25" customHeight="1" x14ac:dyDescent="0.35">
      <c r="B32" s="781"/>
      <c r="C32" s="782"/>
      <c r="D32" s="782"/>
      <c r="E32" s="782"/>
      <c r="F32" s="782"/>
      <c r="G32" s="782"/>
      <c r="H32" s="782"/>
      <c r="I32" s="782"/>
      <c r="J32" s="783"/>
      <c r="K32" s="795" t="s">
        <v>38</v>
      </c>
      <c r="L32" s="771"/>
      <c r="M32" s="771"/>
      <c r="N32" s="771"/>
      <c r="O32" s="771" t="s">
        <v>39</v>
      </c>
      <c r="P32" s="771"/>
      <c r="Q32" s="771"/>
      <c r="R32" s="771"/>
      <c r="S32" s="771" t="s">
        <v>38</v>
      </c>
      <c r="T32" s="771"/>
      <c r="U32" s="771" t="s">
        <v>39</v>
      </c>
      <c r="V32" s="771"/>
      <c r="W32" s="771"/>
      <c r="X32" s="796" t="s">
        <v>38</v>
      </c>
      <c r="Y32" s="797"/>
      <c r="Z32" s="771" t="s">
        <v>39</v>
      </c>
      <c r="AA32" s="771"/>
      <c r="AB32" s="772"/>
    </row>
    <row r="33" spans="2:28" ht="27.75" customHeight="1" thickBot="1" x14ac:dyDescent="0.4">
      <c r="B33" s="784"/>
      <c r="C33" s="785"/>
      <c r="D33" s="785"/>
      <c r="E33" s="785"/>
      <c r="F33" s="785"/>
      <c r="G33" s="785"/>
      <c r="H33" s="785"/>
      <c r="I33" s="785"/>
      <c r="J33" s="786"/>
      <c r="K33" s="1028" t="s">
        <v>86</v>
      </c>
      <c r="L33" s="1029"/>
      <c r="M33" s="1029"/>
      <c r="N33" s="1030"/>
      <c r="O33" s="1031" t="s">
        <v>917</v>
      </c>
      <c r="P33" s="1029"/>
      <c r="Q33" s="1029"/>
      <c r="R33" s="1030"/>
      <c r="S33" s="1031" t="s">
        <v>799</v>
      </c>
      <c r="T33" s="1030"/>
      <c r="U33" s="1031" t="s">
        <v>87</v>
      </c>
      <c r="V33" s="1029"/>
      <c r="W33" s="1030"/>
      <c r="X33" s="1032" t="s">
        <v>88</v>
      </c>
      <c r="Y33" s="1032"/>
      <c r="Z33" s="1031" t="s">
        <v>89</v>
      </c>
      <c r="AA33" s="1029"/>
      <c r="AB33" s="1030"/>
    </row>
    <row r="34" spans="2:28" ht="6" customHeight="1" thickBot="1" x14ac:dyDescent="0.4">
      <c r="B34" s="733"/>
      <c r="C34" s="734"/>
      <c r="D34" s="734"/>
      <c r="E34" s="734"/>
      <c r="F34" s="734"/>
      <c r="G34" s="734"/>
      <c r="H34" s="734"/>
      <c r="I34" s="734"/>
      <c r="J34" s="734"/>
      <c r="K34" s="734"/>
      <c r="L34" s="734"/>
      <c r="M34" s="734"/>
      <c r="N34" s="734"/>
      <c r="O34" s="734"/>
      <c r="P34" s="734"/>
      <c r="Q34" s="734"/>
      <c r="R34" s="734"/>
      <c r="S34" s="734"/>
      <c r="T34" s="734"/>
      <c r="U34" s="734"/>
      <c r="V34" s="734"/>
      <c r="W34" s="734"/>
      <c r="X34" s="734"/>
      <c r="Y34" s="734"/>
      <c r="Z34" s="734"/>
      <c r="AA34" s="734"/>
      <c r="AB34" s="735"/>
    </row>
    <row r="35" spans="2:28" s="522" customFormat="1" ht="15" customHeight="1" thickBot="1" x14ac:dyDescent="0.4">
      <c r="B35" s="764" t="s">
        <v>40</v>
      </c>
      <c r="C35" s="765"/>
      <c r="D35" s="765"/>
      <c r="E35" s="765"/>
      <c r="F35" s="765"/>
      <c r="G35" s="765"/>
      <c r="H35" s="766"/>
      <c r="I35" s="766"/>
      <c r="J35" s="766"/>
      <c r="K35" s="765"/>
      <c r="L35" s="765"/>
      <c r="M35" s="765"/>
      <c r="N35" s="765"/>
      <c r="O35" s="765"/>
      <c r="P35" s="765"/>
      <c r="Q35" s="765"/>
      <c r="R35" s="765"/>
      <c r="S35" s="765"/>
      <c r="T35" s="765"/>
      <c r="U35" s="765"/>
      <c r="V35" s="765"/>
      <c r="W35" s="765"/>
      <c r="X35" s="765"/>
      <c r="Y35" s="765"/>
      <c r="Z35" s="765"/>
      <c r="AA35" s="765"/>
      <c r="AB35" s="767"/>
    </row>
    <row r="36" spans="2:28" s="522" customFormat="1" ht="44.25" customHeight="1" thickBot="1" x14ac:dyDescent="0.4">
      <c r="B36" s="1023" t="s">
        <v>41</v>
      </c>
      <c r="C36" s="766"/>
      <c r="D36" s="766"/>
      <c r="E36" s="766"/>
      <c r="F36" s="766"/>
      <c r="G36" s="1024"/>
      <c r="H36" s="606" t="s">
        <v>918</v>
      </c>
      <c r="I36" s="606" t="s">
        <v>919</v>
      </c>
      <c r="J36" s="619" t="s">
        <v>42</v>
      </c>
      <c r="K36" s="768" t="s">
        <v>43</v>
      </c>
      <c r="L36" s="769"/>
      <c r="M36" s="769"/>
      <c r="N36" s="769"/>
      <c r="O36" s="769"/>
      <c r="P36" s="769"/>
      <c r="Q36" s="769"/>
      <c r="R36" s="769"/>
      <c r="S36" s="769"/>
      <c r="T36" s="769"/>
      <c r="U36" s="769"/>
      <c r="V36" s="769"/>
      <c r="W36" s="769"/>
      <c r="X36" s="769"/>
      <c r="Y36" s="769"/>
      <c r="Z36" s="769"/>
      <c r="AA36" s="769"/>
      <c r="AB36" s="770"/>
    </row>
    <row r="37" spans="2:28" s="522" customFormat="1" ht="155.25" customHeight="1" x14ac:dyDescent="0.35">
      <c r="B37" s="1025" t="s">
        <v>538</v>
      </c>
      <c r="C37" s="1026"/>
      <c r="D37" s="1026"/>
      <c r="E37" s="1026"/>
      <c r="F37" s="1026"/>
      <c r="G37" s="1027"/>
      <c r="H37" s="497">
        <v>67</v>
      </c>
      <c r="I37" s="489">
        <v>112</v>
      </c>
      <c r="J37" s="498">
        <v>1.1399999999999999</v>
      </c>
      <c r="K37" s="1020" t="s">
        <v>1015</v>
      </c>
      <c r="L37" s="1021"/>
      <c r="M37" s="1021"/>
      <c r="N37" s="1021"/>
      <c r="O37" s="1021"/>
      <c r="P37" s="1021"/>
      <c r="Q37" s="1021"/>
      <c r="R37" s="1021"/>
      <c r="S37" s="1021"/>
      <c r="T37" s="1021"/>
      <c r="U37" s="1021"/>
      <c r="V37" s="1021"/>
      <c r="W37" s="1021"/>
      <c r="X37" s="1021"/>
      <c r="Y37" s="1021"/>
      <c r="Z37" s="1021"/>
      <c r="AA37" s="1021"/>
      <c r="AB37" s="1022"/>
    </row>
    <row r="38" spans="2:28" s="522" customFormat="1" ht="148.5" customHeight="1" x14ac:dyDescent="0.35">
      <c r="B38" s="1017" t="s">
        <v>540</v>
      </c>
      <c r="C38" s="1018"/>
      <c r="D38" s="1018"/>
      <c r="E38" s="1018"/>
      <c r="F38" s="1018"/>
      <c r="G38" s="1019"/>
      <c r="H38" s="497">
        <v>99</v>
      </c>
      <c r="I38" s="489">
        <v>167</v>
      </c>
      <c r="J38" s="498">
        <v>1.1100000000000001</v>
      </c>
      <c r="K38" s="1020" t="s">
        <v>1016</v>
      </c>
      <c r="L38" s="1021"/>
      <c r="M38" s="1021"/>
      <c r="N38" s="1021"/>
      <c r="O38" s="1021"/>
      <c r="P38" s="1021"/>
      <c r="Q38" s="1021"/>
      <c r="R38" s="1021"/>
      <c r="S38" s="1021"/>
      <c r="T38" s="1021"/>
      <c r="U38" s="1021"/>
      <c r="V38" s="1021"/>
      <c r="W38" s="1021"/>
      <c r="X38" s="1021"/>
      <c r="Y38" s="1021"/>
      <c r="Z38" s="1021"/>
      <c r="AA38" s="1021"/>
      <c r="AB38" s="1022"/>
    </row>
    <row r="39" spans="2:28" s="522" customFormat="1" ht="156.75" customHeight="1" x14ac:dyDescent="0.35">
      <c r="B39" s="1017" t="s">
        <v>541</v>
      </c>
      <c r="C39" s="1018"/>
      <c r="D39" s="1018"/>
      <c r="E39" s="1018"/>
      <c r="F39" s="1018"/>
      <c r="G39" s="1019"/>
      <c r="H39" s="497">
        <v>82</v>
      </c>
      <c r="I39" s="489">
        <v>129</v>
      </c>
      <c r="J39" s="498">
        <v>1.1599999999999999</v>
      </c>
      <c r="K39" s="1020" t="s">
        <v>1017</v>
      </c>
      <c r="L39" s="1021"/>
      <c r="M39" s="1021"/>
      <c r="N39" s="1021"/>
      <c r="O39" s="1021"/>
      <c r="P39" s="1021"/>
      <c r="Q39" s="1021"/>
      <c r="R39" s="1021"/>
      <c r="S39" s="1021"/>
      <c r="T39" s="1021"/>
      <c r="U39" s="1021"/>
      <c r="V39" s="1021"/>
      <c r="W39" s="1021"/>
      <c r="X39" s="1021"/>
      <c r="Y39" s="1021"/>
      <c r="Z39" s="1021"/>
      <c r="AA39" s="1021"/>
      <c r="AB39" s="1022"/>
    </row>
    <row r="40" spans="2:28" s="522" customFormat="1" ht="15" thickBot="1" x14ac:dyDescent="0.4">
      <c r="B40" s="740"/>
      <c r="C40" s="741"/>
      <c r="D40" s="741"/>
      <c r="E40" s="741"/>
      <c r="F40" s="741"/>
      <c r="G40" s="742"/>
      <c r="H40" s="625"/>
      <c r="I40" s="501"/>
      <c r="J40" s="626" t="e">
        <f>+H40/I40</f>
        <v>#DIV/0!</v>
      </c>
      <c r="K40" s="743"/>
      <c r="L40" s="744"/>
      <c r="M40" s="744"/>
      <c r="N40" s="744"/>
      <c r="O40" s="744"/>
      <c r="P40" s="744"/>
      <c r="Q40" s="744"/>
      <c r="R40" s="744"/>
      <c r="S40" s="744"/>
      <c r="T40" s="744"/>
      <c r="U40" s="744"/>
      <c r="V40" s="744"/>
      <c r="W40" s="744"/>
      <c r="X40" s="744"/>
      <c r="Y40" s="744"/>
      <c r="Z40" s="744"/>
      <c r="AA40" s="744"/>
      <c r="AB40" s="745"/>
    </row>
    <row r="41" spans="2:28" s="522" customFormat="1" ht="15.75" customHeight="1" thickBot="1" x14ac:dyDescent="0.4">
      <c r="B41" s="746" t="s">
        <v>46</v>
      </c>
      <c r="C41" s="747"/>
      <c r="D41" s="747"/>
      <c r="E41" s="747"/>
      <c r="F41" s="747"/>
      <c r="G41" s="748"/>
      <c r="H41" s="628">
        <f>SUM(H37:H40)</f>
        <v>248</v>
      </c>
      <c r="I41" s="628">
        <f>SUM(I37:I40)</f>
        <v>408</v>
      </c>
      <c r="J41" s="632">
        <f>AVERAGE(J37:J39)</f>
        <v>1.1366666666666667</v>
      </c>
      <c r="K41" s="749"/>
      <c r="L41" s="750"/>
      <c r="M41" s="750"/>
      <c r="N41" s="750"/>
      <c r="O41" s="750"/>
      <c r="P41" s="750"/>
      <c r="Q41" s="750"/>
      <c r="R41" s="750"/>
      <c r="S41" s="750"/>
      <c r="T41" s="750"/>
      <c r="U41" s="750"/>
      <c r="V41" s="750"/>
      <c r="W41" s="750"/>
      <c r="X41" s="750"/>
      <c r="Y41" s="750"/>
      <c r="Z41" s="750"/>
      <c r="AA41" s="750"/>
      <c r="AB41" s="751"/>
    </row>
    <row r="42" spans="2:28" s="522" customFormat="1" ht="6" customHeight="1" thickBot="1" x14ac:dyDescent="0.4">
      <c r="B42" s="718"/>
      <c r="C42" s="719"/>
      <c r="D42" s="719"/>
      <c r="E42" s="719"/>
      <c r="F42" s="719"/>
      <c r="G42" s="719"/>
      <c r="H42" s="719"/>
      <c r="I42" s="719"/>
      <c r="J42" s="719"/>
      <c r="K42" s="719"/>
      <c r="L42" s="719"/>
      <c r="M42" s="719"/>
      <c r="N42" s="719"/>
      <c r="O42" s="719"/>
      <c r="P42" s="719"/>
      <c r="Q42" s="719"/>
      <c r="R42" s="719"/>
      <c r="S42" s="719"/>
      <c r="T42" s="719"/>
      <c r="U42" s="719"/>
      <c r="V42" s="719"/>
      <c r="W42" s="719"/>
      <c r="X42" s="719"/>
      <c r="Y42" s="719"/>
      <c r="Z42" s="719"/>
      <c r="AA42" s="719"/>
      <c r="AB42" s="720"/>
    </row>
    <row r="43" spans="2:28" s="522" customFormat="1" ht="14.5" customHeight="1" thickBot="1" x14ac:dyDescent="0.4">
      <c r="B43" s="721" t="s">
        <v>981</v>
      </c>
      <c r="C43" s="722"/>
      <c r="D43" s="722"/>
      <c r="E43" s="722"/>
      <c r="F43" s="722"/>
      <c r="G43" s="722"/>
      <c r="H43" s="722"/>
      <c r="I43" s="722"/>
      <c r="J43" s="722"/>
      <c r="K43" s="722"/>
      <c r="L43" s="722"/>
      <c r="M43" s="722"/>
      <c r="N43" s="722"/>
      <c r="O43" s="722"/>
      <c r="P43" s="722"/>
      <c r="Q43" s="722"/>
      <c r="R43" s="722"/>
      <c r="S43" s="722"/>
      <c r="T43" s="722"/>
      <c r="U43" s="722"/>
      <c r="V43" s="722"/>
      <c r="W43" s="722"/>
      <c r="X43" s="722"/>
      <c r="Y43" s="722"/>
      <c r="Z43" s="722"/>
      <c r="AA43" s="722"/>
      <c r="AB43" s="723"/>
    </row>
    <row r="44" spans="2:28" ht="21" customHeight="1" x14ac:dyDescent="0.35">
      <c r="B44" s="724" t="s">
        <v>81</v>
      </c>
      <c r="C44" s="725"/>
      <c r="D44" s="725"/>
      <c r="E44" s="725"/>
      <c r="F44" s="725"/>
      <c r="G44" s="725"/>
      <c r="H44" s="725"/>
      <c r="I44" s="725"/>
      <c r="J44" s="725"/>
      <c r="K44" s="725"/>
      <c r="L44" s="725"/>
      <c r="M44" s="725"/>
      <c r="N44" s="725"/>
      <c r="O44" s="725"/>
      <c r="P44" s="725"/>
      <c r="Q44" s="725"/>
      <c r="R44" s="725"/>
      <c r="S44" s="725"/>
      <c r="T44" s="725"/>
      <c r="U44" s="725"/>
      <c r="V44" s="725"/>
      <c r="W44" s="725"/>
      <c r="X44" s="725"/>
      <c r="Y44" s="725"/>
      <c r="Z44" s="725"/>
      <c r="AA44" s="725"/>
      <c r="AB44" s="726"/>
    </row>
    <row r="45" spans="2:28" ht="21" customHeight="1" x14ac:dyDescent="0.35">
      <c r="B45" s="727"/>
      <c r="C45" s="728"/>
      <c r="D45" s="728"/>
      <c r="E45" s="728"/>
      <c r="F45" s="728"/>
      <c r="G45" s="728"/>
      <c r="H45" s="728"/>
      <c r="I45" s="728"/>
      <c r="J45" s="728"/>
      <c r="K45" s="728"/>
      <c r="L45" s="728"/>
      <c r="M45" s="728"/>
      <c r="N45" s="728"/>
      <c r="O45" s="728"/>
      <c r="P45" s="728"/>
      <c r="Q45" s="728"/>
      <c r="R45" s="728"/>
      <c r="S45" s="728"/>
      <c r="T45" s="728"/>
      <c r="U45" s="728"/>
      <c r="V45" s="728"/>
      <c r="W45" s="728"/>
      <c r="X45" s="728"/>
      <c r="Y45" s="728"/>
      <c r="Z45" s="728"/>
      <c r="AA45" s="728"/>
      <c r="AB45" s="729"/>
    </row>
    <row r="46" spans="2:28" ht="21" customHeight="1" x14ac:dyDescent="0.35">
      <c r="B46" s="727"/>
      <c r="C46" s="728"/>
      <c r="D46" s="728"/>
      <c r="E46" s="728"/>
      <c r="F46" s="728"/>
      <c r="G46" s="728"/>
      <c r="H46" s="728"/>
      <c r="I46" s="728"/>
      <c r="J46" s="728"/>
      <c r="K46" s="728"/>
      <c r="L46" s="728"/>
      <c r="M46" s="728"/>
      <c r="N46" s="728"/>
      <c r="O46" s="728"/>
      <c r="P46" s="728"/>
      <c r="Q46" s="728"/>
      <c r="R46" s="728"/>
      <c r="S46" s="728"/>
      <c r="T46" s="728"/>
      <c r="U46" s="728"/>
      <c r="V46" s="728"/>
      <c r="W46" s="728"/>
      <c r="X46" s="728"/>
      <c r="Y46" s="728"/>
      <c r="Z46" s="728"/>
      <c r="AA46" s="728"/>
      <c r="AB46" s="729"/>
    </row>
    <row r="47" spans="2:28" ht="21" customHeight="1" x14ac:dyDescent="0.35">
      <c r="B47" s="727"/>
      <c r="C47" s="728"/>
      <c r="D47" s="728"/>
      <c r="E47" s="728"/>
      <c r="F47" s="728"/>
      <c r="G47" s="728"/>
      <c r="H47" s="728"/>
      <c r="I47" s="728"/>
      <c r="J47" s="728"/>
      <c r="K47" s="728"/>
      <c r="L47" s="728"/>
      <c r="M47" s="728"/>
      <c r="N47" s="728"/>
      <c r="O47" s="728"/>
      <c r="P47" s="728"/>
      <c r="Q47" s="728"/>
      <c r="R47" s="728"/>
      <c r="S47" s="728"/>
      <c r="T47" s="728"/>
      <c r="U47" s="728"/>
      <c r="V47" s="728"/>
      <c r="W47" s="728"/>
      <c r="X47" s="728"/>
      <c r="Y47" s="728"/>
      <c r="Z47" s="728"/>
      <c r="AA47" s="728"/>
      <c r="AB47" s="729"/>
    </row>
    <row r="48" spans="2:28" ht="21" customHeight="1" x14ac:dyDescent="0.35">
      <c r="B48" s="727"/>
      <c r="C48" s="728"/>
      <c r="D48" s="728"/>
      <c r="E48" s="728"/>
      <c r="F48" s="728"/>
      <c r="G48" s="728"/>
      <c r="H48" s="728"/>
      <c r="I48" s="728"/>
      <c r="J48" s="728"/>
      <c r="K48" s="728"/>
      <c r="L48" s="728"/>
      <c r="M48" s="728"/>
      <c r="N48" s="728"/>
      <c r="O48" s="728"/>
      <c r="P48" s="728"/>
      <c r="Q48" s="728"/>
      <c r="R48" s="728"/>
      <c r="S48" s="728"/>
      <c r="T48" s="728"/>
      <c r="U48" s="728"/>
      <c r="V48" s="728"/>
      <c r="W48" s="728"/>
      <c r="X48" s="728"/>
      <c r="Y48" s="728"/>
      <c r="Z48" s="728"/>
      <c r="AA48" s="728"/>
      <c r="AB48" s="729"/>
    </row>
    <row r="49" spans="2:28" ht="21" customHeight="1" x14ac:dyDescent="0.35">
      <c r="B49" s="727"/>
      <c r="C49" s="728"/>
      <c r="D49" s="728"/>
      <c r="E49" s="728"/>
      <c r="F49" s="728"/>
      <c r="G49" s="728"/>
      <c r="H49" s="728"/>
      <c r="I49" s="728"/>
      <c r="J49" s="728"/>
      <c r="K49" s="728"/>
      <c r="L49" s="728"/>
      <c r="M49" s="728"/>
      <c r="N49" s="728"/>
      <c r="O49" s="728"/>
      <c r="P49" s="728"/>
      <c r="Q49" s="728"/>
      <c r="R49" s="728"/>
      <c r="S49" s="728"/>
      <c r="T49" s="728"/>
      <c r="U49" s="728"/>
      <c r="V49" s="728"/>
      <c r="W49" s="728"/>
      <c r="X49" s="728"/>
      <c r="Y49" s="728"/>
      <c r="Z49" s="728"/>
      <c r="AA49" s="728"/>
      <c r="AB49" s="729"/>
    </row>
    <row r="50" spans="2:28" ht="21" customHeight="1" x14ac:dyDescent="0.35">
      <c r="B50" s="727"/>
      <c r="C50" s="728"/>
      <c r="D50" s="728"/>
      <c r="E50" s="728"/>
      <c r="F50" s="728"/>
      <c r="G50" s="728"/>
      <c r="H50" s="728"/>
      <c r="I50" s="728"/>
      <c r="J50" s="728"/>
      <c r="K50" s="728"/>
      <c r="L50" s="728"/>
      <c r="M50" s="728"/>
      <c r="N50" s="728"/>
      <c r="O50" s="728"/>
      <c r="P50" s="728"/>
      <c r="Q50" s="728"/>
      <c r="R50" s="728"/>
      <c r="S50" s="728"/>
      <c r="T50" s="728"/>
      <c r="U50" s="728"/>
      <c r="V50" s="728"/>
      <c r="W50" s="728"/>
      <c r="X50" s="728"/>
      <c r="Y50" s="728"/>
      <c r="Z50" s="728"/>
      <c r="AA50" s="728"/>
      <c r="AB50" s="729"/>
    </row>
    <row r="51" spans="2:28" ht="21" customHeight="1" x14ac:dyDescent="0.35">
      <c r="B51" s="727"/>
      <c r="C51" s="728"/>
      <c r="D51" s="728"/>
      <c r="E51" s="728"/>
      <c r="F51" s="728"/>
      <c r="G51" s="728"/>
      <c r="H51" s="728"/>
      <c r="I51" s="728"/>
      <c r="J51" s="728"/>
      <c r="K51" s="728"/>
      <c r="L51" s="728"/>
      <c r="M51" s="728"/>
      <c r="N51" s="728"/>
      <c r="O51" s="728"/>
      <c r="P51" s="728"/>
      <c r="Q51" s="728"/>
      <c r="R51" s="728"/>
      <c r="S51" s="728"/>
      <c r="T51" s="728"/>
      <c r="U51" s="728"/>
      <c r="V51" s="728"/>
      <c r="W51" s="728"/>
      <c r="X51" s="728"/>
      <c r="Y51" s="728"/>
      <c r="Z51" s="728"/>
      <c r="AA51" s="728"/>
      <c r="AB51" s="729"/>
    </row>
    <row r="52" spans="2:28" ht="21" customHeight="1" x14ac:dyDescent="0.35">
      <c r="B52" s="727"/>
      <c r="C52" s="728"/>
      <c r="D52" s="728"/>
      <c r="E52" s="728"/>
      <c r="F52" s="728"/>
      <c r="G52" s="728"/>
      <c r="H52" s="728"/>
      <c r="I52" s="728"/>
      <c r="J52" s="728"/>
      <c r="K52" s="728"/>
      <c r="L52" s="728"/>
      <c r="M52" s="728"/>
      <c r="N52" s="728"/>
      <c r="O52" s="728"/>
      <c r="P52" s="728"/>
      <c r="Q52" s="728"/>
      <c r="R52" s="728"/>
      <c r="S52" s="728"/>
      <c r="T52" s="728"/>
      <c r="U52" s="728"/>
      <c r="V52" s="728"/>
      <c r="W52" s="728"/>
      <c r="X52" s="728"/>
      <c r="Y52" s="728"/>
      <c r="Z52" s="728"/>
      <c r="AA52" s="728"/>
      <c r="AB52" s="729"/>
    </row>
    <row r="53" spans="2:28" ht="21" customHeight="1" thickBot="1" x14ac:dyDescent="0.4">
      <c r="B53" s="730"/>
      <c r="C53" s="731"/>
      <c r="D53" s="731"/>
      <c r="E53" s="731"/>
      <c r="F53" s="731"/>
      <c r="G53" s="731"/>
      <c r="H53" s="731"/>
      <c r="I53" s="731"/>
      <c r="J53" s="731"/>
      <c r="K53" s="731"/>
      <c r="L53" s="731"/>
      <c r="M53" s="731"/>
      <c r="N53" s="731"/>
      <c r="O53" s="731"/>
      <c r="P53" s="731"/>
      <c r="Q53" s="731"/>
      <c r="R53" s="731"/>
      <c r="S53" s="731"/>
      <c r="T53" s="731"/>
      <c r="U53" s="731"/>
      <c r="V53" s="731"/>
      <c r="W53" s="731"/>
      <c r="X53" s="731"/>
      <c r="Y53" s="731"/>
      <c r="Z53" s="731"/>
      <c r="AA53" s="731"/>
      <c r="AB53" s="732"/>
    </row>
    <row r="54" spans="2:28" ht="6" customHeight="1" thickBot="1" x14ac:dyDescent="0.4">
      <c r="B54" s="733"/>
      <c r="C54" s="734"/>
      <c r="D54" s="734"/>
      <c r="E54" s="734"/>
      <c r="F54" s="734"/>
      <c r="G54" s="734"/>
      <c r="H54" s="734"/>
      <c r="I54" s="734"/>
      <c r="J54" s="734"/>
      <c r="K54" s="734"/>
      <c r="L54" s="734"/>
      <c r="M54" s="734"/>
      <c r="N54" s="734"/>
      <c r="O54" s="734"/>
      <c r="P54" s="734"/>
      <c r="Q54" s="734"/>
      <c r="R54" s="734"/>
      <c r="S54" s="734"/>
      <c r="T54" s="734"/>
      <c r="U54" s="734"/>
      <c r="V54" s="734"/>
      <c r="W54" s="734"/>
      <c r="X54" s="734"/>
      <c r="Y54" s="734"/>
      <c r="Z54" s="734"/>
      <c r="AA54" s="734"/>
      <c r="AB54" s="735"/>
    </row>
    <row r="55" spans="2:28" ht="27" customHeight="1" x14ac:dyDescent="0.35">
      <c r="B55" s="736" t="s">
        <v>41</v>
      </c>
      <c r="C55" s="737"/>
      <c r="D55" s="737"/>
      <c r="E55" s="737"/>
      <c r="F55" s="737"/>
      <c r="G55" s="737"/>
      <c r="H55" s="737" t="s">
        <v>68</v>
      </c>
      <c r="I55" s="737"/>
      <c r="J55" s="737" t="s">
        <v>48</v>
      </c>
      <c r="K55" s="737"/>
      <c r="L55" s="737"/>
      <c r="M55" s="737"/>
      <c r="N55" s="737" t="s">
        <v>49</v>
      </c>
      <c r="O55" s="737"/>
      <c r="P55" s="737"/>
      <c r="Q55" s="737"/>
      <c r="R55" s="737"/>
      <c r="S55" s="737"/>
      <c r="T55" s="737"/>
      <c r="U55" s="737"/>
      <c r="V55" s="738" t="s">
        <v>50</v>
      </c>
      <c r="W55" s="738"/>
      <c r="X55" s="738"/>
      <c r="Y55" s="738"/>
      <c r="Z55" s="738"/>
      <c r="AA55" s="738"/>
      <c r="AB55" s="739"/>
    </row>
    <row r="56" spans="2:28" ht="68.25" customHeight="1" x14ac:dyDescent="0.35">
      <c r="B56" s="714" t="s">
        <v>538</v>
      </c>
      <c r="C56" s="712"/>
      <c r="D56" s="712"/>
      <c r="E56" s="712"/>
      <c r="F56" s="712"/>
      <c r="G56" s="715"/>
      <c r="H56" s="1009" t="s">
        <v>920</v>
      </c>
      <c r="I56" s="1010"/>
      <c r="J56" s="1009" t="s">
        <v>921</v>
      </c>
      <c r="K56" s="1010"/>
      <c r="L56" s="1010"/>
      <c r="M56" s="1010"/>
      <c r="N56" s="1014" t="s">
        <v>1018</v>
      </c>
      <c r="O56" s="1015"/>
      <c r="P56" s="1015"/>
      <c r="Q56" s="1015"/>
      <c r="R56" s="1015"/>
      <c r="S56" s="1015"/>
      <c r="T56" s="1015"/>
      <c r="U56" s="1016"/>
      <c r="V56" s="716" t="s">
        <v>1019</v>
      </c>
      <c r="W56" s="716"/>
      <c r="X56" s="716"/>
      <c r="Y56" s="716"/>
      <c r="Z56" s="716"/>
      <c r="AA56" s="716"/>
      <c r="AB56" s="717"/>
    </row>
    <row r="57" spans="2:28" ht="68.25" customHeight="1" x14ac:dyDescent="0.35">
      <c r="B57" s="714" t="s">
        <v>540</v>
      </c>
      <c r="C57" s="712"/>
      <c r="D57" s="712"/>
      <c r="E57" s="712"/>
      <c r="F57" s="712"/>
      <c r="G57" s="715"/>
      <c r="H57" s="1009" t="s">
        <v>922</v>
      </c>
      <c r="I57" s="1010"/>
      <c r="J57" s="1011" t="s">
        <v>923</v>
      </c>
      <c r="K57" s="1012"/>
      <c r="L57" s="1012"/>
      <c r="M57" s="1013"/>
      <c r="N57" s="1014" t="s">
        <v>924</v>
      </c>
      <c r="O57" s="1015"/>
      <c r="P57" s="1015"/>
      <c r="Q57" s="1015"/>
      <c r="R57" s="1015"/>
      <c r="S57" s="1015"/>
      <c r="T57" s="1015"/>
      <c r="U57" s="1016"/>
      <c r="V57" s="716" t="s">
        <v>1019</v>
      </c>
      <c r="W57" s="716"/>
      <c r="X57" s="716"/>
      <c r="Y57" s="716"/>
      <c r="Z57" s="716"/>
      <c r="AA57" s="716"/>
      <c r="AB57" s="717"/>
    </row>
    <row r="58" spans="2:28" ht="101.25" customHeight="1" x14ac:dyDescent="0.35">
      <c r="B58" s="714" t="s">
        <v>541</v>
      </c>
      <c r="C58" s="712"/>
      <c r="D58" s="712"/>
      <c r="E58" s="712"/>
      <c r="F58" s="712"/>
      <c r="G58" s="715"/>
      <c r="H58" s="1009" t="s">
        <v>1020</v>
      </c>
      <c r="I58" s="1010"/>
      <c r="J58" s="1011" t="s">
        <v>1021</v>
      </c>
      <c r="K58" s="1012"/>
      <c r="L58" s="1012"/>
      <c r="M58" s="1013"/>
      <c r="N58" s="1014" t="s">
        <v>1022</v>
      </c>
      <c r="O58" s="1015"/>
      <c r="P58" s="1015"/>
      <c r="Q58" s="1015"/>
      <c r="R58" s="1015"/>
      <c r="S58" s="1015"/>
      <c r="T58" s="1015"/>
      <c r="U58" s="1016"/>
      <c r="V58" s="716" t="s">
        <v>1019</v>
      </c>
      <c r="W58" s="716"/>
      <c r="X58" s="716"/>
      <c r="Y58" s="716"/>
      <c r="Z58" s="716"/>
      <c r="AA58" s="716"/>
      <c r="AB58" s="717"/>
    </row>
    <row r="59" spans="2:28" ht="15" thickBot="1" x14ac:dyDescent="0.4">
      <c r="B59" s="704"/>
      <c r="C59" s="705"/>
      <c r="D59" s="705"/>
      <c r="E59" s="705"/>
      <c r="F59" s="705"/>
      <c r="G59" s="705"/>
      <c r="H59" s="705"/>
      <c r="I59" s="705"/>
      <c r="J59" s="705"/>
      <c r="K59" s="705"/>
      <c r="L59" s="705"/>
      <c r="M59" s="705"/>
      <c r="N59" s="705"/>
      <c r="O59" s="705"/>
      <c r="P59" s="705"/>
      <c r="Q59" s="705"/>
      <c r="R59" s="705"/>
      <c r="S59" s="705"/>
      <c r="T59" s="705"/>
      <c r="U59" s="705"/>
      <c r="V59" s="705"/>
      <c r="W59" s="705"/>
      <c r="X59" s="705"/>
      <c r="Y59" s="705"/>
      <c r="Z59" s="705"/>
      <c r="AA59" s="705"/>
      <c r="AB59" s="706"/>
    </row>
    <row r="60" spans="2:28" ht="4.5" customHeight="1" thickBot="1" x14ac:dyDescent="0.4">
      <c r="B60" s="690"/>
      <c r="C60" s="691"/>
      <c r="D60" s="691"/>
      <c r="E60" s="691"/>
      <c r="F60" s="691"/>
      <c r="G60" s="691"/>
      <c r="H60" s="691"/>
      <c r="I60" s="691"/>
      <c r="J60" s="691"/>
      <c r="K60" s="691"/>
      <c r="L60" s="691"/>
      <c r="M60" s="691"/>
      <c r="N60" s="691"/>
      <c r="O60" s="691"/>
      <c r="P60" s="691"/>
      <c r="Q60" s="691"/>
      <c r="R60" s="691"/>
      <c r="S60" s="691"/>
      <c r="T60" s="691"/>
      <c r="U60" s="691"/>
      <c r="V60" s="691"/>
      <c r="W60" s="691"/>
      <c r="X60" s="691"/>
      <c r="Y60" s="691"/>
      <c r="Z60" s="691"/>
      <c r="AA60" s="691"/>
      <c r="AB60" s="692"/>
    </row>
    <row r="61" spans="2:28" ht="14.5" customHeight="1" x14ac:dyDescent="0.35">
      <c r="B61" s="693" t="s">
        <v>987</v>
      </c>
      <c r="C61" s="694"/>
      <c r="D61" s="694"/>
      <c r="E61" s="694"/>
      <c r="F61" s="694"/>
      <c r="G61" s="694"/>
      <c r="H61" s="695" t="s">
        <v>988</v>
      </c>
      <c r="I61" s="695"/>
      <c r="J61" s="695"/>
      <c r="K61" s="695"/>
      <c r="L61" s="695"/>
      <c r="M61" s="695"/>
      <c r="N61" s="695"/>
      <c r="O61" s="695"/>
      <c r="P61" s="695"/>
      <c r="Q61" s="695"/>
      <c r="R61" s="696"/>
      <c r="S61" s="697" t="s">
        <v>989</v>
      </c>
      <c r="T61" s="695"/>
      <c r="U61" s="695"/>
      <c r="V61" s="695"/>
      <c r="W61" s="695"/>
      <c r="X61" s="695"/>
      <c r="Y61" s="695"/>
      <c r="Z61" s="695"/>
      <c r="AA61" s="695"/>
      <c r="AB61" s="696"/>
    </row>
    <row r="62" spans="2:28" ht="16" customHeight="1" thickBot="1" x14ac:dyDescent="0.4">
      <c r="B62" s="693"/>
      <c r="C62" s="694"/>
      <c r="D62" s="694"/>
      <c r="E62" s="694"/>
      <c r="F62" s="694"/>
      <c r="G62" s="694"/>
      <c r="H62" s="695"/>
      <c r="I62" s="695"/>
      <c r="J62" s="695"/>
      <c r="K62" s="695"/>
      <c r="L62" s="695"/>
      <c r="M62" s="695"/>
      <c r="N62" s="695"/>
      <c r="O62" s="695"/>
      <c r="P62" s="695"/>
      <c r="Q62" s="695"/>
      <c r="R62" s="696"/>
      <c r="S62" s="697"/>
      <c r="T62" s="695"/>
      <c r="U62" s="695"/>
      <c r="V62" s="695"/>
      <c r="W62" s="695"/>
      <c r="X62" s="695"/>
      <c r="Y62" s="695"/>
      <c r="Z62" s="695"/>
      <c r="AA62" s="695"/>
      <c r="AB62" s="696"/>
    </row>
    <row r="63" spans="2:28" ht="50.15" customHeight="1" thickBot="1" x14ac:dyDescent="0.4">
      <c r="B63" s="1006">
        <f>+J41</f>
        <v>1.1366666666666667</v>
      </c>
      <c r="C63" s="1007"/>
      <c r="D63" s="1007"/>
      <c r="E63" s="1007"/>
      <c r="F63" s="1007"/>
      <c r="G63" s="1008"/>
      <c r="H63" s="701" t="s">
        <v>990</v>
      </c>
      <c r="I63" s="702"/>
      <c r="J63" s="702"/>
      <c r="K63" s="702"/>
      <c r="L63" s="702"/>
      <c r="M63" s="702"/>
      <c r="N63" s="702"/>
      <c r="O63" s="702"/>
      <c r="P63" s="702"/>
      <c r="Q63" s="702"/>
      <c r="R63" s="703"/>
      <c r="S63" s="690"/>
      <c r="T63" s="691"/>
      <c r="U63" s="691"/>
      <c r="V63" s="691"/>
      <c r="W63" s="691"/>
      <c r="X63" s="691"/>
      <c r="Y63" s="691"/>
      <c r="Z63" s="691"/>
      <c r="AA63" s="691"/>
      <c r="AB63" s="692"/>
    </row>
    <row r="64" spans="2:28" ht="4" customHeight="1" thickBot="1" x14ac:dyDescent="0.4">
      <c r="B64" s="669"/>
      <c r="C64" s="670"/>
      <c r="D64" s="670"/>
      <c r="E64" s="670"/>
      <c r="F64" s="670"/>
      <c r="G64" s="670"/>
      <c r="H64" s="670"/>
      <c r="I64" s="670"/>
      <c r="J64" s="670"/>
      <c r="K64" s="670"/>
      <c r="L64" s="670"/>
      <c r="M64" s="670"/>
      <c r="N64" s="670"/>
      <c r="O64" s="670"/>
      <c r="P64" s="670"/>
      <c r="Q64" s="670"/>
      <c r="R64" s="670"/>
      <c r="S64" s="670"/>
      <c r="T64" s="670"/>
      <c r="U64" s="670"/>
      <c r="V64" s="670"/>
      <c r="W64" s="670"/>
      <c r="X64" s="670"/>
      <c r="Y64" s="670"/>
      <c r="Z64" s="670"/>
      <c r="AA64" s="670"/>
      <c r="AB64" s="671"/>
    </row>
    <row r="65" spans="2:28" ht="27" customHeight="1" x14ac:dyDescent="0.35">
      <c r="B65" s="672" t="s">
        <v>991</v>
      </c>
      <c r="C65" s="673"/>
      <c r="D65" s="673"/>
      <c r="E65" s="673"/>
      <c r="F65" s="673"/>
      <c r="G65" s="673"/>
      <c r="H65" s="674"/>
      <c r="I65" s="999" t="s">
        <v>1005</v>
      </c>
      <c r="J65" s="1000"/>
      <c r="K65" s="1000"/>
      <c r="L65" s="1000"/>
      <c r="M65" s="1000"/>
      <c r="N65" s="1000"/>
      <c r="O65" s="1000"/>
      <c r="P65" s="1001"/>
      <c r="Q65" s="672" t="s">
        <v>993</v>
      </c>
      <c r="R65" s="673"/>
      <c r="S65" s="673"/>
      <c r="T65" s="673"/>
      <c r="U65" s="674"/>
      <c r="V65" s="1005" t="s">
        <v>1006</v>
      </c>
      <c r="W65" s="685"/>
      <c r="X65" s="685"/>
      <c r="Y65" s="685"/>
      <c r="Z65" s="685"/>
      <c r="AA65" s="685"/>
      <c r="AB65" s="686"/>
    </row>
    <row r="66" spans="2:28" ht="27" customHeight="1" thickBot="1" x14ac:dyDescent="0.4">
      <c r="B66" s="675"/>
      <c r="C66" s="676"/>
      <c r="D66" s="676"/>
      <c r="E66" s="676"/>
      <c r="F66" s="676"/>
      <c r="G66" s="676"/>
      <c r="H66" s="677"/>
      <c r="I66" s="1002"/>
      <c r="J66" s="1003"/>
      <c r="K66" s="1003"/>
      <c r="L66" s="1003"/>
      <c r="M66" s="1003"/>
      <c r="N66" s="1003"/>
      <c r="O66" s="1003"/>
      <c r="P66" s="1004"/>
      <c r="Q66" s="675"/>
      <c r="R66" s="676"/>
      <c r="S66" s="676"/>
      <c r="T66" s="676"/>
      <c r="U66" s="677"/>
      <c r="V66" s="687"/>
      <c r="W66" s="688"/>
      <c r="X66" s="688"/>
      <c r="Y66" s="688"/>
      <c r="Z66" s="688"/>
      <c r="AA66" s="688"/>
      <c r="AB66" s="689"/>
    </row>
    <row r="91" ht="6" customHeight="1" x14ac:dyDescent="0.35"/>
  </sheetData>
  <mergeCells count="125">
    <mergeCell ref="B6:H7"/>
    <mergeCell ref="I6:I7"/>
    <mergeCell ref="J6:K7"/>
    <mergeCell ref="L6:AB7"/>
    <mergeCell ref="B8:AB8"/>
    <mergeCell ref="B9:H9"/>
    <mergeCell ref="I9:AB9"/>
    <mergeCell ref="B2:G4"/>
    <mergeCell ref="H2:AB2"/>
    <mergeCell ref="H3:O3"/>
    <mergeCell ref="P3:AB3"/>
    <mergeCell ref="H4:AB4"/>
    <mergeCell ref="B5:AB5"/>
    <mergeCell ref="B13:AB13"/>
    <mergeCell ref="B14:H15"/>
    <mergeCell ref="I14:U15"/>
    <mergeCell ref="V14:AB14"/>
    <mergeCell ref="V15:AB15"/>
    <mergeCell ref="B16:AB16"/>
    <mergeCell ref="B10:AB10"/>
    <mergeCell ref="B11:H12"/>
    <mergeCell ref="I11:P12"/>
    <mergeCell ref="Q11:U11"/>
    <mergeCell ref="V11:Y11"/>
    <mergeCell ref="Z11:AB11"/>
    <mergeCell ref="Q12:U12"/>
    <mergeCell ref="V12:Y12"/>
    <mergeCell ref="Z12:AB12"/>
    <mergeCell ref="B21:G21"/>
    <mergeCell ref="H21:J21"/>
    <mergeCell ref="K21:T21"/>
    <mergeCell ref="U21:AB21"/>
    <mergeCell ref="B22:AB22"/>
    <mergeCell ref="B23:H23"/>
    <mergeCell ref="I23:AB23"/>
    <mergeCell ref="B17:H17"/>
    <mergeCell ref="I17:AB17"/>
    <mergeCell ref="B18:AB18"/>
    <mergeCell ref="B19:H19"/>
    <mergeCell ref="I19:AB19"/>
    <mergeCell ref="B20:AB20"/>
    <mergeCell ref="B28:H29"/>
    <mergeCell ref="I28:L29"/>
    <mergeCell ref="M28:W28"/>
    <mergeCell ref="X28:AB28"/>
    <mergeCell ref="M29:W29"/>
    <mergeCell ref="X29:AB29"/>
    <mergeCell ref="B24:AB24"/>
    <mergeCell ref="B25:L25"/>
    <mergeCell ref="N25:AB25"/>
    <mergeCell ref="B26:M26"/>
    <mergeCell ref="N26:AB26"/>
    <mergeCell ref="B27:AB27"/>
    <mergeCell ref="B30:AB30"/>
    <mergeCell ref="B31:J33"/>
    <mergeCell ref="K31:R31"/>
    <mergeCell ref="S31:W31"/>
    <mergeCell ref="X31:AB31"/>
    <mergeCell ref="K32:N32"/>
    <mergeCell ref="O32:R32"/>
    <mergeCell ref="S32:T32"/>
    <mergeCell ref="U32:W32"/>
    <mergeCell ref="X32:Y32"/>
    <mergeCell ref="B34:AB34"/>
    <mergeCell ref="B35:AB35"/>
    <mergeCell ref="B36:G36"/>
    <mergeCell ref="K36:AB36"/>
    <mergeCell ref="B37:G37"/>
    <mergeCell ref="K37:AB37"/>
    <mergeCell ref="Z32:AB32"/>
    <mergeCell ref="K33:N33"/>
    <mergeCell ref="O33:R33"/>
    <mergeCell ref="S33:T33"/>
    <mergeCell ref="U33:W33"/>
    <mergeCell ref="X33:Y33"/>
    <mergeCell ref="Z33:AB33"/>
    <mergeCell ref="B41:G41"/>
    <mergeCell ref="K41:AB41"/>
    <mergeCell ref="B42:AB42"/>
    <mergeCell ref="B43:AB43"/>
    <mergeCell ref="B44:AB53"/>
    <mergeCell ref="B54:AB54"/>
    <mergeCell ref="B38:G38"/>
    <mergeCell ref="K38:AB38"/>
    <mergeCell ref="B39:G39"/>
    <mergeCell ref="K39:AB39"/>
    <mergeCell ref="B40:G40"/>
    <mergeCell ref="K40:AB40"/>
    <mergeCell ref="B55:G55"/>
    <mergeCell ref="H55:I55"/>
    <mergeCell ref="J55:M55"/>
    <mergeCell ref="N55:U55"/>
    <mergeCell ref="V55:AB55"/>
    <mergeCell ref="B56:G56"/>
    <mergeCell ref="H56:I56"/>
    <mergeCell ref="J56:M56"/>
    <mergeCell ref="N56:U56"/>
    <mergeCell ref="V56:AB56"/>
    <mergeCell ref="B59:G59"/>
    <mergeCell ref="H59:I59"/>
    <mergeCell ref="J59:M59"/>
    <mergeCell ref="N59:U59"/>
    <mergeCell ref="V59:AB59"/>
    <mergeCell ref="B60:AB60"/>
    <mergeCell ref="B57:G57"/>
    <mergeCell ref="H57:I57"/>
    <mergeCell ref="J57:M57"/>
    <mergeCell ref="N57:U57"/>
    <mergeCell ref="V57:AB57"/>
    <mergeCell ref="B58:G58"/>
    <mergeCell ref="H58:I58"/>
    <mergeCell ref="J58:M58"/>
    <mergeCell ref="N58:U58"/>
    <mergeCell ref="V58:AB58"/>
    <mergeCell ref="B64:AB64"/>
    <mergeCell ref="B65:H66"/>
    <mergeCell ref="I65:P66"/>
    <mergeCell ref="Q65:U66"/>
    <mergeCell ref="V65:AB66"/>
    <mergeCell ref="B61:G62"/>
    <mergeCell ref="H61:R62"/>
    <mergeCell ref="S61:AB62"/>
    <mergeCell ref="B63:G63"/>
    <mergeCell ref="H63:R63"/>
    <mergeCell ref="S63:AB63"/>
  </mergeCell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x14:formula1>
            <xm:f>'C:\Users\erika.munoz\Downloads\[SRPI-IND-002_tiempo_promedio_de_espera_para_la_atencion_en_el_chat_virtual_nf.xlsx]Listas'!#REF!</xm:f>
          </x14:formula1>
          <xm:sqref>X29:AB29</xm:sqref>
        </x14:dataValidation>
        <x14:dataValidation type="list" allowBlank="1" showInputMessage="1" showErrorMessage="1">
          <x14:formula1>
            <xm:f>'C:\Users\erika.munoz\Downloads\[SRPI-IND-002_tiempo_promedio_de_espera_para_la_atencion_en_el_chat_virtual_nf.xlsx]Listas'!#REF!</xm:f>
          </x14:formula1>
          <xm:sqref>N26:AB26</xm:sqref>
        </x14:dataValidation>
        <x14:dataValidation type="list" allowBlank="1" showInputMessage="1" showErrorMessage="1">
          <x14:formula1>
            <xm:f>'C:\Users\erika.munoz\Downloads\[SRPI-IND-002_tiempo_promedio_de_espera_para_la_atencion_en_el_chat_virtual_nf.xlsx]Listas'!#REF!</xm:f>
          </x14:formula1>
          <xm:sqref>U21:AB21</xm:sqref>
        </x14:dataValidation>
        <x14:dataValidation type="list" allowBlank="1" showInputMessage="1" showErrorMessage="1">
          <x14:formula1>
            <xm:f>'C:\Users\erika.munoz\Downloads\[SRPI-IND-002_tiempo_promedio_de_espera_para_la_atencion_en_el_chat_virtual_nf.xlsx]Listas'!#REF!</xm:f>
          </x14:formula1>
          <xm:sqref>V15:AB15</xm:sqref>
        </x14:dataValidation>
        <x14:dataValidation type="list" allowBlank="1" showInputMessage="1" showErrorMessage="1">
          <x14:formula1>
            <xm:f>'C:\Users\erika.munoz\Downloads\[SRPI-IND-002_tiempo_promedio_de_espera_para_la_atencion_en_el_chat_virtual_nf.xlsx]Listas'!#REF!</xm:f>
          </x14:formula1>
          <xm:sqref>Q12:U12</xm:sqref>
        </x14:dataValidation>
        <x14:dataValidation type="list" allowBlank="1" showInputMessage="1" showErrorMessage="1">
          <x14:formula1>
            <xm:f>'C:\Users\erika.munoz\Downloads\[SRPI-IND-002_tiempo_promedio_de_espera_para_la_atencion_en_el_chat_virtual_nf.xlsx]Listas'!#REF!</xm:f>
          </x14:formula1>
          <xm:sqref>I9:AB9</xm:sqref>
        </x14:dataValidation>
        <x14:dataValidation type="list" allowBlank="1" showInputMessage="1" showErrorMessage="1">
          <x14:formula1>
            <xm:f>'C:\Users\erika.munoz\Downloads\[SRPI-IND-002_tiempo_promedio_de_espera_para_la_atencion_en_el_chat_virtual_nf.xlsx]Listas'!#REF!</xm:f>
          </x14:formula1>
          <xm:sqref>L6:AB7</xm:sqref>
        </x14:dataValidation>
      </x14:dataValidations>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B1:AB104"/>
  <sheetViews>
    <sheetView zoomScale="70" zoomScaleNormal="70" workbookViewId="0">
      <selection activeCell="K37" sqref="K37:AA37"/>
    </sheetView>
  </sheetViews>
  <sheetFormatPr baseColWidth="10" defaultColWidth="3.7265625" defaultRowHeight="14.5" x14ac:dyDescent="0.35"/>
  <cols>
    <col min="1" max="1" width="3.7265625" style="420"/>
    <col min="2" max="2" width="2.81640625" style="420" customWidth="1"/>
    <col min="3" max="7" width="4.26953125" style="420" customWidth="1"/>
    <col min="8" max="8" width="16.453125" style="420" customWidth="1"/>
    <col min="9" max="9" width="18.1796875" style="420" customWidth="1"/>
    <col min="10" max="10" width="15" style="420" customWidth="1"/>
    <col min="11" max="12" width="3.453125" style="420" customWidth="1"/>
    <col min="13" max="15" width="2.7265625" style="420" customWidth="1"/>
    <col min="16" max="16" width="3.453125" style="420" customWidth="1"/>
    <col min="17" max="17" width="3.54296875" style="420" customWidth="1"/>
    <col min="18" max="18" width="3.7265625" style="420"/>
    <col min="19" max="19" width="4.26953125" style="420" customWidth="1"/>
    <col min="20" max="20" width="7.453125" style="420" customWidth="1"/>
    <col min="21" max="21" width="3.54296875" style="420" customWidth="1"/>
    <col min="22" max="22" width="3.7265625" style="420"/>
    <col min="23" max="25" width="5" style="420" customWidth="1"/>
    <col min="26" max="26" width="6.7265625" style="420" customWidth="1"/>
    <col min="27" max="27" width="4.1796875" style="420" customWidth="1"/>
    <col min="28" max="28" width="2" style="420" customWidth="1"/>
    <col min="29" max="31" width="3.7265625" style="420"/>
    <col min="32" max="32" width="5.453125" style="420" bestFit="1" customWidth="1"/>
    <col min="33" max="16384" width="3.7265625" style="420"/>
  </cols>
  <sheetData>
    <row r="1" spans="2:28" ht="15" thickBot="1" x14ac:dyDescent="0.4">
      <c r="B1" s="355"/>
      <c r="C1" s="355"/>
      <c r="D1" s="355"/>
      <c r="E1" s="355"/>
      <c r="F1" s="355"/>
    </row>
    <row r="2" spans="2:28" ht="45.75" customHeight="1" x14ac:dyDescent="0.35">
      <c r="B2" s="858"/>
      <c r="C2" s="859"/>
      <c r="D2" s="859"/>
      <c r="E2" s="859"/>
      <c r="F2" s="859"/>
      <c r="G2" s="859"/>
      <c r="H2" s="974" t="s">
        <v>0</v>
      </c>
      <c r="I2" s="974"/>
      <c r="J2" s="974"/>
      <c r="K2" s="974"/>
      <c r="L2" s="974"/>
      <c r="M2" s="974"/>
      <c r="N2" s="974"/>
      <c r="O2" s="974"/>
      <c r="P2" s="974"/>
      <c r="Q2" s="974"/>
      <c r="R2" s="974"/>
      <c r="S2" s="974"/>
      <c r="T2" s="974"/>
      <c r="U2" s="974"/>
      <c r="V2" s="974"/>
      <c r="W2" s="974"/>
      <c r="X2" s="974"/>
      <c r="Y2" s="974"/>
      <c r="Z2" s="974"/>
      <c r="AA2" s="974"/>
      <c r="AB2" s="975"/>
    </row>
    <row r="3" spans="2:28" ht="15" customHeight="1" x14ac:dyDescent="0.35">
      <c r="B3" s="704"/>
      <c r="C3" s="705"/>
      <c r="D3" s="705"/>
      <c r="E3" s="705"/>
      <c r="F3" s="705"/>
      <c r="G3" s="705"/>
      <c r="H3" s="862" t="s">
        <v>1</v>
      </c>
      <c r="I3" s="862"/>
      <c r="J3" s="862"/>
      <c r="K3" s="862"/>
      <c r="L3" s="862"/>
      <c r="M3" s="862"/>
      <c r="N3" s="862"/>
      <c r="O3" s="862"/>
      <c r="P3" s="862" t="s">
        <v>2</v>
      </c>
      <c r="Q3" s="862"/>
      <c r="R3" s="862"/>
      <c r="S3" s="862"/>
      <c r="T3" s="862"/>
      <c r="U3" s="862"/>
      <c r="V3" s="862"/>
      <c r="W3" s="862"/>
      <c r="X3" s="862"/>
      <c r="Y3" s="862"/>
      <c r="Z3" s="862"/>
      <c r="AA3" s="862"/>
      <c r="AB3" s="863"/>
    </row>
    <row r="4" spans="2:28" ht="15.75" customHeight="1" thickBot="1" x14ac:dyDescent="0.4">
      <c r="B4" s="707"/>
      <c r="C4" s="708"/>
      <c r="D4" s="708"/>
      <c r="E4" s="708"/>
      <c r="F4" s="708"/>
      <c r="G4" s="708"/>
      <c r="H4" s="864" t="s">
        <v>3</v>
      </c>
      <c r="I4" s="864"/>
      <c r="J4" s="864"/>
      <c r="K4" s="864"/>
      <c r="L4" s="864"/>
      <c r="M4" s="864"/>
      <c r="N4" s="864"/>
      <c r="O4" s="864"/>
      <c r="P4" s="864"/>
      <c r="Q4" s="864"/>
      <c r="R4" s="864"/>
      <c r="S4" s="864"/>
      <c r="T4" s="864"/>
      <c r="U4" s="864"/>
      <c r="V4" s="864"/>
      <c r="W4" s="864"/>
      <c r="X4" s="864"/>
      <c r="Y4" s="864"/>
      <c r="Z4" s="864"/>
      <c r="AA4" s="864"/>
      <c r="AB4" s="865"/>
    </row>
    <row r="5" spans="2:28" x14ac:dyDescent="0.35">
      <c r="H5" s="356"/>
      <c r="I5" s="356"/>
      <c r="J5" s="356"/>
      <c r="K5" s="356"/>
      <c r="L5" s="356"/>
      <c r="M5" s="356"/>
      <c r="N5" s="356"/>
      <c r="O5" s="356"/>
      <c r="P5" s="356"/>
      <c r="Q5" s="356"/>
      <c r="R5" s="356"/>
      <c r="S5" s="356"/>
      <c r="T5" s="356"/>
      <c r="U5" s="356"/>
      <c r="V5" s="356"/>
      <c r="W5" s="356"/>
      <c r="X5" s="356"/>
      <c r="Y5" s="356"/>
      <c r="Z5" s="356"/>
      <c r="AA5" s="356"/>
      <c r="AB5" s="356"/>
    </row>
    <row r="6" spans="2:28" ht="6.75" customHeight="1" thickBot="1" x14ac:dyDescent="0.4">
      <c r="B6" s="357"/>
      <c r="C6" s="358"/>
      <c r="D6" s="358"/>
      <c r="E6" s="358"/>
      <c r="F6" s="358"/>
      <c r="G6" s="358"/>
      <c r="H6" s="358"/>
      <c r="I6" s="359"/>
      <c r="J6" s="359"/>
      <c r="K6" s="359"/>
      <c r="L6" s="359"/>
      <c r="M6" s="359"/>
      <c r="N6" s="359"/>
      <c r="O6" s="359"/>
      <c r="P6" s="359"/>
      <c r="Q6" s="359"/>
      <c r="R6" s="360"/>
      <c r="S6" s="360"/>
      <c r="T6" s="360"/>
      <c r="U6" s="360"/>
      <c r="V6" s="360"/>
      <c r="W6" s="358"/>
      <c r="X6" s="358"/>
      <c r="Y6" s="358"/>
      <c r="Z6" s="358"/>
      <c r="AA6" s="358"/>
      <c r="AB6" s="361"/>
    </row>
    <row r="7" spans="2:28" ht="12" customHeight="1" x14ac:dyDescent="0.35">
      <c r="B7" s="362"/>
      <c r="C7" s="953" t="s">
        <v>4</v>
      </c>
      <c r="D7" s="954"/>
      <c r="E7" s="954"/>
      <c r="F7" s="954"/>
      <c r="G7" s="954"/>
      <c r="H7" s="955"/>
      <c r="I7" s="1034" t="s">
        <v>594</v>
      </c>
      <c r="J7" s="1035"/>
      <c r="K7" s="1035"/>
      <c r="L7" s="1035"/>
      <c r="M7" s="1035"/>
      <c r="N7" s="1035"/>
      <c r="O7" s="1035"/>
      <c r="P7" s="1035"/>
      <c r="Q7" s="1035"/>
      <c r="R7" s="1035"/>
      <c r="S7" s="1035"/>
      <c r="T7" s="1035"/>
      <c r="U7" s="1035"/>
      <c r="V7" s="1035"/>
      <c r="W7" s="1035"/>
      <c r="X7" s="1035"/>
      <c r="Y7" s="1035"/>
      <c r="Z7" s="1035"/>
      <c r="AA7" s="1036"/>
      <c r="AB7" s="363"/>
    </row>
    <row r="8" spans="2:28" ht="9.75" customHeight="1" thickBot="1" x14ac:dyDescent="0.4">
      <c r="B8" s="362"/>
      <c r="C8" s="956"/>
      <c r="D8" s="957"/>
      <c r="E8" s="957"/>
      <c r="F8" s="957"/>
      <c r="G8" s="957"/>
      <c r="H8" s="958"/>
      <c r="I8" s="1037"/>
      <c r="J8" s="1038"/>
      <c r="K8" s="1038"/>
      <c r="L8" s="1038"/>
      <c r="M8" s="1038"/>
      <c r="N8" s="1038"/>
      <c r="O8" s="1038"/>
      <c r="P8" s="1038"/>
      <c r="Q8" s="1038"/>
      <c r="R8" s="1038"/>
      <c r="S8" s="1038"/>
      <c r="T8" s="1038"/>
      <c r="U8" s="1038"/>
      <c r="V8" s="1038"/>
      <c r="W8" s="1038"/>
      <c r="X8" s="1038"/>
      <c r="Y8" s="1038"/>
      <c r="Z8" s="1038"/>
      <c r="AA8" s="1039"/>
      <c r="AB8" s="363"/>
    </row>
    <row r="9" spans="2:28" ht="9" customHeight="1" thickBot="1" x14ac:dyDescent="0.4">
      <c r="B9" s="362"/>
      <c r="C9" s="364"/>
      <c r="D9" s="364"/>
      <c r="E9" s="364"/>
      <c r="F9" s="364"/>
      <c r="G9" s="364"/>
      <c r="H9" s="364"/>
      <c r="I9" s="365"/>
      <c r="J9" s="365"/>
      <c r="K9" s="365"/>
      <c r="L9" s="365"/>
      <c r="M9" s="365"/>
      <c r="N9" s="365"/>
      <c r="O9" s="365"/>
      <c r="P9" s="365"/>
      <c r="Q9" s="365"/>
      <c r="R9" s="366"/>
      <c r="S9" s="366"/>
      <c r="T9" s="366"/>
      <c r="U9" s="366"/>
      <c r="V9" s="366"/>
      <c r="W9" s="364"/>
      <c r="X9" s="364"/>
      <c r="Y9" s="364"/>
      <c r="Z9" s="364"/>
      <c r="AA9" s="364"/>
      <c r="AB9" s="363"/>
    </row>
    <row r="10" spans="2:28" ht="15" customHeight="1" thickBot="1" x14ac:dyDescent="0.4">
      <c r="B10" s="362"/>
      <c r="C10" s="953" t="s">
        <v>5</v>
      </c>
      <c r="D10" s="954"/>
      <c r="E10" s="954"/>
      <c r="F10" s="954"/>
      <c r="G10" s="954"/>
      <c r="H10" s="955"/>
      <c r="I10" s="819" t="s">
        <v>595</v>
      </c>
      <c r="J10" s="2341"/>
      <c r="K10" s="2341"/>
      <c r="L10" s="2341"/>
      <c r="M10" s="2341"/>
      <c r="N10" s="2341"/>
      <c r="O10" s="2341"/>
      <c r="P10" s="2341"/>
      <c r="Q10" s="2342"/>
      <c r="R10" s="834" t="s">
        <v>7</v>
      </c>
      <c r="S10" s="835"/>
      <c r="T10" s="835"/>
      <c r="U10" s="836"/>
      <c r="V10" s="929" t="s">
        <v>8</v>
      </c>
      <c r="W10" s="930"/>
      <c r="X10" s="930"/>
      <c r="Y10" s="930"/>
      <c r="Z10" s="930"/>
      <c r="AA10" s="931"/>
      <c r="AB10" s="363"/>
    </row>
    <row r="11" spans="2:28" ht="37.5" customHeight="1" thickBot="1" x14ac:dyDescent="0.4">
      <c r="B11" s="362"/>
      <c r="C11" s="956"/>
      <c r="D11" s="957"/>
      <c r="E11" s="957"/>
      <c r="F11" s="957"/>
      <c r="G11" s="957"/>
      <c r="H11" s="958"/>
      <c r="I11" s="2343"/>
      <c r="J11" s="2344"/>
      <c r="K11" s="2344"/>
      <c r="L11" s="2344"/>
      <c r="M11" s="2344"/>
      <c r="N11" s="2344"/>
      <c r="O11" s="2344"/>
      <c r="P11" s="2344"/>
      <c r="Q11" s="2345"/>
      <c r="R11" s="840" t="s">
        <v>596</v>
      </c>
      <c r="S11" s="841"/>
      <c r="T11" s="841"/>
      <c r="U11" s="842"/>
      <c r="V11" s="2346">
        <v>6</v>
      </c>
      <c r="W11" s="2347"/>
      <c r="X11" s="2347"/>
      <c r="Y11" s="2347"/>
      <c r="Z11" s="2347"/>
      <c r="AA11" s="2348"/>
      <c r="AB11" s="363"/>
    </row>
    <row r="12" spans="2:28" ht="7.5" customHeight="1" thickBot="1" x14ac:dyDescent="0.4">
      <c r="B12" s="367"/>
      <c r="C12" s="368"/>
      <c r="D12" s="368"/>
      <c r="E12" s="368"/>
      <c r="F12" s="368"/>
      <c r="G12" s="368"/>
      <c r="H12" s="368"/>
      <c r="I12" s="368"/>
      <c r="J12" s="368"/>
      <c r="K12" s="368"/>
      <c r="L12" s="368"/>
      <c r="M12" s="368"/>
      <c r="N12" s="368"/>
      <c r="O12" s="368"/>
      <c r="P12" s="368"/>
      <c r="Q12" s="368"/>
      <c r="R12" s="368"/>
      <c r="S12" s="368"/>
      <c r="T12" s="368"/>
      <c r="U12" s="368"/>
      <c r="V12" s="368"/>
      <c r="W12" s="368"/>
      <c r="X12" s="368"/>
      <c r="Y12" s="368"/>
      <c r="Z12" s="368"/>
      <c r="AA12" s="368"/>
      <c r="AB12" s="369"/>
    </row>
    <row r="13" spans="2:28" ht="15" customHeight="1" x14ac:dyDescent="0.35">
      <c r="B13" s="367"/>
      <c r="C13" s="953" t="s">
        <v>10</v>
      </c>
      <c r="D13" s="954"/>
      <c r="E13" s="954"/>
      <c r="F13" s="954"/>
      <c r="G13" s="954"/>
      <c r="H13" s="955"/>
      <c r="I13" s="2349" t="s">
        <v>597</v>
      </c>
      <c r="J13" s="960"/>
      <c r="K13" s="960"/>
      <c r="L13" s="960"/>
      <c r="M13" s="960"/>
      <c r="N13" s="960"/>
      <c r="O13" s="960"/>
      <c r="P13" s="960"/>
      <c r="Q13" s="960"/>
      <c r="R13" s="960"/>
      <c r="S13" s="961"/>
      <c r="T13" s="953" t="s">
        <v>11</v>
      </c>
      <c r="U13" s="954"/>
      <c r="V13" s="954"/>
      <c r="W13" s="954"/>
      <c r="X13" s="954"/>
      <c r="Y13" s="954"/>
      <c r="Z13" s="954"/>
      <c r="AA13" s="955"/>
      <c r="AB13" s="369"/>
    </row>
    <row r="14" spans="2:28" ht="23.25" customHeight="1" thickBot="1" x14ac:dyDescent="0.4">
      <c r="B14" s="367"/>
      <c r="C14" s="956"/>
      <c r="D14" s="957"/>
      <c r="E14" s="957"/>
      <c r="F14" s="957"/>
      <c r="G14" s="957"/>
      <c r="H14" s="958"/>
      <c r="I14" s="962"/>
      <c r="J14" s="963"/>
      <c r="K14" s="963"/>
      <c r="L14" s="963"/>
      <c r="M14" s="963"/>
      <c r="N14" s="963"/>
      <c r="O14" s="963"/>
      <c r="P14" s="963"/>
      <c r="Q14" s="963"/>
      <c r="R14" s="963"/>
      <c r="S14" s="964"/>
      <c r="T14" s="965" t="s">
        <v>73</v>
      </c>
      <c r="U14" s="966"/>
      <c r="V14" s="966"/>
      <c r="W14" s="966"/>
      <c r="X14" s="966"/>
      <c r="Y14" s="966"/>
      <c r="Z14" s="966"/>
      <c r="AA14" s="967"/>
      <c r="AB14" s="369"/>
    </row>
    <row r="15" spans="2:28" ht="6.75" customHeight="1" thickBot="1" x14ac:dyDescent="0.4">
      <c r="B15" s="367"/>
      <c r="C15" s="368"/>
      <c r="D15" s="368"/>
      <c r="E15" s="368"/>
      <c r="F15" s="368"/>
      <c r="G15" s="368"/>
      <c r="H15" s="368"/>
      <c r="I15" s="368"/>
      <c r="J15" s="368"/>
      <c r="K15" s="368"/>
      <c r="L15" s="368"/>
      <c r="M15" s="368"/>
      <c r="N15" s="368"/>
      <c r="O15" s="368"/>
      <c r="P15" s="368"/>
      <c r="Q15" s="368"/>
      <c r="R15" s="368"/>
      <c r="S15" s="368"/>
      <c r="T15" s="368"/>
      <c r="U15" s="368"/>
      <c r="V15" s="368"/>
      <c r="W15" s="368"/>
      <c r="X15" s="368"/>
      <c r="Y15" s="368"/>
      <c r="Z15" s="368"/>
      <c r="AA15" s="368"/>
      <c r="AB15" s="369"/>
    </row>
    <row r="16" spans="2:28" ht="29.25" customHeight="1" thickBot="1" x14ac:dyDescent="0.4">
      <c r="B16" s="367"/>
      <c r="C16" s="938" t="s">
        <v>13</v>
      </c>
      <c r="D16" s="939"/>
      <c r="E16" s="939"/>
      <c r="F16" s="939"/>
      <c r="G16" s="939"/>
      <c r="H16" s="940"/>
      <c r="I16" s="2335" t="s">
        <v>598</v>
      </c>
      <c r="J16" s="2336"/>
      <c r="K16" s="2336"/>
      <c r="L16" s="2336"/>
      <c r="M16" s="2336"/>
      <c r="N16" s="2336"/>
      <c r="O16" s="2336"/>
      <c r="P16" s="2336"/>
      <c r="Q16" s="2336"/>
      <c r="R16" s="2336"/>
      <c r="S16" s="2336"/>
      <c r="T16" s="2336"/>
      <c r="U16" s="2336"/>
      <c r="V16" s="2336"/>
      <c r="W16" s="2336"/>
      <c r="X16" s="2336"/>
      <c r="Y16" s="2336"/>
      <c r="Z16" s="2336"/>
      <c r="AA16" s="2337"/>
      <c r="AB16" s="369"/>
    </row>
    <row r="17" spans="2:28" ht="9" customHeight="1" thickBot="1" x14ac:dyDescent="0.4">
      <c r="B17" s="367"/>
      <c r="C17" s="366"/>
      <c r="D17" s="366"/>
      <c r="E17" s="366"/>
      <c r="F17" s="366"/>
      <c r="G17" s="366"/>
      <c r="H17" s="366"/>
      <c r="I17" s="370"/>
      <c r="J17" s="370"/>
      <c r="K17" s="370"/>
      <c r="L17" s="370"/>
      <c r="M17" s="370"/>
      <c r="N17" s="370"/>
      <c r="O17" s="370"/>
      <c r="P17" s="370"/>
      <c r="Q17" s="370"/>
      <c r="R17" s="370"/>
      <c r="S17" s="370"/>
      <c r="T17" s="370"/>
      <c r="U17" s="370"/>
      <c r="V17" s="370"/>
      <c r="W17" s="370"/>
      <c r="X17" s="370"/>
      <c r="Y17" s="370"/>
      <c r="Z17" s="370"/>
      <c r="AA17" s="370"/>
      <c r="AB17" s="369"/>
    </row>
    <row r="18" spans="2:28" ht="45.75" customHeight="1" thickBot="1" x14ac:dyDescent="0.4">
      <c r="B18" s="367"/>
      <c r="C18" s="938" t="s">
        <v>75</v>
      </c>
      <c r="D18" s="939"/>
      <c r="E18" s="939"/>
      <c r="F18" s="939"/>
      <c r="G18" s="939"/>
      <c r="H18" s="940"/>
      <c r="I18" s="2335" t="s">
        <v>599</v>
      </c>
      <c r="J18" s="2336"/>
      <c r="K18" s="2336"/>
      <c r="L18" s="2336"/>
      <c r="M18" s="2336"/>
      <c r="N18" s="2336"/>
      <c r="O18" s="2336"/>
      <c r="P18" s="2336"/>
      <c r="Q18" s="2336"/>
      <c r="R18" s="2336"/>
      <c r="S18" s="2336"/>
      <c r="T18" s="2336"/>
      <c r="U18" s="2336"/>
      <c r="V18" s="2336"/>
      <c r="W18" s="2336"/>
      <c r="X18" s="2336"/>
      <c r="Y18" s="2336"/>
      <c r="Z18" s="2336"/>
      <c r="AA18" s="2337"/>
      <c r="AB18" s="369"/>
    </row>
    <row r="19" spans="2:28" ht="7.5" customHeight="1" thickBot="1" x14ac:dyDescent="0.4">
      <c r="B19" s="367"/>
      <c r="C19" s="366"/>
      <c r="D19" s="366"/>
      <c r="E19" s="366"/>
      <c r="F19" s="366"/>
      <c r="G19" s="366"/>
      <c r="H19" s="366"/>
      <c r="I19" s="370"/>
      <c r="J19" s="370"/>
      <c r="K19" s="370"/>
      <c r="L19" s="370"/>
      <c r="M19" s="370"/>
      <c r="N19" s="370"/>
      <c r="O19" s="370"/>
      <c r="P19" s="370"/>
      <c r="Q19" s="370"/>
      <c r="R19" s="370"/>
      <c r="S19" s="370"/>
      <c r="T19" s="370"/>
      <c r="U19" s="370"/>
      <c r="V19" s="370"/>
      <c r="W19" s="370"/>
      <c r="X19" s="370"/>
      <c r="Y19" s="370"/>
      <c r="Z19" s="370"/>
      <c r="AA19" s="370"/>
      <c r="AB19" s="369"/>
    </row>
    <row r="20" spans="2:28" ht="18" customHeight="1" thickBot="1" x14ac:dyDescent="0.4">
      <c r="B20" s="367"/>
      <c r="C20" s="843" t="s">
        <v>17</v>
      </c>
      <c r="D20" s="844"/>
      <c r="E20" s="844"/>
      <c r="F20" s="844"/>
      <c r="G20" s="844"/>
      <c r="H20" s="968"/>
      <c r="I20" s="1076" t="s">
        <v>291</v>
      </c>
      <c r="J20" s="1077"/>
      <c r="K20" s="1077"/>
      <c r="L20" s="1078"/>
      <c r="M20" s="929" t="s">
        <v>18</v>
      </c>
      <c r="N20" s="930"/>
      <c r="O20" s="930"/>
      <c r="P20" s="930"/>
      <c r="Q20" s="930"/>
      <c r="R20" s="930"/>
      <c r="S20" s="931"/>
      <c r="T20" s="929" t="s">
        <v>19</v>
      </c>
      <c r="U20" s="930"/>
      <c r="V20" s="930"/>
      <c r="W20" s="930"/>
      <c r="X20" s="930"/>
      <c r="Y20" s="930"/>
      <c r="Z20" s="930"/>
      <c r="AA20" s="931"/>
      <c r="AB20" s="369"/>
    </row>
    <row r="21" spans="2:28" ht="21" customHeight="1" thickBot="1" x14ac:dyDescent="0.4">
      <c r="B21" s="367"/>
      <c r="C21" s="845"/>
      <c r="D21" s="846"/>
      <c r="E21" s="846"/>
      <c r="F21" s="846"/>
      <c r="G21" s="846"/>
      <c r="H21" s="969"/>
      <c r="I21" s="1079"/>
      <c r="J21" s="1080"/>
      <c r="K21" s="1080"/>
      <c r="L21" s="1081"/>
      <c r="M21" s="970" t="s">
        <v>20</v>
      </c>
      <c r="N21" s="971"/>
      <c r="O21" s="971"/>
      <c r="P21" s="971"/>
      <c r="Q21" s="971"/>
      <c r="R21" s="971"/>
      <c r="S21" s="972"/>
      <c r="T21" s="810" t="s">
        <v>21</v>
      </c>
      <c r="U21" s="811"/>
      <c r="V21" s="811"/>
      <c r="W21" s="811"/>
      <c r="X21" s="811"/>
      <c r="Y21" s="811"/>
      <c r="Z21" s="811"/>
      <c r="AA21" s="812"/>
      <c r="AB21" s="369"/>
    </row>
    <row r="22" spans="2:28" ht="8.25" customHeight="1" thickBot="1" x14ac:dyDescent="0.4">
      <c r="B22" s="367"/>
      <c r="C22" s="368"/>
      <c r="D22" s="368"/>
      <c r="E22" s="368"/>
      <c r="F22" s="368"/>
      <c r="G22" s="368"/>
      <c r="H22" s="368"/>
      <c r="I22" s="368"/>
      <c r="J22" s="368"/>
      <c r="K22" s="368"/>
      <c r="L22" s="368"/>
      <c r="M22" s="368"/>
      <c r="N22" s="368"/>
      <c r="O22" s="368"/>
      <c r="P22" s="368"/>
      <c r="Q22" s="368"/>
      <c r="R22" s="368"/>
      <c r="S22" s="368"/>
      <c r="T22" s="368"/>
      <c r="U22" s="368"/>
      <c r="V22" s="368"/>
      <c r="W22" s="368"/>
      <c r="X22" s="368"/>
      <c r="Y22" s="368"/>
      <c r="Z22" s="368"/>
      <c r="AA22" s="368"/>
      <c r="AB22" s="369"/>
    </row>
    <row r="23" spans="2:28" ht="31.5" customHeight="1" x14ac:dyDescent="0.35">
      <c r="B23" s="367"/>
      <c r="C23" s="929" t="s">
        <v>22</v>
      </c>
      <c r="D23" s="930"/>
      <c r="E23" s="930"/>
      <c r="F23" s="930"/>
      <c r="G23" s="930"/>
      <c r="H23" s="930"/>
      <c r="I23" s="931"/>
      <c r="J23" s="929" t="s">
        <v>600</v>
      </c>
      <c r="K23" s="930"/>
      <c r="L23" s="930"/>
      <c r="M23" s="930"/>
      <c r="N23" s="930"/>
      <c r="O23" s="930"/>
      <c r="P23" s="931"/>
      <c r="Q23" s="929" t="s">
        <v>24</v>
      </c>
      <c r="R23" s="930"/>
      <c r="S23" s="930"/>
      <c r="T23" s="930"/>
      <c r="U23" s="930"/>
      <c r="V23" s="930"/>
      <c r="W23" s="930"/>
      <c r="X23" s="930"/>
      <c r="Y23" s="930"/>
      <c r="Z23" s="930"/>
      <c r="AA23" s="931"/>
      <c r="AB23" s="369"/>
    </row>
    <row r="24" spans="2:28" ht="48" customHeight="1" thickBot="1" x14ac:dyDescent="0.4">
      <c r="B24" s="367"/>
      <c r="C24" s="2338" t="s">
        <v>601</v>
      </c>
      <c r="D24" s="2339"/>
      <c r="E24" s="2339"/>
      <c r="F24" s="2339"/>
      <c r="G24" s="2339"/>
      <c r="H24" s="2339"/>
      <c r="I24" s="2340"/>
      <c r="J24" s="932" t="s">
        <v>602</v>
      </c>
      <c r="K24" s="933"/>
      <c r="L24" s="933"/>
      <c r="M24" s="933"/>
      <c r="N24" s="933"/>
      <c r="O24" s="933"/>
      <c r="P24" s="934"/>
      <c r="Q24" s="935" t="s">
        <v>603</v>
      </c>
      <c r="R24" s="936"/>
      <c r="S24" s="936"/>
      <c r="T24" s="936"/>
      <c r="U24" s="936"/>
      <c r="V24" s="936"/>
      <c r="W24" s="936"/>
      <c r="X24" s="936"/>
      <c r="Y24" s="936"/>
      <c r="Z24" s="936"/>
      <c r="AA24" s="937"/>
      <c r="AB24" s="369"/>
    </row>
    <row r="25" spans="2:28" ht="9.75" customHeight="1" thickBot="1" x14ac:dyDescent="0.4">
      <c r="B25" s="367"/>
      <c r="C25" s="368"/>
      <c r="D25" s="368"/>
      <c r="E25" s="368"/>
      <c r="F25" s="368"/>
      <c r="G25" s="368"/>
      <c r="H25" s="368"/>
      <c r="I25" s="368"/>
      <c r="J25" s="368"/>
      <c r="K25" s="368"/>
      <c r="L25" s="368"/>
      <c r="M25" s="368"/>
      <c r="N25" s="368"/>
      <c r="O25" s="368"/>
      <c r="P25" s="368"/>
      <c r="Q25" s="368"/>
      <c r="R25" s="368"/>
      <c r="S25" s="368"/>
      <c r="T25" s="368"/>
      <c r="U25" s="368"/>
      <c r="V25" s="368"/>
      <c r="W25" s="368"/>
      <c r="X25" s="368"/>
      <c r="Y25" s="368"/>
      <c r="Z25" s="368"/>
      <c r="AA25" s="368"/>
      <c r="AB25" s="369"/>
    </row>
    <row r="26" spans="2:28" ht="33" customHeight="1" thickBot="1" x14ac:dyDescent="0.4">
      <c r="B26" s="367"/>
      <c r="C26" s="938" t="s">
        <v>26</v>
      </c>
      <c r="D26" s="939"/>
      <c r="E26" s="939"/>
      <c r="F26" s="939"/>
      <c r="G26" s="939"/>
      <c r="H26" s="940"/>
      <c r="I26" s="2335" t="s">
        <v>604</v>
      </c>
      <c r="J26" s="2336"/>
      <c r="K26" s="2336"/>
      <c r="L26" s="2336"/>
      <c r="M26" s="2336"/>
      <c r="N26" s="2336"/>
      <c r="O26" s="2336"/>
      <c r="P26" s="2336"/>
      <c r="Q26" s="2336"/>
      <c r="R26" s="2336"/>
      <c r="S26" s="2336"/>
      <c r="T26" s="2336"/>
      <c r="U26" s="2336"/>
      <c r="V26" s="2336"/>
      <c r="W26" s="2336"/>
      <c r="X26" s="2336"/>
      <c r="Y26" s="2336"/>
      <c r="Z26" s="2336"/>
      <c r="AA26" s="2337"/>
      <c r="AB26" s="369"/>
    </row>
    <row r="27" spans="2:28" ht="8.25" customHeight="1" thickBot="1" x14ac:dyDescent="0.4">
      <c r="B27" s="367"/>
      <c r="C27" s="366"/>
      <c r="D27" s="366"/>
      <c r="E27" s="366"/>
      <c r="F27" s="366"/>
      <c r="G27" s="366"/>
      <c r="H27" s="366"/>
      <c r="I27" s="370"/>
      <c r="J27" s="370"/>
      <c r="K27" s="370"/>
      <c r="L27" s="370"/>
      <c r="M27" s="370"/>
      <c r="N27" s="370"/>
      <c r="O27" s="370"/>
      <c r="P27" s="370"/>
      <c r="Q27" s="370"/>
      <c r="R27" s="370"/>
      <c r="S27" s="370"/>
      <c r="T27" s="370"/>
      <c r="U27" s="370"/>
      <c r="V27" s="370"/>
      <c r="W27" s="370"/>
      <c r="X27" s="370"/>
      <c r="Y27" s="370"/>
      <c r="Z27" s="370"/>
      <c r="AA27" s="370"/>
      <c r="AB27" s="369"/>
    </row>
    <row r="28" spans="2:28" ht="53.25" customHeight="1" thickBot="1" x14ac:dyDescent="0.4">
      <c r="B28" s="367"/>
      <c r="C28" s="938" t="s">
        <v>28</v>
      </c>
      <c r="D28" s="939"/>
      <c r="E28" s="939"/>
      <c r="F28" s="939"/>
      <c r="G28" s="939"/>
      <c r="H28" s="940"/>
      <c r="I28" s="1269">
        <v>0.95</v>
      </c>
      <c r="J28" s="1887"/>
      <c r="K28" s="944" t="s">
        <v>29</v>
      </c>
      <c r="L28" s="945"/>
      <c r="M28" s="945"/>
      <c r="N28" s="946"/>
      <c r="O28" s="1125" t="s">
        <v>30</v>
      </c>
      <c r="P28" s="1124"/>
      <c r="Q28" s="1124"/>
      <c r="R28" s="1126"/>
      <c r="S28" s="123"/>
      <c r="T28" s="1124" t="s">
        <v>31</v>
      </c>
      <c r="U28" s="1124"/>
      <c r="V28" s="1126"/>
      <c r="W28" s="210" t="s">
        <v>97</v>
      </c>
      <c r="X28" s="1208" t="s">
        <v>33</v>
      </c>
      <c r="Y28" s="1209"/>
      <c r="Z28" s="1210"/>
      <c r="AA28" s="381"/>
      <c r="AB28" s="369"/>
    </row>
    <row r="29" spans="2:28" ht="7.5" customHeight="1" thickBot="1" x14ac:dyDescent="0.4">
      <c r="B29" s="367"/>
      <c r="C29" s="368"/>
      <c r="D29" s="368"/>
      <c r="E29" s="368"/>
      <c r="F29" s="368"/>
      <c r="G29" s="368"/>
      <c r="H29" s="368"/>
      <c r="I29" s="368"/>
      <c r="J29" s="368"/>
      <c r="K29" s="368"/>
      <c r="L29" s="368"/>
      <c r="M29" s="368"/>
      <c r="N29" s="368"/>
      <c r="O29" s="368"/>
      <c r="P29" s="368"/>
      <c r="Q29" s="368"/>
      <c r="R29" s="368"/>
      <c r="S29" s="368"/>
      <c r="T29" s="368"/>
      <c r="U29" s="368"/>
      <c r="V29" s="368"/>
      <c r="W29" s="368"/>
      <c r="X29" s="368"/>
      <c r="Y29" s="368"/>
      <c r="Z29" s="368"/>
      <c r="AA29" s="368"/>
      <c r="AB29" s="369"/>
    </row>
    <row r="30" spans="2:28" ht="15" customHeight="1" x14ac:dyDescent="0.35">
      <c r="B30" s="367"/>
      <c r="C30" s="778" t="s">
        <v>34</v>
      </c>
      <c r="D30" s="779"/>
      <c r="E30" s="779"/>
      <c r="F30" s="779"/>
      <c r="G30" s="779"/>
      <c r="H30" s="779"/>
      <c r="I30" s="779"/>
      <c r="J30" s="780"/>
      <c r="K30" s="787" t="s">
        <v>35</v>
      </c>
      <c r="L30" s="788"/>
      <c r="M30" s="788"/>
      <c r="N30" s="788"/>
      <c r="O30" s="788"/>
      <c r="P30" s="788"/>
      <c r="Q30" s="788"/>
      <c r="R30" s="788"/>
      <c r="S30" s="789" t="s">
        <v>36</v>
      </c>
      <c r="T30" s="789"/>
      <c r="U30" s="789"/>
      <c r="V30" s="789"/>
      <c r="W30" s="789"/>
      <c r="X30" s="915" t="s">
        <v>37</v>
      </c>
      <c r="Y30" s="915"/>
      <c r="Z30" s="915"/>
      <c r="AA30" s="916"/>
      <c r="AB30" s="369"/>
    </row>
    <row r="31" spans="2:28" ht="14.25" customHeight="1" x14ac:dyDescent="0.35">
      <c r="B31" s="367"/>
      <c r="C31" s="781"/>
      <c r="D31" s="782"/>
      <c r="E31" s="782"/>
      <c r="F31" s="782"/>
      <c r="G31" s="782"/>
      <c r="H31" s="782"/>
      <c r="I31" s="782"/>
      <c r="J31" s="783"/>
      <c r="K31" s="795" t="s">
        <v>38</v>
      </c>
      <c r="L31" s="771"/>
      <c r="M31" s="771"/>
      <c r="N31" s="771"/>
      <c r="O31" s="771" t="s">
        <v>39</v>
      </c>
      <c r="P31" s="771"/>
      <c r="Q31" s="771"/>
      <c r="R31" s="771"/>
      <c r="S31" s="771" t="s">
        <v>38</v>
      </c>
      <c r="T31" s="771"/>
      <c r="U31" s="771" t="s">
        <v>39</v>
      </c>
      <c r="V31" s="771"/>
      <c r="W31" s="771"/>
      <c r="X31" s="771" t="s">
        <v>38</v>
      </c>
      <c r="Y31" s="771"/>
      <c r="Z31" s="771" t="s">
        <v>39</v>
      </c>
      <c r="AA31" s="772"/>
      <c r="AB31" s="369"/>
    </row>
    <row r="32" spans="2:28" ht="15" customHeight="1" thickBot="1" x14ac:dyDescent="0.4">
      <c r="B32" s="367"/>
      <c r="C32" s="784"/>
      <c r="D32" s="785"/>
      <c r="E32" s="785"/>
      <c r="F32" s="785"/>
      <c r="G32" s="785"/>
      <c r="H32" s="785"/>
      <c r="I32" s="785"/>
      <c r="J32" s="786"/>
      <c r="K32" s="773">
        <v>0</v>
      </c>
      <c r="L32" s="774"/>
      <c r="M32" s="774"/>
      <c r="N32" s="774"/>
      <c r="O32" s="774">
        <v>79</v>
      </c>
      <c r="P32" s="774"/>
      <c r="Q32" s="774"/>
      <c r="R32" s="774"/>
      <c r="S32" s="774">
        <v>80</v>
      </c>
      <c r="T32" s="774"/>
      <c r="U32" s="774">
        <v>94</v>
      </c>
      <c r="V32" s="774"/>
      <c r="W32" s="774"/>
      <c r="X32" s="774">
        <v>95</v>
      </c>
      <c r="Y32" s="774"/>
      <c r="Z32" s="774">
        <v>100</v>
      </c>
      <c r="AA32" s="777"/>
      <c r="AB32" s="369"/>
    </row>
    <row r="33" spans="2:28" ht="8.25" customHeight="1" thickBot="1" x14ac:dyDescent="0.4">
      <c r="B33" s="367"/>
      <c r="C33" s="368"/>
      <c r="D33" s="368"/>
      <c r="E33" s="368"/>
      <c r="F33" s="368"/>
      <c r="G33" s="368"/>
      <c r="H33" s="368"/>
      <c r="I33" s="368"/>
      <c r="J33" s="368"/>
      <c r="K33" s="368"/>
      <c r="L33" s="368"/>
      <c r="M33" s="368"/>
      <c r="N33" s="368"/>
      <c r="O33" s="368"/>
      <c r="P33" s="368"/>
      <c r="Q33" s="368"/>
      <c r="R33" s="368"/>
      <c r="S33" s="368"/>
      <c r="T33" s="368"/>
      <c r="U33" s="368"/>
      <c r="V33" s="368"/>
      <c r="W33" s="368"/>
      <c r="X33" s="368"/>
      <c r="Y33" s="368"/>
      <c r="Z33" s="368"/>
      <c r="AA33" s="368"/>
      <c r="AB33" s="369"/>
    </row>
    <row r="34" spans="2:28" s="371" customFormat="1" ht="15.75" customHeight="1" thickBot="1" x14ac:dyDescent="0.4">
      <c r="B34" s="418"/>
      <c r="C34" s="2317" t="s">
        <v>40</v>
      </c>
      <c r="D34" s="2318"/>
      <c r="E34" s="2318"/>
      <c r="F34" s="2318"/>
      <c r="G34" s="2318"/>
      <c r="H34" s="2318"/>
      <c r="I34" s="2318"/>
      <c r="J34" s="2318"/>
      <c r="K34" s="2318"/>
      <c r="L34" s="2318"/>
      <c r="M34" s="2318"/>
      <c r="N34" s="2318"/>
      <c r="O34" s="2318"/>
      <c r="P34" s="2318"/>
      <c r="Q34" s="2318"/>
      <c r="R34" s="2318"/>
      <c r="S34" s="2318"/>
      <c r="T34" s="2318"/>
      <c r="U34" s="2318"/>
      <c r="V34" s="2318"/>
      <c r="W34" s="2318"/>
      <c r="X34" s="2318"/>
      <c r="Y34" s="2318"/>
      <c r="Z34" s="2318"/>
      <c r="AA34" s="2319"/>
      <c r="AB34" s="369"/>
    </row>
    <row r="35" spans="2:28" s="371" customFormat="1" ht="67.5" customHeight="1" x14ac:dyDescent="0.35">
      <c r="B35" s="418"/>
      <c r="C35" s="1331" t="s">
        <v>41</v>
      </c>
      <c r="D35" s="1332"/>
      <c r="E35" s="1332"/>
      <c r="F35" s="1332"/>
      <c r="G35" s="1332"/>
      <c r="H35" s="421" t="s">
        <v>605</v>
      </c>
      <c r="I35" s="421" t="s">
        <v>606</v>
      </c>
      <c r="J35" s="419" t="s">
        <v>607</v>
      </c>
      <c r="K35" s="769" t="s">
        <v>43</v>
      </c>
      <c r="L35" s="769"/>
      <c r="M35" s="769"/>
      <c r="N35" s="769"/>
      <c r="O35" s="769"/>
      <c r="P35" s="769"/>
      <c r="Q35" s="769"/>
      <c r="R35" s="769"/>
      <c r="S35" s="769"/>
      <c r="T35" s="769"/>
      <c r="U35" s="769"/>
      <c r="V35" s="769"/>
      <c r="W35" s="769"/>
      <c r="X35" s="769"/>
      <c r="Y35" s="769"/>
      <c r="Z35" s="769"/>
      <c r="AA35" s="770"/>
      <c r="AB35" s="369"/>
    </row>
    <row r="36" spans="2:28" s="371" customFormat="1" ht="87.75" customHeight="1" x14ac:dyDescent="0.35">
      <c r="B36" s="418"/>
      <c r="C36" s="2312" t="s">
        <v>212</v>
      </c>
      <c r="D36" s="2313"/>
      <c r="E36" s="2313"/>
      <c r="F36" s="2313"/>
      <c r="G36" s="2313"/>
      <c r="H36" s="211">
        <v>20</v>
      </c>
      <c r="I36" s="212">
        <v>20</v>
      </c>
      <c r="J36" s="171">
        <f>+H36/I36</f>
        <v>1</v>
      </c>
      <c r="K36" s="2314" t="s">
        <v>608</v>
      </c>
      <c r="L36" s="2315"/>
      <c r="M36" s="2315"/>
      <c r="N36" s="2315"/>
      <c r="O36" s="2315"/>
      <c r="P36" s="2315"/>
      <c r="Q36" s="2315"/>
      <c r="R36" s="2315"/>
      <c r="S36" s="2315"/>
      <c r="T36" s="2315"/>
      <c r="U36" s="2315"/>
      <c r="V36" s="2315"/>
      <c r="W36" s="2315"/>
      <c r="X36" s="2315"/>
      <c r="Y36" s="2315"/>
      <c r="Z36" s="2315"/>
      <c r="AA36" s="2316"/>
      <c r="AB36" s="369"/>
    </row>
    <row r="37" spans="2:28" s="371" customFormat="1" ht="92.25" customHeight="1" x14ac:dyDescent="0.35">
      <c r="B37" s="418"/>
      <c r="C37" s="2312" t="s">
        <v>214</v>
      </c>
      <c r="D37" s="2313"/>
      <c r="E37" s="2313"/>
      <c r="F37" s="2313"/>
      <c r="G37" s="2313"/>
      <c r="H37" s="170">
        <v>39</v>
      </c>
      <c r="I37" s="170">
        <v>42</v>
      </c>
      <c r="J37" s="171">
        <f>+H37/I37</f>
        <v>0.9285714285714286</v>
      </c>
      <c r="K37" s="2325" t="s">
        <v>894</v>
      </c>
      <c r="L37" s="2326"/>
      <c r="M37" s="2326"/>
      <c r="N37" s="2326"/>
      <c r="O37" s="2326"/>
      <c r="P37" s="2326"/>
      <c r="Q37" s="2326"/>
      <c r="R37" s="2326"/>
      <c r="S37" s="2326"/>
      <c r="T37" s="2326"/>
      <c r="U37" s="2326"/>
      <c r="V37" s="2326"/>
      <c r="W37" s="2326"/>
      <c r="X37" s="2326"/>
      <c r="Y37" s="2326"/>
      <c r="Z37" s="2326"/>
      <c r="AA37" s="2327"/>
      <c r="AB37" s="369"/>
    </row>
    <row r="38" spans="2:28" s="371" customFormat="1" x14ac:dyDescent="0.35">
      <c r="B38" s="418"/>
      <c r="C38" s="2312" t="s">
        <v>215</v>
      </c>
      <c r="D38" s="2313"/>
      <c r="E38" s="2313"/>
      <c r="F38" s="2313"/>
      <c r="G38" s="2313"/>
      <c r="H38" s="170"/>
      <c r="I38" s="170"/>
      <c r="J38" s="171"/>
      <c r="K38" s="2325"/>
      <c r="L38" s="2326"/>
      <c r="M38" s="2326"/>
      <c r="N38" s="2326"/>
      <c r="O38" s="2326"/>
      <c r="P38" s="2326"/>
      <c r="Q38" s="2326"/>
      <c r="R38" s="2326"/>
      <c r="S38" s="2326"/>
      <c r="T38" s="2326"/>
      <c r="U38" s="2326"/>
      <c r="V38" s="2326"/>
      <c r="W38" s="2326"/>
      <c r="X38" s="2326"/>
      <c r="Y38" s="2326"/>
      <c r="Z38" s="2326"/>
      <c r="AA38" s="2327"/>
      <c r="AB38" s="369"/>
    </row>
    <row r="39" spans="2:28" s="371" customFormat="1" ht="15" thickBot="1" x14ac:dyDescent="0.4">
      <c r="B39" s="418"/>
      <c r="C39" s="2328" t="s">
        <v>216</v>
      </c>
      <c r="D39" s="2329"/>
      <c r="E39" s="2329"/>
      <c r="F39" s="2329"/>
      <c r="G39" s="2329"/>
      <c r="H39" s="213"/>
      <c r="I39" s="213"/>
      <c r="J39" s="213"/>
      <c r="K39" s="2330"/>
      <c r="L39" s="2330"/>
      <c r="M39" s="2330"/>
      <c r="N39" s="2330"/>
      <c r="O39" s="2330"/>
      <c r="P39" s="2330"/>
      <c r="Q39" s="2330"/>
      <c r="R39" s="2330"/>
      <c r="S39" s="2330"/>
      <c r="T39" s="2330"/>
      <c r="U39" s="2330"/>
      <c r="V39" s="2330"/>
      <c r="W39" s="2330"/>
      <c r="X39" s="2330"/>
      <c r="Y39" s="2330"/>
      <c r="Z39" s="2330"/>
      <c r="AA39" s="2331"/>
      <c r="AB39" s="369"/>
    </row>
    <row r="40" spans="2:28" s="371" customFormat="1" ht="15.75" customHeight="1" thickTop="1" thickBot="1" x14ac:dyDescent="0.4">
      <c r="B40" s="418"/>
      <c r="C40" s="1984" t="s">
        <v>609</v>
      </c>
      <c r="D40" s="1985"/>
      <c r="E40" s="1985"/>
      <c r="F40" s="1985"/>
      <c r="G40" s="1985"/>
      <c r="H40" s="214">
        <f>SUM(H36:H39)</f>
        <v>59</v>
      </c>
      <c r="I40" s="214">
        <f>SUM(I36:I39)</f>
        <v>62</v>
      </c>
      <c r="J40" s="215">
        <f>+H40/I40</f>
        <v>0.95161290322580649</v>
      </c>
      <c r="K40" s="2323"/>
      <c r="L40" s="2323"/>
      <c r="M40" s="2323"/>
      <c r="N40" s="2323"/>
      <c r="O40" s="2323"/>
      <c r="P40" s="2323"/>
      <c r="Q40" s="2323"/>
      <c r="R40" s="2323"/>
      <c r="S40" s="2323"/>
      <c r="T40" s="2323"/>
      <c r="U40" s="2323"/>
      <c r="V40" s="2323"/>
      <c r="W40" s="2323"/>
      <c r="X40" s="2323"/>
      <c r="Y40" s="2323"/>
      <c r="Z40" s="2323"/>
      <c r="AA40" s="2324"/>
      <c r="AB40" s="369"/>
    </row>
    <row r="41" spans="2:28" s="371" customFormat="1" ht="7.5" customHeight="1" thickBot="1" x14ac:dyDescent="0.4">
      <c r="B41" s="418"/>
      <c r="C41" s="368"/>
      <c r="D41" s="368"/>
      <c r="E41" s="368"/>
      <c r="F41" s="368"/>
      <c r="G41" s="368"/>
      <c r="H41" s="142"/>
      <c r="I41" s="216"/>
      <c r="J41" s="143"/>
      <c r="K41" s="368"/>
      <c r="L41" s="368"/>
      <c r="M41" s="368"/>
      <c r="N41" s="368"/>
      <c r="O41" s="368"/>
      <c r="P41" s="368"/>
      <c r="Q41" s="368"/>
      <c r="R41" s="368"/>
      <c r="S41" s="368"/>
      <c r="T41" s="368"/>
      <c r="U41" s="368"/>
      <c r="V41" s="368"/>
      <c r="W41" s="368"/>
      <c r="X41" s="368"/>
      <c r="Y41" s="368"/>
      <c r="Z41" s="368"/>
      <c r="AA41" s="368"/>
      <c r="AB41" s="369"/>
    </row>
    <row r="42" spans="2:28" s="371" customFormat="1" ht="14.25" customHeight="1" thickBot="1" x14ac:dyDescent="0.4">
      <c r="B42" s="418"/>
      <c r="C42" s="798" t="s">
        <v>47</v>
      </c>
      <c r="D42" s="799"/>
      <c r="E42" s="799"/>
      <c r="F42" s="799"/>
      <c r="G42" s="799"/>
      <c r="H42" s="799"/>
      <c r="I42" s="799"/>
      <c r="J42" s="799"/>
      <c r="K42" s="799"/>
      <c r="L42" s="799"/>
      <c r="M42" s="799"/>
      <c r="N42" s="799"/>
      <c r="O42" s="799"/>
      <c r="P42" s="799"/>
      <c r="Q42" s="799"/>
      <c r="R42" s="799"/>
      <c r="S42" s="799"/>
      <c r="T42" s="799"/>
      <c r="U42" s="799"/>
      <c r="V42" s="799"/>
      <c r="W42" s="799"/>
      <c r="X42" s="799"/>
      <c r="Y42" s="799"/>
      <c r="Z42" s="799"/>
      <c r="AA42" s="800"/>
      <c r="AB42" s="369"/>
    </row>
    <row r="43" spans="2:28" x14ac:dyDescent="0.35">
      <c r="B43" s="367"/>
      <c r="C43" s="724"/>
      <c r="D43" s="725"/>
      <c r="E43" s="725"/>
      <c r="F43" s="725"/>
      <c r="G43" s="725"/>
      <c r="H43" s="725"/>
      <c r="I43" s="725"/>
      <c r="J43" s="725"/>
      <c r="K43" s="725"/>
      <c r="L43" s="725"/>
      <c r="M43" s="725"/>
      <c r="N43" s="725"/>
      <c r="O43" s="725"/>
      <c r="P43" s="725"/>
      <c r="Q43" s="725"/>
      <c r="R43" s="725"/>
      <c r="S43" s="725"/>
      <c r="T43" s="725"/>
      <c r="U43" s="725"/>
      <c r="V43" s="725"/>
      <c r="W43" s="725"/>
      <c r="X43" s="725"/>
      <c r="Y43" s="725"/>
      <c r="Z43" s="725"/>
      <c r="AA43" s="726"/>
      <c r="AB43" s="369"/>
    </row>
    <row r="44" spans="2:28" x14ac:dyDescent="0.35">
      <c r="B44" s="367"/>
      <c r="C44" s="727"/>
      <c r="D44" s="728"/>
      <c r="E44" s="728"/>
      <c r="F44" s="728"/>
      <c r="G44" s="728"/>
      <c r="H44" s="728"/>
      <c r="I44" s="728"/>
      <c r="J44" s="728"/>
      <c r="K44" s="728"/>
      <c r="L44" s="728"/>
      <c r="M44" s="728"/>
      <c r="N44" s="728"/>
      <c r="O44" s="728"/>
      <c r="P44" s="728"/>
      <c r="Q44" s="728"/>
      <c r="R44" s="728"/>
      <c r="S44" s="728"/>
      <c r="T44" s="728"/>
      <c r="U44" s="728"/>
      <c r="V44" s="728"/>
      <c r="W44" s="728"/>
      <c r="X44" s="728"/>
      <c r="Y44" s="728"/>
      <c r="Z44" s="728"/>
      <c r="AA44" s="729"/>
      <c r="AB44" s="369"/>
    </row>
    <row r="45" spans="2:28" x14ac:dyDescent="0.35">
      <c r="B45" s="367"/>
      <c r="C45" s="727"/>
      <c r="D45" s="728"/>
      <c r="E45" s="728"/>
      <c r="F45" s="728"/>
      <c r="G45" s="728"/>
      <c r="H45" s="728"/>
      <c r="I45" s="728"/>
      <c r="J45" s="728"/>
      <c r="K45" s="728"/>
      <c r="L45" s="728"/>
      <c r="M45" s="728"/>
      <c r="N45" s="728"/>
      <c r="O45" s="728"/>
      <c r="P45" s="728"/>
      <c r="Q45" s="728"/>
      <c r="R45" s="728"/>
      <c r="S45" s="728"/>
      <c r="T45" s="728"/>
      <c r="U45" s="728"/>
      <c r="V45" s="728"/>
      <c r="W45" s="728"/>
      <c r="X45" s="728"/>
      <c r="Y45" s="728"/>
      <c r="Z45" s="728"/>
      <c r="AA45" s="729"/>
      <c r="AB45" s="369"/>
    </row>
    <row r="46" spans="2:28" x14ac:dyDescent="0.35">
      <c r="B46" s="367"/>
      <c r="C46" s="727"/>
      <c r="D46" s="728"/>
      <c r="E46" s="728"/>
      <c r="F46" s="728"/>
      <c r="G46" s="728"/>
      <c r="H46" s="728"/>
      <c r="I46" s="728"/>
      <c r="J46" s="728"/>
      <c r="K46" s="728"/>
      <c r="L46" s="728"/>
      <c r="M46" s="728"/>
      <c r="N46" s="728"/>
      <c r="O46" s="728"/>
      <c r="P46" s="728"/>
      <c r="Q46" s="728"/>
      <c r="R46" s="728"/>
      <c r="S46" s="728"/>
      <c r="T46" s="728"/>
      <c r="U46" s="728"/>
      <c r="V46" s="728"/>
      <c r="W46" s="728"/>
      <c r="X46" s="728"/>
      <c r="Y46" s="728"/>
      <c r="Z46" s="728"/>
      <c r="AA46" s="729"/>
      <c r="AB46" s="369"/>
    </row>
    <row r="47" spans="2:28" x14ac:dyDescent="0.35">
      <c r="B47" s="367"/>
      <c r="C47" s="727"/>
      <c r="D47" s="728"/>
      <c r="E47" s="728"/>
      <c r="F47" s="728"/>
      <c r="G47" s="728"/>
      <c r="H47" s="728"/>
      <c r="I47" s="728"/>
      <c r="J47" s="728"/>
      <c r="K47" s="728"/>
      <c r="L47" s="728"/>
      <c r="M47" s="728"/>
      <c r="N47" s="728"/>
      <c r="O47" s="728"/>
      <c r="P47" s="728"/>
      <c r="Q47" s="728"/>
      <c r="R47" s="728"/>
      <c r="S47" s="728"/>
      <c r="T47" s="728"/>
      <c r="U47" s="728"/>
      <c r="V47" s="728"/>
      <c r="W47" s="728"/>
      <c r="X47" s="728"/>
      <c r="Y47" s="728"/>
      <c r="Z47" s="728"/>
      <c r="AA47" s="729"/>
      <c r="AB47" s="369"/>
    </row>
    <row r="48" spans="2:28" x14ac:dyDescent="0.35">
      <c r="B48" s="367"/>
      <c r="C48" s="727"/>
      <c r="D48" s="728"/>
      <c r="E48" s="728"/>
      <c r="F48" s="728"/>
      <c r="G48" s="728"/>
      <c r="H48" s="728"/>
      <c r="I48" s="728"/>
      <c r="J48" s="728"/>
      <c r="K48" s="728"/>
      <c r="L48" s="728"/>
      <c r="M48" s="728"/>
      <c r="N48" s="728"/>
      <c r="O48" s="728"/>
      <c r="P48" s="728"/>
      <c r="Q48" s="728"/>
      <c r="R48" s="728"/>
      <c r="S48" s="728"/>
      <c r="T48" s="728"/>
      <c r="U48" s="728"/>
      <c r="V48" s="728"/>
      <c r="W48" s="728"/>
      <c r="X48" s="728"/>
      <c r="Y48" s="728"/>
      <c r="Z48" s="728"/>
      <c r="AA48" s="729"/>
      <c r="AB48" s="369"/>
    </row>
    <row r="49" spans="2:28" x14ac:dyDescent="0.35">
      <c r="B49" s="367"/>
      <c r="C49" s="727"/>
      <c r="D49" s="728"/>
      <c r="E49" s="728"/>
      <c r="F49" s="728"/>
      <c r="G49" s="728"/>
      <c r="H49" s="728"/>
      <c r="I49" s="728"/>
      <c r="J49" s="728"/>
      <c r="K49" s="728"/>
      <c r="L49" s="728"/>
      <c r="M49" s="728"/>
      <c r="N49" s="728"/>
      <c r="O49" s="728"/>
      <c r="P49" s="728"/>
      <c r="Q49" s="728"/>
      <c r="R49" s="728"/>
      <c r="S49" s="728"/>
      <c r="T49" s="728"/>
      <c r="U49" s="728"/>
      <c r="V49" s="728"/>
      <c r="W49" s="728"/>
      <c r="X49" s="728"/>
      <c r="Y49" s="728"/>
      <c r="Z49" s="728"/>
      <c r="AA49" s="729"/>
      <c r="AB49" s="369"/>
    </row>
    <row r="50" spans="2:28" x14ac:dyDescent="0.35">
      <c r="B50" s="367"/>
      <c r="C50" s="727"/>
      <c r="D50" s="728"/>
      <c r="E50" s="728"/>
      <c r="F50" s="728"/>
      <c r="G50" s="728"/>
      <c r="H50" s="728"/>
      <c r="I50" s="728"/>
      <c r="J50" s="728"/>
      <c r="K50" s="728"/>
      <c r="L50" s="728"/>
      <c r="M50" s="728"/>
      <c r="N50" s="728"/>
      <c r="O50" s="728"/>
      <c r="P50" s="728"/>
      <c r="Q50" s="728"/>
      <c r="R50" s="728"/>
      <c r="S50" s="728"/>
      <c r="T50" s="728"/>
      <c r="U50" s="728"/>
      <c r="V50" s="728"/>
      <c r="W50" s="728"/>
      <c r="X50" s="728"/>
      <c r="Y50" s="728"/>
      <c r="Z50" s="728"/>
      <c r="AA50" s="729"/>
      <c r="AB50" s="369"/>
    </row>
    <row r="51" spans="2:28" x14ac:dyDescent="0.35">
      <c r="B51" s="367"/>
      <c r="C51" s="727"/>
      <c r="D51" s="728"/>
      <c r="E51" s="728"/>
      <c r="F51" s="728"/>
      <c r="G51" s="728"/>
      <c r="H51" s="728"/>
      <c r="I51" s="728"/>
      <c r="J51" s="728"/>
      <c r="K51" s="728"/>
      <c r="L51" s="728"/>
      <c r="M51" s="728"/>
      <c r="N51" s="728"/>
      <c r="O51" s="728"/>
      <c r="P51" s="728"/>
      <c r="Q51" s="728"/>
      <c r="R51" s="728"/>
      <c r="S51" s="728"/>
      <c r="T51" s="728"/>
      <c r="U51" s="728"/>
      <c r="V51" s="728"/>
      <c r="W51" s="728"/>
      <c r="X51" s="728"/>
      <c r="Y51" s="728"/>
      <c r="Z51" s="728"/>
      <c r="AA51" s="729"/>
      <c r="AB51" s="369"/>
    </row>
    <row r="52" spans="2:28" x14ac:dyDescent="0.35">
      <c r="B52" s="367"/>
      <c r="C52" s="727"/>
      <c r="D52" s="728"/>
      <c r="E52" s="728"/>
      <c r="F52" s="728"/>
      <c r="G52" s="728"/>
      <c r="H52" s="728"/>
      <c r="I52" s="728"/>
      <c r="J52" s="728"/>
      <c r="K52" s="728"/>
      <c r="L52" s="728"/>
      <c r="M52" s="728"/>
      <c r="N52" s="728"/>
      <c r="O52" s="728"/>
      <c r="P52" s="728"/>
      <c r="Q52" s="728"/>
      <c r="R52" s="728"/>
      <c r="S52" s="728"/>
      <c r="T52" s="728"/>
      <c r="U52" s="728"/>
      <c r="V52" s="728"/>
      <c r="W52" s="728"/>
      <c r="X52" s="728"/>
      <c r="Y52" s="728"/>
      <c r="Z52" s="728"/>
      <c r="AA52" s="729"/>
      <c r="AB52" s="369"/>
    </row>
    <row r="53" spans="2:28" x14ac:dyDescent="0.35">
      <c r="B53" s="367"/>
      <c r="C53" s="727"/>
      <c r="D53" s="728"/>
      <c r="E53" s="728"/>
      <c r="F53" s="728"/>
      <c r="G53" s="728"/>
      <c r="H53" s="728"/>
      <c r="I53" s="728"/>
      <c r="J53" s="728"/>
      <c r="K53" s="728"/>
      <c r="L53" s="728"/>
      <c r="M53" s="728"/>
      <c r="N53" s="728"/>
      <c r="O53" s="728"/>
      <c r="P53" s="728"/>
      <c r="Q53" s="728"/>
      <c r="R53" s="728"/>
      <c r="S53" s="728"/>
      <c r="T53" s="728"/>
      <c r="U53" s="728"/>
      <c r="V53" s="728"/>
      <c r="W53" s="728"/>
      <c r="X53" s="728"/>
      <c r="Y53" s="728"/>
      <c r="Z53" s="728"/>
      <c r="AA53" s="729"/>
      <c r="AB53" s="369"/>
    </row>
    <row r="54" spans="2:28" x14ac:dyDescent="0.35">
      <c r="B54" s="367"/>
      <c r="C54" s="727"/>
      <c r="D54" s="728"/>
      <c r="E54" s="728"/>
      <c r="F54" s="728"/>
      <c r="G54" s="728"/>
      <c r="H54" s="728"/>
      <c r="I54" s="728"/>
      <c r="J54" s="728"/>
      <c r="K54" s="728"/>
      <c r="L54" s="728"/>
      <c r="M54" s="728"/>
      <c r="N54" s="728"/>
      <c r="O54" s="728"/>
      <c r="P54" s="728"/>
      <c r="Q54" s="728"/>
      <c r="R54" s="728"/>
      <c r="S54" s="728"/>
      <c r="T54" s="728"/>
      <c r="U54" s="728"/>
      <c r="V54" s="728"/>
      <c r="W54" s="728"/>
      <c r="X54" s="728"/>
      <c r="Y54" s="728"/>
      <c r="Z54" s="728"/>
      <c r="AA54" s="729"/>
      <c r="AB54" s="369"/>
    </row>
    <row r="55" spans="2:28" ht="15" thickBot="1" x14ac:dyDescent="0.4">
      <c r="B55" s="367"/>
      <c r="C55" s="730"/>
      <c r="D55" s="731"/>
      <c r="E55" s="731"/>
      <c r="F55" s="731"/>
      <c r="G55" s="731"/>
      <c r="H55" s="731"/>
      <c r="I55" s="731"/>
      <c r="J55" s="731"/>
      <c r="K55" s="731"/>
      <c r="L55" s="731"/>
      <c r="M55" s="731"/>
      <c r="N55" s="731"/>
      <c r="O55" s="731"/>
      <c r="P55" s="731"/>
      <c r="Q55" s="731"/>
      <c r="R55" s="731"/>
      <c r="S55" s="731"/>
      <c r="T55" s="731"/>
      <c r="U55" s="731"/>
      <c r="V55" s="731"/>
      <c r="W55" s="731"/>
      <c r="X55" s="731"/>
      <c r="Y55" s="731"/>
      <c r="Z55" s="731"/>
      <c r="AA55" s="732"/>
      <c r="AB55" s="369"/>
    </row>
    <row r="56" spans="2:28" ht="7.5" customHeight="1" x14ac:dyDescent="0.35">
      <c r="B56" s="373"/>
      <c r="C56" s="144"/>
      <c r="D56" s="144"/>
      <c r="E56" s="144"/>
      <c r="F56" s="144"/>
      <c r="G56" s="144"/>
      <c r="H56" s="144"/>
      <c r="I56" s="144"/>
      <c r="J56" s="144"/>
      <c r="K56" s="144"/>
      <c r="L56" s="144"/>
      <c r="M56" s="144"/>
      <c r="N56" s="144"/>
      <c r="O56" s="144"/>
      <c r="P56" s="144"/>
      <c r="Q56" s="144"/>
      <c r="R56" s="144"/>
      <c r="S56" s="144"/>
      <c r="T56" s="144"/>
      <c r="U56" s="144"/>
      <c r="V56" s="144"/>
      <c r="W56" s="144"/>
      <c r="X56" s="144"/>
      <c r="Y56" s="144"/>
      <c r="Z56" s="144"/>
      <c r="AA56" s="144"/>
      <c r="AB56" s="374"/>
    </row>
    <row r="57" spans="2:28" ht="8.25" customHeight="1" thickBot="1" x14ac:dyDescent="0.4">
      <c r="B57" s="375"/>
      <c r="C57" s="145"/>
      <c r="D57" s="145"/>
      <c r="E57" s="145"/>
      <c r="F57" s="145"/>
      <c r="G57" s="145"/>
      <c r="H57" s="145"/>
      <c r="I57" s="145"/>
      <c r="J57" s="145"/>
      <c r="K57" s="145"/>
      <c r="L57" s="145"/>
      <c r="M57" s="145"/>
      <c r="N57" s="145"/>
      <c r="O57" s="145"/>
      <c r="P57" s="145"/>
      <c r="Q57" s="145"/>
      <c r="R57" s="145"/>
      <c r="S57" s="145"/>
      <c r="T57" s="145"/>
      <c r="U57" s="145"/>
      <c r="V57" s="145"/>
      <c r="W57" s="145"/>
      <c r="X57" s="145"/>
      <c r="Y57" s="145"/>
      <c r="Z57" s="145"/>
      <c r="AA57" s="145"/>
      <c r="AB57" s="376"/>
    </row>
    <row r="58" spans="2:28" ht="17.25" customHeight="1" x14ac:dyDescent="0.35">
      <c r="B58" s="377"/>
      <c r="C58" s="2332" t="s">
        <v>41</v>
      </c>
      <c r="D58" s="2303"/>
      <c r="E58" s="2303"/>
      <c r="F58" s="2303"/>
      <c r="G58" s="2303"/>
      <c r="H58" s="2303" t="s">
        <v>68</v>
      </c>
      <c r="I58" s="2303"/>
      <c r="J58" s="2303" t="s">
        <v>48</v>
      </c>
      <c r="K58" s="2303"/>
      <c r="L58" s="2303"/>
      <c r="M58" s="2303"/>
      <c r="N58" s="2303" t="s">
        <v>49</v>
      </c>
      <c r="O58" s="2303"/>
      <c r="P58" s="2303"/>
      <c r="Q58" s="2303"/>
      <c r="R58" s="2303"/>
      <c r="S58" s="2303"/>
      <c r="T58" s="2303"/>
      <c r="U58" s="2303"/>
      <c r="V58" s="2306" t="s">
        <v>50</v>
      </c>
      <c r="W58" s="2306"/>
      <c r="X58" s="2306"/>
      <c r="Y58" s="2306"/>
      <c r="Z58" s="2306"/>
      <c r="AA58" s="2307"/>
      <c r="AB58" s="133"/>
    </row>
    <row r="59" spans="2:28" ht="3.75" customHeight="1" x14ac:dyDescent="0.35">
      <c r="B59" s="134"/>
      <c r="C59" s="2333"/>
      <c r="D59" s="2304"/>
      <c r="E59" s="2304"/>
      <c r="F59" s="2304"/>
      <c r="G59" s="2304"/>
      <c r="H59" s="2304"/>
      <c r="I59" s="2304"/>
      <c r="J59" s="2304"/>
      <c r="K59" s="2304"/>
      <c r="L59" s="2304"/>
      <c r="M59" s="2304"/>
      <c r="N59" s="2304"/>
      <c r="O59" s="2304"/>
      <c r="P59" s="2304"/>
      <c r="Q59" s="2304"/>
      <c r="R59" s="2304"/>
      <c r="S59" s="2304"/>
      <c r="T59" s="2304"/>
      <c r="U59" s="2304"/>
      <c r="V59" s="2308"/>
      <c r="W59" s="2308"/>
      <c r="X59" s="2308"/>
      <c r="Y59" s="2308"/>
      <c r="Z59" s="2308"/>
      <c r="AA59" s="2309"/>
      <c r="AB59" s="133"/>
    </row>
    <row r="60" spans="2:28" ht="7.5" customHeight="1" thickBot="1" x14ac:dyDescent="0.4">
      <c r="B60" s="134"/>
      <c r="C60" s="2334"/>
      <c r="D60" s="2305"/>
      <c r="E60" s="2305"/>
      <c r="F60" s="2305"/>
      <c r="G60" s="2305"/>
      <c r="H60" s="2305"/>
      <c r="I60" s="2305"/>
      <c r="J60" s="2305"/>
      <c r="K60" s="2305"/>
      <c r="L60" s="2305"/>
      <c r="M60" s="2305"/>
      <c r="N60" s="2305"/>
      <c r="O60" s="2305"/>
      <c r="P60" s="2305"/>
      <c r="Q60" s="2305"/>
      <c r="R60" s="2305"/>
      <c r="S60" s="2305"/>
      <c r="T60" s="2305"/>
      <c r="U60" s="2305"/>
      <c r="V60" s="2310"/>
      <c r="W60" s="2310"/>
      <c r="X60" s="2310"/>
      <c r="Y60" s="2310"/>
      <c r="Z60" s="2310"/>
      <c r="AA60" s="2311"/>
      <c r="AB60" s="133"/>
    </row>
    <row r="61" spans="2:28" ht="145.5" customHeight="1" x14ac:dyDescent="0.35">
      <c r="B61" s="377"/>
      <c r="C61" s="2320" t="s">
        <v>610</v>
      </c>
      <c r="D61" s="1010"/>
      <c r="E61" s="1010"/>
      <c r="F61" s="1010"/>
      <c r="G61" s="1010"/>
      <c r="H61" s="2296">
        <v>1</v>
      </c>
      <c r="I61" s="2297"/>
      <c r="J61" s="2296">
        <v>1</v>
      </c>
      <c r="K61" s="2297"/>
      <c r="L61" s="2297"/>
      <c r="M61" s="2297"/>
      <c r="N61" s="2298" t="s">
        <v>611</v>
      </c>
      <c r="O61" s="2298"/>
      <c r="P61" s="2298"/>
      <c r="Q61" s="2298"/>
      <c r="R61" s="2298"/>
      <c r="S61" s="2298"/>
      <c r="T61" s="2298"/>
      <c r="U61" s="2298"/>
      <c r="V61" s="2298"/>
      <c r="W61" s="2298"/>
      <c r="X61" s="2298"/>
      <c r="Y61" s="2298"/>
      <c r="Z61" s="2298"/>
      <c r="AA61" s="2299"/>
      <c r="AB61" s="378"/>
    </row>
    <row r="62" spans="2:28" ht="122.25" customHeight="1" x14ac:dyDescent="0.35">
      <c r="B62" s="377"/>
      <c r="C62" s="2300" t="s">
        <v>612</v>
      </c>
      <c r="D62" s="2301"/>
      <c r="E62" s="2301"/>
      <c r="F62" s="2301"/>
      <c r="G62" s="2301"/>
      <c r="H62" s="1047">
        <v>1</v>
      </c>
      <c r="I62" s="1048"/>
      <c r="J62" s="1047">
        <v>0.93</v>
      </c>
      <c r="K62" s="1048"/>
      <c r="L62" s="1048"/>
      <c r="M62" s="1048"/>
      <c r="N62" s="2302" t="s">
        <v>895</v>
      </c>
      <c r="O62" s="2302"/>
      <c r="P62" s="2302"/>
      <c r="Q62" s="2302"/>
      <c r="R62" s="2302"/>
      <c r="S62" s="2302"/>
      <c r="T62" s="2302"/>
      <c r="U62" s="2302"/>
      <c r="V62" s="2288" t="s">
        <v>896</v>
      </c>
      <c r="W62" s="2288"/>
      <c r="X62" s="2288"/>
      <c r="Y62" s="2288"/>
      <c r="Z62" s="2288"/>
      <c r="AA62" s="2289"/>
      <c r="AB62" s="378"/>
    </row>
    <row r="63" spans="2:28" x14ac:dyDescent="0.35">
      <c r="B63" s="377"/>
      <c r="C63" s="2321" t="s">
        <v>613</v>
      </c>
      <c r="D63" s="2322"/>
      <c r="E63" s="2322"/>
      <c r="F63" s="2322"/>
      <c r="G63" s="2322"/>
      <c r="H63" s="1047"/>
      <c r="I63" s="1048"/>
      <c r="J63" s="1047"/>
      <c r="K63" s="1048"/>
      <c r="L63" s="1048"/>
      <c r="M63" s="1048"/>
      <c r="N63" s="2302"/>
      <c r="O63" s="2302"/>
      <c r="P63" s="2302"/>
      <c r="Q63" s="2302"/>
      <c r="R63" s="2302"/>
      <c r="S63" s="2302"/>
      <c r="T63" s="2302"/>
      <c r="U63" s="2302"/>
      <c r="V63" s="2288"/>
      <c r="W63" s="2288"/>
      <c r="X63" s="2288"/>
      <c r="Y63" s="2288"/>
      <c r="Z63" s="2288"/>
      <c r="AA63" s="2289"/>
      <c r="AB63" s="378"/>
    </row>
    <row r="64" spans="2:28" ht="15" thickBot="1" x14ac:dyDescent="0.4">
      <c r="B64" s="377"/>
      <c r="C64" s="2290" t="s">
        <v>614</v>
      </c>
      <c r="D64" s="2291"/>
      <c r="E64" s="2291"/>
      <c r="F64" s="2291"/>
      <c r="G64" s="2291"/>
      <c r="H64" s="2273"/>
      <c r="I64" s="2274"/>
      <c r="J64" s="2273"/>
      <c r="K64" s="2274"/>
      <c r="L64" s="2274"/>
      <c r="M64" s="2274"/>
      <c r="N64" s="2295"/>
      <c r="O64" s="2295"/>
      <c r="P64" s="2295"/>
      <c r="Q64" s="2295"/>
      <c r="R64" s="2295"/>
      <c r="S64" s="2295"/>
      <c r="T64" s="2295"/>
      <c r="U64" s="2295"/>
      <c r="V64" s="2292"/>
      <c r="W64" s="2293"/>
      <c r="X64" s="2293"/>
      <c r="Y64" s="2293"/>
      <c r="Z64" s="2293"/>
      <c r="AA64" s="2294"/>
      <c r="AB64" s="378"/>
    </row>
    <row r="65" spans="2:28" x14ac:dyDescent="0.35">
      <c r="B65" s="379"/>
      <c r="C65" s="144"/>
      <c r="D65" s="144"/>
      <c r="E65" s="144"/>
      <c r="F65" s="144"/>
      <c r="G65" s="144"/>
      <c r="H65" s="144"/>
      <c r="I65" s="144"/>
      <c r="J65" s="144"/>
      <c r="K65" s="144"/>
      <c r="L65" s="144"/>
      <c r="M65" s="144"/>
      <c r="N65" s="144"/>
      <c r="O65" s="144"/>
      <c r="P65" s="144"/>
      <c r="Q65" s="144"/>
      <c r="R65" s="144"/>
      <c r="S65" s="144"/>
      <c r="T65" s="144"/>
      <c r="U65" s="144"/>
      <c r="V65" s="144"/>
      <c r="W65" s="144"/>
      <c r="X65" s="144"/>
      <c r="Y65" s="144"/>
      <c r="Z65" s="144"/>
      <c r="AA65" s="144"/>
      <c r="AB65" s="380"/>
    </row>
    <row r="104" ht="6" customHeight="1" x14ac:dyDescent="0.35"/>
  </sheetData>
  <mergeCells count="97">
    <mergeCell ref="B2:G4"/>
    <mergeCell ref="H2:AB2"/>
    <mergeCell ref="H3:O3"/>
    <mergeCell ref="P3:AB3"/>
    <mergeCell ref="H4:AB4"/>
    <mergeCell ref="C16:H16"/>
    <mergeCell ref="I16:AA16"/>
    <mergeCell ref="C7:H8"/>
    <mergeCell ref="I7:AA8"/>
    <mergeCell ref="C10:H11"/>
    <mergeCell ref="I10:Q11"/>
    <mergeCell ref="R10:U10"/>
    <mergeCell ref="V10:AA10"/>
    <mergeCell ref="R11:U11"/>
    <mergeCell ref="V11:AA11"/>
    <mergeCell ref="C13:H14"/>
    <mergeCell ref="I13:S14"/>
    <mergeCell ref="T13:AA13"/>
    <mergeCell ref="T14:AA14"/>
    <mergeCell ref="C18:H18"/>
    <mergeCell ref="I18:AA18"/>
    <mergeCell ref="C20:H21"/>
    <mergeCell ref="I20:L21"/>
    <mergeCell ref="M20:S20"/>
    <mergeCell ref="T20:AA20"/>
    <mergeCell ref="M21:S21"/>
    <mergeCell ref="T21:AA21"/>
    <mergeCell ref="C23:I23"/>
    <mergeCell ref="Q23:AA23"/>
    <mergeCell ref="C24:I24"/>
    <mergeCell ref="Q24:AA24"/>
    <mergeCell ref="J23:P23"/>
    <mergeCell ref="J24:P24"/>
    <mergeCell ref="C28:H28"/>
    <mergeCell ref="C26:H26"/>
    <mergeCell ref="I26:AA26"/>
    <mergeCell ref="I28:J28"/>
    <mergeCell ref="K28:N28"/>
    <mergeCell ref="O28:R28"/>
    <mergeCell ref="T28:V28"/>
    <mergeCell ref="X28:Z28"/>
    <mergeCell ref="C30:J32"/>
    <mergeCell ref="K30:R30"/>
    <mergeCell ref="S30:W30"/>
    <mergeCell ref="X30:AA30"/>
    <mergeCell ref="K31:N31"/>
    <mergeCell ref="O31:R31"/>
    <mergeCell ref="S31:T31"/>
    <mergeCell ref="U31:W31"/>
    <mergeCell ref="X31:Y31"/>
    <mergeCell ref="Z31:AA31"/>
    <mergeCell ref="K32:N32"/>
    <mergeCell ref="O32:R32"/>
    <mergeCell ref="S32:T32"/>
    <mergeCell ref="U32:W32"/>
    <mergeCell ref="X32:Y32"/>
    <mergeCell ref="Z32:AA32"/>
    <mergeCell ref="C34:AA34"/>
    <mergeCell ref="C61:G61"/>
    <mergeCell ref="C63:G63"/>
    <mergeCell ref="C40:G40"/>
    <mergeCell ref="K40:AA40"/>
    <mergeCell ref="C38:G38"/>
    <mergeCell ref="K38:AA38"/>
    <mergeCell ref="C39:G39"/>
    <mergeCell ref="K39:AA39"/>
    <mergeCell ref="C37:G37"/>
    <mergeCell ref="K37:AA37"/>
    <mergeCell ref="N63:U63"/>
    <mergeCell ref="H63:I63"/>
    <mergeCell ref="C43:AA55"/>
    <mergeCell ref="C58:G60"/>
    <mergeCell ref="H58:I60"/>
    <mergeCell ref="J58:M60"/>
    <mergeCell ref="N58:U60"/>
    <mergeCell ref="V58:AA60"/>
    <mergeCell ref="C35:G35"/>
    <mergeCell ref="K35:AA35"/>
    <mergeCell ref="C36:G36"/>
    <mergeCell ref="K36:AA36"/>
    <mergeCell ref="C42:AA42"/>
    <mergeCell ref="H61:I61"/>
    <mergeCell ref="J61:M61"/>
    <mergeCell ref="N61:U61"/>
    <mergeCell ref="V61:AA61"/>
    <mergeCell ref="C62:G62"/>
    <mergeCell ref="H62:I62"/>
    <mergeCell ref="J62:M62"/>
    <mergeCell ref="N62:U62"/>
    <mergeCell ref="V62:AA62"/>
    <mergeCell ref="J63:M63"/>
    <mergeCell ref="V63:AA63"/>
    <mergeCell ref="C64:G64"/>
    <mergeCell ref="H64:I64"/>
    <mergeCell ref="J64:M64"/>
    <mergeCell ref="V64:AA64"/>
    <mergeCell ref="N64:U64"/>
  </mergeCells>
  <pageMargins left="0.7" right="0.7" top="0.75" bottom="0.75" header="0.3" footer="0.3"/>
  <drawing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C08AF"/>
  </sheetPr>
  <dimension ref="B1:AE107"/>
  <sheetViews>
    <sheetView topLeftCell="A38" workbookViewId="0">
      <selection activeCell="H39" sqref="H39"/>
    </sheetView>
  </sheetViews>
  <sheetFormatPr baseColWidth="10" defaultColWidth="3.7265625" defaultRowHeight="14.5" x14ac:dyDescent="0.35"/>
  <cols>
    <col min="1" max="1" width="3.7265625" style="640"/>
    <col min="2" max="6" width="2.7265625" style="640" customWidth="1"/>
    <col min="7" max="7" width="4.26953125" style="640" customWidth="1"/>
    <col min="8" max="8" width="14.26953125" style="640" customWidth="1"/>
    <col min="9" max="9" width="18.453125" style="640" customWidth="1"/>
    <col min="10" max="10" width="13.7265625" style="640" customWidth="1"/>
    <col min="11" max="12" width="3.453125" style="640" customWidth="1"/>
    <col min="13" max="15" width="2.7265625" style="640" customWidth="1"/>
    <col min="16" max="17" width="3.453125" style="640" customWidth="1"/>
    <col min="18" max="18" width="3.7265625" style="640"/>
    <col min="19" max="19" width="3.26953125" style="640" customWidth="1"/>
    <col min="20" max="20" width="7.453125" style="640" customWidth="1"/>
    <col min="21" max="21" width="3.453125" style="640" customWidth="1"/>
    <col min="22" max="22" width="3.7265625" style="640"/>
    <col min="23" max="25" width="5" style="640" customWidth="1"/>
    <col min="26" max="26" width="6.7265625" style="640" customWidth="1"/>
    <col min="27" max="27" width="4.26953125" style="640" customWidth="1"/>
    <col min="28" max="28" width="2" style="640" customWidth="1"/>
    <col min="29" max="16384" width="3.7265625" style="640"/>
  </cols>
  <sheetData>
    <row r="1" spans="2:31" ht="15" thickBot="1" x14ac:dyDescent="0.4">
      <c r="B1" s="641"/>
      <c r="C1" s="641"/>
      <c r="D1" s="641"/>
      <c r="E1" s="641"/>
      <c r="F1" s="641"/>
    </row>
    <row r="2" spans="2:31" ht="45.75" customHeight="1" x14ac:dyDescent="0.35">
      <c r="B2" s="858"/>
      <c r="C2" s="859"/>
      <c r="D2" s="859"/>
      <c r="E2" s="859"/>
      <c r="F2" s="859"/>
      <c r="G2" s="859"/>
      <c r="H2" s="860" t="s">
        <v>0</v>
      </c>
      <c r="I2" s="860"/>
      <c r="J2" s="860"/>
      <c r="K2" s="860"/>
      <c r="L2" s="860"/>
      <c r="M2" s="860"/>
      <c r="N2" s="860"/>
      <c r="O2" s="860"/>
      <c r="P2" s="860"/>
      <c r="Q2" s="860"/>
      <c r="R2" s="860"/>
      <c r="S2" s="860"/>
      <c r="T2" s="860"/>
      <c r="U2" s="860"/>
      <c r="V2" s="860"/>
      <c r="W2" s="860"/>
      <c r="X2" s="860"/>
      <c r="Y2" s="860"/>
      <c r="Z2" s="860"/>
      <c r="AA2" s="860"/>
      <c r="AB2" s="861"/>
    </row>
    <row r="3" spans="2:31" x14ac:dyDescent="0.35">
      <c r="B3" s="704"/>
      <c r="C3" s="705"/>
      <c r="D3" s="705"/>
      <c r="E3" s="705"/>
      <c r="F3" s="705"/>
      <c r="G3" s="705"/>
      <c r="H3" s="862" t="s">
        <v>959</v>
      </c>
      <c r="I3" s="862"/>
      <c r="J3" s="862"/>
      <c r="K3" s="862"/>
      <c r="L3" s="862"/>
      <c r="M3" s="862"/>
      <c r="N3" s="862"/>
      <c r="O3" s="862"/>
      <c r="P3" s="862" t="s">
        <v>71</v>
      </c>
      <c r="Q3" s="862"/>
      <c r="R3" s="862"/>
      <c r="S3" s="862"/>
      <c r="T3" s="862"/>
      <c r="U3" s="862"/>
      <c r="V3" s="862"/>
      <c r="W3" s="862"/>
      <c r="X3" s="862"/>
      <c r="Y3" s="862"/>
      <c r="Z3" s="862"/>
      <c r="AA3" s="862"/>
      <c r="AB3" s="863"/>
    </row>
    <row r="4" spans="2:31" ht="15" thickBot="1" x14ac:dyDescent="0.4">
      <c r="B4" s="707"/>
      <c r="C4" s="708"/>
      <c r="D4" s="708"/>
      <c r="E4" s="708"/>
      <c r="F4" s="708"/>
      <c r="G4" s="708"/>
      <c r="H4" s="864" t="s">
        <v>960</v>
      </c>
      <c r="I4" s="864"/>
      <c r="J4" s="864"/>
      <c r="K4" s="864"/>
      <c r="L4" s="864"/>
      <c r="M4" s="864"/>
      <c r="N4" s="864"/>
      <c r="O4" s="864"/>
      <c r="P4" s="864"/>
      <c r="Q4" s="864"/>
      <c r="R4" s="864"/>
      <c r="S4" s="864"/>
      <c r="T4" s="864"/>
      <c r="U4" s="864"/>
      <c r="V4" s="864"/>
      <c r="W4" s="864"/>
      <c r="X4" s="864"/>
      <c r="Y4" s="864"/>
      <c r="Z4" s="864"/>
      <c r="AA4" s="864"/>
      <c r="AB4" s="865"/>
    </row>
    <row r="5" spans="2:31" ht="6" customHeight="1" thickBot="1" x14ac:dyDescent="0.4">
      <c r="B5" s="691"/>
      <c r="C5" s="691"/>
      <c r="D5" s="691"/>
      <c r="E5" s="691"/>
      <c r="F5" s="691"/>
      <c r="G5" s="691"/>
      <c r="H5" s="691"/>
      <c r="I5" s="691"/>
      <c r="J5" s="691"/>
      <c r="K5" s="691"/>
      <c r="L5" s="691"/>
      <c r="M5" s="691"/>
      <c r="N5" s="691"/>
      <c r="O5" s="691"/>
      <c r="P5" s="691"/>
      <c r="Q5" s="691"/>
      <c r="R5" s="691"/>
      <c r="S5" s="691"/>
      <c r="T5" s="691"/>
      <c r="U5" s="691"/>
      <c r="V5" s="691"/>
      <c r="W5" s="691"/>
      <c r="X5" s="691"/>
      <c r="Y5" s="691"/>
      <c r="Z5" s="691"/>
      <c r="AA5" s="691"/>
      <c r="AB5" s="691"/>
    </row>
    <row r="6" spans="2:31" ht="13.15" customHeight="1" x14ac:dyDescent="0.35">
      <c r="B6" s="843" t="s">
        <v>961</v>
      </c>
      <c r="C6" s="844"/>
      <c r="D6" s="844"/>
      <c r="E6" s="844"/>
      <c r="F6" s="844"/>
      <c r="G6" s="844"/>
      <c r="H6" s="844"/>
      <c r="I6" s="847" t="s">
        <v>850</v>
      </c>
      <c r="J6" s="798" t="s">
        <v>4</v>
      </c>
      <c r="K6" s="800"/>
      <c r="L6" s="849" t="s">
        <v>1115</v>
      </c>
      <c r="M6" s="850"/>
      <c r="N6" s="850"/>
      <c r="O6" s="850"/>
      <c r="P6" s="850"/>
      <c r="Q6" s="850"/>
      <c r="R6" s="850"/>
      <c r="S6" s="850"/>
      <c r="T6" s="850"/>
      <c r="U6" s="850"/>
      <c r="V6" s="850"/>
      <c r="W6" s="850"/>
      <c r="X6" s="850"/>
      <c r="Y6" s="850"/>
      <c r="Z6" s="850"/>
      <c r="AA6" s="850"/>
      <c r="AB6" s="851"/>
    </row>
    <row r="7" spans="2:31" ht="13.15" customHeight="1" thickBot="1" x14ac:dyDescent="0.4">
      <c r="B7" s="845"/>
      <c r="C7" s="846"/>
      <c r="D7" s="846"/>
      <c r="E7" s="846"/>
      <c r="F7" s="846"/>
      <c r="G7" s="846"/>
      <c r="H7" s="846"/>
      <c r="I7" s="848"/>
      <c r="J7" s="801"/>
      <c r="K7" s="803"/>
      <c r="L7" s="852"/>
      <c r="M7" s="853"/>
      <c r="N7" s="853"/>
      <c r="O7" s="853"/>
      <c r="P7" s="853"/>
      <c r="Q7" s="853"/>
      <c r="R7" s="853"/>
      <c r="S7" s="853"/>
      <c r="T7" s="853"/>
      <c r="U7" s="853"/>
      <c r="V7" s="853"/>
      <c r="W7" s="853"/>
      <c r="X7" s="853"/>
      <c r="Y7" s="853"/>
      <c r="Z7" s="853"/>
      <c r="AA7" s="853"/>
      <c r="AB7" s="854"/>
    </row>
    <row r="8" spans="2:31" ht="6" customHeight="1" thickBot="1" x14ac:dyDescent="0.4">
      <c r="B8" s="825"/>
      <c r="C8" s="826"/>
      <c r="D8" s="826"/>
      <c r="E8" s="826"/>
      <c r="F8" s="826"/>
      <c r="G8" s="826"/>
      <c r="H8" s="826"/>
      <c r="I8" s="826"/>
      <c r="J8" s="826"/>
      <c r="K8" s="826"/>
      <c r="L8" s="826"/>
      <c r="M8" s="826"/>
      <c r="N8" s="826"/>
      <c r="O8" s="826"/>
      <c r="P8" s="826"/>
      <c r="Q8" s="826"/>
      <c r="R8" s="826"/>
      <c r="S8" s="826"/>
      <c r="T8" s="826"/>
      <c r="U8" s="826"/>
      <c r="V8" s="826"/>
      <c r="W8" s="826"/>
      <c r="X8" s="826"/>
      <c r="Y8" s="826"/>
      <c r="Z8" s="826"/>
      <c r="AA8" s="826"/>
      <c r="AB8" s="827"/>
    </row>
    <row r="9" spans="2:31" ht="46.15" customHeight="1" thickBot="1" x14ac:dyDescent="0.4">
      <c r="B9" s="721" t="s">
        <v>963</v>
      </c>
      <c r="C9" s="722"/>
      <c r="D9" s="722"/>
      <c r="E9" s="722"/>
      <c r="F9" s="722"/>
      <c r="G9" s="722"/>
      <c r="H9" s="723"/>
      <c r="I9" s="855" t="s">
        <v>964</v>
      </c>
      <c r="J9" s="856"/>
      <c r="K9" s="856"/>
      <c r="L9" s="856"/>
      <c r="M9" s="856"/>
      <c r="N9" s="856"/>
      <c r="O9" s="856"/>
      <c r="P9" s="856"/>
      <c r="Q9" s="856"/>
      <c r="R9" s="856"/>
      <c r="S9" s="856"/>
      <c r="T9" s="856"/>
      <c r="U9" s="856"/>
      <c r="V9" s="856"/>
      <c r="W9" s="856"/>
      <c r="X9" s="856"/>
      <c r="Y9" s="856"/>
      <c r="Z9" s="856"/>
      <c r="AA9" s="856"/>
      <c r="AB9" s="857"/>
    </row>
    <row r="10" spans="2:31" ht="6" customHeight="1" thickBot="1" x14ac:dyDescent="0.4">
      <c r="B10" s="825"/>
      <c r="C10" s="826"/>
      <c r="D10" s="826"/>
      <c r="E10" s="826"/>
      <c r="F10" s="826"/>
      <c r="G10" s="826"/>
      <c r="H10" s="826"/>
      <c r="I10" s="826"/>
      <c r="J10" s="826"/>
      <c r="K10" s="826"/>
      <c r="L10" s="826"/>
      <c r="M10" s="826"/>
      <c r="N10" s="826"/>
      <c r="O10" s="826"/>
      <c r="P10" s="826"/>
      <c r="Q10" s="826"/>
      <c r="R10" s="826"/>
      <c r="S10" s="826"/>
      <c r="T10" s="826"/>
      <c r="U10" s="826"/>
      <c r="V10" s="826"/>
      <c r="W10" s="826"/>
      <c r="X10" s="826"/>
      <c r="Y10" s="826"/>
      <c r="Z10" s="826"/>
      <c r="AA10" s="826"/>
      <c r="AB10" s="827"/>
    </row>
    <row r="11" spans="2:31" ht="16.149999999999999" customHeight="1" thickBot="1" x14ac:dyDescent="0.4">
      <c r="B11" s="798" t="s">
        <v>5</v>
      </c>
      <c r="C11" s="799"/>
      <c r="D11" s="799"/>
      <c r="E11" s="799"/>
      <c r="F11" s="799"/>
      <c r="G11" s="799"/>
      <c r="H11" s="800"/>
      <c r="I11" s="828" t="s">
        <v>615</v>
      </c>
      <c r="J11" s="829"/>
      <c r="K11" s="829"/>
      <c r="L11" s="829"/>
      <c r="M11" s="829"/>
      <c r="N11" s="829"/>
      <c r="O11" s="829"/>
      <c r="P11" s="830"/>
      <c r="Q11" s="834" t="s">
        <v>524</v>
      </c>
      <c r="R11" s="835"/>
      <c r="S11" s="835"/>
      <c r="T11" s="835"/>
      <c r="U11" s="836"/>
      <c r="V11" s="834" t="s">
        <v>7</v>
      </c>
      <c r="W11" s="835"/>
      <c r="X11" s="835"/>
      <c r="Y11" s="836"/>
      <c r="Z11" s="798" t="s">
        <v>8</v>
      </c>
      <c r="AA11" s="799"/>
      <c r="AB11" s="799"/>
    </row>
    <row r="12" spans="2:31" ht="24" customHeight="1" thickBot="1" x14ac:dyDescent="0.4">
      <c r="B12" s="801"/>
      <c r="C12" s="802"/>
      <c r="D12" s="802"/>
      <c r="E12" s="802"/>
      <c r="F12" s="802"/>
      <c r="G12" s="802"/>
      <c r="H12" s="803"/>
      <c r="I12" s="831"/>
      <c r="J12" s="832"/>
      <c r="K12" s="832"/>
      <c r="L12" s="832"/>
      <c r="M12" s="832"/>
      <c r="N12" s="832"/>
      <c r="O12" s="832"/>
      <c r="P12" s="833"/>
      <c r="Q12" s="837" t="s">
        <v>310</v>
      </c>
      <c r="R12" s="838"/>
      <c r="S12" s="838"/>
      <c r="T12" s="838"/>
      <c r="U12" s="839"/>
      <c r="V12" s="840" t="s">
        <v>628</v>
      </c>
      <c r="W12" s="841"/>
      <c r="X12" s="841"/>
      <c r="Y12" s="841"/>
      <c r="Z12" s="2356">
        <v>2</v>
      </c>
      <c r="AA12" s="2357"/>
      <c r="AB12" s="2358"/>
      <c r="AC12" s="463"/>
      <c r="AD12" s="463"/>
      <c r="AE12" s="463"/>
    </row>
    <row r="13" spans="2:31" ht="6" customHeight="1" thickBot="1" x14ac:dyDescent="0.4">
      <c r="B13" s="733"/>
      <c r="C13" s="734"/>
      <c r="D13" s="734"/>
      <c r="E13" s="734"/>
      <c r="F13" s="734"/>
      <c r="G13" s="734"/>
      <c r="H13" s="734"/>
      <c r="I13" s="734"/>
      <c r="J13" s="734"/>
      <c r="K13" s="734"/>
      <c r="L13" s="734"/>
      <c r="M13" s="734"/>
      <c r="N13" s="734"/>
      <c r="O13" s="734"/>
      <c r="P13" s="734"/>
      <c r="Q13" s="734"/>
      <c r="R13" s="734"/>
      <c r="S13" s="734"/>
      <c r="T13" s="734"/>
      <c r="U13" s="734"/>
      <c r="V13" s="734"/>
      <c r="W13" s="734"/>
      <c r="X13" s="734"/>
      <c r="Y13" s="734"/>
      <c r="Z13" s="2355"/>
      <c r="AA13" s="2355"/>
      <c r="AB13" s="2355"/>
    </row>
    <row r="14" spans="2:31" ht="16.149999999999999" customHeight="1" thickBot="1" x14ac:dyDescent="0.4">
      <c r="B14" s="798" t="s">
        <v>10</v>
      </c>
      <c r="C14" s="799"/>
      <c r="D14" s="799"/>
      <c r="E14" s="799"/>
      <c r="F14" s="799"/>
      <c r="G14" s="799"/>
      <c r="H14" s="800"/>
      <c r="I14" s="819" t="s">
        <v>617</v>
      </c>
      <c r="J14" s="820"/>
      <c r="K14" s="820"/>
      <c r="L14" s="820"/>
      <c r="M14" s="820"/>
      <c r="N14" s="820"/>
      <c r="O14" s="820"/>
      <c r="P14" s="820"/>
      <c r="Q14" s="820"/>
      <c r="R14" s="820"/>
      <c r="S14" s="820"/>
      <c r="T14" s="820"/>
      <c r="U14" s="821"/>
      <c r="V14" s="721" t="s">
        <v>966</v>
      </c>
      <c r="W14" s="722"/>
      <c r="X14" s="722"/>
      <c r="Y14" s="722"/>
      <c r="Z14" s="722"/>
      <c r="AA14" s="722"/>
      <c r="AB14" s="723"/>
    </row>
    <row r="15" spans="2:31" ht="28.5" customHeight="1" thickBot="1" x14ac:dyDescent="0.4">
      <c r="B15" s="801"/>
      <c r="C15" s="802"/>
      <c r="D15" s="802"/>
      <c r="E15" s="802"/>
      <c r="F15" s="802"/>
      <c r="G15" s="802"/>
      <c r="H15" s="803"/>
      <c r="I15" s="822"/>
      <c r="J15" s="823"/>
      <c r="K15" s="823"/>
      <c r="L15" s="823"/>
      <c r="M15" s="823"/>
      <c r="N15" s="823"/>
      <c r="O15" s="823"/>
      <c r="P15" s="823"/>
      <c r="Q15" s="823"/>
      <c r="R15" s="823"/>
      <c r="S15" s="823"/>
      <c r="T15" s="823"/>
      <c r="U15" s="824"/>
      <c r="V15" s="815" t="s">
        <v>20</v>
      </c>
      <c r="W15" s="816"/>
      <c r="X15" s="816"/>
      <c r="Y15" s="816"/>
      <c r="Z15" s="816"/>
      <c r="AA15" s="816"/>
      <c r="AB15" s="817"/>
    </row>
    <row r="16" spans="2:31" ht="6" customHeight="1" thickBot="1" x14ac:dyDescent="0.4">
      <c r="B16" s="733"/>
      <c r="C16" s="734"/>
      <c r="D16" s="734"/>
      <c r="E16" s="734"/>
      <c r="F16" s="734"/>
      <c r="G16" s="734"/>
      <c r="H16" s="734"/>
      <c r="I16" s="734"/>
      <c r="J16" s="734"/>
      <c r="K16" s="734"/>
      <c r="L16" s="734"/>
      <c r="M16" s="734"/>
      <c r="N16" s="734"/>
      <c r="O16" s="734"/>
      <c r="P16" s="734"/>
      <c r="Q16" s="734"/>
      <c r="R16" s="734"/>
      <c r="S16" s="734"/>
      <c r="T16" s="734"/>
      <c r="U16" s="734"/>
      <c r="V16" s="734"/>
      <c r="W16" s="734"/>
      <c r="X16" s="734"/>
      <c r="Y16" s="734"/>
      <c r="Z16" s="734"/>
      <c r="AA16" s="734"/>
      <c r="AB16" s="735"/>
    </row>
    <row r="17" spans="2:28" ht="42" customHeight="1" thickBot="1" x14ac:dyDescent="0.4">
      <c r="B17" s="721" t="s">
        <v>13</v>
      </c>
      <c r="C17" s="722"/>
      <c r="D17" s="722"/>
      <c r="E17" s="722"/>
      <c r="F17" s="722"/>
      <c r="G17" s="722"/>
      <c r="H17" s="723"/>
      <c r="I17" s="818" t="s">
        <v>618</v>
      </c>
      <c r="J17" s="813"/>
      <c r="K17" s="813"/>
      <c r="L17" s="813"/>
      <c r="M17" s="813"/>
      <c r="N17" s="813"/>
      <c r="O17" s="813"/>
      <c r="P17" s="813"/>
      <c r="Q17" s="813"/>
      <c r="R17" s="813"/>
      <c r="S17" s="813"/>
      <c r="T17" s="813"/>
      <c r="U17" s="813"/>
      <c r="V17" s="813"/>
      <c r="W17" s="813"/>
      <c r="X17" s="813"/>
      <c r="Y17" s="813"/>
      <c r="Z17" s="813"/>
      <c r="AA17" s="813"/>
      <c r="AB17" s="814"/>
    </row>
    <row r="18" spans="2:28" ht="6" customHeight="1" thickBot="1" x14ac:dyDescent="0.4">
      <c r="B18" s="733"/>
      <c r="C18" s="734"/>
      <c r="D18" s="734"/>
      <c r="E18" s="734"/>
      <c r="F18" s="734"/>
      <c r="G18" s="734"/>
      <c r="H18" s="734"/>
      <c r="I18" s="734"/>
      <c r="J18" s="734"/>
      <c r="K18" s="734"/>
      <c r="L18" s="734"/>
      <c r="M18" s="734"/>
      <c r="N18" s="734"/>
      <c r="O18" s="734"/>
      <c r="P18" s="734"/>
      <c r="Q18" s="734"/>
      <c r="R18" s="734"/>
      <c r="S18" s="734"/>
      <c r="T18" s="734"/>
      <c r="U18" s="734"/>
      <c r="V18" s="734"/>
      <c r="W18" s="734"/>
      <c r="X18" s="734"/>
      <c r="Y18" s="734"/>
      <c r="Z18" s="734"/>
      <c r="AA18" s="734"/>
      <c r="AB18" s="735"/>
    </row>
    <row r="19" spans="2:28" ht="67.900000000000006" customHeight="1" thickBot="1" x14ac:dyDescent="0.4">
      <c r="B19" s="721" t="s">
        <v>967</v>
      </c>
      <c r="C19" s="722"/>
      <c r="D19" s="722"/>
      <c r="E19" s="722"/>
      <c r="F19" s="722"/>
      <c r="G19" s="722"/>
      <c r="H19" s="723"/>
      <c r="I19" s="818" t="s">
        <v>619</v>
      </c>
      <c r="J19" s="813"/>
      <c r="K19" s="813"/>
      <c r="L19" s="813"/>
      <c r="M19" s="813"/>
      <c r="N19" s="813"/>
      <c r="O19" s="813"/>
      <c r="P19" s="813"/>
      <c r="Q19" s="813"/>
      <c r="R19" s="813"/>
      <c r="S19" s="813"/>
      <c r="T19" s="813"/>
      <c r="U19" s="813"/>
      <c r="V19" s="813"/>
      <c r="W19" s="813"/>
      <c r="X19" s="813"/>
      <c r="Y19" s="813"/>
      <c r="Z19" s="813"/>
      <c r="AA19" s="813"/>
      <c r="AB19" s="814"/>
    </row>
    <row r="20" spans="2:28" ht="6" customHeight="1" thickBot="1" x14ac:dyDescent="0.4">
      <c r="B20" s="733"/>
      <c r="C20" s="734"/>
      <c r="D20" s="734"/>
      <c r="E20" s="734"/>
      <c r="F20" s="734"/>
      <c r="G20" s="734"/>
      <c r="H20" s="734"/>
      <c r="I20" s="734"/>
      <c r="J20" s="734"/>
      <c r="K20" s="734"/>
      <c r="L20" s="734"/>
      <c r="M20" s="734"/>
      <c r="N20" s="734"/>
      <c r="O20" s="734"/>
      <c r="P20" s="734"/>
      <c r="Q20" s="734"/>
      <c r="R20" s="734"/>
      <c r="S20" s="734"/>
      <c r="T20" s="734"/>
      <c r="U20" s="734"/>
      <c r="V20" s="734"/>
      <c r="W20" s="734"/>
      <c r="X20" s="734"/>
      <c r="Y20" s="734"/>
      <c r="Z20" s="734"/>
      <c r="AA20" s="734"/>
      <c r="AB20" s="735"/>
    </row>
    <row r="21" spans="2:28" ht="36.4" customHeight="1" thickBot="1" x14ac:dyDescent="0.4">
      <c r="B21" s="721" t="s">
        <v>530</v>
      </c>
      <c r="C21" s="722"/>
      <c r="D21" s="722"/>
      <c r="E21" s="722"/>
      <c r="F21" s="722"/>
      <c r="G21" s="723"/>
      <c r="H21" s="815" t="s">
        <v>21</v>
      </c>
      <c r="I21" s="816"/>
      <c r="J21" s="817"/>
      <c r="K21" s="721" t="s">
        <v>969</v>
      </c>
      <c r="L21" s="722"/>
      <c r="M21" s="722"/>
      <c r="N21" s="722"/>
      <c r="O21" s="722"/>
      <c r="P21" s="722"/>
      <c r="Q21" s="722"/>
      <c r="R21" s="722"/>
      <c r="S21" s="722"/>
      <c r="T21" s="723"/>
      <c r="U21" s="818" t="s">
        <v>30</v>
      </c>
      <c r="V21" s="813"/>
      <c r="W21" s="813"/>
      <c r="X21" s="813"/>
      <c r="Y21" s="813"/>
      <c r="Z21" s="813"/>
      <c r="AA21" s="813"/>
      <c r="AB21" s="814"/>
    </row>
    <row r="22" spans="2:28" ht="6" customHeight="1" thickBot="1" x14ac:dyDescent="0.4">
      <c r="B22" s="690"/>
      <c r="C22" s="691"/>
      <c r="D22" s="691"/>
      <c r="E22" s="691"/>
      <c r="F22" s="691"/>
      <c r="G22" s="691"/>
      <c r="H22" s="691"/>
      <c r="I22" s="691"/>
      <c r="J22" s="691"/>
      <c r="K22" s="691"/>
      <c r="L22" s="691"/>
      <c r="M22" s="691"/>
      <c r="N22" s="691"/>
      <c r="O22" s="691"/>
      <c r="P22" s="691"/>
      <c r="Q22" s="691"/>
      <c r="R22" s="691"/>
      <c r="S22" s="691"/>
      <c r="T22" s="691"/>
      <c r="U22" s="691"/>
      <c r="V22" s="691"/>
      <c r="W22" s="691"/>
      <c r="X22" s="691"/>
      <c r="Y22" s="691"/>
      <c r="Z22" s="691"/>
      <c r="AA22" s="691"/>
      <c r="AB22" s="692"/>
    </row>
    <row r="23" spans="2:28" ht="33" customHeight="1" thickBot="1" x14ac:dyDescent="0.4">
      <c r="B23" s="721" t="s">
        <v>970</v>
      </c>
      <c r="C23" s="722"/>
      <c r="D23" s="722"/>
      <c r="E23" s="722"/>
      <c r="F23" s="722"/>
      <c r="G23" s="722"/>
      <c r="H23" s="723"/>
      <c r="I23" s="818" t="s">
        <v>621</v>
      </c>
      <c r="J23" s="813"/>
      <c r="K23" s="813"/>
      <c r="L23" s="813"/>
      <c r="M23" s="813"/>
      <c r="N23" s="813"/>
      <c r="O23" s="813"/>
      <c r="P23" s="813"/>
      <c r="Q23" s="813"/>
      <c r="R23" s="813"/>
      <c r="S23" s="813"/>
      <c r="T23" s="813"/>
      <c r="U23" s="813"/>
      <c r="V23" s="813"/>
      <c r="W23" s="813"/>
      <c r="X23" s="813"/>
      <c r="Y23" s="813"/>
      <c r="Z23" s="813"/>
      <c r="AA23" s="813"/>
      <c r="AB23" s="814"/>
    </row>
    <row r="24" spans="2:28" ht="6" customHeight="1" thickBot="1" x14ac:dyDescent="0.4">
      <c r="B24" s="733"/>
      <c r="C24" s="734"/>
      <c r="D24" s="734"/>
      <c r="E24" s="734"/>
      <c r="F24" s="734"/>
      <c r="G24" s="734"/>
      <c r="H24" s="734"/>
      <c r="I24" s="734"/>
      <c r="J24" s="734"/>
      <c r="K24" s="734"/>
      <c r="L24" s="734"/>
      <c r="M24" s="734"/>
      <c r="N24" s="734"/>
      <c r="O24" s="734"/>
      <c r="P24" s="734"/>
      <c r="Q24" s="734"/>
      <c r="R24" s="734"/>
      <c r="S24" s="734"/>
      <c r="T24" s="734"/>
      <c r="U24" s="734"/>
      <c r="V24" s="734"/>
      <c r="W24" s="734"/>
      <c r="X24" s="734"/>
      <c r="Y24" s="734"/>
      <c r="Z24" s="734"/>
      <c r="AA24" s="734"/>
      <c r="AB24" s="735"/>
    </row>
    <row r="25" spans="2:28" ht="26.65" customHeight="1" thickBot="1" x14ac:dyDescent="0.4">
      <c r="B25" s="721" t="s">
        <v>314</v>
      </c>
      <c r="C25" s="722"/>
      <c r="D25" s="722"/>
      <c r="E25" s="722"/>
      <c r="F25" s="722"/>
      <c r="G25" s="722"/>
      <c r="H25" s="722"/>
      <c r="I25" s="722"/>
      <c r="J25" s="722"/>
      <c r="K25" s="722"/>
      <c r="L25" s="722"/>
      <c r="M25" s="649"/>
      <c r="N25" s="721" t="s">
        <v>24</v>
      </c>
      <c r="O25" s="722"/>
      <c r="P25" s="722"/>
      <c r="Q25" s="722"/>
      <c r="R25" s="722"/>
      <c r="S25" s="722"/>
      <c r="T25" s="722"/>
      <c r="U25" s="722"/>
      <c r="V25" s="722"/>
      <c r="W25" s="722"/>
      <c r="X25" s="722"/>
      <c r="Y25" s="722"/>
      <c r="Z25" s="722"/>
      <c r="AA25" s="722"/>
      <c r="AB25" s="723"/>
    </row>
    <row r="26" spans="2:28" ht="48.4" customHeight="1" thickBot="1" x14ac:dyDescent="0.4">
      <c r="B26" s="810" t="s">
        <v>1116</v>
      </c>
      <c r="C26" s="811"/>
      <c r="D26" s="811"/>
      <c r="E26" s="811"/>
      <c r="F26" s="811"/>
      <c r="G26" s="811"/>
      <c r="H26" s="811"/>
      <c r="I26" s="811"/>
      <c r="J26" s="811"/>
      <c r="K26" s="811"/>
      <c r="L26" s="811"/>
      <c r="M26" s="812"/>
      <c r="N26" s="813" t="s">
        <v>1094</v>
      </c>
      <c r="O26" s="813"/>
      <c r="P26" s="813"/>
      <c r="Q26" s="813"/>
      <c r="R26" s="813"/>
      <c r="S26" s="813"/>
      <c r="T26" s="813"/>
      <c r="U26" s="813"/>
      <c r="V26" s="813"/>
      <c r="W26" s="813"/>
      <c r="X26" s="813"/>
      <c r="Y26" s="813"/>
      <c r="Z26" s="813"/>
      <c r="AA26" s="813"/>
      <c r="AB26" s="814"/>
    </row>
    <row r="27" spans="2:28" ht="6" customHeight="1" thickBot="1" x14ac:dyDescent="0.4">
      <c r="B27" s="733"/>
      <c r="C27" s="734"/>
      <c r="D27" s="734"/>
      <c r="E27" s="734"/>
      <c r="F27" s="734"/>
      <c r="G27" s="734"/>
      <c r="H27" s="734"/>
      <c r="I27" s="734"/>
      <c r="J27" s="734"/>
      <c r="K27" s="734"/>
      <c r="L27" s="734"/>
      <c r="M27" s="734"/>
      <c r="N27" s="734"/>
      <c r="O27" s="734"/>
      <c r="P27" s="734"/>
      <c r="Q27" s="734"/>
      <c r="R27" s="734"/>
      <c r="S27" s="734"/>
      <c r="T27" s="734"/>
      <c r="U27" s="734"/>
      <c r="V27" s="734"/>
      <c r="W27" s="734"/>
      <c r="X27" s="734"/>
      <c r="Y27" s="734"/>
      <c r="Z27" s="734"/>
      <c r="AA27" s="734"/>
      <c r="AB27" s="735"/>
    </row>
    <row r="28" spans="2:28" ht="18" customHeight="1" thickBot="1" x14ac:dyDescent="0.4">
      <c r="B28" s="798" t="s">
        <v>972</v>
      </c>
      <c r="C28" s="799"/>
      <c r="D28" s="799"/>
      <c r="E28" s="799"/>
      <c r="F28" s="799"/>
      <c r="G28" s="799"/>
      <c r="H28" s="800"/>
      <c r="I28" s="804" t="s">
        <v>51</v>
      </c>
      <c r="J28" s="805"/>
      <c r="K28" s="805"/>
      <c r="L28" s="806"/>
      <c r="M28" s="721" t="s">
        <v>22</v>
      </c>
      <c r="N28" s="722"/>
      <c r="O28" s="722"/>
      <c r="P28" s="722"/>
      <c r="Q28" s="722"/>
      <c r="R28" s="722"/>
      <c r="S28" s="722"/>
      <c r="T28" s="722"/>
      <c r="U28" s="722"/>
      <c r="V28" s="722"/>
      <c r="W28" s="723"/>
      <c r="X28" s="721" t="s">
        <v>18</v>
      </c>
      <c r="Y28" s="722"/>
      <c r="Z28" s="722"/>
      <c r="AA28" s="722"/>
      <c r="AB28" s="723"/>
    </row>
    <row r="29" spans="2:28" ht="40.9" customHeight="1" thickBot="1" x14ac:dyDescent="0.4">
      <c r="B29" s="801"/>
      <c r="C29" s="802"/>
      <c r="D29" s="802"/>
      <c r="E29" s="802"/>
      <c r="F29" s="802"/>
      <c r="G29" s="802"/>
      <c r="H29" s="803"/>
      <c r="I29" s="807"/>
      <c r="J29" s="808"/>
      <c r="K29" s="808"/>
      <c r="L29" s="809"/>
      <c r="M29" s="1033" t="s">
        <v>620</v>
      </c>
      <c r="N29" s="1435"/>
      <c r="O29" s="1435"/>
      <c r="P29" s="1435"/>
      <c r="Q29" s="1435"/>
      <c r="R29" s="1435"/>
      <c r="S29" s="1435"/>
      <c r="T29" s="1435"/>
      <c r="U29" s="1435"/>
      <c r="V29" s="1435"/>
      <c r="W29" s="1436"/>
      <c r="X29" s="810" t="s">
        <v>20</v>
      </c>
      <c r="Y29" s="811"/>
      <c r="Z29" s="811"/>
      <c r="AA29" s="811"/>
      <c r="AB29" s="812"/>
    </row>
    <row r="30" spans="2:28" ht="6" customHeight="1" thickBot="1" x14ac:dyDescent="0.4">
      <c r="B30" s="733"/>
      <c r="C30" s="734"/>
      <c r="D30" s="734"/>
      <c r="E30" s="734"/>
      <c r="F30" s="734"/>
      <c r="G30" s="734"/>
      <c r="H30" s="734"/>
      <c r="I30" s="734"/>
      <c r="J30" s="734"/>
      <c r="K30" s="734"/>
      <c r="L30" s="734"/>
      <c r="M30" s="734"/>
      <c r="N30" s="734"/>
      <c r="O30" s="734"/>
      <c r="P30" s="734"/>
      <c r="Q30" s="734"/>
      <c r="R30" s="734"/>
      <c r="S30" s="734"/>
      <c r="T30" s="734"/>
      <c r="U30" s="734"/>
      <c r="V30" s="734"/>
      <c r="W30" s="734"/>
      <c r="X30" s="734"/>
      <c r="Y30" s="734"/>
      <c r="Z30" s="734"/>
      <c r="AA30" s="734"/>
      <c r="AB30" s="735"/>
    </row>
    <row r="31" spans="2:28" ht="15" customHeight="1" thickBot="1" x14ac:dyDescent="0.4">
      <c r="B31" s="778" t="s">
        <v>975</v>
      </c>
      <c r="C31" s="779"/>
      <c r="D31" s="779"/>
      <c r="E31" s="779"/>
      <c r="F31" s="779"/>
      <c r="G31" s="779"/>
      <c r="H31" s="779"/>
      <c r="I31" s="779"/>
      <c r="J31" s="780"/>
      <c r="K31" s="787" t="s">
        <v>35</v>
      </c>
      <c r="L31" s="788"/>
      <c r="M31" s="788"/>
      <c r="N31" s="788"/>
      <c r="O31" s="788"/>
      <c r="P31" s="788"/>
      <c r="Q31" s="788"/>
      <c r="R31" s="788"/>
      <c r="S31" s="789" t="s">
        <v>36</v>
      </c>
      <c r="T31" s="789"/>
      <c r="U31" s="789"/>
      <c r="V31" s="789"/>
      <c r="W31" s="790"/>
      <c r="X31" s="791" t="s">
        <v>37</v>
      </c>
      <c r="Y31" s="792"/>
      <c r="Z31" s="793"/>
      <c r="AA31" s="793"/>
      <c r="AB31" s="794"/>
    </row>
    <row r="32" spans="2:28" ht="14.25" customHeight="1" x14ac:dyDescent="0.35">
      <c r="B32" s="781"/>
      <c r="C32" s="782"/>
      <c r="D32" s="782"/>
      <c r="E32" s="782"/>
      <c r="F32" s="782"/>
      <c r="G32" s="782"/>
      <c r="H32" s="782"/>
      <c r="I32" s="782"/>
      <c r="J32" s="783"/>
      <c r="K32" s="795" t="s">
        <v>38</v>
      </c>
      <c r="L32" s="771"/>
      <c r="M32" s="771"/>
      <c r="N32" s="771"/>
      <c r="O32" s="771" t="s">
        <v>39</v>
      </c>
      <c r="P32" s="771"/>
      <c r="Q32" s="771"/>
      <c r="R32" s="771"/>
      <c r="S32" s="771" t="s">
        <v>38</v>
      </c>
      <c r="T32" s="771"/>
      <c r="U32" s="771" t="s">
        <v>39</v>
      </c>
      <c r="V32" s="771"/>
      <c r="W32" s="771"/>
      <c r="X32" s="796" t="s">
        <v>38</v>
      </c>
      <c r="Y32" s="797"/>
      <c r="Z32" s="771" t="s">
        <v>39</v>
      </c>
      <c r="AA32" s="771"/>
      <c r="AB32" s="772"/>
    </row>
    <row r="33" spans="2:28" ht="15" customHeight="1" thickBot="1" x14ac:dyDescent="0.4">
      <c r="B33" s="784"/>
      <c r="C33" s="785"/>
      <c r="D33" s="785"/>
      <c r="E33" s="785"/>
      <c r="F33" s="785"/>
      <c r="G33" s="785"/>
      <c r="H33" s="785"/>
      <c r="I33" s="785"/>
      <c r="J33" s="786"/>
      <c r="K33" s="1417">
        <v>0.7</v>
      </c>
      <c r="L33" s="774"/>
      <c r="M33" s="774"/>
      <c r="N33" s="774"/>
      <c r="O33" s="775">
        <v>0.79</v>
      </c>
      <c r="P33" s="774"/>
      <c r="Q33" s="774"/>
      <c r="R33" s="774"/>
      <c r="S33" s="775">
        <v>0.8</v>
      </c>
      <c r="T33" s="774"/>
      <c r="U33" s="775">
        <v>0.89</v>
      </c>
      <c r="V33" s="774"/>
      <c r="W33" s="774"/>
      <c r="X33" s="775">
        <v>0.9</v>
      </c>
      <c r="Y33" s="776"/>
      <c r="Z33" s="775">
        <v>1</v>
      </c>
      <c r="AA33" s="774"/>
      <c r="AB33" s="777"/>
    </row>
    <row r="34" spans="2:28" ht="6" customHeight="1" thickBot="1" x14ac:dyDescent="0.4">
      <c r="B34" s="733"/>
      <c r="C34" s="734"/>
      <c r="D34" s="734"/>
      <c r="E34" s="734"/>
      <c r="F34" s="734"/>
      <c r="G34" s="734"/>
      <c r="H34" s="734"/>
      <c r="I34" s="734"/>
      <c r="J34" s="734"/>
      <c r="K34" s="734"/>
      <c r="L34" s="734"/>
      <c r="M34" s="734"/>
      <c r="N34" s="734"/>
      <c r="O34" s="734"/>
      <c r="P34" s="734"/>
      <c r="Q34" s="734"/>
      <c r="R34" s="734"/>
      <c r="S34" s="734"/>
      <c r="T34" s="734"/>
      <c r="U34" s="734"/>
      <c r="V34" s="734"/>
      <c r="W34" s="734"/>
      <c r="X34" s="734"/>
      <c r="Y34" s="734"/>
      <c r="Z34" s="734"/>
      <c r="AA34" s="734"/>
      <c r="AB34" s="735"/>
    </row>
    <row r="35" spans="2:28" s="642" customFormat="1" ht="15" customHeight="1" thickBot="1" x14ac:dyDescent="0.4">
      <c r="B35" s="764" t="s">
        <v>40</v>
      </c>
      <c r="C35" s="765"/>
      <c r="D35" s="765"/>
      <c r="E35" s="765"/>
      <c r="F35" s="765"/>
      <c r="G35" s="765"/>
      <c r="H35" s="766"/>
      <c r="I35" s="766"/>
      <c r="J35" s="766"/>
      <c r="K35" s="765"/>
      <c r="L35" s="765"/>
      <c r="M35" s="765"/>
      <c r="N35" s="765"/>
      <c r="O35" s="765"/>
      <c r="P35" s="765"/>
      <c r="Q35" s="765"/>
      <c r="R35" s="765"/>
      <c r="S35" s="765"/>
      <c r="T35" s="765"/>
      <c r="U35" s="765"/>
      <c r="V35" s="765"/>
      <c r="W35" s="765"/>
      <c r="X35" s="765"/>
      <c r="Y35" s="765"/>
      <c r="Z35" s="765"/>
      <c r="AA35" s="765"/>
      <c r="AB35" s="767"/>
    </row>
    <row r="36" spans="2:28" s="642" customFormat="1" ht="32.25" customHeight="1" x14ac:dyDescent="0.35">
      <c r="B36" s="768" t="s">
        <v>41</v>
      </c>
      <c r="C36" s="769"/>
      <c r="D36" s="769"/>
      <c r="E36" s="769"/>
      <c r="F36" s="769"/>
      <c r="G36" s="770"/>
      <c r="H36" s="647" t="s">
        <v>976</v>
      </c>
      <c r="I36" s="644" t="s">
        <v>977</v>
      </c>
      <c r="J36" s="645" t="s">
        <v>42</v>
      </c>
      <c r="K36" s="768" t="s">
        <v>43</v>
      </c>
      <c r="L36" s="769"/>
      <c r="M36" s="769"/>
      <c r="N36" s="769"/>
      <c r="O36" s="769"/>
      <c r="P36" s="769"/>
      <c r="Q36" s="769"/>
      <c r="R36" s="769"/>
      <c r="S36" s="769"/>
      <c r="T36" s="769"/>
      <c r="U36" s="769"/>
      <c r="V36" s="769"/>
      <c r="W36" s="769"/>
      <c r="X36" s="769"/>
      <c r="Y36" s="769"/>
      <c r="Z36" s="769"/>
      <c r="AA36" s="769"/>
      <c r="AB36" s="770"/>
    </row>
    <row r="37" spans="2:28" s="642" customFormat="1" ht="126.65" customHeight="1" x14ac:dyDescent="0.35">
      <c r="B37" s="1408" t="s">
        <v>186</v>
      </c>
      <c r="C37" s="1409"/>
      <c r="D37" s="1409"/>
      <c r="E37" s="1409"/>
      <c r="F37" s="1409"/>
      <c r="G37" s="1410"/>
      <c r="H37" s="494">
        <v>17168</v>
      </c>
      <c r="I37" s="494">
        <v>19009</v>
      </c>
      <c r="J37" s="646">
        <f>+H37/I37</f>
        <v>0.90315113893418908</v>
      </c>
      <c r="K37" s="743" t="s">
        <v>622</v>
      </c>
      <c r="L37" s="744"/>
      <c r="M37" s="744"/>
      <c r="N37" s="744"/>
      <c r="O37" s="744"/>
      <c r="P37" s="744"/>
      <c r="Q37" s="744"/>
      <c r="R37" s="744"/>
      <c r="S37" s="744"/>
      <c r="T37" s="744"/>
      <c r="U37" s="744"/>
      <c r="V37" s="744"/>
      <c r="W37" s="744"/>
      <c r="X37" s="744"/>
      <c r="Y37" s="744"/>
      <c r="Z37" s="744"/>
      <c r="AA37" s="744"/>
      <c r="AB37" s="745"/>
    </row>
    <row r="38" spans="2:28" s="642" customFormat="1" ht="131.5" customHeight="1" x14ac:dyDescent="0.35">
      <c r="B38" s="1408" t="s">
        <v>623</v>
      </c>
      <c r="C38" s="1409"/>
      <c r="D38" s="1409"/>
      <c r="E38" s="1409"/>
      <c r="F38" s="1409"/>
      <c r="G38" s="1410"/>
      <c r="H38" s="648">
        <v>15084</v>
      </c>
      <c r="I38" s="651">
        <v>19833</v>
      </c>
      <c r="J38" s="646">
        <f t="shared" ref="J38:J48" si="0">+H38/I38</f>
        <v>0.76055059748903342</v>
      </c>
      <c r="K38" s="743" t="s">
        <v>1117</v>
      </c>
      <c r="L38" s="744"/>
      <c r="M38" s="744"/>
      <c r="N38" s="744"/>
      <c r="O38" s="744"/>
      <c r="P38" s="744"/>
      <c r="Q38" s="744"/>
      <c r="R38" s="744"/>
      <c r="S38" s="744"/>
      <c r="T38" s="744"/>
      <c r="U38" s="744"/>
      <c r="V38" s="744"/>
      <c r="W38" s="744"/>
      <c r="X38" s="744"/>
      <c r="Y38" s="744"/>
      <c r="Z38" s="744"/>
      <c r="AA38" s="744"/>
      <c r="AB38" s="745"/>
    </row>
    <row r="39" spans="2:28" s="642" customFormat="1" ht="133.9" customHeight="1" x14ac:dyDescent="0.35">
      <c r="B39" s="1408" t="s">
        <v>624</v>
      </c>
      <c r="C39" s="1409"/>
      <c r="D39" s="1409"/>
      <c r="E39" s="1409"/>
      <c r="F39" s="1409"/>
      <c r="G39" s="1410"/>
      <c r="H39" s="648">
        <v>19832</v>
      </c>
      <c r="I39" s="651">
        <v>22349</v>
      </c>
      <c r="J39" s="646">
        <f>H39/I39</f>
        <v>0.88737751129804465</v>
      </c>
      <c r="K39" s="743" t="s">
        <v>1118</v>
      </c>
      <c r="L39" s="744"/>
      <c r="M39" s="744"/>
      <c r="N39" s="744"/>
      <c r="O39" s="744"/>
      <c r="P39" s="744"/>
      <c r="Q39" s="744"/>
      <c r="R39" s="744"/>
      <c r="S39" s="744"/>
      <c r="T39" s="744"/>
      <c r="U39" s="744"/>
      <c r="V39" s="744"/>
      <c r="W39" s="744"/>
      <c r="X39" s="744"/>
      <c r="Y39" s="744"/>
      <c r="Z39" s="744"/>
      <c r="AA39" s="744"/>
      <c r="AB39" s="745"/>
    </row>
    <row r="40" spans="2:28" s="642" customFormat="1" x14ac:dyDescent="0.35">
      <c r="B40" s="740"/>
      <c r="C40" s="741"/>
      <c r="D40" s="741"/>
      <c r="E40" s="741"/>
      <c r="F40" s="741"/>
      <c r="G40" s="742"/>
      <c r="H40" s="648"/>
      <c r="I40" s="651"/>
      <c r="J40" s="646"/>
      <c r="K40" s="743"/>
      <c r="L40" s="744"/>
      <c r="M40" s="744"/>
      <c r="N40" s="744"/>
      <c r="O40" s="744"/>
      <c r="P40" s="744"/>
      <c r="Q40" s="744"/>
      <c r="R40" s="744"/>
      <c r="S40" s="744"/>
      <c r="T40" s="744"/>
      <c r="U40" s="744"/>
      <c r="V40" s="744"/>
      <c r="W40" s="744"/>
      <c r="X40" s="744"/>
      <c r="Y40" s="744"/>
      <c r="Z40" s="744"/>
      <c r="AA40" s="744"/>
      <c r="AB40" s="745"/>
    </row>
    <row r="41" spans="2:28" s="642" customFormat="1" x14ac:dyDescent="0.35">
      <c r="B41" s="740"/>
      <c r="C41" s="741"/>
      <c r="D41" s="741"/>
      <c r="E41" s="741"/>
      <c r="F41" s="741"/>
      <c r="G41" s="742"/>
      <c r="H41" s="648"/>
      <c r="I41" s="651"/>
      <c r="J41" s="646" t="e">
        <f t="shared" si="0"/>
        <v>#DIV/0!</v>
      </c>
      <c r="K41" s="743"/>
      <c r="L41" s="744"/>
      <c r="M41" s="744"/>
      <c r="N41" s="744"/>
      <c r="O41" s="744"/>
      <c r="P41" s="744"/>
      <c r="Q41" s="744"/>
      <c r="R41" s="744"/>
      <c r="S41" s="744"/>
      <c r="T41" s="744"/>
      <c r="U41" s="744"/>
      <c r="V41" s="744"/>
      <c r="W41" s="744"/>
      <c r="X41" s="744"/>
      <c r="Y41" s="744"/>
      <c r="Z41" s="744"/>
      <c r="AA41" s="744"/>
      <c r="AB41" s="745"/>
    </row>
    <row r="42" spans="2:28" s="642" customFormat="1" x14ac:dyDescent="0.35">
      <c r="B42" s="740"/>
      <c r="C42" s="741"/>
      <c r="D42" s="741"/>
      <c r="E42" s="741"/>
      <c r="F42" s="741"/>
      <c r="G42" s="742"/>
      <c r="H42" s="648"/>
      <c r="I42" s="651"/>
      <c r="J42" s="646" t="e">
        <f t="shared" si="0"/>
        <v>#DIV/0!</v>
      </c>
      <c r="K42" s="743"/>
      <c r="L42" s="744"/>
      <c r="M42" s="744"/>
      <c r="N42" s="744"/>
      <c r="O42" s="744"/>
      <c r="P42" s="744"/>
      <c r="Q42" s="744"/>
      <c r="R42" s="744"/>
      <c r="S42" s="744"/>
      <c r="T42" s="744"/>
      <c r="U42" s="744"/>
      <c r="V42" s="744"/>
      <c r="W42" s="744"/>
      <c r="X42" s="744"/>
      <c r="Y42" s="744"/>
      <c r="Z42" s="744"/>
      <c r="AA42" s="744"/>
      <c r="AB42" s="745"/>
    </row>
    <row r="43" spans="2:28" s="642" customFormat="1" x14ac:dyDescent="0.35">
      <c r="B43" s="740"/>
      <c r="C43" s="741"/>
      <c r="D43" s="741"/>
      <c r="E43" s="741"/>
      <c r="F43" s="741"/>
      <c r="G43" s="742"/>
      <c r="H43" s="648"/>
      <c r="I43" s="651"/>
      <c r="J43" s="646" t="e">
        <f t="shared" si="0"/>
        <v>#DIV/0!</v>
      </c>
      <c r="K43" s="743"/>
      <c r="L43" s="744"/>
      <c r="M43" s="744"/>
      <c r="N43" s="744"/>
      <c r="O43" s="744"/>
      <c r="P43" s="744"/>
      <c r="Q43" s="744"/>
      <c r="R43" s="744"/>
      <c r="S43" s="744"/>
      <c r="T43" s="744"/>
      <c r="U43" s="744"/>
      <c r="V43" s="744"/>
      <c r="W43" s="744"/>
      <c r="X43" s="744"/>
      <c r="Y43" s="744"/>
      <c r="Z43" s="744"/>
      <c r="AA43" s="744"/>
      <c r="AB43" s="745"/>
    </row>
    <row r="44" spans="2:28" s="642" customFormat="1" x14ac:dyDescent="0.35">
      <c r="B44" s="740"/>
      <c r="C44" s="741"/>
      <c r="D44" s="741"/>
      <c r="E44" s="741"/>
      <c r="F44" s="741"/>
      <c r="G44" s="742"/>
      <c r="H44" s="648"/>
      <c r="I44" s="651"/>
      <c r="J44" s="646" t="e">
        <f t="shared" si="0"/>
        <v>#DIV/0!</v>
      </c>
      <c r="K44" s="743"/>
      <c r="L44" s="744"/>
      <c r="M44" s="744"/>
      <c r="N44" s="744"/>
      <c r="O44" s="744"/>
      <c r="P44" s="744"/>
      <c r="Q44" s="744"/>
      <c r="R44" s="744"/>
      <c r="S44" s="744"/>
      <c r="T44" s="744"/>
      <c r="U44" s="744"/>
      <c r="V44" s="744"/>
      <c r="W44" s="744"/>
      <c r="X44" s="744"/>
      <c r="Y44" s="744"/>
      <c r="Z44" s="744"/>
      <c r="AA44" s="744"/>
      <c r="AB44" s="745"/>
    </row>
    <row r="45" spans="2:28" s="642" customFormat="1" x14ac:dyDescent="0.35">
      <c r="B45" s="740"/>
      <c r="C45" s="741"/>
      <c r="D45" s="741"/>
      <c r="E45" s="741"/>
      <c r="F45" s="741"/>
      <c r="G45" s="742"/>
      <c r="H45" s="648"/>
      <c r="I45" s="651"/>
      <c r="J45" s="646" t="e">
        <f t="shared" si="0"/>
        <v>#DIV/0!</v>
      </c>
      <c r="K45" s="743"/>
      <c r="L45" s="744"/>
      <c r="M45" s="744"/>
      <c r="N45" s="744"/>
      <c r="O45" s="744"/>
      <c r="P45" s="744"/>
      <c r="Q45" s="744"/>
      <c r="R45" s="744"/>
      <c r="S45" s="744"/>
      <c r="T45" s="744"/>
      <c r="U45" s="744"/>
      <c r="V45" s="744"/>
      <c r="W45" s="744"/>
      <c r="X45" s="744"/>
      <c r="Y45" s="744"/>
      <c r="Z45" s="744"/>
      <c r="AA45" s="744"/>
      <c r="AB45" s="745"/>
    </row>
    <row r="46" spans="2:28" s="642" customFormat="1" x14ac:dyDescent="0.35">
      <c r="B46" s="740"/>
      <c r="C46" s="741"/>
      <c r="D46" s="741"/>
      <c r="E46" s="741"/>
      <c r="F46" s="741"/>
      <c r="G46" s="742"/>
      <c r="H46" s="648"/>
      <c r="I46" s="651"/>
      <c r="J46" s="646" t="e">
        <f t="shared" si="0"/>
        <v>#DIV/0!</v>
      </c>
      <c r="K46" s="743"/>
      <c r="L46" s="744"/>
      <c r="M46" s="744"/>
      <c r="N46" s="744"/>
      <c r="O46" s="744"/>
      <c r="P46" s="744"/>
      <c r="Q46" s="744"/>
      <c r="R46" s="744"/>
      <c r="S46" s="744"/>
      <c r="T46" s="744"/>
      <c r="U46" s="744"/>
      <c r="V46" s="744"/>
      <c r="W46" s="744"/>
      <c r="X46" s="744"/>
      <c r="Y46" s="744"/>
      <c r="Z46" s="744"/>
      <c r="AA46" s="744"/>
      <c r="AB46" s="745"/>
    </row>
    <row r="47" spans="2:28" s="642" customFormat="1" x14ac:dyDescent="0.35">
      <c r="B47" s="740"/>
      <c r="C47" s="741"/>
      <c r="D47" s="741"/>
      <c r="E47" s="741"/>
      <c r="F47" s="741"/>
      <c r="G47" s="742"/>
      <c r="H47" s="648"/>
      <c r="I47" s="651"/>
      <c r="J47" s="646" t="e">
        <f t="shared" si="0"/>
        <v>#DIV/0!</v>
      </c>
      <c r="K47" s="743"/>
      <c r="L47" s="744"/>
      <c r="M47" s="744"/>
      <c r="N47" s="744"/>
      <c r="O47" s="744"/>
      <c r="P47" s="744"/>
      <c r="Q47" s="744"/>
      <c r="R47" s="744"/>
      <c r="S47" s="744"/>
      <c r="T47" s="744"/>
      <c r="U47" s="744"/>
      <c r="V47" s="744"/>
      <c r="W47" s="744"/>
      <c r="X47" s="744"/>
      <c r="Y47" s="744"/>
      <c r="Z47" s="744"/>
      <c r="AA47" s="744"/>
      <c r="AB47" s="745"/>
    </row>
    <row r="48" spans="2:28" s="642" customFormat="1" ht="15" thickBot="1" x14ac:dyDescent="0.4">
      <c r="B48" s="740"/>
      <c r="C48" s="741"/>
      <c r="D48" s="741"/>
      <c r="E48" s="741"/>
      <c r="F48" s="741"/>
      <c r="G48" s="742"/>
      <c r="H48" s="627"/>
      <c r="I48" s="152"/>
      <c r="J48" s="646" t="e">
        <f t="shared" si="0"/>
        <v>#DIV/0!</v>
      </c>
      <c r="K48" s="743"/>
      <c r="L48" s="744"/>
      <c r="M48" s="744"/>
      <c r="N48" s="744"/>
      <c r="O48" s="744"/>
      <c r="P48" s="744"/>
      <c r="Q48" s="744"/>
      <c r="R48" s="744"/>
      <c r="S48" s="744"/>
      <c r="T48" s="744"/>
      <c r="U48" s="744"/>
      <c r="V48" s="744"/>
      <c r="W48" s="744"/>
      <c r="X48" s="744"/>
      <c r="Y48" s="744"/>
      <c r="Z48" s="744"/>
      <c r="AA48" s="744"/>
      <c r="AB48" s="745"/>
    </row>
    <row r="49" spans="2:28" s="642" customFormat="1" ht="15.75" customHeight="1" thickBot="1" x14ac:dyDescent="0.4">
      <c r="B49" s="746" t="s">
        <v>46</v>
      </c>
      <c r="C49" s="747"/>
      <c r="D49" s="747"/>
      <c r="E49" s="747"/>
      <c r="F49" s="747"/>
      <c r="G49" s="748"/>
      <c r="H49" s="628">
        <f>SUM(H37:H48)</f>
        <v>52084</v>
      </c>
      <c r="I49" s="628">
        <f>SUM(I37:I48)</f>
        <v>61191</v>
      </c>
      <c r="J49" s="629">
        <f>+H49/I49</f>
        <v>0.85117092382866766</v>
      </c>
      <c r="K49" s="749"/>
      <c r="L49" s="750"/>
      <c r="M49" s="750"/>
      <c r="N49" s="750"/>
      <c r="O49" s="750"/>
      <c r="P49" s="750"/>
      <c r="Q49" s="750"/>
      <c r="R49" s="750"/>
      <c r="S49" s="750"/>
      <c r="T49" s="750"/>
      <c r="U49" s="750"/>
      <c r="V49" s="750"/>
      <c r="W49" s="750"/>
      <c r="X49" s="750"/>
      <c r="Y49" s="750"/>
      <c r="Z49" s="750"/>
      <c r="AA49" s="750"/>
      <c r="AB49" s="751"/>
    </row>
    <row r="50" spans="2:28" s="642" customFormat="1" ht="6" customHeight="1" thickBot="1" x14ac:dyDescent="0.4">
      <c r="B50" s="718"/>
      <c r="C50" s="719"/>
      <c r="D50" s="719"/>
      <c r="E50" s="719"/>
      <c r="F50" s="719"/>
      <c r="G50" s="719"/>
      <c r="H50" s="719"/>
      <c r="I50" s="719"/>
      <c r="J50" s="719"/>
      <c r="K50" s="719"/>
      <c r="L50" s="719"/>
      <c r="M50" s="719"/>
      <c r="N50" s="719"/>
      <c r="O50" s="719"/>
      <c r="P50" s="719"/>
      <c r="Q50" s="719"/>
      <c r="R50" s="719"/>
      <c r="S50" s="719"/>
      <c r="T50" s="719"/>
      <c r="U50" s="719"/>
      <c r="V50" s="719"/>
      <c r="W50" s="719"/>
      <c r="X50" s="719"/>
      <c r="Y50" s="719"/>
      <c r="Z50" s="719"/>
      <c r="AA50" s="719"/>
      <c r="AB50" s="720"/>
    </row>
    <row r="51" spans="2:28" s="642" customFormat="1" ht="14.65" customHeight="1" thickBot="1" x14ac:dyDescent="0.4">
      <c r="B51" s="721" t="s">
        <v>981</v>
      </c>
      <c r="C51" s="722"/>
      <c r="D51" s="722"/>
      <c r="E51" s="722"/>
      <c r="F51" s="722"/>
      <c r="G51" s="722"/>
      <c r="H51" s="722"/>
      <c r="I51" s="722"/>
      <c r="J51" s="722"/>
      <c r="K51" s="722"/>
      <c r="L51" s="722"/>
      <c r="M51" s="722"/>
      <c r="N51" s="722"/>
      <c r="O51" s="722"/>
      <c r="P51" s="722"/>
      <c r="Q51" s="722"/>
      <c r="R51" s="722"/>
      <c r="S51" s="722"/>
      <c r="T51" s="722"/>
      <c r="U51" s="722"/>
      <c r="V51" s="722"/>
      <c r="W51" s="722"/>
      <c r="X51" s="722"/>
      <c r="Y51" s="722"/>
      <c r="Z51" s="722"/>
      <c r="AA51" s="722"/>
      <c r="AB51" s="723"/>
    </row>
    <row r="52" spans="2:28" ht="14.65" customHeight="1" x14ac:dyDescent="0.35">
      <c r="B52" s="724" t="s">
        <v>81</v>
      </c>
      <c r="C52" s="725"/>
      <c r="D52" s="725"/>
      <c r="E52" s="725"/>
      <c r="F52" s="725"/>
      <c r="G52" s="725"/>
      <c r="H52" s="725"/>
      <c r="I52" s="725"/>
      <c r="J52" s="725"/>
      <c r="K52" s="725"/>
      <c r="L52" s="725"/>
      <c r="M52" s="725"/>
      <c r="N52" s="725"/>
      <c r="O52" s="725"/>
      <c r="P52" s="725"/>
      <c r="Q52" s="725"/>
      <c r="R52" s="725"/>
      <c r="S52" s="725"/>
      <c r="T52" s="725"/>
      <c r="U52" s="725"/>
      <c r="V52" s="725"/>
      <c r="W52" s="725"/>
      <c r="X52" s="725"/>
      <c r="Y52" s="725"/>
      <c r="Z52" s="725"/>
      <c r="AA52" s="725"/>
      <c r="AB52" s="726"/>
    </row>
    <row r="53" spans="2:28" x14ac:dyDescent="0.35">
      <c r="B53" s="727"/>
      <c r="C53" s="728"/>
      <c r="D53" s="728"/>
      <c r="E53" s="728"/>
      <c r="F53" s="728"/>
      <c r="G53" s="728"/>
      <c r="H53" s="728"/>
      <c r="I53" s="728"/>
      <c r="J53" s="728"/>
      <c r="K53" s="728"/>
      <c r="L53" s="728"/>
      <c r="M53" s="728"/>
      <c r="N53" s="728"/>
      <c r="O53" s="728"/>
      <c r="P53" s="728"/>
      <c r="Q53" s="728"/>
      <c r="R53" s="728"/>
      <c r="S53" s="728"/>
      <c r="T53" s="728"/>
      <c r="U53" s="728"/>
      <c r="V53" s="728"/>
      <c r="W53" s="728"/>
      <c r="X53" s="728"/>
      <c r="Y53" s="728"/>
      <c r="Z53" s="728"/>
      <c r="AA53" s="728"/>
      <c r="AB53" s="729"/>
    </row>
    <row r="54" spans="2:28" x14ac:dyDescent="0.35">
      <c r="B54" s="727"/>
      <c r="C54" s="728"/>
      <c r="D54" s="728"/>
      <c r="E54" s="728"/>
      <c r="F54" s="728"/>
      <c r="G54" s="728"/>
      <c r="H54" s="728"/>
      <c r="I54" s="728"/>
      <c r="J54" s="728"/>
      <c r="K54" s="728"/>
      <c r="L54" s="728"/>
      <c r="M54" s="728"/>
      <c r="N54" s="728"/>
      <c r="O54" s="728"/>
      <c r="P54" s="728"/>
      <c r="Q54" s="728"/>
      <c r="R54" s="728"/>
      <c r="S54" s="728"/>
      <c r="T54" s="728"/>
      <c r="U54" s="728"/>
      <c r="V54" s="728"/>
      <c r="W54" s="728"/>
      <c r="X54" s="728"/>
      <c r="Y54" s="728"/>
      <c r="Z54" s="728"/>
      <c r="AA54" s="728"/>
      <c r="AB54" s="729"/>
    </row>
    <row r="55" spans="2:28" x14ac:dyDescent="0.35">
      <c r="B55" s="727"/>
      <c r="C55" s="728"/>
      <c r="D55" s="728"/>
      <c r="E55" s="728"/>
      <c r="F55" s="728"/>
      <c r="G55" s="728"/>
      <c r="H55" s="728"/>
      <c r="I55" s="728"/>
      <c r="J55" s="728"/>
      <c r="K55" s="728"/>
      <c r="L55" s="728"/>
      <c r="M55" s="728"/>
      <c r="N55" s="728"/>
      <c r="O55" s="728"/>
      <c r="P55" s="728"/>
      <c r="Q55" s="728"/>
      <c r="R55" s="728"/>
      <c r="S55" s="728"/>
      <c r="T55" s="728"/>
      <c r="U55" s="728"/>
      <c r="V55" s="728"/>
      <c r="W55" s="728"/>
      <c r="X55" s="728"/>
      <c r="Y55" s="728"/>
      <c r="Z55" s="728"/>
      <c r="AA55" s="728"/>
      <c r="AB55" s="729"/>
    </row>
    <row r="56" spans="2:28" x14ac:dyDescent="0.35">
      <c r="B56" s="727"/>
      <c r="C56" s="728"/>
      <c r="D56" s="728"/>
      <c r="E56" s="728"/>
      <c r="F56" s="728"/>
      <c r="G56" s="728"/>
      <c r="H56" s="728"/>
      <c r="I56" s="728"/>
      <c r="J56" s="728"/>
      <c r="K56" s="728"/>
      <c r="L56" s="728"/>
      <c r="M56" s="728"/>
      <c r="N56" s="728"/>
      <c r="O56" s="728"/>
      <c r="P56" s="728"/>
      <c r="Q56" s="728"/>
      <c r="R56" s="728"/>
      <c r="S56" s="728"/>
      <c r="T56" s="728"/>
      <c r="U56" s="728"/>
      <c r="V56" s="728"/>
      <c r="W56" s="728"/>
      <c r="X56" s="728"/>
      <c r="Y56" s="728"/>
      <c r="Z56" s="728"/>
      <c r="AA56" s="728"/>
      <c r="AB56" s="729"/>
    </row>
    <row r="57" spans="2:28" x14ac:dyDescent="0.35">
      <c r="B57" s="727"/>
      <c r="C57" s="728"/>
      <c r="D57" s="728"/>
      <c r="E57" s="728"/>
      <c r="F57" s="728"/>
      <c r="G57" s="728"/>
      <c r="H57" s="728"/>
      <c r="I57" s="728"/>
      <c r="J57" s="728"/>
      <c r="K57" s="728"/>
      <c r="L57" s="728"/>
      <c r="M57" s="728"/>
      <c r="N57" s="728"/>
      <c r="O57" s="728"/>
      <c r="P57" s="728"/>
      <c r="Q57" s="728"/>
      <c r="R57" s="728"/>
      <c r="S57" s="728"/>
      <c r="T57" s="728"/>
      <c r="U57" s="728"/>
      <c r="V57" s="728"/>
      <c r="W57" s="728"/>
      <c r="X57" s="728"/>
      <c r="Y57" s="728"/>
      <c r="Z57" s="728"/>
      <c r="AA57" s="728"/>
      <c r="AB57" s="729"/>
    </row>
    <row r="58" spans="2:28" x14ac:dyDescent="0.35">
      <c r="B58" s="727"/>
      <c r="C58" s="728"/>
      <c r="D58" s="728"/>
      <c r="E58" s="728"/>
      <c r="F58" s="728"/>
      <c r="G58" s="728"/>
      <c r="H58" s="728"/>
      <c r="I58" s="728"/>
      <c r="J58" s="728"/>
      <c r="K58" s="728"/>
      <c r="L58" s="728"/>
      <c r="M58" s="728"/>
      <c r="N58" s="728"/>
      <c r="O58" s="728"/>
      <c r="P58" s="728"/>
      <c r="Q58" s="728"/>
      <c r="R58" s="728"/>
      <c r="S58" s="728"/>
      <c r="T58" s="728"/>
      <c r="U58" s="728"/>
      <c r="V58" s="728"/>
      <c r="W58" s="728"/>
      <c r="X58" s="728"/>
      <c r="Y58" s="728"/>
      <c r="Z58" s="728"/>
      <c r="AA58" s="728"/>
      <c r="AB58" s="729"/>
    </row>
    <row r="59" spans="2:28" x14ac:dyDescent="0.35">
      <c r="B59" s="727"/>
      <c r="C59" s="728"/>
      <c r="D59" s="728"/>
      <c r="E59" s="728"/>
      <c r="F59" s="728"/>
      <c r="G59" s="728"/>
      <c r="H59" s="728"/>
      <c r="I59" s="728"/>
      <c r="J59" s="728"/>
      <c r="K59" s="728"/>
      <c r="L59" s="728"/>
      <c r="M59" s="728"/>
      <c r="N59" s="728"/>
      <c r="O59" s="728"/>
      <c r="P59" s="728"/>
      <c r="Q59" s="728"/>
      <c r="R59" s="728"/>
      <c r="S59" s="728"/>
      <c r="T59" s="728"/>
      <c r="U59" s="728"/>
      <c r="V59" s="728"/>
      <c r="W59" s="728"/>
      <c r="X59" s="728"/>
      <c r="Y59" s="728"/>
      <c r="Z59" s="728"/>
      <c r="AA59" s="728"/>
      <c r="AB59" s="729"/>
    </row>
    <row r="60" spans="2:28" x14ac:dyDescent="0.35">
      <c r="B60" s="727"/>
      <c r="C60" s="728"/>
      <c r="D60" s="728"/>
      <c r="E60" s="728"/>
      <c r="F60" s="728"/>
      <c r="G60" s="728"/>
      <c r="H60" s="728"/>
      <c r="I60" s="728"/>
      <c r="J60" s="728"/>
      <c r="K60" s="728"/>
      <c r="L60" s="728"/>
      <c r="M60" s="728"/>
      <c r="N60" s="728"/>
      <c r="O60" s="728"/>
      <c r="P60" s="728"/>
      <c r="Q60" s="728"/>
      <c r="R60" s="728"/>
      <c r="S60" s="728"/>
      <c r="T60" s="728"/>
      <c r="U60" s="728"/>
      <c r="V60" s="728"/>
      <c r="W60" s="728"/>
      <c r="X60" s="728"/>
      <c r="Y60" s="728"/>
      <c r="Z60" s="728"/>
      <c r="AA60" s="728"/>
      <c r="AB60" s="729"/>
    </row>
    <row r="61" spans="2:28" ht="67.900000000000006" customHeight="1" thickBot="1" x14ac:dyDescent="0.4">
      <c r="B61" s="730"/>
      <c r="C61" s="731"/>
      <c r="D61" s="731"/>
      <c r="E61" s="731"/>
      <c r="F61" s="731"/>
      <c r="G61" s="731"/>
      <c r="H61" s="731"/>
      <c r="I61" s="731"/>
      <c r="J61" s="731"/>
      <c r="K61" s="731"/>
      <c r="L61" s="731"/>
      <c r="M61" s="731"/>
      <c r="N61" s="731"/>
      <c r="O61" s="731"/>
      <c r="P61" s="731"/>
      <c r="Q61" s="731"/>
      <c r="R61" s="731"/>
      <c r="S61" s="731"/>
      <c r="T61" s="731"/>
      <c r="U61" s="731"/>
      <c r="V61" s="731"/>
      <c r="W61" s="731"/>
      <c r="X61" s="731"/>
      <c r="Y61" s="731"/>
      <c r="Z61" s="731"/>
      <c r="AA61" s="731"/>
      <c r="AB61" s="732"/>
    </row>
    <row r="62" spans="2:28" ht="6" customHeight="1" thickBot="1" x14ac:dyDescent="0.4">
      <c r="B62" s="733"/>
      <c r="C62" s="734"/>
      <c r="D62" s="734"/>
      <c r="E62" s="734"/>
      <c r="F62" s="734"/>
      <c r="G62" s="734"/>
      <c r="H62" s="734"/>
      <c r="I62" s="734"/>
      <c r="J62" s="734"/>
      <c r="K62" s="734"/>
      <c r="L62" s="734"/>
      <c r="M62" s="734"/>
      <c r="N62" s="734"/>
      <c r="O62" s="734"/>
      <c r="P62" s="734"/>
      <c r="Q62" s="734"/>
      <c r="R62" s="734"/>
      <c r="S62" s="734"/>
      <c r="T62" s="734"/>
      <c r="U62" s="734"/>
      <c r="V62" s="734"/>
      <c r="W62" s="734"/>
      <c r="X62" s="734"/>
      <c r="Y62" s="734"/>
      <c r="Z62" s="734"/>
      <c r="AA62" s="734"/>
      <c r="AB62" s="735"/>
    </row>
    <row r="63" spans="2:28" ht="27" customHeight="1" x14ac:dyDescent="0.35">
      <c r="B63" s="736" t="s">
        <v>41</v>
      </c>
      <c r="C63" s="737"/>
      <c r="D63" s="737"/>
      <c r="E63" s="737"/>
      <c r="F63" s="737"/>
      <c r="G63" s="737"/>
      <c r="H63" s="737" t="s">
        <v>68</v>
      </c>
      <c r="I63" s="737"/>
      <c r="J63" s="737" t="s">
        <v>48</v>
      </c>
      <c r="K63" s="737"/>
      <c r="L63" s="737"/>
      <c r="M63" s="737"/>
      <c r="N63" s="737" t="s">
        <v>49</v>
      </c>
      <c r="O63" s="737"/>
      <c r="P63" s="737"/>
      <c r="Q63" s="737"/>
      <c r="R63" s="737"/>
      <c r="S63" s="737"/>
      <c r="T63" s="737"/>
      <c r="U63" s="737"/>
      <c r="V63" s="738" t="s">
        <v>50</v>
      </c>
      <c r="W63" s="738"/>
      <c r="X63" s="738"/>
      <c r="Y63" s="738"/>
      <c r="Z63" s="738"/>
      <c r="AA63" s="738"/>
      <c r="AB63" s="739"/>
    </row>
    <row r="64" spans="2:28" ht="95.5" customHeight="1" x14ac:dyDescent="0.35">
      <c r="B64" s="2352" t="s">
        <v>186</v>
      </c>
      <c r="C64" s="2353"/>
      <c r="D64" s="2353"/>
      <c r="E64" s="2353"/>
      <c r="F64" s="2353"/>
      <c r="G64" s="2353"/>
      <c r="H64" s="2354">
        <v>0.85</v>
      </c>
      <c r="I64" s="2353"/>
      <c r="J64" s="2354">
        <v>0.9</v>
      </c>
      <c r="K64" s="2353"/>
      <c r="L64" s="2353"/>
      <c r="M64" s="2353"/>
      <c r="N64" s="2351" t="s">
        <v>625</v>
      </c>
      <c r="O64" s="2351"/>
      <c r="P64" s="2351"/>
      <c r="Q64" s="2351"/>
      <c r="R64" s="2351"/>
      <c r="S64" s="2351"/>
      <c r="T64" s="2351"/>
      <c r="U64" s="2351"/>
      <c r="V64" s="2351" t="s">
        <v>626</v>
      </c>
      <c r="W64" s="2351"/>
      <c r="X64" s="2351"/>
      <c r="Y64" s="2351"/>
      <c r="Z64" s="2351"/>
      <c r="AA64" s="2351"/>
      <c r="AB64" s="2351"/>
    </row>
    <row r="65" spans="2:28" ht="61.9" customHeight="1" x14ac:dyDescent="0.35">
      <c r="B65" s="2352" t="s">
        <v>1119</v>
      </c>
      <c r="C65" s="2353"/>
      <c r="D65" s="2353"/>
      <c r="E65" s="2353"/>
      <c r="F65" s="2353"/>
      <c r="G65" s="2353"/>
      <c r="H65" s="2354">
        <v>0.91</v>
      </c>
      <c r="I65" s="2353"/>
      <c r="J65" s="2354">
        <v>0.76</v>
      </c>
      <c r="K65" s="2353"/>
      <c r="L65" s="2353"/>
      <c r="M65" s="2353"/>
      <c r="N65" s="2351" t="s">
        <v>897</v>
      </c>
      <c r="O65" s="2351"/>
      <c r="P65" s="2351"/>
      <c r="Q65" s="2351"/>
      <c r="R65" s="2351"/>
      <c r="S65" s="2351"/>
      <c r="T65" s="2351"/>
      <c r="U65" s="2351"/>
      <c r="V65" s="2351" t="s">
        <v>898</v>
      </c>
      <c r="W65" s="2351"/>
      <c r="X65" s="2351"/>
      <c r="Y65" s="2351"/>
      <c r="Z65" s="2351"/>
      <c r="AA65" s="2351"/>
      <c r="AB65" s="2351"/>
    </row>
    <row r="66" spans="2:28" ht="90.65" customHeight="1" x14ac:dyDescent="0.35">
      <c r="B66" s="1450" t="s">
        <v>1120</v>
      </c>
      <c r="C66" s="1048"/>
      <c r="D66" s="1048"/>
      <c r="E66" s="1048"/>
      <c r="F66" s="1048"/>
      <c r="G66" s="1048"/>
      <c r="H66" s="1047">
        <v>0.82</v>
      </c>
      <c r="I66" s="1048"/>
      <c r="J66" s="1047">
        <v>0.89</v>
      </c>
      <c r="K66" s="1048"/>
      <c r="L66" s="1048"/>
      <c r="M66" s="1048"/>
      <c r="N66" s="2350" t="s">
        <v>1121</v>
      </c>
      <c r="O66" s="2350"/>
      <c r="P66" s="2350"/>
      <c r="Q66" s="2350"/>
      <c r="R66" s="2350"/>
      <c r="S66" s="2350"/>
      <c r="T66" s="2350"/>
      <c r="U66" s="2350"/>
      <c r="V66" s="2351" t="s">
        <v>898</v>
      </c>
      <c r="W66" s="2351"/>
      <c r="X66" s="2351"/>
      <c r="Y66" s="2351"/>
      <c r="Z66" s="2351"/>
      <c r="AA66" s="2351"/>
      <c r="AB66" s="2351"/>
    </row>
    <row r="67" spans="2:28" x14ac:dyDescent="0.35">
      <c r="B67" s="704"/>
      <c r="C67" s="705"/>
      <c r="D67" s="705"/>
      <c r="E67" s="705"/>
      <c r="F67" s="705"/>
      <c r="G67" s="705"/>
      <c r="H67" s="705"/>
      <c r="I67" s="705"/>
      <c r="J67" s="705"/>
      <c r="K67" s="705"/>
      <c r="L67" s="705"/>
      <c r="M67" s="705"/>
      <c r="N67" s="705"/>
      <c r="O67" s="705"/>
      <c r="P67" s="705"/>
      <c r="Q67" s="705"/>
      <c r="R67" s="705"/>
      <c r="S67" s="705"/>
      <c r="T67" s="705"/>
      <c r="U67" s="705"/>
      <c r="V67" s="705"/>
      <c r="W67" s="705"/>
      <c r="X67" s="705"/>
      <c r="Y67" s="705"/>
      <c r="Z67" s="705"/>
      <c r="AA67" s="705"/>
      <c r="AB67" s="706"/>
    </row>
    <row r="68" spans="2:28" x14ac:dyDescent="0.35">
      <c r="B68" s="704"/>
      <c r="C68" s="705"/>
      <c r="D68" s="705"/>
      <c r="E68" s="705"/>
      <c r="F68" s="705"/>
      <c r="G68" s="705"/>
      <c r="H68" s="705"/>
      <c r="I68" s="705"/>
      <c r="J68" s="705"/>
      <c r="K68" s="705"/>
      <c r="L68" s="705"/>
      <c r="M68" s="705"/>
      <c r="N68" s="705"/>
      <c r="O68" s="705"/>
      <c r="P68" s="705"/>
      <c r="Q68" s="705"/>
      <c r="R68" s="705"/>
      <c r="S68" s="705"/>
      <c r="T68" s="705"/>
      <c r="U68" s="705"/>
      <c r="V68" s="705"/>
      <c r="W68" s="705"/>
      <c r="X68" s="705"/>
      <c r="Y68" s="705"/>
      <c r="Z68" s="705"/>
      <c r="AA68" s="705"/>
      <c r="AB68" s="706"/>
    </row>
    <row r="69" spans="2:28" x14ac:dyDescent="0.35">
      <c r="B69" s="704"/>
      <c r="C69" s="705"/>
      <c r="D69" s="705"/>
      <c r="E69" s="705"/>
      <c r="F69" s="705"/>
      <c r="G69" s="705"/>
      <c r="H69" s="705"/>
      <c r="I69" s="705"/>
      <c r="J69" s="705"/>
      <c r="K69" s="705"/>
      <c r="L69" s="705"/>
      <c r="M69" s="705"/>
      <c r="N69" s="705"/>
      <c r="O69" s="705"/>
      <c r="P69" s="705"/>
      <c r="Q69" s="705"/>
      <c r="R69" s="705"/>
      <c r="S69" s="705"/>
      <c r="T69" s="705"/>
      <c r="U69" s="705"/>
      <c r="V69" s="705"/>
      <c r="W69" s="705"/>
      <c r="X69" s="705"/>
      <c r="Y69" s="705"/>
      <c r="Z69" s="705"/>
      <c r="AA69" s="705"/>
      <c r="AB69" s="706"/>
    </row>
    <row r="70" spans="2:28" x14ac:dyDescent="0.35">
      <c r="B70" s="704"/>
      <c r="C70" s="705"/>
      <c r="D70" s="705"/>
      <c r="E70" s="705"/>
      <c r="F70" s="705"/>
      <c r="G70" s="705"/>
      <c r="H70" s="705"/>
      <c r="I70" s="705"/>
      <c r="J70" s="705"/>
      <c r="K70" s="705"/>
      <c r="L70" s="705"/>
      <c r="M70" s="705"/>
      <c r="N70" s="705"/>
      <c r="O70" s="705"/>
      <c r="P70" s="705"/>
      <c r="Q70" s="705"/>
      <c r="R70" s="705"/>
      <c r="S70" s="705"/>
      <c r="T70" s="705"/>
      <c r="U70" s="705"/>
      <c r="V70" s="705"/>
      <c r="W70" s="705"/>
      <c r="X70" s="705"/>
      <c r="Y70" s="705"/>
      <c r="Z70" s="705"/>
      <c r="AA70" s="705"/>
      <c r="AB70" s="706"/>
    </row>
    <row r="71" spans="2:28" x14ac:dyDescent="0.35">
      <c r="B71" s="704"/>
      <c r="C71" s="705"/>
      <c r="D71" s="705"/>
      <c r="E71" s="705"/>
      <c r="F71" s="705"/>
      <c r="G71" s="705"/>
      <c r="H71" s="705"/>
      <c r="I71" s="705"/>
      <c r="J71" s="705"/>
      <c r="K71" s="705"/>
      <c r="L71" s="705"/>
      <c r="M71" s="705"/>
      <c r="N71" s="705"/>
      <c r="O71" s="705"/>
      <c r="P71" s="705"/>
      <c r="Q71" s="705"/>
      <c r="R71" s="705"/>
      <c r="S71" s="705"/>
      <c r="T71" s="705"/>
      <c r="U71" s="705"/>
      <c r="V71" s="705"/>
      <c r="W71" s="705"/>
      <c r="X71" s="705"/>
      <c r="Y71" s="705"/>
      <c r="Z71" s="705"/>
      <c r="AA71" s="705"/>
      <c r="AB71" s="706"/>
    </row>
    <row r="72" spans="2:28" x14ac:dyDescent="0.35">
      <c r="B72" s="704"/>
      <c r="C72" s="705"/>
      <c r="D72" s="705"/>
      <c r="E72" s="705"/>
      <c r="F72" s="705"/>
      <c r="G72" s="705"/>
      <c r="H72" s="705"/>
      <c r="I72" s="705"/>
      <c r="J72" s="705"/>
      <c r="K72" s="705"/>
      <c r="L72" s="705"/>
      <c r="M72" s="705"/>
      <c r="N72" s="705"/>
      <c r="O72" s="705"/>
      <c r="P72" s="705"/>
      <c r="Q72" s="705"/>
      <c r="R72" s="705"/>
      <c r="S72" s="705"/>
      <c r="T72" s="705"/>
      <c r="U72" s="705"/>
      <c r="V72" s="705"/>
      <c r="W72" s="705"/>
      <c r="X72" s="705"/>
      <c r="Y72" s="705"/>
      <c r="Z72" s="705"/>
      <c r="AA72" s="705"/>
      <c r="AB72" s="706"/>
    </row>
    <row r="73" spans="2:28" x14ac:dyDescent="0.35">
      <c r="B73" s="704"/>
      <c r="C73" s="705"/>
      <c r="D73" s="705"/>
      <c r="E73" s="705"/>
      <c r="F73" s="705"/>
      <c r="G73" s="705"/>
      <c r="H73" s="705"/>
      <c r="I73" s="705"/>
      <c r="J73" s="705"/>
      <c r="K73" s="705"/>
      <c r="L73" s="705"/>
      <c r="M73" s="705"/>
      <c r="N73" s="705"/>
      <c r="O73" s="705"/>
      <c r="P73" s="705"/>
      <c r="Q73" s="705"/>
      <c r="R73" s="705"/>
      <c r="S73" s="705"/>
      <c r="T73" s="705"/>
      <c r="U73" s="705"/>
      <c r="V73" s="705"/>
      <c r="W73" s="705"/>
      <c r="X73" s="705"/>
      <c r="Y73" s="705"/>
      <c r="Z73" s="705"/>
      <c r="AA73" s="705"/>
      <c r="AB73" s="706"/>
    </row>
    <row r="74" spans="2:28" x14ac:dyDescent="0.35">
      <c r="B74" s="704"/>
      <c r="C74" s="705"/>
      <c r="D74" s="705"/>
      <c r="E74" s="705"/>
      <c r="F74" s="705"/>
      <c r="G74" s="705"/>
      <c r="H74" s="705"/>
      <c r="I74" s="705"/>
      <c r="J74" s="705"/>
      <c r="K74" s="705"/>
      <c r="L74" s="705"/>
      <c r="M74" s="705"/>
      <c r="N74" s="705"/>
      <c r="O74" s="705"/>
      <c r="P74" s="705"/>
      <c r="Q74" s="705"/>
      <c r="R74" s="705"/>
      <c r="S74" s="705"/>
      <c r="T74" s="705"/>
      <c r="U74" s="705"/>
      <c r="V74" s="705"/>
      <c r="W74" s="705"/>
      <c r="X74" s="705"/>
      <c r="Y74" s="705"/>
      <c r="Z74" s="705"/>
      <c r="AA74" s="705"/>
      <c r="AB74" s="706"/>
    </row>
    <row r="75" spans="2:28" ht="15.75" customHeight="1" thickBot="1" x14ac:dyDescent="0.4">
      <c r="B75" s="707"/>
      <c r="C75" s="708"/>
      <c r="D75" s="708"/>
      <c r="E75" s="708"/>
      <c r="F75" s="708"/>
      <c r="G75" s="708"/>
      <c r="H75" s="708"/>
      <c r="I75" s="708"/>
      <c r="J75" s="708"/>
      <c r="K75" s="708"/>
      <c r="L75" s="708"/>
      <c r="M75" s="708"/>
      <c r="N75" s="708"/>
      <c r="O75" s="708"/>
      <c r="P75" s="708"/>
      <c r="Q75" s="708"/>
      <c r="R75" s="708"/>
      <c r="S75" s="708"/>
      <c r="T75" s="708"/>
      <c r="U75" s="708"/>
      <c r="V75" s="708"/>
      <c r="W75" s="708"/>
      <c r="X75" s="708"/>
      <c r="Y75" s="708"/>
      <c r="Z75" s="708"/>
      <c r="AA75" s="708"/>
      <c r="AB75" s="709"/>
    </row>
    <row r="76" spans="2:28" ht="4.5" customHeight="1" thickBot="1" x14ac:dyDescent="0.4">
      <c r="B76" s="690"/>
      <c r="C76" s="691"/>
      <c r="D76" s="691"/>
      <c r="E76" s="691"/>
      <c r="F76" s="691"/>
      <c r="G76" s="691"/>
      <c r="H76" s="691"/>
      <c r="I76" s="691"/>
      <c r="J76" s="691"/>
      <c r="K76" s="691"/>
      <c r="L76" s="691"/>
      <c r="M76" s="691"/>
      <c r="N76" s="691"/>
      <c r="O76" s="691"/>
      <c r="P76" s="691"/>
      <c r="Q76" s="691"/>
      <c r="R76" s="691"/>
      <c r="S76" s="691"/>
      <c r="T76" s="691"/>
      <c r="U76" s="691"/>
      <c r="V76" s="691"/>
      <c r="W76" s="691"/>
      <c r="X76" s="691"/>
      <c r="Y76" s="691"/>
      <c r="Z76" s="691"/>
      <c r="AA76" s="691"/>
      <c r="AB76" s="692"/>
    </row>
    <row r="77" spans="2:28" ht="14.65" customHeight="1" x14ac:dyDescent="0.35">
      <c r="B77" s="693" t="s">
        <v>987</v>
      </c>
      <c r="C77" s="694"/>
      <c r="D77" s="694"/>
      <c r="E77" s="694"/>
      <c r="F77" s="694"/>
      <c r="G77" s="694"/>
      <c r="H77" s="695" t="s">
        <v>988</v>
      </c>
      <c r="I77" s="695"/>
      <c r="J77" s="695"/>
      <c r="K77" s="695"/>
      <c r="L77" s="695"/>
      <c r="M77" s="695"/>
      <c r="N77" s="695"/>
      <c r="O77" s="695"/>
      <c r="P77" s="695"/>
      <c r="Q77" s="695"/>
      <c r="R77" s="696"/>
      <c r="S77" s="697" t="s">
        <v>989</v>
      </c>
      <c r="T77" s="695"/>
      <c r="U77" s="695"/>
      <c r="V77" s="695"/>
      <c r="W77" s="695"/>
      <c r="X77" s="695"/>
      <c r="Y77" s="695"/>
      <c r="Z77" s="695"/>
      <c r="AA77" s="695"/>
      <c r="AB77" s="696"/>
    </row>
    <row r="78" spans="2:28" ht="39" customHeight="1" thickBot="1" x14ac:dyDescent="0.4">
      <c r="B78" s="693"/>
      <c r="C78" s="694"/>
      <c r="D78" s="694"/>
      <c r="E78" s="694"/>
      <c r="F78" s="694"/>
      <c r="G78" s="694"/>
      <c r="H78" s="695"/>
      <c r="I78" s="695"/>
      <c r="J78" s="695"/>
      <c r="K78" s="695"/>
      <c r="L78" s="695"/>
      <c r="M78" s="695"/>
      <c r="N78" s="695"/>
      <c r="O78" s="695"/>
      <c r="P78" s="695"/>
      <c r="Q78" s="695"/>
      <c r="R78" s="696"/>
      <c r="S78" s="697"/>
      <c r="T78" s="695"/>
      <c r="U78" s="695"/>
      <c r="V78" s="695"/>
      <c r="W78" s="695"/>
      <c r="X78" s="695"/>
      <c r="Y78" s="695"/>
      <c r="Z78" s="695"/>
      <c r="AA78" s="695"/>
      <c r="AB78" s="696"/>
    </row>
    <row r="79" spans="2:28" ht="49.9" customHeight="1" thickBot="1" x14ac:dyDescent="0.4">
      <c r="B79" s="698">
        <f>+J49</f>
        <v>0.85117092382866766</v>
      </c>
      <c r="C79" s="699"/>
      <c r="D79" s="699"/>
      <c r="E79" s="699"/>
      <c r="F79" s="699"/>
      <c r="G79" s="700"/>
      <c r="H79" s="701" t="s">
        <v>990</v>
      </c>
      <c r="I79" s="702"/>
      <c r="J79" s="702"/>
      <c r="K79" s="702"/>
      <c r="L79" s="702"/>
      <c r="M79" s="702"/>
      <c r="N79" s="702"/>
      <c r="O79" s="702"/>
      <c r="P79" s="702"/>
      <c r="Q79" s="702"/>
      <c r="R79" s="703"/>
      <c r="S79" s="690"/>
      <c r="T79" s="691"/>
      <c r="U79" s="691"/>
      <c r="V79" s="691"/>
      <c r="W79" s="691"/>
      <c r="X79" s="691"/>
      <c r="Y79" s="691"/>
      <c r="Z79" s="691"/>
      <c r="AA79" s="691"/>
      <c r="AB79" s="692"/>
    </row>
    <row r="80" spans="2:28" ht="4.1500000000000004" customHeight="1" thickBot="1" x14ac:dyDescent="0.4">
      <c r="B80" s="669"/>
      <c r="C80" s="670"/>
      <c r="D80" s="670"/>
      <c r="E80" s="670"/>
      <c r="F80" s="670"/>
      <c r="G80" s="670"/>
      <c r="H80" s="670"/>
      <c r="I80" s="670"/>
      <c r="J80" s="670"/>
      <c r="K80" s="670"/>
      <c r="L80" s="670"/>
      <c r="M80" s="670"/>
      <c r="N80" s="670"/>
      <c r="O80" s="670"/>
      <c r="P80" s="670"/>
      <c r="Q80" s="670"/>
      <c r="R80" s="670"/>
      <c r="S80" s="670"/>
      <c r="T80" s="670"/>
      <c r="U80" s="670"/>
      <c r="V80" s="670"/>
      <c r="W80" s="670"/>
      <c r="X80" s="670"/>
      <c r="Y80" s="670"/>
      <c r="Z80" s="670"/>
      <c r="AA80" s="670"/>
      <c r="AB80" s="671"/>
    </row>
    <row r="81" spans="2:28" ht="15" customHeight="1" x14ac:dyDescent="0.35">
      <c r="B81" s="672" t="s">
        <v>991</v>
      </c>
      <c r="C81" s="673"/>
      <c r="D81" s="673"/>
      <c r="E81" s="673"/>
      <c r="F81" s="673"/>
      <c r="G81" s="673"/>
      <c r="H81" s="674"/>
      <c r="I81" s="678" t="s">
        <v>1122</v>
      </c>
      <c r="J81" s="679"/>
      <c r="K81" s="679"/>
      <c r="L81" s="679"/>
      <c r="M81" s="679"/>
      <c r="N81" s="679"/>
      <c r="O81" s="679"/>
      <c r="P81" s="680"/>
      <c r="Q81" s="672" t="s">
        <v>993</v>
      </c>
      <c r="R81" s="673"/>
      <c r="S81" s="673"/>
      <c r="T81" s="673"/>
      <c r="U81" s="674"/>
      <c r="V81" s="1005" t="s">
        <v>1123</v>
      </c>
      <c r="W81" s="2022"/>
      <c r="X81" s="2022"/>
      <c r="Y81" s="2022"/>
      <c r="Z81" s="2022"/>
      <c r="AA81" s="2022"/>
      <c r="AB81" s="2023"/>
    </row>
    <row r="82" spans="2:28" ht="15" thickBot="1" x14ac:dyDescent="0.4">
      <c r="B82" s="675"/>
      <c r="C82" s="676"/>
      <c r="D82" s="676"/>
      <c r="E82" s="676"/>
      <c r="F82" s="676"/>
      <c r="G82" s="676"/>
      <c r="H82" s="677"/>
      <c r="I82" s="681"/>
      <c r="J82" s="682"/>
      <c r="K82" s="682"/>
      <c r="L82" s="682"/>
      <c r="M82" s="682"/>
      <c r="N82" s="682"/>
      <c r="O82" s="682"/>
      <c r="P82" s="683"/>
      <c r="Q82" s="675"/>
      <c r="R82" s="676"/>
      <c r="S82" s="676"/>
      <c r="T82" s="676"/>
      <c r="U82" s="677"/>
      <c r="V82" s="2024"/>
      <c r="W82" s="2025"/>
      <c r="X82" s="2025"/>
      <c r="Y82" s="2025"/>
      <c r="Z82" s="2025"/>
      <c r="AA82" s="2025"/>
      <c r="AB82" s="2026"/>
    </row>
    <row r="107" ht="6" customHeight="1" x14ac:dyDescent="0.35"/>
  </sheetData>
  <mergeCells count="181">
    <mergeCell ref="B6:H7"/>
    <mergeCell ref="I6:I7"/>
    <mergeCell ref="J6:K7"/>
    <mergeCell ref="L6:AB7"/>
    <mergeCell ref="B8:AB8"/>
    <mergeCell ref="B9:H9"/>
    <mergeCell ref="I9:AB9"/>
    <mergeCell ref="B2:G4"/>
    <mergeCell ref="H2:AB2"/>
    <mergeCell ref="H3:O3"/>
    <mergeCell ref="P3:AB3"/>
    <mergeCell ref="H4:AB4"/>
    <mergeCell ref="B5:AB5"/>
    <mergeCell ref="B13:AB13"/>
    <mergeCell ref="B14:H15"/>
    <mergeCell ref="I14:U15"/>
    <mergeCell ref="V14:AB14"/>
    <mergeCell ref="V15:AB15"/>
    <mergeCell ref="B16:AB16"/>
    <mergeCell ref="B10:AB10"/>
    <mergeCell ref="B11:H12"/>
    <mergeCell ref="I11:P12"/>
    <mergeCell ref="Q11:U11"/>
    <mergeCell ref="V11:Y11"/>
    <mergeCell ref="Z11:AB11"/>
    <mergeCell ref="Q12:U12"/>
    <mergeCell ref="V12:Y12"/>
    <mergeCell ref="Z12:AB12"/>
    <mergeCell ref="B21:G21"/>
    <mergeCell ref="H21:J21"/>
    <mergeCell ref="K21:T21"/>
    <mergeCell ref="U21:AB21"/>
    <mergeCell ref="B22:AB22"/>
    <mergeCell ref="B23:H23"/>
    <mergeCell ref="I23:AB23"/>
    <mergeCell ref="B17:H17"/>
    <mergeCell ref="I17:AB17"/>
    <mergeCell ref="B18:AB18"/>
    <mergeCell ref="B19:H19"/>
    <mergeCell ref="I19:AB19"/>
    <mergeCell ref="B20:AB20"/>
    <mergeCell ref="B28:H29"/>
    <mergeCell ref="I28:L29"/>
    <mergeCell ref="M28:W28"/>
    <mergeCell ref="X28:AB28"/>
    <mergeCell ref="M29:W29"/>
    <mergeCell ref="X29:AB29"/>
    <mergeCell ref="B24:AB24"/>
    <mergeCell ref="B25:L25"/>
    <mergeCell ref="N25:AB25"/>
    <mergeCell ref="B26:M26"/>
    <mergeCell ref="N26:AB26"/>
    <mergeCell ref="B27:AB27"/>
    <mergeCell ref="B30:AB30"/>
    <mergeCell ref="B31:J33"/>
    <mergeCell ref="K31:R31"/>
    <mergeCell ref="S31:W31"/>
    <mergeCell ref="X31:AB31"/>
    <mergeCell ref="K32:N32"/>
    <mergeCell ref="O32:R32"/>
    <mergeCell ref="S32:T32"/>
    <mergeCell ref="U32:W32"/>
    <mergeCell ref="X32:Y32"/>
    <mergeCell ref="B34:AB34"/>
    <mergeCell ref="B35:AB35"/>
    <mergeCell ref="B36:G36"/>
    <mergeCell ref="K36:AB36"/>
    <mergeCell ref="B37:G37"/>
    <mergeCell ref="K37:AB37"/>
    <mergeCell ref="Z32:AB32"/>
    <mergeCell ref="K33:N33"/>
    <mergeCell ref="O33:R33"/>
    <mergeCell ref="S33:T33"/>
    <mergeCell ref="U33:W33"/>
    <mergeCell ref="X33:Y33"/>
    <mergeCell ref="Z33:AB33"/>
    <mergeCell ref="B41:G41"/>
    <mergeCell ref="K41:AB41"/>
    <mergeCell ref="B42:G42"/>
    <mergeCell ref="K42:AB42"/>
    <mergeCell ref="B43:G43"/>
    <mergeCell ref="K43:AB43"/>
    <mergeCell ref="B38:G38"/>
    <mergeCell ref="K38:AB38"/>
    <mergeCell ref="B39:G39"/>
    <mergeCell ref="K39:AB39"/>
    <mergeCell ref="B40:G40"/>
    <mergeCell ref="K40:AB40"/>
    <mergeCell ref="B47:G47"/>
    <mergeCell ref="K47:AB47"/>
    <mergeCell ref="B48:G48"/>
    <mergeCell ref="K48:AB48"/>
    <mergeCell ref="B49:G49"/>
    <mergeCell ref="K49:AB49"/>
    <mergeCell ref="B44:G44"/>
    <mergeCell ref="K44:AB44"/>
    <mergeCell ref="B45:G45"/>
    <mergeCell ref="K45:AB45"/>
    <mergeCell ref="B46:G46"/>
    <mergeCell ref="K46:AB46"/>
    <mergeCell ref="B50:AB50"/>
    <mergeCell ref="B51:AB51"/>
    <mergeCell ref="B52:AB61"/>
    <mergeCell ref="B62:AB62"/>
    <mergeCell ref="B63:G63"/>
    <mergeCell ref="H63:I63"/>
    <mergeCell ref="J63:M63"/>
    <mergeCell ref="N63:U63"/>
    <mergeCell ref="V63:AB63"/>
    <mergeCell ref="B64:G64"/>
    <mergeCell ref="H64:I64"/>
    <mergeCell ref="J64:M64"/>
    <mergeCell ref="N64:U64"/>
    <mergeCell ref="V64:AB64"/>
    <mergeCell ref="B65:G65"/>
    <mergeCell ref="H65:I65"/>
    <mergeCell ref="J65:M65"/>
    <mergeCell ref="N65:U65"/>
    <mergeCell ref="V65:AB65"/>
    <mergeCell ref="B66:G66"/>
    <mergeCell ref="H66:I66"/>
    <mergeCell ref="J66:M66"/>
    <mergeCell ref="N66:U66"/>
    <mergeCell ref="V66:AB66"/>
    <mergeCell ref="B67:G67"/>
    <mergeCell ref="H67:I67"/>
    <mergeCell ref="J67:M67"/>
    <mergeCell ref="N67:U67"/>
    <mergeCell ref="V67:AB67"/>
    <mergeCell ref="B68:G68"/>
    <mergeCell ref="H68:I68"/>
    <mergeCell ref="J68:M68"/>
    <mergeCell ref="N68:U68"/>
    <mergeCell ref="V68:AB68"/>
    <mergeCell ref="B69:G69"/>
    <mergeCell ref="H69:I69"/>
    <mergeCell ref="J69:M69"/>
    <mergeCell ref="N69:U69"/>
    <mergeCell ref="V69:AB69"/>
    <mergeCell ref="B70:G70"/>
    <mergeCell ref="H70:I70"/>
    <mergeCell ref="J70:M70"/>
    <mergeCell ref="N70:U70"/>
    <mergeCell ref="V70:AB70"/>
    <mergeCell ref="B71:G71"/>
    <mergeCell ref="H71:I71"/>
    <mergeCell ref="J71:M71"/>
    <mergeCell ref="N71:U71"/>
    <mergeCell ref="V71:AB71"/>
    <mergeCell ref="B72:G72"/>
    <mergeCell ref="H72:I72"/>
    <mergeCell ref="J72:M72"/>
    <mergeCell ref="N72:U72"/>
    <mergeCell ref="V72:AB72"/>
    <mergeCell ref="B73:G73"/>
    <mergeCell ref="H73:I73"/>
    <mergeCell ref="J73:M73"/>
    <mergeCell ref="N73:U73"/>
    <mergeCell ref="V73:AB73"/>
    <mergeCell ref="B74:G74"/>
    <mergeCell ref="H74:I74"/>
    <mergeCell ref="J74:M74"/>
    <mergeCell ref="N74:U74"/>
    <mergeCell ref="V74:AB74"/>
    <mergeCell ref="B75:G75"/>
    <mergeCell ref="H75:I75"/>
    <mergeCell ref="J75:M75"/>
    <mergeCell ref="N75:U75"/>
    <mergeCell ref="V75:AB75"/>
    <mergeCell ref="B80:AB80"/>
    <mergeCell ref="B81:H82"/>
    <mergeCell ref="I81:P82"/>
    <mergeCell ref="Q81:U82"/>
    <mergeCell ref="V81:AB82"/>
    <mergeCell ref="B76:AB76"/>
    <mergeCell ref="B77:G78"/>
    <mergeCell ref="H77:R78"/>
    <mergeCell ref="S77:AB78"/>
    <mergeCell ref="B79:G79"/>
    <mergeCell ref="H79:R79"/>
    <mergeCell ref="S79:AB79"/>
  </mergeCells>
  <dataValidations count="7">
    <dataValidation type="list" allowBlank="1" showInputMessage="1" showErrorMessage="1" sqref="X29:AB29">
      <formula1>#N/A</formula1>
    </dataValidation>
    <dataValidation type="list" allowBlank="1" showInputMessage="1" showErrorMessage="1" sqref="N26:AB26">
      <formula1>#N/A</formula1>
    </dataValidation>
    <dataValidation type="list" allowBlank="1" showInputMessage="1" showErrorMessage="1" sqref="U21:AB21">
      <formula1>#N/A</formula1>
    </dataValidation>
    <dataValidation type="list" allowBlank="1" showInputMessage="1" showErrorMessage="1" sqref="V15:AB15">
      <formula1>#N/A</formula1>
    </dataValidation>
    <dataValidation type="list" allowBlank="1" showInputMessage="1" showErrorMessage="1" sqref="Q12:U12">
      <formula1>#N/A</formula1>
    </dataValidation>
    <dataValidation type="list" allowBlank="1" showInputMessage="1" showErrorMessage="1" sqref="I9:AB9">
      <formula1>#N/A</formula1>
    </dataValidation>
    <dataValidation type="list" allowBlank="1" showInputMessage="1" showErrorMessage="1" sqref="L6:AB7">
      <formula1>#N/A</formula1>
    </dataValidation>
  </dataValidations>
  <pageMargins left="0.7" right="0.7" top="0.75" bottom="0.75" header="0.3" footer="0.3"/>
  <drawing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C08AF"/>
  </sheetPr>
  <dimension ref="B1:AB107"/>
  <sheetViews>
    <sheetView topLeftCell="A4" workbookViewId="0">
      <selection activeCell="V12" sqref="V12:Y12"/>
    </sheetView>
  </sheetViews>
  <sheetFormatPr baseColWidth="10" defaultColWidth="3.7265625" defaultRowHeight="14.5" x14ac:dyDescent="0.35"/>
  <cols>
    <col min="1" max="1" width="3.7265625" style="640"/>
    <col min="2" max="6" width="2.7265625" style="640" customWidth="1"/>
    <col min="7" max="7" width="4.26953125" style="640" customWidth="1"/>
    <col min="8" max="8" width="14.26953125" style="640" customWidth="1"/>
    <col min="9" max="9" width="18.453125" style="640" customWidth="1"/>
    <col min="10" max="10" width="13.7265625" style="640" customWidth="1"/>
    <col min="11" max="12" width="3.453125" style="640" customWidth="1"/>
    <col min="13" max="15" width="2.7265625" style="640" customWidth="1"/>
    <col min="16" max="17" width="3.453125" style="640" customWidth="1"/>
    <col min="18" max="18" width="3.7265625" style="640"/>
    <col min="19" max="19" width="3.26953125" style="640" customWidth="1"/>
    <col min="20" max="20" width="7.453125" style="640" customWidth="1"/>
    <col min="21" max="21" width="3.453125" style="640" customWidth="1"/>
    <col min="22" max="22" width="3.7265625" style="640"/>
    <col min="23" max="25" width="5" style="640" customWidth="1"/>
    <col min="26" max="26" width="6.7265625" style="640" customWidth="1"/>
    <col min="27" max="27" width="4.26953125" style="640" customWidth="1"/>
    <col min="28" max="28" width="2" style="640" customWidth="1"/>
    <col min="29" max="16384" width="3.7265625" style="640"/>
  </cols>
  <sheetData>
    <row r="1" spans="2:28" ht="15" thickBot="1" x14ac:dyDescent="0.4">
      <c r="B1" s="641"/>
      <c r="C1" s="641"/>
      <c r="D1" s="641"/>
      <c r="E1" s="641"/>
      <c r="F1" s="641"/>
    </row>
    <row r="2" spans="2:28" ht="45.75" customHeight="1" x14ac:dyDescent="0.35">
      <c r="B2" s="858"/>
      <c r="C2" s="859"/>
      <c r="D2" s="859"/>
      <c r="E2" s="859"/>
      <c r="F2" s="859"/>
      <c r="G2" s="859"/>
      <c r="H2" s="860" t="s">
        <v>0</v>
      </c>
      <c r="I2" s="860"/>
      <c r="J2" s="860"/>
      <c r="K2" s="860"/>
      <c r="L2" s="860"/>
      <c r="M2" s="860"/>
      <c r="N2" s="860"/>
      <c r="O2" s="860"/>
      <c r="P2" s="860"/>
      <c r="Q2" s="860"/>
      <c r="R2" s="860"/>
      <c r="S2" s="860"/>
      <c r="T2" s="860"/>
      <c r="U2" s="860"/>
      <c r="V2" s="860"/>
      <c r="W2" s="860"/>
      <c r="X2" s="860"/>
      <c r="Y2" s="860"/>
      <c r="Z2" s="860"/>
      <c r="AA2" s="860"/>
      <c r="AB2" s="861"/>
    </row>
    <row r="3" spans="2:28" x14ac:dyDescent="0.35">
      <c r="B3" s="704"/>
      <c r="C3" s="705"/>
      <c r="D3" s="705"/>
      <c r="E3" s="705"/>
      <c r="F3" s="705"/>
      <c r="G3" s="705"/>
      <c r="H3" s="862" t="s">
        <v>959</v>
      </c>
      <c r="I3" s="862"/>
      <c r="J3" s="862"/>
      <c r="K3" s="862"/>
      <c r="L3" s="862"/>
      <c r="M3" s="862"/>
      <c r="N3" s="862"/>
      <c r="O3" s="862"/>
      <c r="P3" s="862" t="s">
        <v>71</v>
      </c>
      <c r="Q3" s="862"/>
      <c r="R3" s="862"/>
      <c r="S3" s="862"/>
      <c r="T3" s="862"/>
      <c r="U3" s="862"/>
      <c r="V3" s="862"/>
      <c r="W3" s="862"/>
      <c r="X3" s="862"/>
      <c r="Y3" s="862"/>
      <c r="Z3" s="862"/>
      <c r="AA3" s="862"/>
      <c r="AB3" s="863"/>
    </row>
    <row r="4" spans="2:28" ht="15" thickBot="1" x14ac:dyDescent="0.4">
      <c r="B4" s="707"/>
      <c r="C4" s="708"/>
      <c r="D4" s="708"/>
      <c r="E4" s="708"/>
      <c r="F4" s="708"/>
      <c r="G4" s="708"/>
      <c r="H4" s="864" t="s">
        <v>960</v>
      </c>
      <c r="I4" s="864"/>
      <c r="J4" s="864"/>
      <c r="K4" s="864"/>
      <c r="L4" s="864"/>
      <c r="M4" s="864"/>
      <c r="N4" s="864"/>
      <c r="O4" s="864"/>
      <c r="P4" s="864"/>
      <c r="Q4" s="864"/>
      <c r="R4" s="864"/>
      <c r="S4" s="864"/>
      <c r="T4" s="864"/>
      <c r="U4" s="864"/>
      <c r="V4" s="864"/>
      <c r="W4" s="864"/>
      <c r="X4" s="864"/>
      <c r="Y4" s="864"/>
      <c r="Z4" s="864"/>
      <c r="AA4" s="864"/>
      <c r="AB4" s="865"/>
    </row>
    <row r="5" spans="2:28" ht="6" customHeight="1" thickBot="1" x14ac:dyDescent="0.4">
      <c r="B5" s="691"/>
      <c r="C5" s="691"/>
      <c r="D5" s="691"/>
      <c r="E5" s="691"/>
      <c r="F5" s="691"/>
      <c r="G5" s="691"/>
      <c r="H5" s="691"/>
      <c r="I5" s="691"/>
      <c r="J5" s="691"/>
      <c r="K5" s="691"/>
      <c r="L5" s="691"/>
      <c r="M5" s="691"/>
      <c r="N5" s="691"/>
      <c r="O5" s="691"/>
      <c r="P5" s="691"/>
      <c r="Q5" s="691"/>
      <c r="R5" s="691"/>
      <c r="S5" s="691"/>
      <c r="T5" s="691"/>
      <c r="U5" s="691"/>
      <c r="V5" s="691"/>
      <c r="W5" s="691"/>
      <c r="X5" s="691"/>
      <c r="Y5" s="691"/>
      <c r="Z5" s="691"/>
      <c r="AA5" s="691"/>
      <c r="AB5" s="691"/>
    </row>
    <row r="6" spans="2:28" ht="13.15" customHeight="1" x14ac:dyDescent="0.35">
      <c r="B6" s="843" t="s">
        <v>961</v>
      </c>
      <c r="C6" s="844"/>
      <c r="D6" s="844"/>
      <c r="E6" s="844"/>
      <c r="F6" s="844"/>
      <c r="G6" s="844"/>
      <c r="H6" s="844"/>
      <c r="I6" s="847">
        <v>43983</v>
      </c>
      <c r="J6" s="798" t="s">
        <v>4</v>
      </c>
      <c r="K6" s="800"/>
      <c r="L6" s="849" t="s">
        <v>1115</v>
      </c>
      <c r="M6" s="850"/>
      <c r="N6" s="850"/>
      <c r="O6" s="850"/>
      <c r="P6" s="850"/>
      <c r="Q6" s="850"/>
      <c r="R6" s="850"/>
      <c r="S6" s="850"/>
      <c r="T6" s="850"/>
      <c r="U6" s="850"/>
      <c r="V6" s="850"/>
      <c r="W6" s="850"/>
      <c r="X6" s="850"/>
      <c r="Y6" s="850"/>
      <c r="Z6" s="850"/>
      <c r="AA6" s="850"/>
      <c r="AB6" s="851"/>
    </row>
    <row r="7" spans="2:28" ht="13.15" customHeight="1" thickBot="1" x14ac:dyDescent="0.4">
      <c r="B7" s="845"/>
      <c r="C7" s="846"/>
      <c r="D7" s="846"/>
      <c r="E7" s="846"/>
      <c r="F7" s="846"/>
      <c r="G7" s="846"/>
      <c r="H7" s="846"/>
      <c r="I7" s="848"/>
      <c r="J7" s="801"/>
      <c r="K7" s="803"/>
      <c r="L7" s="852"/>
      <c r="M7" s="853"/>
      <c r="N7" s="853"/>
      <c r="O7" s="853"/>
      <c r="P7" s="853"/>
      <c r="Q7" s="853"/>
      <c r="R7" s="853"/>
      <c r="S7" s="853"/>
      <c r="T7" s="853"/>
      <c r="U7" s="853"/>
      <c r="V7" s="853"/>
      <c r="W7" s="853"/>
      <c r="X7" s="853"/>
      <c r="Y7" s="853"/>
      <c r="Z7" s="853"/>
      <c r="AA7" s="853"/>
      <c r="AB7" s="854"/>
    </row>
    <row r="8" spans="2:28" ht="6" customHeight="1" thickBot="1" x14ac:dyDescent="0.4">
      <c r="B8" s="825"/>
      <c r="C8" s="826"/>
      <c r="D8" s="826"/>
      <c r="E8" s="826"/>
      <c r="F8" s="826"/>
      <c r="G8" s="826"/>
      <c r="H8" s="826"/>
      <c r="I8" s="826"/>
      <c r="J8" s="826"/>
      <c r="K8" s="826"/>
      <c r="L8" s="826"/>
      <c r="M8" s="826"/>
      <c r="N8" s="826"/>
      <c r="O8" s="826"/>
      <c r="P8" s="826"/>
      <c r="Q8" s="826"/>
      <c r="R8" s="826"/>
      <c r="S8" s="826"/>
      <c r="T8" s="826"/>
      <c r="U8" s="826"/>
      <c r="V8" s="826"/>
      <c r="W8" s="826"/>
      <c r="X8" s="826"/>
      <c r="Y8" s="826"/>
      <c r="Z8" s="826"/>
      <c r="AA8" s="826"/>
      <c r="AB8" s="827"/>
    </row>
    <row r="9" spans="2:28" ht="53.5" customHeight="1" thickBot="1" x14ac:dyDescent="0.4">
      <c r="B9" s="721" t="s">
        <v>963</v>
      </c>
      <c r="C9" s="722"/>
      <c r="D9" s="722"/>
      <c r="E9" s="722"/>
      <c r="F9" s="722"/>
      <c r="G9" s="722"/>
      <c r="H9" s="723"/>
      <c r="I9" s="855" t="s">
        <v>964</v>
      </c>
      <c r="J9" s="856"/>
      <c r="K9" s="856"/>
      <c r="L9" s="856"/>
      <c r="M9" s="856"/>
      <c r="N9" s="856"/>
      <c r="O9" s="856"/>
      <c r="P9" s="856"/>
      <c r="Q9" s="856"/>
      <c r="R9" s="856"/>
      <c r="S9" s="856"/>
      <c r="T9" s="856"/>
      <c r="U9" s="856"/>
      <c r="V9" s="856"/>
      <c r="W9" s="856"/>
      <c r="X9" s="856"/>
      <c r="Y9" s="856"/>
      <c r="Z9" s="856"/>
      <c r="AA9" s="856"/>
      <c r="AB9" s="857"/>
    </row>
    <row r="10" spans="2:28" ht="6" customHeight="1" thickBot="1" x14ac:dyDescent="0.4">
      <c r="B10" s="825"/>
      <c r="C10" s="826"/>
      <c r="D10" s="826"/>
      <c r="E10" s="826"/>
      <c r="F10" s="826"/>
      <c r="G10" s="826"/>
      <c r="H10" s="826"/>
      <c r="I10" s="826"/>
      <c r="J10" s="826"/>
      <c r="K10" s="826"/>
      <c r="L10" s="826"/>
      <c r="M10" s="826"/>
      <c r="N10" s="826"/>
      <c r="O10" s="826"/>
      <c r="P10" s="826"/>
      <c r="Q10" s="826"/>
      <c r="R10" s="826"/>
      <c r="S10" s="826"/>
      <c r="T10" s="826"/>
      <c r="U10" s="826"/>
      <c r="V10" s="826"/>
      <c r="W10" s="826"/>
      <c r="X10" s="826"/>
      <c r="Y10" s="826"/>
      <c r="Z10" s="826"/>
      <c r="AA10" s="826"/>
      <c r="AB10" s="827"/>
    </row>
    <row r="11" spans="2:28" ht="16.149999999999999" customHeight="1" thickBot="1" x14ac:dyDescent="0.4">
      <c r="B11" s="798" t="s">
        <v>5</v>
      </c>
      <c r="C11" s="799"/>
      <c r="D11" s="799"/>
      <c r="E11" s="799"/>
      <c r="F11" s="799"/>
      <c r="G11" s="799"/>
      <c r="H11" s="800"/>
      <c r="I11" s="828" t="s">
        <v>627</v>
      </c>
      <c r="J11" s="829"/>
      <c r="K11" s="829"/>
      <c r="L11" s="829"/>
      <c r="M11" s="829"/>
      <c r="N11" s="829"/>
      <c r="O11" s="829"/>
      <c r="P11" s="830"/>
      <c r="Q11" s="834" t="s">
        <v>524</v>
      </c>
      <c r="R11" s="835"/>
      <c r="S11" s="835"/>
      <c r="T11" s="835"/>
      <c r="U11" s="836"/>
      <c r="V11" s="834" t="s">
        <v>7</v>
      </c>
      <c r="W11" s="835"/>
      <c r="X11" s="835"/>
      <c r="Y11" s="836"/>
      <c r="Z11" s="721" t="s">
        <v>8</v>
      </c>
      <c r="AA11" s="722"/>
      <c r="AB11" s="723"/>
    </row>
    <row r="12" spans="2:28" ht="24" customHeight="1" thickBot="1" x14ac:dyDescent="0.4">
      <c r="B12" s="801"/>
      <c r="C12" s="802"/>
      <c r="D12" s="802"/>
      <c r="E12" s="802"/>
      <c r="F12" s="802"/>
      <c r="G12" s="802"/>
      <c r="H12" s="803"/>
      <c r="I12" s="831"/>
      <c r="J12" s="832"/>
      <c r="K12" s="832"/>
      <c r="L12" s="832"/>
      <c r="M12" s="832"/>
      <c r="N12" s="832"/>
      <c r="O12" s="832"/>
      <c r="P12" s="833"/>
      <c r="Q12" s="837" t="s">
        <v>310</v>
      </c>
      <c r="R12" s="838"/>
      <c r="S12" s="838"/>
      <c r="T12" s="838"/>
      <c r="U12" s="839"/>
      <c r="V12" s="840" t="s">
        <v>628</v>
      </c>
      <c r="W12" s="841"/>
      <c r="X12" s="841"/>
      <c r="Y12" s="842"/>
      <c r="Z12" s="837">
        <v>1</v>
      </c>
      <c r="AA12" s="838"/>
      <c r="AB12" s="839"/>
    </row>
    <row r="13" spans="2:28" ht="6" customHeight="1" thickBot="1" x14ac:dyDescent="0.4">
      <c r="B13" s="733"/>
      <c r="C13" s="734"/>
      <c r="D13" s="734"/>
      <c r="E13" s="734"/>
      <c r="F13" s="734"/>
      <c r="G13" s="734"/>
      <c r="H13" s="734"/>
      <c r="I13" s="734"/>
      <c r="J13" s="734"/>
      <c r="K13" s="734"/>
      <c r="L13" s="734"/>
      <c r="M13" s="734"/>
      <c r="N13" s="734"/>
      <c r="O13" s="734"/>
      <c r="P13" s="734"/>
      <c r="Q13" s="734"/>
      <c r="R13" s="734"/>
      <c r="S13" s="734"/>
      <c r="T13" s="734"/>
      <c r="U13" s="734"/>
      <c r="V13" s="734"/>
      <c r="W13" s="734"/>
      <c r="X13" s="734"/>
      <c r="Y13" s="734"/>
      <c r="Z13" s="734"/>
      <c r="AA13" s="734"/>
      <c r="AB13" s="735"/>
    </row>
    <row r="14" spans="2:28" ht="16.149999999999999" customHeight="1" thickBot="1" x14ac:dyDescent="0.4">
      <c r="B14" s="798" t="s">
        <v>10</v>
      </c>
      <c r="C14" s="799"/>
      <c r="D14" s="799"/>
      <c r="E14" s="799"/>
      <c r="F14" s="799"/>
      <c r="G14" s="799"/>
      <c r="H14" s="800"/>
      <c r="I14" s="819" t="s">
        <v>629</v>
      </c>
      <c r="J14" s="820"/>
      <c r="K14" s="820"/>
      <c r="L14" s="820"/>
      <c r="M14" s="820"/>
      <c r="N14" s="820"/>
      <c r="O14" s="820"/>
      <c r="P14" s="820"/>
      <c r="Q14" s="820"/>
      <c r="R14" s="820"/>
      <c r="S14" s="820"/>
      <c r="T14" s="820"/>
      <c r="U14" s="821"/>
      <c r="V14" s="721" t="s">
        <v>966</v>
      </c>
      <c r="W14" s="722"/>
      <c r="X14" s="722"/>
      <c r="Y14" s="722"/>
      <c r="Z14" s="722"/>
      <c r="AA14" s="722"/>
      <c r="AB14" s="723"/>
    </row>
    <row r="15" spans="2:28" ht="28.5" customHeight="1" thickBot="1" x14ac:dyDescent="0.4">
      <c r="B15" s="801"/>
      <c r="C15" s="802"/>
      <c r="D15" s="802"/>
      <c r="E15" s="802"/>
      <c r="F15" s="802"/>
      <c r="G15" s="802"/>
      <c r="H15" s="803"/>
      <c r="I15" s="822"/>
      <c r="J15" s="823"/>
      <c r="K15" s="823"/>
      <c r="L15" s="823"/>
      <c r="M15" s="823"/>
      <c r="N15" s="823"/>
      <c r="O15" s="823"/>
      <c r="P15" s="823"/>
      <c r="Q15" s="823"/>
      <c r="R15" s="823"/>
      <c r="S15" s="823"/>
      <c r="T15" s="823"/>
      <c r="U15" s="824"/>
      <c r="V15" s="815" t="s">
        <v>20</v>
      </c>
      <c r="W15" s="816"/>
      <c r="X15" s="816"/>
      <c r="Y15" s="816"/>
      <c r="Z15" s="816"/>
      <c r="AA15" s="816"/>
      <c r="AB15" s="817"/>
    </row>
    <row r="16" spans="2:28" ht="6" customHeight="1" thickBot="1" x14ac:dyDescent="0.4">
      <c r="B16" s="733"/>
      <c r="C16" s="734"/>
      <c r="D16" s="734"/>
      <c r="E16" s="734"/>
      <c r="F16" s="734"/>
      <c r="G16" s="734"/>
      <c r="H16" s="734"/>
      <c r="I16" s="734"/>
      <c r="J16" s="734"/>
      <c r="K16" s="734"/>
      <c r="L16" s="734"/>
      <c r="M16" s="734"/>
      <c r="N16" s="734"/>
      <c r="O16" s="734"/>
      <c r="P16" s="734"/>
      <c r="Q16" s="734"/>
      <c r="R16" s="734"/>
      <c r="S16" s="734"/>
      <c r="T16" s="734"/>
      <c r="U16" s="734"/>
      <c r="V16" s="734"/>
      <c r="W16" s="734"/>
      <c r="X16" s="734"/>
      <c r="Y16" s="734"/>
      <c r="Z16" s="734"/>
      <c r="AA16" s="734"/>
      <c r="AB16" s="735"/>
    </row>
    <row r="17" spans="2:28" ht="42" customHeight="1" thickBot="1" x14ac:dyDescent="0.4">
      <c r="B17" s="721" t="s">
        <v>13</v>
      </c>
      <c r="C17" s="722"/>
      <c r="D17" s="722"/>
      <c r="E17" s="722"/>
      <c r="F17" s="722"/>
      <c r="G17" s="722"/>
      <c r="H17" s="723"/>
      <c r="I17" s="818" t="s">
        <v>630</v>
      </c>
      <c r="J17" s="813"/>
      <c r="K17" s="813"/>
      <c r="L17" s="813"/>
      <c r="M17" s="813"/>
      <c r="N17" s="813"/>
      <c r="O17" s="813"/>
      <c r="P17" s="813"/>
      <c r="Q17" s="813"/>
      <c r="R17" s="813"/>
      <c r="S17" s="813"/>
      <c r="T17" s="813"/>
      <c r="U17" s="813"/>
      <c r="V17" s="813"/>
      <c r="W17" s="813"/>
      <c r="X17" s="813"/>
      <c r="Y17" s="813"/>
      <c r="Z17" s="813"/>
      <c r="AA17" s="813"/>
      <c r="AB17" s="814"/>
    </row>
    <row r="18" spans="2:28" ht="6" customHeight="1" thickBot="1" x14ac:dyDescent="0.4">
      <c r="B18" s="733"/>
      <c r="C18" s="734"/>
      <c r="D18" s="734"/>
      <c r="E18" s="734"/>
      <c r="F18" s="734"/>
      <c r="G18" s="734"/>
      <c r="H18" s="734"/>
      <c r="I18" s="734"/>
      <c r="J18" s="734"/>
      <c r="K18" s="734"/>
      <c r="L18" s="734"/>
      <c r="M18" s="734"/>
      <c r="N18" s="734"/>
      <c r="O18" s="734"/>
      <c r="P18" s="734"/>
      <c r="Q18" s="734"/>
      <c r="R18" s="734"/>
      <c r="S18" s="734"/>
      <c r="T18" s="734"/>
      <c r="U18" s="734"/>
      <c r="V18" s="734"/>
      <c r="W18" s="734"/>
      <c r="X18" s="734"/>
      <c r="Y18" s="734"/>
      <c r="Z18" s="734"/>
      <c r="AA18" s="734"/>
      <c r="AB18" s="735"/>
    </row>
    <row r="19" spans="2:28" ht="42" customHeight="1" thickBot="1" x14ac:dyDescent="0.4">
      <c r="B19" s="721" t="s">
        <v>967</v>
      </c>
      <c r="C19" s="722"/>
      <c r="D19" s="722"/>
      <c r="E19" s="722"/>
      <c r="F19" s="722"/>
      <c r="G19" s="722"/>
      <c r="H19" s="723"/>
      <c r="I19" s="818" t="s">
        <v>631</v>
      </c>
      <c r="J19" s="813"/>
      <c r="K19" s="813"/>
      <c r="L19" s="813"/>
      <c r="M19" s="813"/>
      <c r="N19" s="813"/>
      <c r="O19" s="813"/>
      <c r="P19" s="813"/>
      <c r="Q19" s="813"/>
      <c r="R19" s="813"/>
      <c r="S19" s="813"/>
      <c r="T19" s="813"/>
      <c r="U19" s="813"/>
      <c r="V19" s="813"/>
      <c r="W19" s="813"/>
      <c r="X19" s="813"/>
      <c r="Y19" s="813"/>
      <c r="Z19" s="813"/>
      <c r="AA19" s="813"/>
      <c r="AB19" s="814"/>
    </row>
    <row r="20" spans="2:28" ht="6" customHeight="1" thickBot="1" x14ac:dyDescent="0.4">
      <c r="B20" s="733"/>
      <c r="C20" s="734"/>
      <c r="D20" s="734"/>
      <c r="E20" s="734"/>
      <c r="F20" s="734"/>
      <c r="G20" s="734"/>
      <c r="H20" s="734"/>
      <c r="I20" s="734"/>
      <c r="J20" s="734"/>
      <c r="K20" s="734"/>
      <c r="L20" s="734"/>
      <c r="M20" s="734"/>
      <c r="N20" s="734"/>
      <c r="O20" s="734"/>
      <c r="P20" s="734"/>
      <c r="Q20" s="734"/>
      <c r="R20" s="734"/>
      <c r="S20" s="734"/>
      <c r="T20" s="734"/>
      <c r="U20" s="734"/>
      <c r="V20" s="734"/>
      <c r="W20" s="734"/>
      <c r="X20" s="734"/>
      <c r="Y20" s="734"/>
      <c r="Z20" s="734"/>
      <c r="AA20" s="734"/>
      <c r="AB20" s="735"/>
    </row>
    <row r="21" spans="2:28" ht="36.4" customHeight="1" thickBot="1" x14ac:dyDescent="0.4">
      <c r="B21" s="721" t="s">
        <v>530</v>
      </c>
      <c r="C21" s="722"/>
      <c r="D21" s="722"/>
      <c r="E21" s="722"/>
      <c r="F21" s="722"/>
      <c r="G21" s="723"/>
      <c r="H21" s="815" t="s">
        <v>632</v>
      </c>
      <c r="I21" s="816"/>
      <c r="J21" s="817"/>
      <c r="K21" s="721" t="s">
        <v>969</v>
      </c>
      <c r="L21" s="722"/>
      <c r="M21" s="722"/>
      <c r="N21" s="722"/>
      <c r="O21" s="722"/>
      <c r="P21" s="722"/>
      <c r="Q21" s="722"/>
      <c r="R21" s="722"/>
      <c r="S21" s="722"/>
      <c r="T21" s="723"/>
      <c r="U21" s="818" t="s">
        <v>293</v>
      </c>
      <c r="V21" s="813"/>
      <c r="W21" s="813"/>
      <c r="X21" s="813"/>
      <c r="Y21" s="813"/>
      <c r="Z21" s="813"/>
      <c r="AA21" s="813"/>
      <c r="AB21" s="814"/>
    </row>
    <row r="22" spans="2:28" ht="6" customHeight="1" thickBot="1" x14ac:dyDescent="0.4">
      <c r="B22" s="690"/>
      <c r="C22" s="691"/>
      <c r="D22" s="691"/>
      <c r="E22" s="691"/>
      <c r="F22" s="691"/>
      <c r="G22" s="691"/>
      <c r="H22" s="691"/>
      <c r="I22" s="691"/>
      <c r="J22" s="691"/>
      <c r="K22" s="691"/>
      <c r="L22" s="691"/>
      <c r="M22" s="691"/>
      <c r="N22" s="691"/>
      <c r="O22" s="691"/>
      <c r="P22" s="691"/>
      <c r="Q22" s="691"/>
      <c r="R22" s="691"/>
      <c r="S22" s="691"/>
      <c r="T22" s="691"/>
      <c r="U22" s="691"/>
      <c r="V22" s="691"/>
      <c r="W22" s="691"/>
      <c r="X22" s="691"/>
      <c r="Y22" s="691"/>
      <c r="Z22" s="691"/>
      <c r="AA22" s="691"/>
      <c r="AB22" s="692"/>
    </row>
    <row r="23" spans="2:28" ht="33" customHeight="1" thickBot="1" x14ac:dyDescent="0.4">
      <c r="B23" s="721" t="s">
        <v>970</v>
      </c>
      <c r="C23" s="722"/>
      <c r="D23" s="722"/>
      <c r="E23" s="722"/>
      <c r="F23" s="722"/>
      <c r="G23" s="722"/>
      <c r="H23" s="723"/>
      <c r="I23" s="818" t="s">
        <v>634</v>
      </c>
      <c r="J23" s="813"/>
      <c r="K23" s="813"/>
      <c r="L23" s="813"/>
      <c r="M23" s="813"/>
      <c r="N23" s="813"/>
      <c r="O23" s="813"/>
      <c r="P23" s="813"/>
      <c r="Q23" s="813"/>
      <c r="R23" s="813"/>
      <c r="S23" s="813"/>
      <c r="T23" s="813"/>
      <c r="U23" s="813"/>
      <c r="V23" s="813"/>
      <c r="W23" s="813"/>
      <c r="X23" s="813"/>
      <c r="Y23" s="813"/>
      <c r="Z23" s="813"/>
      <c r="AA23" s="813"/>
      <c r="AB23" s="814"/>
    </row>
    <row r="24" spans="2:28" ht="6" customHeight="1" thickBot="1" x14ac:dyDescent="0.4">
      <c r="B24" s="733"/>
      <c r="C24" s="734"/>
      <c r="D24" s="734"/>
      <c r="E24" s="734"/>
      <c r="F24" s="734"/>
      <c r="G24" s="734"/>
      <c r="H24" s="734"/>
      <c r="I24" s="734"/>
      <c r="J24" s="734"/>
      <c r="K24" s="734"/>
      <c r="L24" s="734"/>
      <c r="M24" s="734"/>
      <c r="N24" s="734"/>
      <c r="O24" s="734"/>
      <c r="P24" s="734"/>
      <c r="Q24" s="734"/>
      <c r="R24" s="734"/>
      <c r="S24" s="734"/>
      <c r="T24" s="734"/>
      <c r="U24" s="734"/>
      <c r="V24" s="734"/>
      <c r="W24" s="734"/>
      <c r="X24" s="734"/>
      <c r="Y24" s="734"/>
      <c r="Z24" s="734"/>
      <c r="AA24" s="734"/>
      <c r="AB24" s="735"/>
    </row>
    <row r="25" spans="2:28" ht="26.65" customHeight="1" thickBot="1" x14ac:dyDescent="0.4">
      <c r="B25" s="721" t="s">
        <v>314</v>
      </c>
      <c r="C25" s="722"/>
      <c r="D25" s="722"/>
      <c r="E25" s="722"/>
      <c r="F25" s="722"/>
      <c r="G25" s="722"/>
      <c r="H25" s="722"/>
      <c r="I25" s="722"/>
      <c r="J25" s="722"/>
      <c r="K25" s="722"/>
      <c r="L25" s="722"/>
      <c r="M25" s="649"/>
      <c r="N25" s="721" t="s">
        <v>24</v>
      </c>
      <c r="O25" s="722"/>
      <c r="P25" s="722"/>
      <c r="Q25" s="722"/>
      <c r="R25" s="722"/>
      <c r="S25" s="722"/>
      <c r="T25" s="722"/>
      <c r="U25" s="722"/>
      <c r="V25" s="722"/>
      <c r="W25" s="722"/>
      <c r="X25" s="722"/>
      <c r="Y25" s="722"/>
      <c r="Z25" s="722"/>
      <c r="AA25" s="722"/>
      <c r="AB25" s="723"/>
    </row>
    <row r="26" spans="2:28" ht="48.4" customHeight="1" thickBot="1" x14ac:dyDescent="0.4">
      <c r="B26" s="810" t="s">
        <v>1116</v>
      </c>
      <c r="C26" s="811"/>
      <c r="D26" s="811"/>
      <c r="E26" s="811"/>
      <c r="F26" s="811"/>
      <c r="G26" s="811"/>
      <c r="H26" s="811"/>
      <c r="I26" s="811"/>
      <c r="J26" s="811"/>
      <c r="K26" s="811"/>
      <c r="L26" s="811"/>
      <c r="M26" s="812"/>
      <c r="N26" s="813" t="s">
        <v>1094</v>
      </c>
      <c r="O26" s="813"/>
      <c r="P26" s="813"/>
      <c r="Q26" s="813"/>
      <c r="R26" s="813"/>
      <c r="S26" s="813"/>
      <c r="T26" s="813"/>
      <c r="U26" s="813"/>
      <c r="V26" s="813"/>
      <c r="W26" s="813"/>
      <c r="X26" s="813"/>
      <c r="Y26" s="813"/>
      <c r="Z26" s="813"/>
      <c r="AA26" s="813"/>
      <c r="AB26" s="814"/>
    </row>
    <row r="27" spans="2:28" ht="6" customHeight="1" thickBot="1" x14ac:dyDescent="0.4">
      <c r="B27" s="733"/>
      <c r="C27" s="734"/>
      <c r="D27" s="734"/>
      <c r="E27" s="734"/>
      <c r="F27" s="734"/>
      <c r="G27" s="734"/>
      <c r="H27" s="734"/>
      <c r="I27" s="734"/>
      <c r="J27" s="734"/>
      <c r="K27" s="734"/>
      <c r="L27" s="734"/>
      <c r="M27" s="734"/>
      <c r="N27" s="734"/>
      <c r="O27" s="734"/>
      <c r="P27" s="734"/>
      <c r="Q27" s="734"/>
      <c r="R27" s="734"/>
      <c r="S27" s="734"/>
      <c r="T27" s="734"/>
      <c r="U27" s="734"/>
      <c r="V27" s="734"/>
      <c r="W27" s="734"/>
      <c r="X27" s="734"/>
      <c r="Y27" s="734"/>
      <c r="Z27" s="734"/>
      <c r="AA27" s="734"/>
      <c r="AB27" s="735"/>
    </row>
    <row r="28" spans="2:28" ht="18" customHeight="1" thickBot="1" x14ac:dyDescent="0.4">
      <c r="B28" s="798" t="s">
        <v>972</v>
      </c>
      <c r="C28" s="799"/>
      <c r="D28" s="799"/>
      <c r="E28" s="799"/>
      <c r="F28" s="799"/>
      <c r="G28" s="799"/>
      <c r="H28" s="800"/>
      <c r="I28" s="804" t="s">
        <v>1124</v>
      </c>
      <c r="J28" s="805"/>
      <c r="K28" s="805"/>
      <c r="L28" s="806"/>
      <c r="M28" s="721" t="s">
        <v>22</v>
      </c>
      <c r="N28" s="722"/>
      <c r="O28" s="722"/>
      <c r="P28" s="722"/>
      <c r="Q28" s="722"/>
      <c r="R28" s="722"/>
      <c r="S28" s="722"/>
      <c r="T28" s="722"/>
      <c r="U28" s="722"/>
      <c r="V28" s="722"/>
      <c r="W28" s="723"/>
      <c r="X28" s="721" t="s">
        <v>18</v>
      </c>
      <c r="Y28" s="722"/>
      <c r="Z28" s="722"/>
      <c r="AA28" s="722"/>
      <c r="AB28" s="723"/>
    </row>
    <row r="29" spans="2:28" ht="20.65" customHeight="1" thickBot="1" x14ac:dyDescent="0.4">
      <c r="B29" s="801"/>
      <c r="C29" s="802"/>
      <c r="D29" s="802"/>
      <c r="E29" s="802"/>
      <c r="F29" s="802"/>
      <c r="G29" s="802"/>
      <c r="H29" s="803"/>
      <c r="I29" s="807"/>
      <c r="J29" s="808"/>
      <c r="K29" s="808"/>
      <c r="L29" s="809"/>
      <c r="M29" s="690" t="s">
        <v>633</v>
      </c>
      <c r="N29" s="691"/>
      <c r="O29" s="691"/>
      <c r="P29" s="691"/>
      <c r="Q29" s="691"/>
      <c r="R29" s="691"/>
      <c r="S29" s="691"/>
      <c r="T29" s="691"/>
      <c r="U29" s="691"/>
      <c r="V29" s="691"/>
      <c r="W29" s="692"/>
      <c r="X29" s="810" t="s">
        <v>20</v>
      </c>
      <c r="Y29" s="811"/>
      <c r="Z29" s="811"/>
      <c r="AA29" s="811"/>
      <c r="AB29" s="812"/>
    </row>
    <row r="30" spans="2:28" ht="6" customHeight="1" thickBot="1" x14ac:dyDescent="0.4">
      <c r="B30" s="733"/>
      <c r="C30" s="734"/>
      <c r="D30" s="734"/>
      <c r="E30" s="734"/>
      <c r="F30" s="734"/>
      <c r="G30" s="734"/>
      <c r="H30" s="734"/>
      <c r="I30" s="734"/>
      <c r="J30" s="734"/>
      <c r="K30" s="734"/>
      <c r="L30" s="734"/>
      <c r="M30" s="734"/>
      <c r="N30" s="734"/>
      <c r="O30" s="734"/>
      <c r="P30" s="734"/>
      <c r="Q30" s="734"/>
      <c r="R30" s="734"/>
      <c r="S30" s="734"/>
      <c r="T30" s="734"/>
      <c r="U30" s="734"/>
      <c r="V30" s="734"/>
      <c r="W30" s="734"/>
      <c r="X30" s="734"/>
      <c r="Y30" s="734"/>
      <c r="Z30" s="734"/>
      <c r="AA30" s="734"/>
      <c r="AB30" s="735"/>
    </row>
    <row r="31" spans="2:28" ht="15" customHeight="1" thickBot="1" x14ac:dyDescent="0.4">
      <c r="B31" s="778" t="s">
        <v>975</v>
      </c>
      <c r="C31" s="779"/>
      <c r="D31" s="779"/>
      <c r="E31" s="779"/>
      <c r="F31" s="779"/>
      <c r="G31" s="779"/>
      <c r="H31" s="779"/>
      <c r="I31" s="779"/>
      <c r="J31" s="780"/>
      <c r="K31" s="787" t="s">
        <v>35</v>
      </c>
      <c r="L31" s="788"/>
      <c r="M31" s="788"/>
      <c r="N31" s="788"/>
      <c r="O31" s="788"/>
      <c r="P31" s="788"/>
      <c r="Q31" s="788"/>
      <c r="R31" s="788"/>
      <c r="S31" s="789" t="s">
        <v>36</v>
      </c>
      <c r="T31" s="789"/>
      <c r="U31" s="789"/>
      <c r="V31" s="789"/>
      <c r="W31" s="790"/>
      <c r="X31" s="791" t="s">
        <v>37</v>
      </c>
      <c r="Y31" s="792"/>
      <c r="Z31" s="793"/>
      <c r="AA31" s="793"/>
      <c r="AB31" s="794"/>
    </row>
    <row r="32" spans="2:28" ht="14.25" customHeight="1" x14ac:dyDescent="0.35">
      <c r="B32" s="781"/>
      <c r="C32" s="782"/>
      <c r="D32" s="782"/>
      <c r="E32" s="782"/>
      <c r="F32" s="782"/>
      <c r="G32" s="782"/>
      <c r="H32" s="782"/>
      <c r="I32" s="782"/>
      <c r="J32" s="783"/>
      <c r="K32" s="795" t="s">
        <v>38</v>
      </c>
      <c r="L32" s="771"/>
      <c r="M32" s="771"/>
      <c r="N32" s="771"/>
      <c r="O32" s="771" t="s">
        <v>39</v>
      </c>
      <c r="P32" s="771"/>
      <c r="Q32" s="771"/>
      <c r="R32" s="771"/>
      <c r="S32" s="771" t="s">
        <v>38</v>
      </c>
      <c r="T32" s="771"/>
      <c r="U32" s="771" t="s">
        <v>39</v>
      </c>
      <c r="V32" s="771"/>
      <c r="W32" s="771"/>
      <c r="X32" s="796" t="s">
        <v>38</v>
      </c>
      <c r="Y32" s="797"/>
      <c r="Z32" s="771" t="s">
        <v>39</v>
      </c>
      <c r="AA32" s="771"/>
      <c r="AB32" s="772"/>
    </row>
    <row r="33" spans="2:28" ht="15" customHeight="1" thickBot="1" x14ac:dyDescent="0.4">
      <c r="B33" s="784"/>
      <c r="C33" s="785"/>
      <c r="D33" s="785"/>
      <c r="E33" s="785"/>
      <c r="F33" s="785"/>
      <c r="G33" s="785"/>
      <c r="H33" s="785"/>
      <c r="I33" s="785"/>
      <c r="J33" s="786"/>
      <c r="K33" s="773" t="s">
        <v>1125</v>
      </c>
      <c r="L33" s="774"/>
      <c r="M33" s="774"/>
      <c r="N33" s="774"/>
      <c r="O33" s="774" t="s">
        <v>1126</v>
      </c>
      <c r="P33" s="774"/>
      <c r="Q33" s="774"/>
      <c r="R33" s="774"/>
      <c r="S33" s="774" t="s">
        <v>1127</v>
      </c>
      <c r="T33" s="774"/>
      <c r="U33" s="774" t="s">
        <v>1128</v>
      </c>
      <c r="V33" s="774"/>
      <c r="W33" s="774"/>
      <c r="X33" s="774" t="s">
        <v>1129</v>
      </c>
      <c r="Y33" s="776"/>
      <c r="Z33" s="774" t="s">
        <v>1130</v>
      </c>
      <c r="AA33" s="774"/>
      <c r="AB33" s="777"/>
    </row>
    <row r="34" spans="2:28" ht="6" customHeight="1" thickBot="1" x14ac:dyDescent="0.4">
      <c r="B34" s="733"/>
      <c r="C34" s="734"/>
      <c r="D34" s="734"/>
      <c r="E34" s="734"/>
      <c r="F34" s="734"/>
      <c r="G34" s="734"/>
      <c r="H34" s="734"/>
      <c r="I34" s="734"/>
      <c r="J34" s="734"/>
      <c r="K34" s="734"/>
      <c r="L34" s="734"/>
      <c r="M34" s="734"/>
      <c r="N34" s="734"/>
      <c r="O34" s="734"/>
      <c r="P34" s="734"/>
      <c r="Q34" s="734"/>
      <c r="R34" s="734"/>
      <c r="S34" s="734"/>
      <c r="T34" s="734"/>
      <c r="U34" s="734"/>
      <c r="V34" s="734"/>
      <c r="W34" s="734"/>
      <c r="X34" s="734"/>
      <c r="Y34" s="734"/>
      <c r="Z34" s="734"/>
      <c r="AA34" s="734"/>
      <c r="AB34" s="735"/>
    </row>
    <row r="35" spans="2:28" s="642" customFormat="1" ht="15" customHeight="1" thickBot="1" x14ac:dyDescent="0.4">
      <c r="B35" s="764" t="s">
        <v>40</v>
      </c>
      <c r="C35" s="765"/>
      <c r="D35" s="765"/>
      <c r="E35" s="765"/>
      <c r="F35" s="765"/>
      <c r="G35" s="765"/>
      <c r="H35" s="766"/>
      <c r="I35" s="766"/>
      <c r="J35" s="766"/>
      <c r="K35" s="765"/>
      <c r="L35" s="765"/>
      <c r="M35" s="765"/>
      <c r="N35" s="765"/>
      <c r="O35" s="765"/>
      <c r="P35" s="765"/>
      <c r="Q35" s="765"/>
      <c r="R35" s="765"/>
      <c r="S35" s="765"/>
      <c r="T35" s="765"/>
      <c r="U35" s="765"/>
      <c r="V35" s="765"/>
      <c r="W35" s="765"/>
      <c r="X35" s="765"/>
      <c r="Y35" s="765"/>
      <c r="Z35" s="765"/>
      <c r="AA35" s="765"/>
      <c r="AB35" s="767"/>
    </row>
    <row r="36" spans="2:28" s="642" customFormat="1" ht="32.25" customHeight="1" x14ac:dyDescent="0.35">
      <c r="B36" s="768" t="s">
        <v>41</v>
      </c>
      <c r="C36" s="769"/>
      <c r="D36" s="769"/>
      <c r="E36" s="769"/>
      <c r="F36" s="769"/>
      <c r="G36" s="770"/>
      <c r="H36" s="647" t="s">
        <v>976</v>
      </c>
      <c r="I36" s="644" t="s">
        <v>977</v>
      </c>
      <c r="J36" s="645" t="s">
        <v>42</v>
      </c>
      <c r="K36" s="768" t="s">
        <v>43</v>
      </c>
      <c r="L36" s="769"/>
      <c r="M36" s="769"/>
      <c r="N36" s="769"/>
      <c r="O36" s="769"/>
      <c r="P36" s="769"/>
      <c r="Q36" s="769"/>
      <c r="R36" s="769"/>
      <c r="S36" s="769"/>
      <c r="T36" s="769"/>
      <c r="U36" s="769"/>
      <c r="V36" s="769"/>
      <c r="W36" s="769"/>
      <c r="X36" s="769"/>
      <c r="Y36" s="769"/>
      <c r="Z36" s="769"/>
      <c r="AA36" s="769"/>
      <c r="AB36" s="770"/>
    </row>
    <row r="37" spans="2:28" s="642" customFormat="1" ht="55.9" customHeight="1" x14ac:dyDescent="0.35">
      <c r="B37" s="1408" t="s">
        <v>1131</v>
      </c>
      <c r="C37" s="1409"/>
      <c r="D37" s="1409"/>
      <c r="E37" s="1409"/>
      <c r="F37" s="1409"/>
      <c r="G37" s="1410"/>
      <c r="H37" s="658">
        <v>28</v>
      </c>
      <c r="I37" s="643">
        <v>40</v>
      </c>
      <c r="J37" s="668">
        <f>+H37/I37</f>
        <v>0.7</v>
      </c>
      <c r="K37" s="743" t="s">
        <v>641</v>
      </c>
      <c r="L37" s="744"/>
      <c r="M37" s="744"/>
      <c r="N37" s="744"/>
      <c r="O37" s="744"/>
      <c r="P37" s="744"/>
      <c r="Q37" s="744"/>
      <c r="R37" s="744"/>
      <c r="S37" s="744"/>
      <c r="T37" s="744"/>
      <c r="U37" s="744"/>
      <c r="V37" s="744"/>
      <c r="W37" s="744"/>
      <c r="X37" s="744"/>
      <c r="Y37" s="744"/>
      <c r="Z37" s="744"/>
      <c r="AA37" s="744"/>
      <c r="AB37" s="745"/>
    </row>
    <row r="38" spans="2:28" s="642" customFormat="1" ht="34.9" customHeight="1" x14ac:dyDescent="0.35">
      <c r="B38" s="1408" t="s">
        <v>1119</v>
      </c>
      <c r="C38" s="1409"/>
      <c r="D38" s="1409"/>
      <c r="E38" s="1409"/>
      <c r="F38" s="1409"/>
      <c r="G38" s="1410"/>
      <c r="H38" s="648">
        <v>141</v>
      </c>
      <c r="I38" s="651">
        <v>65</v>
      </c>
      <c r="J38" s="668">
        <f t="shared" ref="J38:J48" si="0">+H38/I38</f>
        <v>2.1692307692307691</v>
      </c>
      <c r="K38" s="743" t="s">
        <v>907</v>
      </c>
      <c r="L38" s="744"/>
      <c r="M38" s="744"/>
      <c r="N38" s="744"/>
      <c r="O38" s="744"/>
      <c r="P38" s="744"/>
      <c r="Q38" s="744"/>
      <c r="R38" s="744"/>
      <c r="S38" s="744"/>
      <c r="T38" s="744"/>
      <c r="U38" s="744"/>
      <c r="V38" s="744"/>
      <c r="W38" s="744"/>
      <c r="X38" s="744"/>
      <c r="Y38" s="744"/>
      <c r="Z38" s="744"/>
      <c r="AA38" s="744"/>
      <c r="AB38" s="745"/>
    </row>
    <row r="39" spans="2:28" s="642" customFormat="1" ht="33.65" customHeight="1" x14ac:dyDescent="0.35">
      <c r="B39" s="2359" t="s">
        <v>1120</v>
      </c>
      <c r="C39" s="2360"/>
      <c r="D39" s="2360"/>
      <c r="E39" s="2360"/>
      <c r="F39" s="2360"/>
      <c r="G39" s="2361"/>
      <c r="H39" s="648">
        <v>76</v>
      </c>
      <c r="I39" s="651">
        <v>73</v>
      </c>
      <c r="J39" s="668">
        <f t="shared" si="0"/>
        <v>1.0410958904109588</v>
      </c>
      <c r="K39" s="743" t="s">
        <v>641</v>
      </c>
      <c r="L39" s="744"/>
      <c r="M39" s="744"/>
      <c r="N39" s="744"/>
      <c r="O39" s="744"/>
      <c r="P39" s="744"/>
      <c r="Q39" s="744"/>
      <c r="R39" s="744"/>
      <c r="S39" s="744"/>
      <c r="T39" s="744"/>
      <c r="U39" s="744"/>
      <c r="V39" s="744"/>
      <c r="W39" s="744"/>
      <c r="X39" s="744"/>
      <c r="Y39" s="744"/>
      <c r="Z39" s="744"/>
      <c r="AA39" s="744"/>
      <c r="AB39" s="745"/>
    </row>
    <row r="40" spans="2:28" s="642" customFormat="1" x14ac:dyDescent="0.35">
      <c r="B40" s="740"/>
      <c r="C40" s="741"/>
      <c r="D40" s="741"/>
      <c r="E40" s="741"/>
      <c r="F40" s="741"/>
      <c r="G40" s="742"/>
      <c r="H40" s="648"/>
      <c r="I40" s="651"/>
      <c r="J40" s="646" t="e">
        <f t="shared" si="0"/>
        <v>#DIV/0!</v>
      </c>
      <c r="K40" s="743"/>
      <c r="L40" s="744"/>
      <c r="M40" s="744"/>
      <c r="N40" s="744"/>
      <c r="O40" s="744"/>
      <c r="P40" s="744"/>
      <c r="Q40" s="744"/>
      <c r="R40" s="744"/>
      <c r="S40" s="744"/>
      <c r="T40" s="744"/>
      <c r="U40" s="744"/>
      <c r="V40" s="744"/>
      <c r="W40" s="744"/>
      <c r="X40" s="744"/>
      <c r="Y40" s="744"/>
      <c r="Z40" s="744"/>
      <c r="AA40" s="744"/>
      <c r="AB40" s="745"/>
    </row>
    <row r="41" spans="2:28" s="642" customFormat="1" x14ac:dyDescent="0.35">
      <c r="B41" s="740"/>
      <c r="C41" s="741"/>
      <c r="D41" s="741"/>
      <c r="E41" s="741"/>
      <c r="F41" s="741"/>
      <c r="G41" s="742"/>
      <c r="H41" s="648"/>
      <c r="I41" s="651"/>
      <c r="J41" s="646" t="e">
        <f t="shared" si="0"/>
        <v>#DIV/0!</v>
      </c>
      <c r="K41" s="743"/>
      <c r="L41" s="744"/>
      <c r="M41" s="744"/>
      <c r="N41" s="744"/>
      <c r="O41" s="744"/>
      <c r="P41" s="744"/>
      <c r="Q41" s="744"/>
      <c r="R41" s="744"/>
      <c r="S41" s="744"/>
      <c r="T41" s="744"/>
      <c r="U41" s="744"/>
      <c r="V41" s="744"/>
      <c r="W41" s="744"/>
      <c r="X41" s="744"/>
      <c r="Y41" s="744"/>
      <c r="Z41" s="744"/>
      <c r="AA41" s="744"/>
      <c r="AB41" s="745"/>
    </row>
    <row r="42" spans="2:28" s="642" customFormat="1" x14ac:dyDescent="0.35">
      <c r="B42" s="740"/>
      <c r="C42" s="741"/>
      <c r="D42" s="741"/>
      <c r="E42" s="741"/>
      <c r="F42" s="741"/>
      <c r="G42" s="742"/>
      <c r="H42" s="648"/>
      <c r="I42" s="651"/>
      <c r="J42" s="646" t="e">
        <f t="shared" si="0"/>
        <v>#DIV/0!</v>
      </c>
      <c r="K42" s="743"/>
      <c r="L42" s="744"/>
      <c r="M42" s="744"/>
      <c r="N42" s="744"/>
      <c r="O42" s="744"/>
      <c r="P42" s="744"/>
      <c r="Q42" s="744"/>
      <c r="R42" s="744"/>
      <c r="S42" s="744"/>
      <c r="T42" s="744"/>
      <c r="U42" s="744"/>
      <c r="V42" s="744"/>
      <c r="W42" s="744"/>
      <c r="X42" s="744"/>
      <c r="Y42" s="744"/>
      <c r="Z42" s="744"/>
      <c r="AA42" s="744"/>
      <c r="AB42" s="745"/>
    </row>
    <row r="43" spans="2:28" s="642" customFormat="1" x14ac:dyDescent="0.35">
      <c r="B43" s="740"/>
      <c r="C43" s="741"/>
      <c r="D43" s="741"/>
      <c r="E43" s="741"/>
      <c r="F43" s="741"/>
      <c r="G43" s="742"/>
      <c r="H43" s="648"/>
      <c r="I43" s="651"/>
      <c r="J43" s="646" t="e">
        <f t="shared" si="0"/>
        <v>#DIV/0!</v>
      </c>
      <c r="K43" s="743"/>
      <c r="L43" s="744"/>
      <c r="M43" s="744"/>
      <c r="N43" s="744"/>
      <c r="O43" s="744"/>
      <c r="P43" s="744"/>
      <c r="Q43" s="744"/>
      <c r="R43" s="744"/>
      <c r="S43" s="744"/>
      <c r="T43" s="744"/>
      <c r="U43" s="744"/>
      <c r="V43" s="744"/>
      <c r="W43" s="744"/>
      <c r="X43" s="744"/>
      <c r="Y43" s="744"/>
      <c r="Z43" s="744"/>
      <c r="AA43" s="744"/>
      <c r="AB43" s="745"/>
    </row>
    <row r="44" spans="2:28" s="642" customFormat="1" x14ac:dyDescent="0.35">
      <c r="B44" s="740"/>
      <c r="C44" s="741"/>
      <c r="D44" s="741"/>
      <c r="E44" s="741"/>
      <c r="F44" s="741"/>
      <c r="G44" s="742"/>
      <c r="H44" s="648"/>
      <c r="I44" s="651"/>
      <c r="J44" s="646" t="e">
        <f t="shared" si="0"/>
        <v>#DIV/0!</v>
      </c>
      <c r="K44" s="743"/>
      <c r="L44" s="744"/>
      <c r="M44" s="744"/>
      <c r="N44" s="744"/>
      <c r="O44" s="744"/>
      <c r="P44" s="744"/>
      <c r="Q44" s="744"/>
      <c r="R44" s="744"/>
      <c r="S44" s="744"/>
      <c r="T44" s="744"/>
      <c r="U44" s="744"/>
      <c r="V44" s="744"/>
      <c r="W44" s="744"/>
      <c r="X44" s="744"/>
      <c r="Y44" s="744"/>
      <c r="Z44" s="744"/>
      <c r="AA44" s="744"/>
      <c r="AB44" s="745"/>
    </row>
    <row r="45" spans="2:28" s="642" customFormat="1" x14ac:dyDescent="0.35">
      <c r="B45" s="740"/>
      <c r="C45" s="741"/>
      <c r="D45" s="741"/>
      <c r="E45" s="741"/>
      <c r="F45" s="741"/>
      <c r="G45" s="742"/>
      <c r="H45" s="648"/>
      <c r="I45" s="651"/>
      <c r="J45" s="646" t="e">
        <f t="shared" si="0"/>
        <v>#DIV/0!</v>
      </c>
      <c r="K45" s="743"/>
      <c r="L45" s="744"/>
      <c r="M45" s="744"/>
      <c r="N45" s="744"/>
      <c r="O45" s="744"/>
      <c r="P45" s="744"/>
      <c r="Q45" s="744"/>
      <c r="R45" s="744"/>
      <c r="S45" s="744"/>
      <c r="T45" s="744"/>
      <c r="U45" s="744"/>
      <c r="V45" s="744"/>
      <c r="W45" s="744"/>
      <c r="X45" s="744"/>
      <c r="Y45" s="744"/>
      <c r="Z45" s="744"/>
      <c r="AA45" s="744"/>
      <c r="AB45" s="745"/>
    </row>
    <row r="46" spans="2:28" s="642" customFormat="1" x14ac:dyDescent="0.35">
      <c r="B46" s="740"/>
      <c r="C46" s="741"/>
      <c r="D46" s="741"/>
      <c r="E46" s="741"/>
      <c r="F46" s="741"/>
      <c r="G46" s="742"/>
      <c r="H46" s="648"/>
      <c r="I46" s="651"/>
      <c r="J46" s="646" t="e">
        <f t="shared" si="0"/>
        <v>#DIV/0!</v>
      </c>
      <c r="K46" s="743"/>
      <c r="L46" s="744"/>
      <c r="M46" s="744"/>
      <c r="N46" s="744"/>
      <c r="O46" s="744"/>
      <c r="P46" s="744"/>
      <c r="Q46" s="744"/>
      <c r="R46" s="744"/>
      <c r="S46" s="744"/>
      <c r="T46" s="744"/>
      <c r="U46" s="744"/>
      <c r="V46" s="744"/>
      <c r="W46" s="744"/>
      <c r="X46" s="744"/>
      <c r="Y46" s="744"/>
      <c r="Z46" s="744"/>
      <c r="AA46" s="744"/>
      <c r="AB46" s="745"/>
    </row>
    <row r="47" spans="2:28" s="642" customFormat="1" x14ac:dyDescent="0.35">
      <c r="B47" s="740"/>
      <c r="C47" s="741"/>
      <c r="D47" s="741"/>
      <c r="E47" s="741"/>
      <c r="F47" s="741"/>
      <c r="G47" s="742"/>
      <c r="H47" s="648"/>
      <c r="I47" s="651"/>
      <c r="J47" s="646" t="e">
        <f t="shared" si="0"/>
        <v>#DIV/0!</v>
      </c>
      <c r="K47" s="743"/>
      <c r="L47" s="744"/>
      <c r="M47" s="744"/>
      <c r="N47" s="744"/>
      <c r="O47" s="744"/>
      <c r="P47" s="744"/>
      <c r="Q47" s="744"/>
      <c r="R47" s="744"/>
      <c r="S47" s="744"/>
      <c r="T47" s="744"/>
      <c r="U47" s="744"/>
      <c r="V47" s="744"/>
      <c r="W47" s="744"/>
      <c r="X47" s="744"/>
      <c r="Y47" s="744"/>
      <c r="Z47" s="744"/>
      <c r="AA47" s="744"/>
      <c r="AB47" s="745"/>
    </row>
    <row r="48" spans="2:28" s="642" customFormat="1" ht="15" thickBot="1" x14ac:dyDescent="0.4">
      <c r="B48" s="740"/>
      <c r="C48" s="741"/>
      <c r="D48" s="741"/>
      <c r="E48" s="741"/>
      <c r="F48" s="741"/>
      <c r="G48" s="742"/>
      <c r="H48" s="627"/>
      <c r="I48" s="152"/>
      <c r="J48" s="646" t="e">
        <f t="shared" si="0"/>
        <v>#DIV/0!</v>
      </c>
      <c r="K48" s="743"/>
      <c r="L48" s="744"/>
      <c r="M48" s="744"/>
      <c r="N48" s="744"/>
      <c r="O48" s="744"/>
      <c r="P48" s="744"/>
      <c r="Q48" s="744"/>
      <c r="R48" s="744"/>
      <c r="S48" s="744"/>
      <c r="T48" s="744"/>
      <c r="U48" s="744"/>
      <c r="V48" s="744"/>
      <c r="W48" s="744"/>
      <c r="X48" s="744"/>
      <c r="Y48" s="744"/>
      <c r="Z48" s="744"/>
      <c r="AA48" s="744"/>
      <c r="AB48" s="745"/>
    </row>
    <row r="49" spans="2:28" s="642" customFormat="1" ht="15.75" customHeight="1" thickBot="1" x14ac:dyDescent="0.4">
      <c r="B49" s="746" t="s">
        <v>46</v>
      </c>
      <c r="C49" s="747"/>
      <c r="D49" s="747"/>
      <c r="E49" s="747"/>
      <c r="F49" s="747"/>
      <c r="G49" s="748"/>
      <c r="H49" s="628">
        <f>SUM(H37:H48)</f>
        <v>245</v>
      </c>
      <c r="I49" s="628">
        <f>SUM(I37:I48)</f>
        <v>178</v>
      </c>
      <c r="J49" s="629">
        <f>+H49/I49</f>
        <v>1.3764044943820224</v>
      </c>
      <c r="K49" s="749"/>
      <c r="L49" s="750"/>
      <c r="M49" s="750"/>
      <c r="N49" s="750"/>
      <c r="O49" s="750"/>
      <c r="P49" s="750"/>
      <c r="Q49" s="750"/>
      <c r="R49" s="750"/>
      <c r="S49" s="750"/>
      <c r="T49" s="750"/>
      <c r="U49" s="750"/>
      <c r="V49" s="750"/>
      <c r="W49" s="750"/>
      <c r="X49" s="750"/>
      <c r="Y49" s="750"/>
      <c r="Z49" s="750"/>
      <c r="AA49" s="750"/>
      <c r="AB49" s="751"/>
    </row>
    <row r="50" spans="2:28" s="642" customFormat="1" ht="6" customHeight="1" thickBot="1" x14ac:dyDescent="0.4">
      <c r="B50" s="718"/>
      <c r="C50" s="719"/>
      <c r="D50" s="719"/>
      <c r="E50" s="719"/>
      <c r="F50" s="719"/>
      <c r="G50" s="719"/>
      <c r="H50" s="719"/>
      <c r="I50" s="719"/>
      <c r="J50" s="719"/>
      <c r="K50" s="719"/>
      <c r="L50" s="719"/>
      <c r="M50" s="719"/>
      <c r="N50" s="719"/>
      <c r="O50" s="719"/>
      <c r="P50" s="719"/>
      <c r="Q50" s="719"/>
      <c r="R50" s="719"/>
      <c r="S50" s="719"/>
      <c r="T50" s="719"/>
      <c r="U50" s="719"/>
      <c r="V50" s="719"/>
      <c r="W50" s="719"/>
      <c r="X50" s="719"/>
      <c r="Y50" s="719"/>
      <c r="Z50" s="719"/>
      <c r="AA50" s="719"/>
      <c r="AB50" s="720"/>
    </row>
    <row r="51" spans="2:28" s="642" customFormat="1" ht="14.65" customHeight="1" thickBot="1" x14ac:dyDescent="0.4">
      <c r="B51" s="721" t="s">
        <v>981</v>
      </c>
      <c r="C51" s="722"/>
      <c r="D51" s="722"/>
      <c r="E51" s="722"/>
      <c r="F51" s="722"/>
      <c r="G51" s="722"/>
      <c r="H51" s="722"/>
      <c r="I51" s="722"/>
      <c r="J51" s="722"/>
      <c r="K51" s="722"/>
      <c r="L51" s="722"/>
      <c r="M51" s="722"/>
      <c r="N51" s="722"/>
      <c r="O51" s="722"/>
      <c r="P51" s="722"/>
      <c r="Q51" s="722"/>
      <c r="R51" s="722"/>
      <c r="S51" s="722"/>
      <c r="T51" s="722"/>
      <c r="U51" s="722"/>
      <c r="V51" s="722"/>
      <c r="W51" s="722"/>
      <c r="X51" s="722"/>
      <c r="Y51" s="722"/>
      <c r="Z51" s="722"/>
      <c r="AA51" s="722"/>
      <c r="AB51" s="723"/>
    </row>
    <row r="52" spans="2:28" ht="14.65" customHeight="1" x14ac:dyDescent="0.35">
      <c r="B52" s="724" t="s">
        <v>81</v>
      </c>
      <c r="C52" s="725"/>
      <c r="D52" s="725"/>
      <c r="E52" s="725"/>
      <c r="F52" s="725"/>
      <c r="G52" s="725"/>
      <c r="H52" s="725"/>
      <c r="I52" s="725"/>
      <c r="J52" s="725"/>
      <c r="K52" s="725"/>
      <c r="L52" s="725"/>
      <c r="M52" s="725"/>
      <c r="N52" s="725"/>
      <c r="O52" s="725"/>
      <c r="P52" s="725"/>
      <c r="Q52" s="725"/>
      <c r="R52" s="725"/>
      <c r="S52" s="725"/>
      <c r="T52" s="725"/>
      <c r="U52" s="725"/>
      <c r="V52" s="725"/>
      <c r="W52" s="725"/>
      <c r="X52" s="725"/>
      <c r="Y52" s="725"/>
      <c r="Z52" s="725"/>
      <c r="AA52" s="725"/>
      <c r="AB52" s="726"/>
    </row>
    <row r="53" spans="2:28" x14ac:dyDescent="0.35">
      <c r="B53" s="727"/>
      <c r="C53" s="728"/>
      <c r="D53" s="728"/>
      <c r="E53" s="728"/>
      <c r="F53" s="728"/>
      <c r="G53" s="728"/>
      <c r="H53" s="728"/>
      <c r="I53" s="728"/>
      <c r="J53" s="728"/>
      <c r="K53" s="728"/>
      <c r="L53" s="728"/>
      <c r="M53" s="728"/>
      <c r="N53" s="728"/>
      <c r="O53" s="728"/>
      <c r="P53" s="728"/>
      <c r="Q53" s="728"/>
      <c r="R53" s="728"/>
      <c r="S53" s="728"/>
      <c r="T53" s="728"/>
      <c r="U53" s="728"/>
      <c r="V53" s="728"/>
      <c r="W53" s="728"/>
      <c r="X53" s="728"/>
      <c r="Y53" s="728"/>
      <c r="Z53" s="728"/>
      <c r="AA53" s="728"/>
      <c r="AB53" s="729"/>
    </row>
    <row r="54" spans="2:28" x14ac:dyDescent="0.35">
      <c r="B54" s="727"/>
      <c r="C54" s="728"/>
      <c r="D54" s="728"/>
      <c r="E54" s="728"/>
      <c r="F54" s="728"/>
      <c r="G54" s="728"/>
      <c r="H54" s="728"/>
      <c r="I54" s="728"/>
      <c r="J54" s="728"/>
      <c r="K54" s="728"/>
      <c r="L54" s="728"/>
      <c r="M54" s="728"/>
      <c r="N54" s="728"/>
      <c r="O54" s="728"/>
      <c r="P54" s="728"/>
      <c r="Q54" s="728"/>
      <c r="R54" s="728"/>
      <c r="S54" s="728"/>
      <c r="T54" s="728"/>
      <c r="U54" s="728"/>
      <c r="V54" s="728"/>
      <c r="W54" s="728"/>
      <c r="X54" s="728"/>
      <c r="Y54" s="728"/>
      <c r="Z54" s="728"/>
      <c r="AA54" s="728"/>
      <c r="AB54" s="729"/>
    </row>
    <row r="55" spans="2:28" x14ac:dyDescent="0.35">
      <c r="B55" s="727"/>
      <c r="C55" s="728"/>
      <c r="D55" s="728"/>
      <c r="E55" s="728"/>
      <c r="F55" s="728"/>
      <c r="G55" s="728"/>
      <c r="H55" s="728"/>
      <c r="I55" s="728"/>
      <c r="J55" s="728"/>
      <c r="K55" s="728"/>
      <c r="L55" s="728"/>
      <c r="M55" s="728"/>
      <c r="N55" s="728"/>
      <c r="O55" s="728"/>
      <c r="P55" s="728"/>
      <c r="Q55" s="728"/>
      <c r="R55" s="728"/>
      <c r="S55" s="728"/>
      <c r="T55" s="728"/>
      <c r="U55" s="728"/>
      <c r="V55" s="728"/>
      <c r="W55" s="728"/>
      <c r="X55" s="728"/>
      <c r="Y55" s="728"/>
      <c r="Z55" s="728"/>
      <c r="AA55" s="728"/>
      <c r="AB55" s="729"/>
    </row>
    <row r="56" spans="2:28" x14ac:dyDescent="0.35">
      <c r="B56" s="727"/>
      <c r="C56" s="728"/>
      <c r="D56" s="728"/>
      <c r="E56" s="728"/>
      <c r="F56" s="728"/>
      <c r="G56" s="728"/>
      <c r="H56" s="728"/>
      <c r="I56" s="728"/>
      <c r="J56" s="728"/>
      <c r="K56" s="728"/>
      <c r="L56" s="728"/>
      <c r="M56" s="728"/>
      <c r="N56" s="728"/>
      <c r="O56" s="728"/>
      <c r="P56" s="728"/>
      <c r="Q56" s="728"/>
      <c r="R56" s="728"/>
      <c r="S56" s="728"/>
      <c r="T56" s="728"/>
      <c r="U56" s="728"/>
      <c r="V56" s="728"/>
      <c r="W56" s="728"/>
      <c r="X56" s="728"/>
      <c r="Y56" s="728"/>
      <c r="Z56" s="728"/>
      <c r="AA56" s="728"/>
      <c r="AB56" s="729"/>
    </row>
    <row r="57" spans="2:28" x14ac:dyDescent="0.35">
      <c r="B57" s="727"/>
      <c r="C57" s="728"/>
      <c r="D57" s="728"/>
      <c r="E57" s="728"/>
      <c r="F57" s="728"/>
      <c r="G57" s="728"/>
      <c r="H57" s="728"/>
      <c r="I57" s="728"/>
      <c r="J57" s="728"/>
      <c r="K57" s="728"/>
      <c r="L57" s="728"/>
      <c r="M57" s="728"/>
      <c r="N57" s="728"/>
      <c r="O57" s="728"/>
      <c r="P57" s="728"/>
      <c r="Q57" s="728"/>
      <c r="R57" s="728"/>
      <c r="S57" s="728"/>
      <c r="T57" s="728"/>
      <c r="U57" s="728"/>
      <c r="V57" s="728"/>
      <c r="W57" s="728"/>
      <c r="X57" s="728"/>
      <c r="Y57" s="728"/>
      <c r="Z57" s="728"/>
      <c r="AA57" s="728"/>
      <c r="AB57" s="729"/>
    </row>
    <row r="58" spans="2:28" x14ac:dyDescent="0.35">
      <c r="B58" s="727"/>
      <c r="C58" s="728"/>
      <c r="D58" s="728"/>
      <c r="E58" s="728"/>
      <c r="F58" s="728"/>
      <c r="G58" s="728"/>
      <c r="H58" s="728"/>
      <c r="I58" s="728"/>
      <c r="J58" s="728"/>
      <c r="K58" s="728"/>
      <c r="L58" s="728"/>
      <c r="M58" s="728"/>
      <c r="N58" s="728"/>
      <c r="O58" s="728"/>
      <c r="P58" s="728"/>
      <c r="Q58" s="728"/>
      <c r="R58" s="728"/>
      <c r="S58" s="728"/>
      <c r="T58" s="728"/>
      <c r="U58" s="728"/>
      <c r="V58" s="728"/>
      <c r="W58" s="728"/>
      <c r="X58" s="728"/>
      <c r="Y58" s="728"/>
      <c r="Z58" s="728"/>
      <c r="AA58" s="728"/>
      <c r="AB58" s="729"/>
    </row>
    <row r="59" spans="2:28" x14ac:dyDescent="0.35">
      <c r="B59" s="727"/>
      <c r="C59" s="728"/>
      <c r="D59" s="728"/>
      <c r="E59" s="728"/>
      <c r="F59" s="728"/>
      <c r="G59" s="728"/>
      <c r="H59" s="728"/>
      <c r="I59" s="728"/>
      <c r="J59" s="728"/>
      <c r="K59" s="728"/>
      <c r="L59" s="728"/>
      <c r="M59" s="728"/>
      <c r="N59" s="728"/>
      <c r="O59" s="728"/>
      <c r="P59" s="728"/>
      <c r="Q59" s="728"/>
      <c r="R59" s="728"/>
      <c r="S59" s="728"/>
      <c r="T59" s="728"/>
      <c r="U59" s="728"/>
      <c r="V59" s="728"/>
      <c r="W59" s="728"/>
      <c r="X59" s="728"/>
      <c r="Y59" s="728"/>
      <c r="Z59" s="728"/>
      <c r="AA59" s="728"/>
      <c r="AB59" s="729"/>
    </row>
    <row r="60" spans="2:28" x14ac:dyDescent="0.35">
      <c r="B60" s="727"/>
      <c r="C60" s="728"/>
      <c r="D60" s="728"/>
      <c r="E60" s="728"/>
      <c r="F60" s="728"/>
      <c r="G60" s="728"/>
      <c r="H60" s="728"/>
      <c r="I60" s="728"/>
      <c r="J60" s="728"/>
      <c r="K60" s="728"/>
      <c r="L60" s="728"/>
      <c r="M60" s="728"/>
      <c r="N60" s="728"/>
      <c r="O60" s="728"/>
      <c r="P60" s="728"/>
      <c r="Q60" s="728"/>
      <c r="R60" s="728"/>
      <c r="S60" s="728"/>
      <c r="T60" s="728"/>
      <c r="U60" s="728"/>
      <c r="V60" s="728"/>
      <c r="W60" s="728"/>
      <c r="X60" s="728"/>
      <c r="Y60" s="728"/>
      <c r="Z60" s="728"/>
      <c r="AA60" s="728"/>
      <c r="AB60" s="729"/>
    </row>
    <row r="61" spans="2:28" ht="76.900000000000006" customHeight="1" thickBot="1" x14ac:dyDescent="0.4">
      <c r="B61" s="730"/>
      <c r="C61" s="731"/>
      <c r="D61" s="731"/>
      <c r="E61" s="731"/>
      <c r="F61" s="731"/>
      <c r="G61" s="731"/>
      <c r="H61" s="731"/>
      <c r="I61" s="731"/>
      <c r="J61" s="731"/>
      <c r="K61" s="731"/>
      <c r="L61" s="731"/>
      <c r="M61" s="731"/>
      <c r="N61" s="731"/>
      <c r="O61" s="731"/>
      <c r="P61" s="731"/>
      <c r="Q61" s="731"/>
      <c r="R61" s="731"/>
      <c r="S61" s="731"/>
      <c r="T61" s="731"/>
      <c r="U61" s="731"/>
      <c r="V61" s="731"/>
      <c r="W61" s="731"/>
      <c r="X61" s="731"/>
      <c r="Y61" s="731"/>
      <c r="Z61" s="731"/>
      <c r="AA61" s="731"/>
      <c r="AB61" s="732"/>
    </row>
    <row r="62" spans="2:28" ht="6" customHeight="1" thickBot="1" x14ac:dyDescent="0.4">
      <c r="B62" s="733"/>
      <c r="C62" s="734"/>
      <c r="D62" s="734"/>
      <c r="E62" s="734"/>
      <c r="F62" s="734"/>
      <c r="G62" s="734"/>
      <c r="H62" s="734"/>
      <c r="I62" s="734"/>
      <c r="J62" s="734"/>
      <c r="K62" s="734"/>
      <c r="L62" s="734"/>
      <c r="M62" s="734"/>
      <c r="N62" s="734"/>
      <c r="O62" s="734"/>
      <c r="P62" s="734"/>
      <c r="Q62" s="734"/>
      <c r="R62" s="734"/>
      <c r="S62" s="734"/>
      <c r="T62" s="734"/>
      <c r="U62" s="734"/>
      <c r="V62" s="734"/>
      <c r="W62" s="734"/>
      <c r="X62" s="734"/>
      <c r="Y62" s="734"/>
      <c r="Z62" s="734"/>
      <c r="AA62" s="734"/>
      <c r="AB62" s="735"/>
    </row>
    <row r="63" spans="2:28" ht="27" customHeight="1" x14ac:dyDescent="0.35">
      <c r="B63" s="736" t="s">
        <v>41</v>
      </c>
      <c r="C63" s="737"/>
      <c r="D63" s="737"/>
      <c r="E63" s="737"/>
      <c r="F63" s="737"/>
      <c r="G63" s="737"/>
      <c r="H63" s="737" t="s">
        <v>68</v>
      </c>
      <c r="I63" s="737"/>
      <c r="J63" s="737" t="s">
        <v>48</v>
      </c>
      <c r="K63" s="737"/>
      <c r="L63" s="737"/>
      <c r="M63" s="737"/>
      <c r="N63" s="737" t="s">
        <v>49</v>
      </c>
      <c r="O63" s="737"/>
      <c r="P63" s="737"/>
      <c r="Q63" s="737"/>
      <c r="R63" s="737"/>
      <c r="S63" s="737"/>
      <c r="T63" s="737"/>
      <c r="U63" s="737"/>
      <c r="V63" s="738" t="s">
        <v>50</v>
      </c>
      <c r="W63" s="738"/>
      <c r="X63" s="738"/>
      <c r="Y63" s="738"/>
      <c r="Z63" s="738"/>
      <c r="AA63" s="738"/>
      <c r="AB63" s="739"/>
    </row>
    <row r="64" spans="2:28" ht="122.5" customHeight="1" x14ac:dyDescent="0.35">
      <c r="B64" s="1408" t="s">
        <v>1131</v>
      </c>
      <c r="C64" s="1409"/>
      <c r="D64" s="1409"/>
      <c r="E64" s="1409"/>
      <c r="F64" s="1409"/>
      <c r="G64" s="1410"/>
      <c r="H64" s="1048">
        <v>1</v>
      </c>
      <c r="I64" s="1048"/>
      <c r="J64" s="1048">
        <v>1</v>
      </c>
      <c r="K64" s="1048"/>
      <c r="L64" s="1048"/>
      <c r="M64" s="1048"/>
      <c r="N64" s="2362" t="s">
        <v>642</v>
      </c>
      <c r="O64" s="2362"/>
      <c r="P64" s="2362"/>
      <c r="Q64" s="2362"/>
      <c r="R64" s="2362"/>
      <c r="S64" s="2362"/>
      <c r="T64" s="2362"/>
      <c r="U64" s="2362"/>
      <c r="V64" s="2362" t="s">
        <v>643</v>
      </c>
      <c r="W64" s="2362"/>
      <c r="X64" s="2362"/>
      <c r="Y64" s="2362"/>
      <c r="Z64" s="2362"/>
      <c r="AA64" s="2362"/>
      <c r="AB64" s="2362"/>
    </row>
    <row r="65" spans="2:28" ht="104.5" customHeight="1" x14ac:dyDescent="0.35">
      <c r="B65" s="1408" t="s">
        <v>1119</v>
      </c>
      <c r="C65" s="1409"/>
      <c r="D65" s="1409"/>
      <c r="E65" s="1409"/>
      <c r="F65" s="1409"/>
      <c r="G65" s="1410"/>
      <c r="H65" s="1048">
        <v>2</v>
      </c>
      <c r="I65" s="1048"/>
      <c r="J65" s="1048">
        <v>2</v>
      </c>
      <c r="K65" s="1048"/>
      <c r="L65" s="1048"/>
      <c r="M65" s="1048"/>
      <c r="N65" s="2362" t="s">
        <v>908</v>
      </c>
      <c r="O65" s="2362"/>
      <c r="P65" s="2362"/>
      <c r="Q65" s="2362"/>
      <c r="R65" s="2362"/>
      <c r="S65" s="2362"/>
      <c r="T65" s="2362"/>
      <c r="U65" s="2362"/>
      <c r="V65" s="2362" t="s">
        <v>643</v>
      </c>
      <c r="W65" s="2362"/>
      <c r="X65" s="2362"/>
      <c r="Y65" s="2362"/>
      <c r="Z65" s="2362"/>
      <c r="AA65" s="2362"/>
      <c r="AB65" s="2362"/>
    </row>
    <row r="66" spans="2:28" ht="93.65" customHeight="1" x14ac:dyDescent="0.35">
      <c r="B66" s="2359" t="s">
        <v>1120</v>
      </c>
      <c r="C66" s="2360"/>
      <c r="D66" s="2360"/>
      <c r="E66" s="2360"/>
      <c r="F66" s="2360"/>
      <c r="G66" s="2361"/>
      <c r="H66" s="1048">
        <v>1</v>
      </c>
      <c r="I66" s="1048"/>
      <c r="J66" s="1048">
        <v>1</v>
      </c>
      <c r="K66" s="1048"/>
      <c r="L66" s="1048"/>
      <c r="M66" s="1048"/>
      <c r="N66" s="2362" t="s">
        <v>1132</v>
      </c>
      <c r="O66" s="2362"/>
      <c r="P66" s="2362"/>
      <c r="Q66" s="2362"/>
      <c r="R66" s="2362"/>
      <c r="S66" s="2362"/>
      <c r="T66" s="2362"/>
      <c r="U66" s="2362"/>
      <c r="V66" s="2362" t="s">
        <v>643</v>
      </c>
      <c r="W66" s="2362"/>
      <c r="X66" s="2362"/>
      <c r="Y66" s="2362"/>
      <c r="Z66" s="2362"/>
      <c r="AA66" s="2362"/>
      <c r="AB66" s="2362"/>
    </row>
    <row r="67" spans="2:28" x14ac:dyDescent="0.35">
      <c r="B67" s="704"/>
      <c r="C67" s="705"/>
      <c r="D67" s="705"/>
      <c r="E67" s="705"/>
      <c r="F67" s="705"/>
      <c r="G67" s="705"/>
      <c r="H67" s="705"/>
      <c r="I67" s="705"/>
      <c r="J67" s="705"/>
      <c r="K67" s="705"/>
      <c r="L67" s="705"/>
      <c r="M67" s="705"/>
      <c r="N67" s="705"/>
      <c r="O67" s="705"/>
      <c r="P67" s="705"/>
      <c r="Q67" s="705"/>
      <c r="R67" s="705"/>
      <c r="S67" s="705"/>
      <c r="T67" s="705"/>
      <c r="U67" s="705"/>
      <c r="V67" s="705"/>
      <c r="W67" s="705"/>
      <c r="X67" s="705"/>
      <c r="Y67" s="705"/>
      <c r="Z67" s="705"/>
      <c r="AA67" s="705"/>
      <c r="AB67" s="706"/>
    </row>
    <row r="68" spans="2:28" x14ac:dyDescent="0.35">
      <c r="B68" s="704"/>
      <c r="C68" s="705"/>
      <c r="D68" s="705"/>
      <c r="E68" s="705"/>
      <c r="F68" s="705"/>
      <c r="G68" s="705"/>
      <c r="H68" s="705"/>
      <c r="I68" s="705"/>
      <c r="J68" s="705"/>
      <c r="K68" s="705"/>
      <c r="L68" s="705"/>
      <c r="M68" s="705"/>
      <c r="N68" s="705"/>
      <c r="O68" s="705"/>
      <c r="P68" s="705"/>
      <c r="Q68" s="705"/>
      <c r="R68" s="705"/>
      <c r="S68" s="705"/>
      <c r="T68" s="705"/>
      <c r="U68" s="705"/>
      <c r="V68" s="705"/>
      <c r="W68" s="705"/>
      <c r="X68" s="705"/>
      <c r="Y68" s="705"/>
      <c r="Z68" s="705"/>
      <c r="AA68" s="705"/>
      <c r="AB68" s="706"/>
    </row>
    <row r="69" spans="2:28" x14ac:dyDescent="0.35">
      <c r="B69" s="704"/>
      <c r="C69" s="705"/>
      <c r="D69" s="705"/>
      <c r="E69" s="705"/>
      <c r="F69" s="705"/>
      <c r="G69" s="705"/>
      <c r="H69" s="705"/>
      <c r="I69" s="705"/>
      <c r="J69" s="705"/>
      <c r="K69" s="705"/>
      <c r="L69" s="705"/>
      <c r="M69" s="705"/>
      <c r="N69" s="705"/>
      <c r="O69" s="705"/>
      <c r="P69" s="705"/>
      <c r="Q69" s="705"/>
      <c r="R69" s="705"/>
      <c r="S69" s="705"/>
      <c r="T69" s="705"/>
      <c r="U69" s="705"/>
      <c r="V69" s="705"/>
      <c r="W69" s="705"/>
      <c r="X69" s="705"/>
      <c r="Y69" s="705"/>
      <c r="Z69" s="705"/>
      <c r="AA69" s="705"/>
      <c r="AB69" s="706"/>
    </row>
    <row r="70" spans="2:28" x14ac:dyDescent="0.35">
      <c r="B70" s="704"/>
      <c r="C70" s="705"/>
      <c r="D70" s="705"/>
      <c r="E70" s="705"/>
      <c r="F70" s="705"/>
      <c r="G70" s="705"/>
      <c r="H70" s="705"/>
      <c r="I70" s="705"/>
      <c r="J70" s="705"/>
      <c r="K70" s="705"/>
      <c r="L70" s="705"/>
      <c r="M70" s="705"/>
      <c r="N70" s="705"/>
      <c r="O70" s="705"/>
      <c r="P70" s="705"/>
      <c r="Q70" s="705"/>
      <c r="R70" s="705"/>
      <c r="S70" s="705"/>
      <c r="T70" s="705"/>
      <c r="U70" s="705"/>
      <c r="V70" s="705"/>
      <c r="W70" s="705"/>
      <c r="X70" s="705"/>
      <c r="Y70" s="705"/>
      <c r="Z70" s="705"/>
      <c r="AA70" s="705"/>
      <c r="AB70" s="706"/>
    </row>
    <row r="71" spans="2:28" x14ac:dyDescent="0.35">
      <c r="B71" s="704"/>
      <c r="C71" s="705"/>
      <c r="D71" s="705"/>
      <c r="E71" s="705"/>
      <c r="F71" s="705"/>
      <c r="G71" s="705"/>
      <c r="H71" s="705"/>
      <c r="I71" s="705"/>
      <c r="J71" s="705"/>
      <c r="K71" s="705"/>
      <c r="L71" s="705"/>
      <c r="M71" s="705"/>
      <c r="N71" s="705"/>
      <c r="O71" s="705"/>
      <c r="P71" s="705"/>
      <c r="Q71" s="705"/>
      <c r="R71" s="705"/>
      <c r="S71" s="705"/>
      <c r="T71" s="705"/>
      <c r="U71" s="705"/>
      <c r="V71" s="705"/>
      <c r="W71" s="705"/>
      <c r="X71" s="705"/>
      <c r="Y71" s="705"/>
      <c r="Z71" s="705"/>
      <c r="AA71" s="705"/>
      <c r="AB71" s="706"/>
    </row>
    <row r="72" spans="2:28" x14ac:dyDescent="0.35">
      <c r="B72" s="704"/>
      <c r="C72" s="705"/>
      <c r="D72" s="705"/>
      <c r="E72" s="705"/>
      <c r="F72" s="705"/>
      <c r="G72" s="705"/>
      <c r="H72" s="705"/>
      <c r="I72" s="705"/>
      <c r="J72" s="705"/>
      <c r="K72" s="705"/>
      <c r="L72" s="705"/>
      <c r="M72" s="705"/>
      <c r="N72" s="705"/>
      <c r="O72" s="705"/>
      <c r="P72" s="705"/>
      <c r="Q72" s="705"/>
      <c r="R72" s="705"/>
      <c r="S72" s="705"/>
      <c r="T72" s="705"/>
      <c r="U72" s="705"/>
      <c r="V72" s="705"/>
      <c r="W72" s="705"/>
      <c r="X72" s="705"/>
      <c r="Y72" s="705"/>
      <c r="Z72" s="705"/>
      <c r="AA72" s="705"/>
      <c r="AB72" s="706"/>
    </row>
    <row r="73" spans="2:28" x14ac:dyDescent="0.35">
      <c r="B73" s="704"/>
      <c r="C73" s="705"/>
      <c r="D73" s="705"/>
      <c r="E73" s="705"/>
      <c r="F73" s="705"/>
      <c r="G73" s="705"/>
      <c r="H73" s="705"/>
      <c r="I73" s="705"/>
      <c r="J73" s="705"/>
      <c r="K73" s="705"/>
      <c r="L73" s="705"/>
      <c r="M73" s="705"/>
      <c r="N73" s="705"/>
      <c r="O73" s="705"/>
      <c r="P73" s="705"/>
      <c r="Q73" s="705"/>
      <c r="R73" s="705"/>
      <c r="S73" s="705"/>
      <c r="T73" s="705"/>
      <c r="U73" s="705"/>
      <c r="V73" s="705"/>
      <c r="W73" s="705"/>
      <c r="X73" s="705"/>
      <c r="Y73" s="705"/>
      <c r="Z73" s="705"/>
      <c r="AA73" s="705"/>
      <c r="AB73" s="706"/>
    </row>
    <row r="74" spans="2:28" x14ac:dyDescent="0.35">
      <c r="B74" s="704"/>
      <c r="C74" s="705"/>
      <c r="D74" s="705"/>
      <c r="E74" s="705"/>
      <c r="F74" s="705"/>
      <c r="G74" s="705"/>
      <c r="H74" s="705"/>
      <c r="I74" s="705"/>
      <c r="J74" s="705"/>
      <c r="K74" s="705"/>
      <c r="L74" s="705"/>
      <c r="M74" s="705"/>
      <c r="N74" s="705"/>
      <c r="O74" s="705"/>
      <c r="P74" s="705"/>
      <c r="Q74" s="705"/>
      <c r="R74" s="705"/>
      <c r="S74" s="705"/>
      <c r="T74" s="705"/>
      <c r="U74" s="705"/>
      <c r="V74" s="705"/>
      <c r="W74" s="705"/>
      <c r="X74" s="705"/>
      <c r="Y74" s="705"/>
      <c r="Z74" s="705"/>
      <c r="AA74" s="705"/>
      <c r="AB74" s="706"/>
    </row>
    <row r="75" spans="2:28" ht="15.75" customHeight="1" thickBot="1" x14ac:dyDescent="0.4">
      <c r="B75" s="707"/>
      <c r="C75" s="708"/>
      <c r="D75" s="708"/>
      <c r="E75" s="708"/>
      <c r="F75" s="708"/>
      <c r="G75" s="708"/>
      <c r="H75" s="708"/>
      <c r="I75" s="708"/>
      <c r="J75" s="708"/>
      <c r="K75" s="708"/>
      <c r="L75" s="708"/>
      <c r="M75" s="708"/>
      <c r="N75" s="708"/>
      <c r="O75" s="708"/>
      <c r="P75" s="708"/>
      <c r="Q75" s="708"/>
      <c r="R75" s="708"/>
      <c r="S75" s="708"/>
      <c r="T75" s="708"/>
      <c r="U75" s="708"/>
      <c r="V75" s="708"/>
      <c r="W75" s="708"/>
      <c r="X75" s="708"/>
      <c r="Y75" s="708"/>
      <c r="Z75" s="708"/>
      <c r="AA75" s="708"/>
      <c r="AB75" s="709"/>
    </row>
    <row r="76" spans="2:28" ht="4.5" customHeight="1" thickBot="1" x14ac:dyDescent="0.4">
      <c r="B76" s="690"/>
      <c r="C76" s="691"/>
      <c r="D76" s="691"/>
      <c r="E76" s="691"/>
      <c r="F76" s="691"/>
      <c r="G76" s="691"/>
      <c r="H76" s="691"/>
      <c r="I76" s="691"/>
      <c r="J76" s="691"/>
      <c r="K76" s="691"/>
      <c r="L76" s="691"/>
      <c r="M76" s="691"/>
      <c r="N76" s="691"/>
      <c r="O76" s="691"/>
      <c r="P76" s="691"/>
      <c r="Q76" s="691"/>
      <c r="R76" s="691"/>
      <c r="S76" s="691"/>
      <c r="T76" s="691"/>
      <c r="U76" s="691"/>
      <c r="V76" s="691"/>
      <c r="W76" s="691"/>
      <c r="X76" s="691"/>
      <c r="Y76" s="691"/>
      <c r="Z76" s="691"/>
      <c r="AA76" s="691"/>
      <c r="AB76" s="692"/>
    </row>
    <row r="77" spans="2:28" ht="14.65" customHeight="1" x14ac:dyDescent="0.35">
      <c r="B77" s="693" t="s">
        <v>987</v>
      </c>
      <c r="C77" s="694"/>
      <c r="D77" s="694"/>
      <c r="E77" s="694"/>
      <c r="F77" s="694"/>
      <c r="G77" s="694"/>
      <c r="H77" s="695" t="s">
        <v>988</v>
      </c>
      <c r="I77" s="695"/>
      <c r="J77" s="695"/>
      <c r="K77" s="695"/>
      <c r="L77" s="695"/>
      <c r="M77" s="695"/>
      <c r="N77" s="695"/>
      <c r="O77" s="695"/>
      <c r="P77" s="695"/>
      <c r="Q77" s="695"/>
      <c r="R77" s="696"/>
      <c r="S77" s="697" t="s">
        <v>989</v>
      </c>
      <c r="T77" s="695"/>
      <c r="U77" s="695"/>
      <c r="V77" s="695"/>
      <c r="W77" s="695"/>
      <c r="X77" s="695"/>
      <c r="Y77" s="695"/>
      <c r="Z77" s="695"/>
      <c r="AA77" s="695"/>
      <c r="AB77" s="696"/>
    </row>
    <row r="78" spans="2:28" ht="33" customHeight="1" thickBot="1" x14ac:dyDescent="0.4">
      <c r="B78" s="693"/>
      <c r="C78" s="694"/>
      <c r="D78" s="694"/>
      <c r="E78" s="694"/>
      <c r="F78" s="694"/>
      <c r="G78" s="694"/>
      <c r="H78" s="695"/>
      <c r="I78" s="695"/>
      <c r="J78" s="695"/>
      <c r="K78" s="695"/>
      <c r="L78" s="695"/>
      <c r="M78" s="695"/>
      <c r="N78" s="695"/>
      <c r="O78" s="695"/>
      <c r="P78" s="695"/>
      <c r="Q78" s="695"/>
      <c r="R78" s="696"/>
      <c r="S78" s="697"/>
      <c r="T78" s="695"/>
      <c r="U78" s="695"/>
      <c r="V78" s="695"/>
      <c r="W78" s="695"/>
      <c r="X78" s="695"/>
      <c r="Y78" s="695"/>
      <c r="Z78" s="695"/>
      <c r="AA78" s="695"/>
      <c r="AB78" s="696"/>
    </row>
    <row r="79" spans="2:28" ht="49.9" customHeight="1" thickBot="1" x14ac:dyDescent="0.4">
      <c r="B79" s="698">
        <f>+J49</f>
        <v>1.3764044943820224</v>
      </c>
      <c r="C79" s="699"/>
      <c r="D79" s="699"/>
      <c r="E79" s="699"/>
      <c r="F79" s="699"/>
      <c r="G79" s="700"/>
      <c r="H79" s="701" t="s">
        <v>990</v>
      </c>
      <c r="I79" s="702"/>
      <c r="J79" s="702"/>
      <c r="K79" s="702"/>
      <c r="L79" s="702"/>
      <c r="M79" s="702"/>
      <c r="N79" s="702"/>
      <c r="O79" s="702"/>
      <c r="P79" s="702"/>
      <c r="Q79" s="702"/>
      <c r="R79" s="703"/>
      <c r="S79" s="690"/>
      <c r="T79" s="691"/>
      <c r="U79" s="691"/>
      <c r="V79" s="691"/>
      <c r="W79" s="691"/>
      <c r="X79" s="691"/>
      <c r="Y79" s="691"/>
      <c r="Z79" s="691"/>
      <c r="AA79" s="691"/>
      <c r="AB79" s="692"/>
    </row>
    <row r="80" spans="2:28" ht="4.1500000000000004" customHeight="1" thickBot="1" x14ac:dyDescent="0.4">
      <c r="B80" s="669"/>
      <c r="C80" s="670"/>
      <c r="D80" s="670"/>
      <c r="E80" s="670"/>
      <c r="F80" s="670"/>
      <c r="G80" s="670"/>
      <c r="H80" s="670"/>
      <c r="I80" s="670"/>
      <c r="J80" s="670"/>
      <c r="K80" s="670"/>
      <c r="L80" s="670"/>
      <c r="M80" s="670"/>
      <c r="N80" s="670"/>
      <c r="O80" s="670"/>
      <c r="P80" s="670"/>
      <c r="Q80" s="670"/>
      <c r="R80" s="670"/>
      <c r="S80" s="670"/>
      <c r="T80" s="670"/>
      <c r="U80" s="670"/>
      <c r="V80" s="670"/>
      <c r="W80" s="670"/>
      <c r="X80" s="670"/>
      <c r="Y80" s="670"/>
      <c r="Z80" s="670"/>
      <c r="AA80" s="670"/>
      <c r="AB80" s="671"/>
    </row>
    <row r="81" spans="2:28" ht="15" customHeight="1" x14ac:dyDescent="0.35">
      <c r="B81" s="672" t="s">
        <v>991</v>
      </c>
      <c r="C81" s="673"/>
      <c r="D81" s="673"/>
      <c r="E81" s="673"/>
      <c r="F81" s="673"/>
      <c r="G81" s="673"/>
      <c r="H81" s="674"/>
      <c r="I81" s="678" t="s">
        <v>1133</v>
      </c>
      <c r="J81" s="679"/>
      <c r="K81" s="679"/>
      <c r="L81" s="679"/>
      <c r="M81" s="679"/>
      <c r="N81" s="679"/>
      <c r="O81" s="679"/>
      <c r="P81" s="680"/>
      <c r="Q81" s="672" t="s">
        <v>993</v>
      </c>
      <c r="R81" s="673"/>
      <c r="S81" s="673"/>
      <c r="T81" s="673"/>
      <c r="U81" s="674"/>
      <c r="V81" s="1005" t="s">
        <v>603</v>
      </c>
      <c r="W81" s="2022"/>
      <c r="X81" s="2022"/>
      <c r="Y81" s="2022"/>
      <c r="Z81" s="2022"/>
      <c r="AA81" s="2022"/>
      <c r="AB81" s="2023"/>
    </row>
    <row r="82" spans="2:28" ht="15" thickBot="1" x14ac:dyDescent="0.4">
      <c r="B82" s="675"/>
      <c r="C82" s="676"/>
      <c r="D82" s="676"/>
      <c r="E82" s="676"/>
      <c r="F82" s="676"/>
      <c r="G82" s="676"/>
      <c r="H82" s="677"/>
      <c r="I82" s="681"/>
      <c r="J82" s="682"/>
      <c r="K82" s="682"/>
      <c r="L82" s="682"/>
      <c r="M82" s="682"/>
      <c r="N82" s="682"/>
      <c r="O82" s="682"/>
      <c r="P82" s="683"/>
      <c r="Q82" s="675"/>
      <c r="R82" s="676"/>
      <c r="S82" s="676"/>
      <c r="T82" s="676"/>
      <c r="U82" s="677"/>
      <c r="V82" s="2024"/>
      <c r="W82" s="2025"/>
      <c r="X82" s="2025"/>
      <c r="Y82" s="2025"/>
      <c r="Z82" s="2025"/>
      <c r="AA82" s="2025"/>
      <c r="AB82" s="2026"/>
    </row>
    <row r="107" ht="6" customHeight="1" x14ac:dyDescent="0.35"/>
  </sheetData>
  <mergeCells count="181">
    <mergeCell ref="B6:H7"/>
    <mergeCell ref="I6:I7"/>
    <mergeCell ref="J6:K7"/>
    <mergeCell ref="L6:AB7"/>
    <mergeCell ref="B8:AB8"/>
    <mergeCell ref="B9:H9"/>
    <mergeCell ref="I9:AB9"/>
    <mergeCell ref="B2:G4"/>
    <mergeCell ref="H2:AB2"/>
    <mergeCell ref="H3:O3"/>
    <mergeCell ref="P3:AB3"/>
    <mergeCell ref="H4:AB4"/>
    <mergeCell ref="B5:AB5"/>
    <mergeCell ref="B13:AB13"/>
    <mergeCell ref="B14:H15"/>
    <mergeCell ref="I14:U15"/>
    <mergeCell ref="V14:AB14"/>
    <mergeCell ref="V15:AB15"/>
    <mergeCell ref="B16:AB16"/>
    <mergeCell ref="B10:AB10"/>
    <mergeCell ref="B11:H12"/>
    <mergeCell ref="I11:P12"/>
    <mergeCell ref="Q11:U11"/>
    <mergeCell ref="V11:Y11"/>
    <mergeCell ref="Z11:AB11"/>
    <mergeCell ref="Q12:U12"/>
    <mergeCell ref="V12:Y12"/>
    <mergeCell ref="Z12:AB12"/>
    <mergeCell ref="B21:G21"/>
    <mergeCell ref="H21:J21"/>
    <mergeCell ref="K21:T21"/>
    <mergeCell ref="U21:AB21"/>
    <mergeCell ref="B22:AB22"/>
    <mergeCell ref="B23:H23"/>
    <mergeCell ref="I23:AB23"/>
    <mergeCell ref="B17:H17"/>
    <mergeCell ref="I17:AB17"/>
    <mergeCell ref="B18:AB18"/>
    <mergeCell ref="B19:H19"/>
    <mergeCell ref="I19:AB19"/>
    <mergeCell ref="B20:AB20"/>
    <mergeCell ref="B28:H29"/>
    <mergeCell ref="I28:L29"/>
    <mergeCell ref="M28:W28"/>
    <mergeCell ref="X28:AB28"/>
    <mergeCell ref="M29:W29"/>
    <mergeCell ref="X29:AB29"/>
    <mergeCell ref="B24:AB24"/>
    <mergeCell ref="B25:L25"/>
    <mergeCell ref="N25:AB25"/>
    <mergeCell ref="B26:M26"/>
    <mergeCell ref="N26:AB26"/>
    <mergeCell ref="B27:AB27"/>
    <mergeCell ref="B30:AB30"/>
    <mergeCell ref="B31:J33"/>
    <mergeCell ref="K31:R31"/>
    <mergeCell ref="S31:W31"/>
    <mergeCell ref="X31:AB31"/>
    <mergeCell ref="K32:N32"/>
    <mergeCell ref="O32:R32"/>
    <mergeCell ref="S32:T32"/>
    <mergeCell ref="U32:W32"/>
    <mergeCell ref="X32:Y32"/>
    <mergeCell ref="B34:AB34"/>
    <mergeCell ref="B35:AB35"/>
    <mergeCell ref="B36:G36"/>
    <mergeCell ref="K36:AB36"/>
    <mergeCell ref="B37:G37"/>
    <mergeCell ref="K37:AB37"/>
    <mergeCell ref="Z32:AB32"/>
    <mergeCell ref="K33:N33"/>
    <mergeCell ref="O33:R33"/>
    <mergeCell ref="S33:T33"/>
    <mergeCell ref="U33:W33"/>
    <mergeCell ref="X33:Y33"/>
    <mergeCell ref="Z33:AB33"/>
    <mergeCell ref="B41:G41"/>
    <mergeCell ref="K41:AB41"/>
    <mergeCell ref="B42:G42"/>
    <mergeCell ref="K42:AB42"/>
    <mergeCell ref="B43:G43"/>
    <mergeCell ref="K43:AB43"/>
    <mergeCell ref="B38:G38"/>
    <mergeCell ref="K38:AB38"/>
    <mergeCell ref="B39:G39"/>
    <mergeCell ref="K39:AB39"/>
    <mergeCell ref="B40:G40"/>
    <mergeCell ref="K40:AB40"/>
    <mergeCell ref="B47:G47"/>
    <mergeCell ref="K47:AB47"/>
    <mergeCell ref="B48:G48"/>
    <mergeCell ref="K48:AB48"/>
    <mergeCell ref="B49:G49"/>
    <mergeCell ref="K49:AB49"/>
    <mergeCell ref="B44:G44"/>
    <mergeCell ref="K44:AB44"/>
    <mergeCell ref="B45:G45"/>
    <mergeCell ref="K45:AB45"/>
    <mergeCell ref="B46:G46"/>
    <mergeCell ref="K46:AB46"/>
    <mergeCell ref="B50:AB50"/>
    <mergeCell ref="B51:AB51"/>
    <mergeCell ref="B52:AB61"/>
    <mergeCell ref="B62:AB62"/>
    <mergeCell ref="B63:G63"/>
    <mergeCell ref="H63:I63"/>
    <mergeCell ref="J63:M63"/>
    <mergeCell ref="N63:U63"/>
    <mergeCell ref="V63:AB63"/>
    <mergeCell ref="B64:G64"/>
    <mergeCell ref="H64:I64"/>
    <mergeCell ref="J64:M64"/>
    <mergeCell ref="N64:U64"/>
    <mergeCell ref="V64:AB64"/>
    <mergeCell ref="B65:G65"/>
    <mergeCell ref="H65:I65"/>
    <mergeCell ref="J65:M65"/>
    <mergeCell ref="N65:U65"/>
    <mergeCell ref="V65:AB65"/>
    <mergeCell ref="B66:G66"/>
    <mergeCell ref="H66:I66"/>
    <mergeCell ref="J66:M66"/>
    <mergeCell ref="N66:U66"/>
    <mergeCell ref="V66:AB66"/>
    <mergeCell ref="B67:G67"/>
    <mergeCell ref="H67:I67"/>
    <mergeCell ref="J67:M67"/>
    <mergeCell ref="N67:U67"/>
    <mergeCell ref="V67:AB67"/>
    <mergeCell ref="B68:G68"/>
    <mergeCell ref="H68:I68"/>
    <mergeCell ref="J68:M68"/>
    <mergeCell ref="N68:U68"/>
    <mergeCell ref="V68:AB68"/>
    <mergeCell ref="B69:G69"/>
    <mergeCell ref="H69:I69"/>
    <mergeCell ref="J69:M69"/>
    <mergeCell ref="N69:U69"/>
    <mergeCell ref="V69:AB69"/>
    <mergeCell ref="B70:G70"/>
    <mergeCell ref="H70:I70"/>
    <mergeCell ref="J70:M70"/>
    <mergeCell ref="N70:U70"/>
    <mergeCell ref="V70:AB70"/>
    <mergeCell ref="B71:G71"/>
    <mergeCell ref="H71:I71"/>
    <mergeCell ref="J71:M71"/>
    <mergeCell ref="N71:U71"/>
    <mergeCell ref="V71:AB71"/>
    <mergeCell ref="B72:G72"/>
    <mergeCell ref="H72:I72"/>
    <mergeCell ref="J72:M72"/>
    <mergeCell ref="N72:U72"/>
    <mergeCell ref="V72:AB72"/>
    <mergeCell ref="B73:G73"/>
    <mergeCell ref="H73:I73"/>
    <mergeCell ref="J73:M73"/>
    <mergeCell ref="N73:U73"/>
    <mergeCell ref="V73:AB73"/>
    <mergeCell ref="B74:G74"/>
    <mergeCell ref="H74:I74"/>
    <mergeCell ref="J74:M74"/>
    <mergeCell ref="N74:U74"/>
    <mergeCell ref="V74:AB74"/>
    <mergeCell ref="B75:G75"/>
    <mergeCell ref="H75:I75"/>
    <mergeCell ref="J75:M75"/>
    <mergeCell ref="N75:U75"/>
    <mergeCell ref="V75:AB75"/>
    <mergeCell ref="B80:AB80"/>
    <mergeCell ref="B81:H82"/>
    <mergeCell ref="I81:P82"/>
    <mergeCell ref="Q81:U82"/>
    <mergeCell ref="V81:AB82"/>
    <mergeCell ref="B76:AB76"/>
    <mergeCell ref="B77:G78"/>
    <mergeCell ref="H77:R78"/>
    <mergeCell ref="S77:AB78"/>
    <mergeCell ref="B79:G79"/>
    <mergeCell ref="H79:R79"/>
    <mergeCell ref="S79:AB79"/>
  </mergeCells>
  <dataValidations count="7">
    <dataValidation type="list" allowBlank="1" showInputMessage="1" showErrorMessage="1" sqref="X29:AB29">
      <formula1>#N/A</formula1>
    </dataValidation>
    <dataValidation type="list" allowBlank="1" showInputMessage="1" showErrorMessage="1" sqref="N26:AB26">
      <formula1>#N/A</formula1>
    </dataValidation>
    <dataValidation type="list" allowBlank="1" showInputMessage="1" showErrorMessage="1" sqref="U21:AB21">
      <formula1>#N/A</formula1>
    </dataValidation>
    <dataValidation type="list" allowBlank="1" showInputMessage="1" showErrorMessage="1" sqref="V15:AB15">
      <formula1>#N/A</formula1>
    </dataValidation>
    <dataValidation type="list" allowBlank="1" showInputMessage="1" showErrorMessage="1" sqref="Q12:U12">
      <formula1>#N/A</formula1>
    </dataValidation>
    <dataValidation type="list" allowBlank="1" showInputMessage="1" showErrorMessage="1" sqref="I9:AB9">
      <formula1>#N/A</formula1>
    </dataValidation>
    <dataValidation type="list" allowBlank="1" showInputMessage="1" showErrorMessage="1" sqref="L6:AB7">
      <formula1>#N/A</formula1>
    </dataValidation>
  </dataValidations>
  <pageMargins left="0.7" right="0.7" top="0.75" bottom="0.75" header="0.3" footer="0.3"/>
  <drawing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C08AF"/>
  </sheetPr>
  <dimension ref="B1:AB107"/>
  <sheetViews>
    <sheetView topLeftCell="A7" workbookViewId="0">
      <selection activeCell="I19" sqref="I19:AB19"/>
    </sheetView>
  </sheetViews>
  <sheetFormatPr baseColWidth="10" defaultColWidth="3.7265625" defaultRowHeight="14.5" x14ac:dyDescent="0.35"/>
  <cols>
    <col min="1" max="1" width="3.7265625" style="640"/>
    <col min="2" max="6" width="2.7265625" style="640" customWidth="1"/>
    <col min="7" max="7" width="4.26953125" style="640" customWidth="1"/>
    <col min="8" max="8" width="14.26953125" style="640" customWidth="1"/>
    <col min="9" max="9" width="18.453125" style="640" customWidth="1"/>
    <col min="10" max="10" width="13.7265625" style="640" customWidth="1"/>
    <col min="11" max="12" width="3.453125" style="640" customWidth="1"/>
    <col min="13" max="15" width="2.7265625" style="640" customWidth="1"/>
    <col min="16" max="17" width="3.453125" style="640" customWidth="1"/>
    <col min="18" max="18" width="3.7265625" style="640"/>
    <col min="19" max="19" width="3.26953125" style="640" customWidth="1"/>
    <col min="20" max="20" width="7.453125" style="640" customWidth="1"/>
    <col min="21" max="21" width="3.453125" style="640" customWidth="1"/>
    <col min="22" max="22" width="3.7265625" style="640"/>
    <col min="23" max="25" width="5" style="640" customWidth="1"/>
    <col min="26" max="26" width="6.7265625" style="640" customWidth="1"/>
    <col min="27" max="27" width="4.26953125" style="640" customWidth="1"/>
    <col min="28" max="28" width="2" style="640" customWidth="1"/>
    <col min="29" max="16384" width="3.7265625" style="640"/>
  </cols>
  <sheetData>
    <row r="1" spans="2:28" ht="15" thickBot="1" x14ac:dyDescent="0.4">
      <c r="B1" s="641"/>
      <c r="C1" s="641"/>
      <c r="D1" s="641"/>
      <c r="E1" s="641"/>
      <c r="F1" s="641"/>
    </row>
    <row r="2" spans="2:28" ht="45.75" customHeight="1" x14ac:dyDescent="0.35">
      <c r="B2" s="858"/>
      <c r="C2" s="859"/>
      <c r="D2" s="859"/>
      <c r="E2" s="859"/>
      <c r="F2" s="859"/>
      <c r="G2" s="859"/>
      <c r="H2" s="860" t="s">
        <v>0</v>
      </c>
      <c r="I2" s="860"/>
      <c r="J2" s="860"/>
      <c r="K2" s="860"/>
      <c r="L2" s="860"/>
      <c r="M2" s="860"/>
      <c r="N2" s="860"/>
      <c r="O2" s="860"/>
      <c r="P2" s="860"/>
      <c r="Q2" s="860"/>
      <c r="R2" s="860"/>
      <c r="S2" s="860"/>
      <c r="T2" s="860"/>
      <c r="U2" s="860"/>
      <c r="V2" s="860"/>
      <c r="W2" s="860"/>
      <c r="X2" s="860"/>
      <c r="Y2" s="860"/>
      <c r="Z2" s="860"/>
      <c r="AA2" s="860"/>
      <c r="AB2" s="861"/>
    </row>
    <row r="3" spans="2:28" x14ac:dyDescent="0.35">
      <c r="B3" s="704"/>
      <c r="C3" s="705"/>
      <c r="D3" s="705"/>
      <c r="E3" s="705"/>
      <c r="F3" s="705"/>
      <c r="G3" s="705"/>
      <c r="H3" s="862" t="s">
        <v>959</v>
      </c>
      <c r="I3" s="862"/>
      <c r="J3" s="862"/>
      <c r="K3" s="862"/>
      <c r="L3" s="862"/>
      <c r="M3" s="862"/>
      <c r="N3" s="862"/>
      <c r="O3" s="862"/>
      <c r="P3" s="862" t="s">
        <v>71</v>
      </c>
      <c r="Q3" s="862"/>
      <c r="R3" s="862"/>
      <c r="S3" s="862"/>
      <c r="T3" s="862"/>
      <c r="U3" s="862"/>
      <c r="V3" s="862"/>
      <c r="W3" s="862"/>
      <c r="X3" s="862"/>
      <c r="Y3" s="862"/>
      <c r="Z3" s="862"/>
      <c r="AA3" s="862"/>
      <c r="AB3" s="863"/>
    </row>
    <row r="4" spans="2:28" ht="15" thickBot="1" x14ac:dyDescent="0.4">
      <c r="B4" s="707"/>
      <c r="C4" s="708"/>
      <c r="D4" s="708"/>
      <c r="E4" s="708"/>
      <c r="F4" s="708"/>
      <c r="G4" s="708"/>
      <c r="H4" s="864" t="s">
        <v>960</v>
      </c>
      <c r="I4" s="864"/>
      <c r="J4" s="864"/>
      <c r="K4" s="864"/>
      <c r="L4" s="864"/>
      <c r="M4" s="864"/>
      <c r="N4" s="864"/>
      <c r="O4" s="864"/>
      <c r="P4" s="864"/>
      <c r="Q4" s="864"/>
      <c r="R4" s="864"/>
      <c r="S4" s="864"/>
      <c r="T4" s="864"/>
      <c r="U4" s="864"/>
      <c r="V4" s="864"/>
      <c r="W4" s="864"/>
      <c r="X4" s="864"/>
      <c r="Y4" s="864"/>
      <c r="Z4" s="864"/>
      <c r="AA4" s="864"/>
      <c r="AB4" s="865"/>
    </row>
    <row r="5" spans="2:28" ht="6" customHeight="1" thickBot="1" x14ac:dyDescent="0.4">
      <c r="B5" s="691"/>
      <c r="C5" s="691"/>
      <c r="D5" s="691"/>
      <c r="E5" s="691"/>
      <c r="F5" s="691"/>
      <c r="G5" s="691"/>
      <c r="H5" s="691"/>
      <c r="I5" s="691"/>
      <c r="J5" s="691"/>
      <c r="K5" s="691"/>
      <c r="L5" s="691"/>
      <c r="M5" s="691"/>
      <c r="N5" s="691"/>
      <c r="O5" s="691"/>
      <c r="P5" s="691"/>
      <c r="Q5" s="691"/>
      <c r="R5" s="691"/>
      <c r="S5" s="691"/>
      <c r="T5" s="691"/>
      <c r="U5" s="691"/>
      <c r="V5" s="691"/>
      <c r="W5" s="691"/>
      <c r="X5" s="691"/>
      <c r="Y5" s="691"/>
      <c r="Z5" s="691"/>
      <c r="AA5" s="691"/>
      <c r="AB5" s="691"/>
    </row>
    <row r="6" spans="2:28" ht="13.15" customHeight="1" x14ac:dyDescent="0.35">
      <c r="B6" s="843" t="s">
        <v>961</v>
      </c>
      <c r="C6" s="844"/>
      <c r="D6" s="844"/>
      <c r="E6" s="844"/>
      <c r="F6" s="844"/>
      <c r="G6" s="844"/>
      <c r="H6" s="844"/>
      <c r="I6" s="847">
        <v>43983</v>
      </c>
      <c r="J6" s="798" t="s">
        <v>4</v>
      </c>
      <c r="K6" s="800"/>
      <c r="L6" s="849" t="s">
        <v>1115</v>
      </c>
      <c r="M6" s="850"/>
      <c r="N6" s="850"/>
      <c r="O6" s="850"/>
      <c r="P6" s="850"/>
      <c r="Q6" s="850"/>
      <c r="R6" s="850"/>
      <c r="S6" s="850"/>
      <c r="T6" s="850"/>
      <c r="U6" s="850"/>
      <c r="V6" s="850"/>
      <c r="W6" s="850"/>
      <c r="X6" s="850"/>
      <c r="Y6" s="850"/>
      <c r="Z6" s="850"/>
      <c r="AA6" s="850"/>
      <c r="AB6" s="851"/>
    </row>
    <row r="7" spans="2:28" ht="13.15" customHeight="1" thickBot="1" x14ac:dyDescent="0.4">
      <c r="B7" s="845"/>
      <c r="C7" s="846"/>
      <c r="D7" s="846"/>
      <c r="E7" s="846"/>
      <c r="F7" s="846"/>
      <c r="G7" s="846"/>
      <c r="H7" s="846"/>
      <c r="I7" s="848"/>
      <c r="J7" s="801"/>
      <c r="K7" s="803"/>
      <c r="L7" s="852"/>
      <c r="M7" s="853"/>
      <c r="N7" s="853"/>
      <c r="O7" s="853"/>
      <c r="P7" s="853"/>
      <c r="Q7" s="853"/>
      <c r="R7" s="853"/>
      <c r="S7" s="853"/>
      <c r="T7" s="853"/>
      <c r="U7" s="853"/>
      <c r="V7" s="853"/>
      <c r="W7" s="853"/>
      <c r="X7" s="853"/>
      <c r="Y7" s="853"/>
      <c r="Z7" s="853"/>
      <c r="AA7" s="853"/>
      <c r="AB7" s="854"/>
    </row>
    <row r="8" spans="2:28" ht="6" customHeight="1" thickBot="1" x14ac:dyDescent="0.4">
      <c r="B8" s="825"/>
      <c r="C8" s="826"/>
      <c r="D8" s="826"/>
      <c r="E8" s="826"/>
      <c r="F8" s="826"/>
      <c r="G8" s="826"/>
      <c r="H8" s="826"/>
      <c r="I8" s="826"/>
      <c r="J8" s="826"/>
      <c r="K8" s="826"/>
      <c r="L8" s="826"/>
      <c r="M8" s="826"/>
      <c r="N8" s="826"/>
      <c r="O8" s="826"/>
      <c r="P8" s="826"/>
      <c r="Q8" s="826"/>
      <c r="R8" s="826"/>
      <c r="S8" s="826"/>
      <c r="T8" s="826"/>
      <c r="U8" s="826"/>
      <c r="V8" s="826"/>
      <c r="W8" s="826"/>
      <c r="X8" s="826"/>
      <c r="Y8" s="826"/>
      <c r="Z8" s="826"/>
      <c r="AA8" s="826"/>
      <c r="AB8" s="827"/>
    </row>
    <row r="9" spans="2:28" ht="49.9" customHeight="1" thickBot="1" x14ac:dyDescent="0.4">
      <c r="B9" s="721" t="s">
        <v>963</v>
      </c>
      <c r="C9" s="722"/>
      <c r="D9" s="722"/>
      <c r="E9" s="722"/>
      <c r="F9" s="722"/>
      <c r="G9" s="722"/>
      <c r="H9" s="723"/>
      <c r="I9" s="855" t="s">
        <v>964</v>
      </c>
      <c r="J9" s="856"/>
      <c r="K9" s="856"/>
      <c r="L9" s="856"/>
      <c r="M9" s="856"/>
      <c r="N9" s="856"/>
      <c r="O9" s="856"/>
      <c r="P9" s="856"/>
      <c r="Q9" s="856"/>
      <c r="R9" s="856"/>
      <c r="S9" s="856"/>
      <c r="T9" s="856"/>
      <c r="U9" s="856"/>
      <c r="V9" s="856"/>
      <c r="W9" s="856"/>
      <c r="X9" s="856"/>
      <c r="Y9" s="856"/>
      <c r="Z9" s="856"/>
      <c r="AA9" s="856"/>
      <c r="AB9" s="857"/>
    </row>
    <row r="10" spans="2:28" ht="6" customHeight="1" thickBot="1" x14ac:dyDescent="0.4">
      <c r="B10" s="825"/>
      <c r="C10" s="826"/>
      <c r="D10" s="826"/>
      <c r="E10" s="826"/>
      <c r="F10" s="826"/>
      <c r="G10" s="826"/>
      <c r="H10" s="826"/>
      <c r="I10" s="826"/>
      <c r="J10" s="826"/>
      <c r="K10" s="826"/>
      <c r="L10" s="826"/>
      <c r="M10" s="826"/>
      <c r="N10" s="826"/>
      <c r="O10" s="826"/>
      <c r="P10" s="826"/>
      <c r="Q10" s="826"/>
      <c r="R10" s="826"/>
      <c r="S10" s="826"/>
      <c r="T10" s="826"/>
      <c r="U10" s="826"/>
      <c r="V10" s="826"/>
      <c r="W10" s="826"/>
      <c r="X10" s="826"/>
      <c r="Y10" s="826"/>
      <c r="Z10" s="826"/>
      <c r="AA10" s="826"/>
      <c r="AB10" s="827"/>
    </row>
    <row r="11" spans="2:28" ht="16.149999999999999" customHeight="1" thickBot="1" x14ac:dyDescent="0.4">
      <c r="B11" s="798" t="s">
        <v>5</v>
      </c>
      <c r="C11" s="799"/>
      <c r="D11" s="799"/>
      <c r="E11" s="799"/>
      <c r="F11" s="799"/>
      <c r="G11" s="799"/>
      <c r="H11" s="800"/>
      <c r="I11" s="828" t="s">
        <v>644</v>
      </c>
      <c r="J11" s="829"/>
      <c r="K11" s="829"/>
      <c r="L11" s="829"/>
      <c r="M11" s="829"/>
      <c r="N11" s="829"/>
      <c r="O11" s="829"/>
      <c r="P11" s="830"/>
      <c r="Q11" s="834" t="s">
        <v>524</v>
      </c>
      <c r="R11" s="835"/>
      <c r="S11" s="835"/>
      <c r="T11" s="835"/>
      <c r="U11" s="836"/>
      <c r="V11" s="834" t="s">
        <v>7</v>
      </c>
      <c r="W11" s="835"/>
      <c r="X11" s="835"/>
      <c r="Y11" s="836"/>
      <c r="Z11" s="721" t="s">
        <v>8</v>
      </c>
      <c r="AA11" s="722"/>
      <c r="AB11" s="723"/>
    </row>
    <row r="12" spans="2:28" ht="41.5" customHeight="1" thickBot="1" x14ac:dyDescent="0.4">
      <c r="B12" s="801"/>
      <c r="C12" s="802"/>
      <c r="D12" s="802"/>
      <c r="E12" s="802"/>
      <c r="F12" s="802"/>
      <c r="G12" s="802"/>
      <c r="H12" s="803"/>
      <c r="I12" s="831"/>
      <c r="J12" s="832"/>
      <c r="K12" s="832"/>
      <c r="L12" s="832"/>
      <c r="M12" s="832"/>
      <c r="N12" s="832"/>
      <c r="O12" s="832"/>
      <c r="P12" s="833"/>
      <c r="Q12" s="837" t="s">
        <v>310</v>
      </c>
      <c r="R12" s="838"/>
      <c r="S12" s="838"/>
      <c r="T12" s="838"/>
      <c r="U12" s="839"/>
      <c r="V12" s="840" t="s">
        <v>645</v>
      </c>
      <c r="W12" s="841"/>
      <c r="X12" s="841"/>
      <c r="Y12" s="842"/>
      <c r="Z12" s="837">
        <v>1</v>
      </c>
      <c r="AA12" s="838"/>
      <c r="AB12" s="839"/>
    </row>
    <row r="13" spans="2:28" ht="6" customHeight="1" thickBot="1" x14ac:dyDescent="0.4">
      <c r="B13" s="733"/>
      <c r="C13" s="734"/>
      <c r="D13" s="734"/>
      <c r="E13" s="734"/>
      <c r="F13" s="734"/>
      <c r="G13" s="734"/>
      <c r="H13" s="734"/>
      <c r="I13" s="734"/>
      <c r="J13" s="734"/>
      <c r="K13" s="734"/>
      <c r="L13" s="734"/>
      <c r="M13" s="734"/>
      <c r="N13" s="734"/>
      <c r="O13" s="734"/>
      <c r="P13" s="734"/>
      <c r="Q13" s="734"/>
      <c r="R13" s="734"/>
      <c r="S13" s="734"/>
      <c r="T13" s="734"/>
      <c r="U13" s="734"/>
      <c r="V13" s="734"/>
      <c r="W13" s="734"/>
      <c r="X13" s="734"/>
      <c r="Y13" s="734"/>
      <c r="Z13" s="734"/>
      <c r="AA13" s="734"/>
      <c r="AB13" s="735"/>
    </row>
    <row r="14" spans="2:28" ht="16.149999999999999" customHeight="1" thickBot="1" x14ac:dyDescent="0.4">
      <c r="B14" s="798" t="s">
        <v>10</v>
      </c>
      <c r="C14" s="799"/>
      <c r="D14" s="799"/>
      <c r="E14" s="799"/>
      <c r="F14" s="799"/>
      <c r="G14" s="799"/>
      <c r="H14" s="800"/>
      <c r="I14" s="819" t="s">
        <v>646</v>
      </c>
      <c r="J14" s="820"/>
      <c r="K14" s="820"/>
      <c r="L14" s="820"/>
      <c r="M14" s="820"/>
      <c r="N14" s="820"/>
      <c r="O14" s="820"/>
      <c r="P14" s="820"/>
      <c r="Q14" s="820"/>
      <c r="R14" s="820"/>
      <c r="S14" s="820"/>
      <c r="T14" s="820"/>
      <c r="U14" s="821"/>
      <c r="V14" s="721" t="s">
        <v>966</v>
      </c>
      <c r="W14" s="722"/>
      <c r="X14" s="722"/>
      <c r="Y14" s="722"/>
      <c r="Z14" s="722"/>
      <c r="AA14" s="722"/>
      <c r="AB14" s="723"/>
    </row>
    <row r="15" spans="2:28" ht="49.15" customHeight="1" thickBot="1" x14ac:dyDescent="0.4">
      <c r="B15" s="801"/>
      <c r="C15" s="802"/>
      <c r="D15" s="802"/>
      <c r="E15" s="802"/>
      <c r="F15" s="802"/>
      <c r="G15" s="802"/>
      <c r="H15" s="803"/>
      <c r="I15" s="822"/>
      <c r="J15" s="823"/>
      <c r="K15" s="823"/>
      <c r="L15" s="823"/>
      <c r="M15" s="823"/>
      <c r="N15" s="823"/>
      <c r="O15" s="823"/>
      <c r="P15" s="823"/>
      <c r="Q15" s="823"/>
      <c r="R15" s="823"/>
      <c r="S15" s="823"/>
      <c r="T15" s="823"/>
      <c r="U15" s="824"/>
      <c r="V15" s="815" t="s">
        <v>20</v>
      </c>
      <c r="W15" s="816"/>
      <c r="X15" s="816"/>
      <c r="Y15" s="816"/>
      <c r="Z15" s="816"/>
      <c r="AA15" s="816"/>
      <c r="AB15" s="817"/>
    </row>
    <row r="16" spans="2:28" ht="6" customHeight="1" thickBot="1" x14ac:dyDescent="0.4">
      <c r="B16" s="733"/>
      <c r="C16" s="734"/>
      <c r="D16" s="734"/>
      <c r="E16" s="734"/>
      <c r="F16" s="734"/>
      <c r="G16" s="734"/>
      <c r="H16" s="734"/>
      <c r="I16" s="734"/>
      <c r="J16" s="734"/>
      <c r="K16" s="734"/>
      <c r="L16" s="734"/>
      <c r="M16" s="734"/>
      <c r="N16" s="734"/>
      <c r="O16" s="734"/>
      <c r="P16" s="734"/>
      <c r="Q16" s="734"/>
      <c r="R16" s="734"/>
      <c r="S16" s="734"/>
      <c r="T16" s="734"/>
      <c r="U16" s="734"/>
      <c r="V16" s="734"/>
      <c r="W16" s="734"/>
      <c r="X16" s="734"/>
      <c r="Y16" s="734"/>
      <c r="Z16" s="734"/>
      <c r="AA16" s="734"/>
      <c r="AB16" s="735"/>
    </row>
    <row r="17" spans="2:28" ht="42" customHeight="1" thickBot="1" x14ac:dyDescent="0.4">
      <c r="B17" s="721" t="s">
        <v>13</v>
      </c>
      <c r="C17" s="722"/>
      <c r="D17" s="722"/>
      <c r="E17" s="722"/>
      <c r="F17" s="722"/>
      <c r="G17" s="722"/>
      <c r="H17" s="723"/>
      <c r="I17" s="818" t="s">
        <v>647</v>
      </c>
      <c r="J17" s="813"/>
      <c r="K17" s="813"/>
      <c r="L17" s="813"/>
      <c r="M17" s="813"/>
      <c r="N17" s="813"/>
      <c r="O17" s="813"/>
      <c r="P17" s="813"/>
      <c r="Q17" s="813"/>
      <c r="R17" s="813"/>
      <c r="S17" s="813"/>
      <c r="T17" s="813"/>
      <c r="U17" s="813"/>
      <c r="V17" s="813"/>
      <c r="W17" s="813"/>
      <c r="X17" s="813"/>
      <c r="Y17" s="813"/>
      <c r="Z17" s="813"/>
      <c r="AA17" s="813"/>
      <c r="AB17" s="814"/>
    </row>
    <row r="18" spans="2:28" ht="6" customHeight="1" thickBot="1" x14ac:dyDescent="0.4">
      <c r="B18" s="733"/>
      <c r="C18" s="734"/>
      <c r="D18" s="734"/>
      <c r="E18" s="734"/>
      <c r="F18" s="734"/>
      <c r="G18" s="734"/>
      <c r="H18" s="734"/>
      <c r="I18" s="734"/>
      <c r="J18" s="734"/>
      <c r="K18" s="734"/>
      <c r="L18" s="734"/>
      <c r="M18" s="734"/>
      <c r="N18" s="734"/>
      <c r="O18" s="734"/>
      <c r="P18" s="734"/>
      <c r="Q18" s="734"/>
      <c r="R18" s="734"/>
      <c r="S18" s="734"/>
      <c r="T18" s="734"/>
      <c r="U18" s="734"/>
      <c r="V18" s="734"/>
      <c r="W18" s="734"/>
      <c r="X18" s="734"/>
      <c r="Y18" s="734"/>
      <c r="Z18" s="734"/>
      <c r="AA18" s="734"/>
      <c r="AB18" s="735"/>
    </row>
    <row r="19" spans="2:28" ht="64.900000000000006" customHeight="1" thickBot="1" x14ac:dyDescent="0.4">
      <c r="B19" s="721" t="s">
        <v>967</v>
      </c>
      <c r="C19" s="722"/>
      <c r="D19" s="722"/>
      <c r="E19" s="722"/>
      <c r="F19" s="722"/>
      <c r="G19" s="722"/>
      <c r="H19" s="723"/>
      <c r="I19" s="818" t="s">
        <v>648</v>
      </c>
      <c r="J19" s="813"/>
      <c r="K19" s="813"/>
      <c r="L19" s="813"/>
      <c r="M19" s="813"/>
      <c r="N19" s="813"/>
      <c r="O19" s="813"/>
      <c r="P19" s="813"/>
      <c r="Q19" s="813"/>
      <c r="R19" s="813"/>
      <c r="S19" s="813"/>
      <c r="T19" s="813"/>
      <c r="U19" s="813"/>
      <c r="V19" s="813"/>
      <c r="W19" s="813"/>
      <c r="X19" s="813"/>
      <c r="Y19" s="813"/>
      <c r="Z19" s="813"/>
      <c r="AA19" s="813"/>
      <c r="AB19" s="814"/>
    </row>
    <row r="20" spans="2:28" ht="6" customHeight="1" thickBot="1" x14ac:dyDescent="0.4">
      <c r="B20" s="733"/>
      <c r="C20" s="734"/>
      <c r="D20" s="734"/>
      <c r="E20" s="734"/>
      <c r="F20" s="734"/>
      <c r="G20" s="734"/>
      <c r="H20" s="734"/>
      <c r="I20" s="734"/>
      <c r="J20" s="734"/>
      <c r="K20" s="734"/>
      <c r="L20" s="734"/>
      <c r="M20" s="734"/>
      <c r="N20" s="734"/>
      <c r="O20" s="734"/>
      <c r="P20" s="734"/>
      <c r="Q20" s="734"/>
      <c r="R20" s="734"/>
      <c r="S20" s="734"/>
      <c r="T20" s="734"/>
      <c r="U20" s="734"/>
      <c r="V20" s="734"/>
      <c r="W20" s="734"/>
      <c r="X20" s="734"/>
      <c r="Y20" s="734"/>
      <c r="Z20" s="734"/>
      <c r="AA20" s="734"/>
      <c r="AB20" s="735"/>
    </row>
    <row r="21" spans="2:28" ht="36.4" customHeight="1" thickBot="1" x14ac:dyDescent="0.4">
      <c r="B21" s="721" t="s">
        <v>530</v>
      </c>
      <c r="C21" s="722"/>
      <c r="D21" s="722"/>
      <c r="E21" s="722"/>
      <c r="F21" s="722"/>
      <c r="G21" s="723"/>
      <c r="H21" s="815" t="s">
        <v>21</v>
      </c>
      <c r="I21" s="816"/>
      <c r="J21" s="817"/>
      <c r="K21" s="721" t="s">
        <v>969</v>
      </c>
      <c r="L21" s="722"/>
      <c r="M21" s="722"/>
      <c r="N21" s="722"/>
      <c r="O21" s="722"/>
      <c r="P21" s="722"/>
      <c r="Q21" s="722"/>
      <c r="R21" s="722"/>
      <c r="S21" s="722"/>
      <c r="T21" s="723"/>
      <c r="U21" s="818" t="s">
        <v>293</v>
      </c>
      <c r="V21" s="813"/>
      <c r="W21" s="813"/>
      <c r="X21" s="813"/>
      <c r="Y21" s="813"/>
      <c r="Z21" s="813"/>
      <c r="AA21" s="813"/>
      <c r="AB21" s="814"/>
    </row>
    <row r="22" spans="2:28" ht="6" customHeight="1" thickBot="1" x14ac:dyDescent="0.4">
      <c r="B22" s="690"/>
      <c r="C22" s="691"/>
      <c r="D22" s="691"/>
      <c r="E22" s="691"/>
      <c r="F22" s="691"/>
      <c r="G22" s="691"/>
      <c r="H22" s="691"/>
      <c r="I22" s="691"/>
      <c r="J22" s="691"/>
      <c r="K22" s="691"/>
      <c r="L22" s="691"/>
      <c r="M22" s="691"/>
      <c r="N22" s="691"/>
      <c r="O22" s="691"/>
      <c r="P22" s="691"/>
      <c r="Q22" s="691"/>
      <c r="R22" s="691"/>
      <c r="S22" s="691"/>
      <c r="T22" s="691"/>
      <c r="U22" s="691"/>
      <c r="V22" s="691"/>
      <c r="W22" s="691"/>
      <c r="X22" s="691"/>
      <c r="Y22" s="691"/>
      <c r="Z22" s="691"/>
      <c r="AA22" s="691"/>
      <c r="AB22" s="692"/>
    </row>
    <row r="23" spans="2:28" ht="33" customHeight="1" thickBot="1" x14ac:dyDescent="0.4">
      <c r="B23" s="721" t="s">
        <v>970</v>
      </c>
      <c r="C23" s="722"/>
      <c r="D23" s="722"/>
      <c r="E23" s="722"/>
      <c r="F23" s="722"/>
      <c r="G23" s="722"/>
      <c r="H23" s="723"/>
      <c r="I23" s="818" t="s">
        <v>650</v>
      </c>
      <c r="J23" s="813"/>
      <c r="K23" s="813"/>
      <c r="L23" s="813"/>
      <c r="M23" s="813"/>
      <c r="N23" s="813"/>
      <c r="O23" s="813"/>
      <c r="P23" s="813"/>
      <c r="Q23" s="813"/>
      <c r="R23" s="813"/>
      <c r="S23" s="813"/>
      <c r="T23" s="813"/>
      <c r="U23" s="813"/>
      <c r="V23" s="813"/>
      <c r="W23" s="813"/>
      <c r="X23" s="813"/>
      <c r="Y23" s="813"/>
      <c r="Z23" s="813"/>
      <c r="AA23" s="813"/>
      <c r="AB23" s="814"/>
    </row>
    <row r="24" spans="2:28" ht="6" customHeight="1" thickBot="1" x14ac:dyDescent="0.4">
      <c r="B24" s="733"/>
      <c r="C24" s="734"/>
      <c r="D24" s="734"/>
      <c r="E24" s="734"/>
      <c r="F24" s="734"/>
      <c r="G24" s="734"/>
      <c r="H24" s="734"/>
      <c r="I24" s="734"/>
      <c r="J24" s="734"/>
      <c r="K24" s="734"/>
      <c r="L24" s="734"/>
      <c r="M24" s="734"/>
      <c r="N24" s="734"/>
      <c r="O24" s="734"/>
      <c r="P24" s="734"/>
      <c r="Q24" s="734"/>
      <c r="R24" s="734"/>
      <c r="S24" s="734"/>
      <c r="T24" s="734"/>
      <c r="U24" s="734"/>
      <c r="V24" s="734"/>
      <c r="W24" s="734"/>
      <c r="X24" s="734"/>
      <c r="Y24" s="734"/>
      <c r="Z24" s="734"/>
      <c r="AA24" s="734"/>
      <c r="AB24" s="735"/>
    </row>
    <row r="25" spans="2:28" ht="26.65" customHeight="1" thickBot="1" x14ac:dyDescent="0.4">
      <c r="B25" s="721" t="s">
        <v>314</v>
      </c>
      <c r="C25" s="722"/>
      <c r="D25" s="722"/>
      <c r="E25" s="722"/>
      <c r="F25" s="722"/>
      <c r="G25" s="722"/>
      <c r="H25" s="722"/>
      <c r="I25" s="722"/>
      <c r="J25" s="722"/>
      <c r="K25" s="722"/>
      <c r="L25" s="722"/>
      <c r="M25" s="649"/>
      <c r="N25" s="721" t="s">
        <v>24</v>
      </c>
      <c r="O25" s="722"/>
      <c r="P25" s="722"/>
      <c r="Q25" s="722"/>
      <c r="R25" s="722"/>
      <c r="S25" s="722"/>
      <c r="T25" s="722"/>
      <c r="U25" s="722"/>
      <c r="V25" s="722"/>
      <c r="W25" s="722"/>
      <c r="X25" s="722"/>
      <c r="Y25" s="722"/>
      <c r="Z25" s="722"/>
      <c r="AA25" s="722"/>
      <c r="AB25" s="723"/>
    </row>
    <row r="26" spans="2:28" ht="48.4" customHeight="1" thickBot="1" x14ac:dyDescent="0.4">
      <c r="B26" s="733" t="s">
        <v>1116</v>
      </c>
      <c r="C26" s="734"/>
      <c r="D26" s="734"/>
      <c r="E26" s="734"/>
      <c r="F26" s="734"/>
      <c r="G26" s="734"/>
      <c r="H26" s="734"/>
      <c r="I26" s="734"/>
      <c r="J26" s="734"/>
      <c r="K26" s="734"/>
      <c r="L26" s="734"/>
      <c r="M26" s="735"/>
      <c r="N26" s="813" t="s">
        <v>1094</v>
      </c>
      <c r="O26" s="813"/>
      <c r="P26" s="813"/>
      <c r="Q26" s="813"/>
      <c r="R26" s="813"/>
      <c r="S26" s="813"/>
      <c r="T26" s="813"/>
      <c r="U26" s="813"/>
      <c r="V26" s="813"/>
      <c r="W26" s="813"/>
      <c r="X26" s="813"/>
      <c r="Y26" s="813"/>
      <c r="Z26" s="813"/>
      <c r="AA26" s="813"/>
      <c r="AB26" s="814"/>
    </row>
    <row r="27" spans="2:28" ht="6" customHeight="1" thickBot="1" x14ac:dyDescent="0.4">
      <c r="B27" s="733"/>
      <c r="C27" s="734"/>
      <c r="D27" s="734"/>
      <c r="E27" s="734"/>
      <c r="F27" s="734"/>
      <c r="G27" s="734"/>
      <c r="H27" s="734"/>
      <c r="I27" s="734"/>
      <c r="J27" s="734"/>
      <c r="K27" s="734"/>
      <c r="L27" s="734"/>
      <c r="M27" s="734"/>
      <c r="N27" s="734"/>
      <c r="O27" s="734"/>
      <c r="P27" s="734"/>
      <c r="Q27" s="734"/>
      <c r="R27" s="734"/>
      <c r="S27" s="734"/>
      <c r="T27" s="734"/>
      <c r="U27" s="734"/>
      <c r="V27" s="734"/>
      <c r="W27" s="734"/>
      <c r="X27" s="734"/>
      <c r="Y27" s="734"/>
      <c r="Z27" s="734"/>
      <c r="AA27" s="734"/>
      <c r="AB27" s="735"/>
    </row>
    <row r="28" spans="2:28" ht="18" customHeight="1" thickBot="1" x14ac:dyDescent="0.4">
      <c r="B28" s="798" t="s">
        <v>972</v>
      </c>
      <c r="C28" s="799"/>
      <c r="D28" s="799"/>
      <c r="E28" s="799"/>
      <c r="F28" s="799"/>
      <c r="G28" s="799"/>
      <c r="H28" s="800"/>
      <c r="I28" s="804" t="s">
        <v>51</v>
      </c>
      <c r="J28" s="805"/>
      <c r="K28" s="805"/>
      <c r="L28" s="806"/>
      <c r="M28" s="721" t="s">
        <v>22</v>
      </c>
      <c r="N28" s="722"/>
      <c r="O28" s="722"/>
      <c r="P28" s="722"/>
      <c r="Q28" s="722"/>
      <c r="R28" s="722"/>
      <c r="S28" s="722"/>
      <c r="T28" s="722"/>
      <c r="U28" s="722"/>
      <c r="V28" s="722"/>
      <c r="W28" s="723"/>
      <c r="X28" s="721" t="s">
        <v>18</v>
      </c>
      <c r="Y28" s="722"/>
      <c r="Z28" s="722"/>
      <c r="AA28" s="722"/>
      <c r="AB28" s="723"/>
    </row>
    <row r="29" spans="2:28" ht="39" customHeight="1" thickBot="1" x14ac:dyDescent="0.4">
      <c r="B29" s="801"/>
      <c r="C29" s="802"/>
      <c r="D29" s="802"/>
      <c r="E29" s="802"/>
      <c r="F29" s="802"/>
      <c r="G29" s="802"/>
      <c r="H29" s="803"/>
      <c r="I29" s="807"/>
      <c r="J29" s="808"/>
      <c r="K29" s="808"/>
      <c r="L29" s="809"/>
      <c r="M29" s="1033" t="s">
        <v>649</v>
      </c>
      <c r="N29" s="1435"/>
      <c r="O29" s="1435"/>
      <c r="P29" s="1435"/>
      <c r="Q29" s="1435"/>
      <c r="R29" s="1435"/>
      <c r="S29" s="1435"/>
      <c r="T29" s="1435"/>
      <c r="U29" s="1435"/>
      <c r="V29" s="1435"/>
      <c r="W29" s="1436"/>
      <c r="X29" s="810" t="s">
        <v>20</v>
      </c>
      <c r="Y29" s="811"/>
      <c r="Z29" s="811"/>
      <c r="AA29" s="811"/>
      <c r="AB29" s="812"/>
    </row>
    <row r="30" spans="2:28" ht="6" customHeight="1" thickBot="1" x14ac:dyDescent="0.4">
      <c r="B30" s="733"/>
      <c r="C30" s="734"/>
      <c r="D30" s="734"/>
      <c r="E30" s="734"/>
      <c r="F30" s="734"/>
      <c r="G30" s="734"/>
      <c r="H30" s="734"/>
      <c r="I30" s="734"/>
      <c r="J30" s="734"/>
      <c r="K30" s="734"/>
      <c r="L30" s="734"/>
      <c r="M30" s="734"/>
      <c r="N30" s="734"/>
      <c r="O30" s="734"/>
      <c r="P30" s="734"/>
      <c r="Q30" s="734"/>
      <c r="R30" s="734"/>
      <c r="S30" s="734"/>
      <c r="T30" s="734"/>
      <c r="U30" s="734"/>
      <c r="V30" s="734"/>
      <c r="W30" s="734"/>
      <c r="X30" s="734"/>
      <c r="Y30" s="734"/>
      <c r="Z30" s="734"/>
      <c r="AA30" s="734"/>
      <c r="AB30" s="735"/>
    </row>
    <row r="31" spans="2:28" ht="15" customHeight="1" thickBot="1" x14ac:dyDescent="0.4">
      <c r="B31" s="778" t="s">
        <v>975</v>
      </c>
      <c r="C31" s="779"/>
      <c r="D31" s="779"/>
      <c r="E31" s="779"/>
      <c r="F31" s="779"/>
      <c r="G31" s="779"/>
      <c r="H31" s="779"/>
      <c r="I31" s="779"/>
      <c r="J31" s="780"/>
      <c r="K31" s="787" t="s">
        <v>35</v>
      </c>
      <c r="L31" s="788"/>
      <c r="M31" s="788"/>
      <c r="N31" s="788"/>
      <c r="O31" s="788"/>
      <c r="P31" s="788"/>
      <c r="Q31" s="788"/>
      <c r="R31" s="788"/>
      <c r="S31" s="789" t="s">
        <v>36</v>
      </c>
      <c r="T31" s="789"/>
      <c r="U31" s="789"/>
      <c r="V31" s="789"/>
      <c r="W31" s="790"/>
      <c r="X31" s="791" t="s">
        <v>37</v>
      </c>
      <c r="Y31" s="792"/>
      <c r="Z31" s="793"/>
      <c r="AA31" s="793"/>
      <c r="AB31" s="794"/>
    </row>
    <row r="32" spans="2:28" ht="14.25" customHeight="1" x14ac:dyDescent="0.35">
      <c r="B32" s="781"/>
      <c r="C32" s="782"/>
      <c r="D32" s="782"/>
      <c r="E32" s="782"/>
      <c r="F32" s="782"/>
      <c r="G32" s="782"/>
      <c r="H32" s="782"/>
      <c r="I32" s="782"/>
      <c r="J32" s="783"/>
      <c r="K32" s="795" t="s">
        <v>38</v>
      </c>
      <c r="L32" s="771"/>
      <c r="M32" s="771"/>
      <c r="N32" s="771"/>
      <c r="O32" s="771" t="s">
        <v>39</v>
      </c>
      <c r="P32" s="771"/>
      <c r="Q32" s="771"/>
      <c r="R32" s="771"/>
      <c r="S32" s="771" t="s">
        <v>38</v>
      </c>
      <c r="T32" s="771"/>
      <c r="U32" s="771" t="s">
        <v>39</v>
      </c>
      <c r="V32" s="771"/>
      <c r="W32" s="771"/>
      <c r="X32" s="796" t="s">
        <v>38</v>
      </c>
      <c r="Y32" s="797"/>
      <c r="Z32" s="771" t="s">
        <v>39</v>
      </c>
      <c r="AA32" s="771"/>
      <c r="AB32" s="772"/>
    </row>
    <row r="33" spans="2:28" ht="15" customHeight="1" thickBot="1" x14ac:dyDescent="0.4">
      <c r="B33" s="784"/>
      <c r="C33" s="785"/>
      <c r="D33" s="785"/>
      <c r="E33" s="785"/>
      <c r="F33" s="785"/>
      <c r="G33" s="785"/>
      <c r="H33" s="785"/>
      <c r="I33" s="785"/>
      <c r="J33" s="786"/>
      <c r="K33" s="773" t="s">
        <v>1134</v>
      </c>
      <c r="L33" s="774"/>
      <c r="M33" s="774"/>
      <c r="N33" s="774"/>
      <c r="O33" s="2363">
        <v>0.05</v>
      </c>
      <c r="P33" s="2364"/>
      <c r="Q33" s="2364"/>
      <c r="R33" s="2365"/>
      <c r="S33" s="774" t="s">
        <v>1135</v>
      </c>
      <c r="T33" s="774"/>
      <c r="U33" s="775">
        <v>0.02</v>
      </c>
      <c r="V33" s="774"/>
      <c r="W33" s="774"/>
      <c r="X33" s="774" t="s">
        <v>1136</v>
      </c>
      <c r="Y33" s="776"/>
      <c r="Z33" s="775">
        <v>0.01</v>
      </c>
      <c r="AA33" s="774"/>
      <c r="AB33" s="777"/>
    </row>
    <row r="34" spans="2:28" ht="6" customHeight="1" thickBot="1" x14ac:dyDescent="0.4">
      <c r="B34" s="733"/>
      <c r="C34" s="734"/>
      <c r="D34" s="734"/>
      <c r="E34" s="734"/>
      <c r="F34" s="734"/>
      <c r="G34" s="734"/>
      <c r="H34" s="734"/>
      <c r="I34" s="734"/>
      <c r="J34" s="734"/>
      <c r="K34" s="734"/>
      <c r="L34" s="734"/>
      <c r="M34" s="734"/>
      <c r="N34" s="734"/>
      <c r="O34" s="734"/>
      <c r="P34" s="734"/>
      <c r="Q34" s="734"/>
      <c r="R34" s="734"/>
      <c r="S34" s="734"/>
      <c r="T34" s="734"/>
      <c r="U34" s="734"/>
      <c r="V34" s="734"/>
      <c r="W34" s="734"/>
      <c r="X34" s="734"/>
      <c r="Y34" s="734"/>
      <c r="Z34" s="734"/>
      <c r="AA34" s="734"/>
      <c r="AB34" s="735"/>
    </row>
    <row r="35" spans="2:28" s="642" customFormat="1" ht="15" customHeight="1" thickBot="1" x14ac:dyDescent="0.4">
      <c r="B35" s="764" t="s">
        <v>40</v>
      </c>
      <c r="C35" s="765"/>
      <c r="D35" s="765"/>
      <c r="E35" s="765"/>
      <c r="F35" s="765"/>
      <c r="G35" s="765"/>
      <c r="H35" s="766"/>
      <c r="I35" s="766"/>
      <c r="J35" s="766"/>
      <c r="K35" s="765"/>
      <c r="L35" s="765"/>
      <c r="M35" s="765"/>
      <c r="N35" s="765"/>
      <c r="O35" s="765"/>
      <c r="P35" s="765"/>
      <c r="Q35" s="765"/>
      <c r="R35" s="765"/>
      <c r="S35" s="765"/>
      <c r="T35" s="765"/>
      <c r="U35" s="765"/>
      <c r="V35" s="765"/>
      <c r="W35" s="765"/>
      <c r="X35" s="765"/>
      <c r="Y35" s="765"/>
      <c r="Z35" s="765"/>
      <c r="AA35" s="765"/>
      <c r="AB35" s="767"/>
    </row>
    <row r="36" spans="2:28" s="642" customFormat="1" ht="32.25" customHeight="1" x14ac:dyDescent="0.35">
      <c r="B36" s="768" t="s">
        <v>41</v>
      </c>
      <c r="C36" s="769"/>
      <c r="D36" s="769"/>
      <c r="E36" s="769"/>
      <c r="F36" s="769"/>
      <c r="G36" s="770"/>
      <c r="H36" s="647" t="s">
        <v>976</v>
      </c>
      <c r="I36" s="644" t="s">
        <v>977</v>
      </c>
      <c r="J36" s="645" t="s">
        <v>42</v>
      </c>
      <c r="K36" s="768" t="s">
        <v>43</v>
      </c>
      <c r="L36" s="769"/>
      <c r="M36" s="769"/>
      <c r="N36" s="769"/>
      <c r="O36" s="769"/>
      <c r="P36" s="769"/>
      <c r="Q36" s="769"/>
      <c r="R36" s="769"/>
      <c r="S36" s="769"/>
      <c r="T36" s="769"/>
      <c r="U36" s="769"/>
      <c r="V36" s="769"/>
      <c r="W36" s="769"/>
      <c r="X36" s="769"/>
      <c r="Y36" s="769"/>
      <c r="Z36" s="769"/>
      <c r="AA36" s="769"/>
      <c r="AB36" s="770"/>
    </row>
    <row r="37" spans="2:28" s="642" customFormat="1" ht="79.150000000000006" customHeight="1" x14ac:dyDescent="0.35">
      <c r="B37" s="740" t="s">
        <v>186</v>
      </c>
      <c r="C37" s="741"/>
      <c r="D37" s="741"/>
      <c r="E37" s="741"/>
      <c r="F37" s="741"/>
      <c r="G37" s="742"/>
      <c r="H37" s="658">
        <v>102</v>
      </c>
      <c r="I37" s="643">
        <v>19009</v>
      </c>
      <c r="J37" s="635">
        <f>+H37/I37</f>
        <v>5.3658793203219526E-3</v>
      </c>
      <c r="K37" s="743" t="s">
        <v>651</v>
      </c>
      <c r="L37" s="744"/>
      <c r="M37" s="744"/>
      <c r="N37" s="744"/>
      <c r="O37" s="744"/>
      <c r="P37" s="744"/>
      <c r="Q37" s="744"/>
      <c r="R37" s="744"/>
      <c r="S37" s="744"/>
      <c r="T37" s="744"/>
      <c r="U37" s="744"/>
      <c r="V37" s="744"/>
      <c r="W37" s="744"/>
      <c r="X37" s="744"/>
      <c r="Y37" s="744"/>
      <c r="Z37" s="744"/>
      <c r="AA37" s="744"/>
      <c r="AB37" s="745"/>
    </row>
    <row r="38" spans="2:28" s="642" customFormat="1" ht="100.9" customHeight="1" x14ac:dyDescent="0.35">
      <c r="B38" s="740" t="s">
        <v>1119</v>
      </c>
      <c r="C38" s="741"/>
      <c r="D38" s="741"/>
      <c r="E38" s="741"/>
      <c r="F38" s="741"/>
      <c r="G38" s="742"/>
      <c r="H38" s="648">
        <v>42</v>
      </c>
      <c r="I38" s="651">
        <v>19833</v>
      </c>
      <c r="J38" s="664">
        <f>H38/I38</f>
        <v>2.1176826501285734E-3</v>
      </c>
      <c r="K38" s="743" t="s">
        <v>651</v>
      </c>
      <c r="L38" s="744"/>
      <c r="M38" s="744"/>
      <c r="N38" s="744"/>
      <c r="O38" s="744"/>
      <c r="P38" s="744"/>
      <c r="Q38" s="744"/>
      <c r="R38" s="744"/>
      <c r="S38" s="744"/>
      <c r="T38" s="744"/>
      <c r="U38" s="744"/>
      <c r="V38" s="744"/>
      <c r="W38" s="744"/>
      <c r="X38" s="744"/>
      <c r="Y38" s="744"/>
      <c r="Z38" s="744"/>
      <c r="AA38" s="744"/>
      <c r="AB38" s="745"/>
    </row>
    <row r="39" spans="2:28" s="642" customFormat="1" ht="85.15" customHeight="1" x14ac:dyDescent="0.35">
      <c r="B39" s="740" t="s">
        <v>1120</v>
      </c>
      <c r="C39" s="741"/>
      <c r="D39" s="741"/>
      <c r="E39" s="741"/>
      <c r="F39" s="741"/>
      <c r="G39" s="742"/>
      <c r="H39" s="648">
        <v>46</v>
      </c>
      <c r="I39" s="651">
        <v>22349</v>
      </c>
      <c r="J39" s="664">
        <f>+H39/I39</f>
        <v>2.058257640162871E-3</v>
      </c>
      <c r="K39" s="743" t="s">
        <v>651</v>
      </c>
      <c r="L39" s="744"/>
      <c r="M39" s="744"/>
      <c r="N39" s="744"/>
      <c r="O39" s="744"/>
      <c r="P39" s="744"/>
      <c r="Q39" s="744"/>
      <c r="R39" s="744"/>
      <c r="S39" s="744"/>
      <c r="T39" s="744"/>
      <c r="U39" s="744"/>
      <c r="V39" s="744"/>
      <c r="W39" s="744"/>
      <c r="X39" s="744"/>
      <c r="Y39" s="744"/>
      <c r="Z39" s="744"/>
      <c r="AA39" s="744"/>
      <c r="AB39" s="745"/>
    </row>
    <row r="40" spans="2:28" s="642" customFormat="1" x14ac:dyDescent="0.35">
      <c r="B40" s="740"/>
      <c r="C40" s="741"/>
      <c r="D40" s="741"/>
      <c r="E40" s="741"/>
      <c r="F40" s="741"/>
      <c r="G40" s="742"/>
      <c r="H40" s="648"/>
      <c r="I40" s="651"/>
      <c r="J40" s="646" t="e">
        <f t="shared" ref="J40:J48" si="0">+H40/I40</f>
        <v>#DIV/0!</v>
      </c>
      <c r="K40" s="743"/>
      <c r="L40" s="744"/>
      <c r="M40" s="744"/>
      <c r="N40" s="744"/>
      <c r="O40" s="744"/>
      <c r="P40" s="744"/>
      <c r="Q40" s="744"/>
      <c r="R40" s="744"/>
      <c r="S40" s="744"/>
      <c r="T40" s="744"/>
      <c r="U40" s="744"/>
      <c r="V40" s="744"/>
      <c r="W40" s="744"/>
      <c r="X40" s="744"/>
      <c r="Y40" s="744"/>
      <c r="Z40" s="744"/>
      <c r="AA40" s="744"/>
      <c r="AB40" s="745"/>
    </row>
    <row r="41" spans="2:28" s="642" customFormat="1" x14ac:dyDescent="0.35">
      <c r="B41" s="740"/>
      <c r="C41" s="741"/>
      <c r="D41" s="741"/>
      <c r="E41" s="741"/>
      <c r="F41" s="741"/>
      <c r="G41" s="742"/>
      <c r="H41" s="648"/>
      <c r="I41" s="651"/>
      <c r="J41" s="646" t="e">
        <f t="shared" si="0"/>
        <v>#DIV/0!</v>
      </c>
      <c r="K41" s="743"/>
      <c r="L41" s="744"/>
      <c r="M41" s="744"/>
      <c r="N41" s="744"/>
      <c r="O41" s="744"/>
      <c r="P41" s="744"/>
      <c r="Q41" s="744"/>
      <c r="R41" s="744"/>
      <c r="S41" s="744"/>
      <c r="T41" s="744"/>
      <c r="U41" s="744"/>
      <c r="V41" s="744"/>
      <c r="W41" s="744"/>
      <c r="X41" s="744"/>
      <c r="Y41" s="744"/>
      <c r="Z41" s="744"/>
      <c r="AA41" s="744"/>
      <c r="AB41" s="745"/>
    </row>
    <row r="42" spans="2:28" s="642" customFormat="1" x14ac:dyDescent="0.35">
      <c r="B42" s="740"/>
      <c r="C42" s="741"/>
      <c r="D42" s="741"/>
      <c r="E42" s="741"/>
      <c r="F42" s="741"/>
      <c r="G42" s="742"/>
      <c r="H42" s="648"/>
      <c r="I42" s="651"/>
      <c r="J42" s="646" t="e">
        <f t="shared" si="0"/>
        <v>#DIV/0!</v>
      </c>
      <c r="K42" s="743"/>
      <c r="L42" s="744"/>
      <c r="M42" s="744"/>
      <c r="N42" s="744"/>
      <c r="O42" s="744"/>
      <c r="P42" s="744"/>
      <c r="Q42" s="744"/>
      <c r="R42" s="744"/>
      <c r="S42" s="744"/>
      <c r="T42" s="744"/>
      <c r="U42" s="744"/>
      <c r="V42" s="744"/>
      <c r="W42" s="744"/>
      <c r="X42" s="744"/>
      <c r="Y42" s="744"/>
      <c r="Z42" s="744"/>
      <c r="AA42" s="744"/>
      <c r="AB42" s="745"/>
    </row>
    <row r="43" spans="2:28" s="642" customFormat="1" x14ac:dyDescent="0.35">
      <c r="B43" s="740"/>
      <c r="C43" s="741"/>
      <c r="D43" s="741"/>
      <c r="E43" s="741"/>
      <c r="F43" s="741"/>
      <c r="G43" s="742"/>
      <c r="H43" s="648"/>
      <c r="I43" s="651"/>
      <c r="J43" s="646" t="e">
        <f t="shared" si="0"/>
        <v>#DIV/0!</v>
      </c>
      <c r="K43" s="743"/>
      <c r="L43" s="744"/>
      <c r="M43" s="744"/>
      <c r="N43" s="744"/>
      <c r="O43" s="744"/>
      <c r="P43" s="744"/>
      <c r="Q43" s="744"/>
      <c r="R43" s="744"/>
      <c r="S43" s="744"/>
      <c r="T43" s="744"/>
      <c r="U43" s="744"/>
      <c r="V43" s="744"/>
      <c r="W43" s="744"/>
      <c r="X43" s="744"/>
      <c r="Y43" s="744"/>
      <c r="Z43" s="744"/>
      <c r="AA43" s="744"/>
      <c r="AB43" s="745"/>
    </row>
    <row r="44" spans="2:28" s="642" customFormat="1" x14ac:dyDescent="0.35">
      <c r="B44" s="740"/>
      <c r="C44" s="741"/>
      <c r="D44" s="741"/>
      <c r="E44" s="741"/>
      <c r="F44" s="741"/>
      <c r="G44" s="742"/>
      <c r="H44" s="648"/>
      <c r="I44" s="651"/>
      <c r="J44" s="646" t="e">
        <f t="shared" si="0"/>
        <v>#DIV/0!</v>
      </c>
      <c r="K44" s="743"/>
      <c r="L44" s="744"/>
      <c r="M44" s="744"/>
      <c r="N44" s="744"/>
      <c r="O44" s="744"/>
      <c r="P44" s="744"/>
      <c r="Q44" s="744"/>
      <c r="R44" s="744"/>
      <c r="S44" s="744"/>
      <c r="T44" s="744"/>
      <c r="U44" s="744"/>
      <c r="V44" s="744"/>
      <c r="W44" s="744"/>
      <c r="X44" s="744"/>
      <c r="Y44" s="744"/>
      <c r="Z44" s="744"/>
      <c r="AA44" s="744"/>
      <c r="AB44" s="745"/>
    </row>
    <row r="45" spans="2:28" s="642" customFormat="1" x14ac:dyDescent="0.35">
      <c r="B45" s="740"/>
      <c r="C45" s="741"/>
      <c r="D45" s="741"/>
      <c r="E45" s="741"/>
      <c r="F45" s="741"/>
      <c r="G45" s="742"/>
      <c r="H45" s="648"/>
      <c r="I45" s="651"/>
      <c r="J45" s="646" t="e">
        <f t="shared" si="0"/>
        <v>#DIV/0!</v>
      </c>
      <c r="K45" s="743"/>
      <c r="L45" s="744"/>
      <c r="M45" s="744"/>
      <c r="N45" s="744"/>
      <c r="O45" s="744"/>
      <c r="P45" s="744"/>
      <c r="Q45" s="744"/>
      <c r="R45" s="744"/>
      <c r="S45" s="744"/>
      <c r="T45" s="744"/>
      <c r="U45" s="744"/>
      <c r="V45" s="744"/>
      <c r="W45" s="744"/>
      <c r="X45" s="744"/>
      <c r="Y45" s="744"/>
      <c r="Z45" s="744"/>
      <c r="AA45" s="744"/>
      <c r="AB45" s="745"/>
    </row>
    <row r="46" spans="2:28" s="642" customFormat="1" x14ac:dyDescent="0.35">
      <c r="B46" s="740"/>
      <c r="C46" s="741"/>
      <c r="D46" s="741"/>
      <c r="E46" s="741"/>
      <c r="F46" s="741"/>
      <c r="G46" s="742"/>
      <c r="H46" s="648"/>
      <c r="I46" s="651"/>
      <c r="J46" s="646" t="e">
        <f t="shared" si="0"/>
        <v>#DIV/0!</v>
      </c>
      <c r="K46" s="743"/>
      <c r="L46" s="744"/>
      <c r="M46" s="744"/>
      <c r="N46" s="744"/>
      <c r="O46" s="744"/>
      <c r="P46" s="744"/>
      <c r="Q46" s="744"/>
      <c r="R46" s="744"/>
      <c r="S46" s="744"/>
      <c r="T46" s="744"/>
      <c r="U46" s="744"/>
      <c r="V46" s="744"/>
      <c r="W46" s="744"/>
      <c r="X46" s="744"/>
      <c r="Y46" s="744"/>
      <c r="Z46" s="744"/>
      <c r="AA46" s="744"/>
      <c r="AB46" s="745"/>
    </row>
    <row r="47" spans="2:28" s="642" customFormat="1" x14ac:dyDescent="0.35">
      <c r="B47" s="740"/>
      <c r="C47" s="741"/>
      <c r="D47" s="741"/>
      <c r="E47" s="741"/>
      <c r="F47" s="741"/>
      <c r="G47" s="742"/>
      <c r="H47" s="648"/>
      <c r="I47" s="651"/>
      <c r="J47" s="646" t="e">
        <f t="shared" si="0"/>
        <v>#DIV/0!</v>
      </c>
      <c r="K47" s="743"/>
      <c r="L47" s="744"/>
      <c r="M47" s="744"/>
      <c r="N47" s="744"/>
      <c r="O47" s="744"/>
      <c r="P47" s="744"/>
      <c r="Q47" s="744"/>
      <c r="R47" s="744"/>
      <c r="S47" s="744"/>
      <c r="T47" s="744"/>
      <c r="U47" s="744"/>
      <c r="V47" s="744"/>
      <c r="W47" s="744"/>
      <c r="X47" s="744"/>
      <c r="Y47" s="744"/>
      <c r="Z47" s="744"/>
      <c r="AA47" s="744"/>
      <c r="AB47" s="745"/>
    </row>
    <row r="48" spans="2:28" s="642" customFormat="1" ht="15" thickBot="1" x14ac:dyDescent="0.4">
      <c r="B48" s="740"/>
      <c r="C48" s="741"/>
      <c r="D48" s="741"/>
      <c r="E48" s="741"/>
      <c r="F48" s="741"/>
      <c r="G48" s="742"/>
      <c r="H48" s="627"/>
      <c r="I48" s="152"/>
      <c r="J48" s="646" t="e">
        <f t="shared" si="0"/>
        <v>#DIV/0!</v>
      </c>
      <c r="K48" s="743"/>
      <c r="L48" s="744"/>
      <c r="M48" s="744"/>
      <c r="N48" s="744"/>
      <c r="O48" s="744"/>
      <c r="P48" s="744"/>
      <c r="Q48" s="744"/>
      <c r="R48" s="744"/>
      <c r="S48" s="744"/>
      <c r="T48" s="744"/>
      <c r="U48" s="744"/>
      <c r="V48" s="744"/>
      <c r="W48" s="744"/>
      <c r="X48" s="744"/>
      <c r="Y48" s="744"/>
      <c r="Z48" s="744"/>
      <c r="AA48" s="744"/>
      <c r="AB48" s="745"/>
    </row>
    <row r="49" spans="2:28" s="642" customFormat="1" ht="15.75" customHeight="1" thickBot="1" x14ac:dyDescent="0.4">
      <c r="B49" s="746" t="s">
        <v>46</v>
      </c>
      <c r="C49" s="747"/>
      <c r="D49" s="747"/>
      <c r="E49" s="747"/>
      <c r="F49" s="747"/>
      <c r="G49" s="748"/>
      <c r="H49" s="628">
        <f>SUM(H37:H48)</f>
        <v>190</v>
      </c>
      <c r="I49" s="628">
        <f>SUM(I37:I48)</f>
        <v>61191</v>
      </c>
      <c r="J49" s="631">
        <f>+H49/I49</f>
        <v>3.1050317857201221E-3</v>
      </c>
      <c r="K49" s="749"/>
      <c r="L49" s="750"/>
      <c r="M49" s="750"/>
      <c r="N49" s="750"/>
      <c r="O49" s="750"/>
      <c r="P49" s="750"/>
      <c r="Q49" s="750"/>
      <c r="R49" s="750"/>
      <c r="S49" s="750"/>
      <c r="T49" s="750"/>
      <c r="U49" s="750"/>
      <c r="V49" s="750"/>
      <c r="W49" s="750"/>
      <c r="X49" s="750"/>
      <c r="Y49" s="750"/>
      <c r="Z49" s="750"/>
      <c r="AA49" s="750"/>
      <c r="AB49" s="751"/>
    </row>
    <row r="50" spans="2:28" s="642" customFormat="1" ht="6" customHeight="1" thickBot="1" x14ac:dyDescent="0.4">
      <c r="B50" s="718"/>
      <c r="C50" s="719"/>
      <c r="D50" s="719"/>
      <c r="E50" s="719"/>
      <c r="F50" s="719"/>
      <c r="G50" s="719"/>
      <c r="H50" s="719"/>
      <c r="I50" s="719"/>
      <c r="J50" s="719"/>
      <c r="K50" s="719"/>
      <c r="L50" s="719"/>
      <c r="M50" s="719"/>
      <c r="N50" s="719"/>
      <c r="O50" s="719"/>
      <c r="P50" s="719"/>
      <c r="Q50" s="719"/>
      <c r="R50" s="719"/>
      <c r="S50" s="719"/>
      <c r="T50" s="719"/>
      <c r="U50" s="719"/>
      <c r="V50" s="719"/>
      <c r="W50" s="719"/>
      <c r="X50" s="719"/>
      <c r="Y50" s="719"/>
      <c r="Z50" s="719"/>
      <c r="AA50" s="719"/>
      <c r="AB50" s="720"/>
    </row>
    <row r="51" spans="2:28" s="642" customFormat="1" ht="14.65" customHeight="1" thickBot="1" x14ac:dyDescent="0.4">
      <c r="B51" s="721" t="s">
        <v>981</v>
      </c>
      <c r="C51" s="722"/>
      <c r="D51" s="722"/>
      <c r="E51" s="722"/>
      <c r="F51" s="722"/>
      <c r="G51" s="722"/>
      <c r="H51" s="722"/>
      <c r="I51" s="722"/>
      <c r="J51" s="722"/>
      <c r="K51" s="722"/>
      <c r="L51" s="722"/>
      <c r="M51" s="722"/>
      <c r="N51" s="722"/>
      <c r="O51" s="722"/>
      <c r="P51" s="722"/>
      <c r="Q51" s="722"/>
      <c r="R51" s="722"/>
      <c r="S51" s="722"/>
      <c r="T51" s="722"/>
      <c r="U51" s="722"/>
      <c r="V51" s="722"/>
      <c r="W51" s="722"/>
      <c r="X51" s="722"/>
      <c r="Y51" s="722"/>
      <c r="Z51" s="722"/>
      <c r="AA51" s="722"/>
      <c r="AB51" s="723"/>
    </row>
    <row r="52" spans="2:28" ht="14.65" customHeight="1" x14ac:dyDescent="0.35">
      <c r="B52" s="724" t="s">
        <v>81</v>
      </c>
      <c r="C52" s="725"/>
      <c r="D52" s="725"/>
      <c r="E52" s="725"/>
      <c r="F52" s="725"/>
      <c r="G52" s="725"/>
      <c r="H52" s="725"/>
      <c r="I52" s="725"/>
      <c r="J52" s="725"/>
      <c r="K52" s="725"/>
      <c r="L52" s="725"/>
      <c r="M52" s="725"/>
      <c r="N52" s="725"/>
      <c r="O52" s="725"/>
      <c r="P52" s="725"/>
      <c r="Q52" s="725"/>
      <c r="R52" s="725"/>
      <c r="S52" s="725"/>
      <c r="T52" s="725"/>
      <c r="U52" s="725"/>
      <c r="V52" s="725"/>
      <c r="W52" s="725"/>
      <c r="X52" s="725"/>
      <c r="Y52" s="725"/>
      <c r="Z52" s="725"/>
      <c r="AA52" s="725"/>
      <c r="AB52" s="726"/>
    </row>
    <row r="53" spans="2:28" x14ac:dyDescent="0.35">
      <c r="B53" s="727"/>
      <c r="C53" s="728"/>
      <c r="D53" s="728"/>
      <c r="E53" s="728"/>
      <c r="F53" s="728"/>
      <c r="G53" s="728"/>
      <c r="H53" s="728"/>
      <c r="I53" s="728"/>
      <c r="J53" s="728"/>
      <c r="K53" s="728"/>
      <c r="L53" s="728"/>
      <c r="M53" s="728"/>
      <c r="N53" s="728"/>
      <c r="O53" s="728"/>
      <c r="P53" s="728"/>
      <c r="Q53" s="728"/>
      <c r="R53" s="728"/>
      <c r="S53" s="728"/>
      <c r="T53" s="728"/>
      <c r="U53" s="728"/>
      <c r="V53" s="728"/>
      <c r="W53" s="728"/>
      <c r="X53" s="728"/>
      <c r="Y53" s="728"/>
      <c r="Z53" s="728"/>
      <c r="AA53" s="728"/>
      <c r="AB53" s="729"/>
    </row>
    <row r="54" spans="2:28" x14ac:dyDescent="0.35">
      <c r="B54" s="727"/>
      <c r="C54" s="728"/>
      <c r="D54" s="728"/>
      <c r="E54" s="728"/>
      <c r="F54" s="728"/>
      <c r="G54" s="728"/>
      <c r="H54" s="728"/>
      <c r="I54" s="728"/>
      <c r="J54" s="728"/>
      <c r="K54" s="728"/>
      <c r="L54" s="728"/>
      <c r="M54" s="728"/>
      <c r="N54" s="728"/>
      <c r="O54" s="728"/>
      <c r="P54" s="728"/>
      <c r="Q54" s="728"/>
      <c r="R54" s="728"/>
      <c r="S54" s="728"/>
      <c r="T54" s="728"/>
      <c r="U54" s="728"/>
      <c r="V54" s="728"/>
      <c r="W54" s="728"/>
      <c r="X54" s="728"/>
      <c r="Y54" s="728"/>
      <c r="Z54" s="728"/>
      <c r="AA54" s="728"/>
      <c r="AB54" s="729"/>
    </row>
    <row r="55" spans="2:28" x14ac:dyDescent="0.35">
      <c r="B55" s="727"/>
      <c r="C55" s="728"/>
      <c r="D55" s="728"/>
      <c r="E55" s="728"/>
      <c r="F55" s="728"/>
      <c r="G55" s="728"/>
      <c r="H55" s="728"/>
      <c r="I55" s="728"/>
      <c r="J55" s="728"/>
      <c r="K55" s="728"/>
      <c r="L55" s="728"/>
      <c r="M55" s="728"/>
      <c r="N55" s="728"/>
      <c r="O55" s="728"/>
      <c r="P55" s="728"/>
      <c r="Q55" s="728"/>
      <c r="R55" s="728"/>
      <c r="S55" s="728"/>
      <c r="T55" s="728"/>
      <c r="U55" s="728"/>
      <c r="V55" s="728"/>
      <c r="W55" s="728"/>
      <c r="X55" s="728"/>
      <c r="Y55" s="728"/>
      <c r="Z55" s="728"/>
      <c r="AA55" s="728"/>
      <c r="AB55" s="729"/>
    </row>
    <row r="56" spans="2:28" x14ac:dyDescent="0.35">
      <c r="B56" s="727"/>
      <c r="C56" s="728"/>
      <c r="D56" s="728"/>
      <c r="E56" s="728"/>
      <c r="F56" s="728"/>
      <c r="G56" s="728"/>
      <c r="H56" s="728"/>
      <c r="I56" s="728"/>
      <c r="J56" s="728"/>
      <c r="K56" s="728"/>
      <c r="L56" s="728"/>
      <c r="M56" s="728"/>
      <c r="N56" s="728"/>
      <c r="O56" s="728"/>
      <c r="P56" s="728"/>
      <c r="Q56" s="728"/>
      <c r="R56" s="728"/>
      <c r="S56" s="728"/>
      <c r="T56" s="728"/>
      <c r="U56" s="728"/>
      <c r="V56" s="728"/>
      <c r="W56" s="728"/>
      <c r="X56" s="728"/>
      <c r="Y56" s="728"/>
      <c r="Z56" s="728"/>
      <c r="AA56" s="728"/>
      <c r="AB56" s="729"/>
    </row>
    <row r="57" spans="2:28" x14ac:dyDescent="0.35">
      <c r="B57" s="727"/>
      <c r="C57" s="728"/>
      <c r="D57" s="728"/>
      <c r="E57" s="728"/>
      <c r="F57" s="728"/>
      <c r="G57" s="728"/>
      <c r="H57" s="728"/>
      <c r="I57" s="728"/>
      <c r="J57" s="728"/>
      <c r="K57" s="728"/>
      <c r="L57" s="728"/>
      <c r="M57" s="728"/>
      <c r="N57" s="728"/>
      <c r="O57" s="728"/>
      <c r="P57" s="728"/>
      <c r="Q57" s="728"/>
      <c r="R57" s="728"/>
      <c r="S57" s="728"/>
      <c r="T57" s="728"/>
      <c r="U57" s="728"/>
      <c r="V57" s="728"/>
      <c r="W57" s="728"/>
      <c r="X57" s="728"/>
      <c r="Y57" s="728"/>
      <c r="Z57" s="728"/>
      <c r="AA57" s="728"/>
      <c r="AB57" s="729"/>
    </row>
    <row r="58" spans="2:28" x14ac:dyDescent="0.35">
      <c r="B58" s="727"/>
      <c r="C58" s="728"/>
      <c r="D58" s="728"/>
      <c r="E58" s="728"/>
      <c r="F58" s="728"/>
      <c r="G58" s="728"/>
      <c r="H58" s="728"/>
      <c r="I58" s="728"/>
      <c r="J58" s="728"/>
      <c r="K58" s="728"/>
      <c r="L58" s="728"/>
      <c r="M58" s="728"/>
      <c r="N58" s="728"/>
      <c r="O58" s="728"/>
      <c r="P58" s="728"/>
      <c r="Q58" s="728"/>
      <c r="R58" s="728"/>
      <c r="S58" s="728"/>
      <c r="T58" s="728"/>
      <c r="U58" s="728"/>
      <c r="V58" s="728"/>
      <c r="W58" s="728"/>
      <c r="X58" s="728"/>
      <c r="Y58" s="728"/>
      <c r="Z58" s="728"/>
      <c r="AA58" s="728"/>
      <c r="AB58" s="729"/>
    </row>
    <row r="59" spans="2:28" x14ac:dyDescent="0.35">
      <c r="B59" s="727"/>
      <c r="C59" s="728"/>
      <c r="D59" s="728"/>
      <c r="E59" s="728"/>
      <c r="F59" s="728"/>
      <c r="G59" s="728"/>
      <c r="H59" s="728"/>
      <c r="I59" s="728"/>
      <c r="J59" s="728"/>
      <c r="K59" s="728"/>
      <c r="L59" s="728"/>
      <c r="M59" s="728"/>
      <c r="N59" s="728"/>
      <c r="O59" s="728"/>
      <c r="P59" s="728"/>
      <c r="Q59" s="728"/>
      <c r="R59" s="728"/>
      <c r="S59" s="728"/>
      <c r="T59" s="728"/>
      <c r="U59" s="728"/>
      <c r="V59" s="728"/>
      <c r="W59" s="728"/>
      <c r="X59" s="728"/>
      <c r="Y59" s="728"/>
      <c r="Z59" s="728"/>
      <c r="AA59" s="728"/>
      <c r="AB59" s="729"/>
    </row>
    <row r="60" spans="2:28" x14ac:dyDescent="0.35">
      <c r="B60" s="727"/>
      <c r="C60" s="728"/>
      <c r="D60" s="728"/>
      <c r="E60" s="728"/>
      <c r="F60" s="728"/>
      <c r="G60" s="728"/>
      <c r="H60" s="728"/>
      <c r="I60" s="728"/>
      <c r="J60" s="728"/>
      <c r="K60" s="728"/>
      <c r="L60" s="728"/>
      <c r="M60" s="728"/>
      <c r="N60" s="728"/>
      <c r="O60" s="728"/>
      <c r="P60" s="728"/>
      <c r="Q60" s="728"/>
      <c r="R60" s="728"/>
      <c r="S60" s="728"/>
      <c r="T60" s="728"/>
      <c r="U60" s="728"/>
      <c r="V60" s="728"/>
      <c r="W60" s="728"/>
      <c r="X60" s="728"/>
      <c r="Y60" s="728"/>
      <c r="Z60" s="728"/>
      <c r="AA60" s="728"/>
      <c r="AB60" s="729"/>
    </row>
    <row r="61" spans="2:28" ht="59.5" customHeight="1" thickBot="1" x14ac:dyDescent="0.4">
      <c r="B61" s="730"/>
      <c r="C61" s="731"/>
      <c r="D61" s="731"/>
      <c r="E61" s="731"/>
      <c r="F61" s="731"/>
      <c r="G61" s="731"/>
      <c r="H61" s="731"/>
      <c r="I61" s="731"/>
      <c r="J61" s="731"/>
      <c r="K61" s="731"/>
      <c r="L61" s="731"/>
      <c r="M61" s="731"/>
      <c r="N61" s="731"/>
      <c r="O61" s="731"/>
      <c r="P61" s="731"/>
      <c r="Q61" s="731"/>
      <c r="R61" s="731"/>
      <c r="S61" s="731"/>
      <c r="T61" s="731"/>
      <c r="U61" s="731"/>
      <c r="V61" s="731"/>
      <c r="W61" s="731"/>
      <c r="X61" s="731"/>
      <c r="Y61" s="731"/>
      <c r="Z61" s="731"/>
      <c r="AA61" s="731"/>
      <c r="AB61" s="732"/>
    </row>
    <row r="62" spans="2:28" ht="6" customHeight="1" thickBot="1" x14ac:dyDescent="0.4">
      <c r="B62" s="733"/>
      <c r="C62" s="734"/>
      <c r="D62" s="734"/>
      <c r="E62" s="734"/>
      <c r="F62" s="734"/>
      <c r="G62" s="734"/>
      <c r="H62" s="734"/>
      <c r="I62" s="734"/>
      <c r="J62" s="734"/>
      <c r="K62" s="734"/>
      <c r="L62" s="734"/>
      <c r="M62" s="734"/>
      <c r="N62" s="734"/>
      <c r="O62" s="734"/>
      <c r="P62" s="734"/>
      <c r="Q62" s="734"/>
      <c r="R62" s="734"/>
      <c r="S62" s="734"/>
      <c r="T62" s="734"/>
      <c r="U62" s="734"/>
      <c r="V62" s="734"/>
      <c r="W62" s="734"/>
      <c r="X62" s="734"/>
      <c r="Y62" s="734"/>
      <c r="Z62" s="734"/>
      <c r="AA62" s="734"/>
      <c r="AB62" s="735"/>
    </row>
    <row r="63" spans="2:28" ht="27" customHeight="1" x14ac:dyDescent="0.35">
      <c r="B63" s="736" t="s">
        <v>41</v>
      </c>
      <c r="C63" s="737"/>
      <c r="D63" s="737"/>
      <c r="E63" s="737"/>
      <c r="F63" s="737"/>
      <c r="G63" s="737"/>
      <c r="H63" s="737" t="s">
        <v>68</v>
      </c>
      <c r="I63" s="737"/>
      <c r="J63" s="737" t="s">
        <v>48</v>
      </c>
      <c r="K63" s="737"/>
      <c r="L63" s="737"/>
      <c r="M63" s="737"/>
      <c r="N63" s="737" t="s">
        <v>49</v>
      </c>
      <c r="O63" s="737"/>
      <c r="P63" s="737"/>
      <c r="Q63" s="737"/>
      <c r="R63" s="737"/>
      <c r="S63" s="737"/>
      <c r="T63" s="737"/>
      <c r="U63" s="737"/>
      <c r="V63" s="738" t="s">
        <v>50</v>
      </c>
      <c r="W63" s="738"/>
      <c r="X63" s="738"/>
      <c r="Y63" s="738"/>
      <c r="Z63" s="738"/>
      <c r="AA63" s="738"/>
      <c r="AB63" s="739"/>
    </row>
    <row r="64" spans="2:28" ht="90.65" customHeight="1" x14ac:dyDescent="0.35">
      <c r="B64" s="1450" t="s">
        <v>1131</v>
      </c>
      <c r="C64" s="1048"/>
      <c r="D64" s="1048"/>
      <c r="E64" s="1048"/>
      <c r="F64" s="1048"/>
      <c r="G64" s="1048"/>
      <c r="H64" s="1470">
        <v>5.0000000000000001E-3</v>
      </c>
      <c r="I64" s="1470"/>
      <c r="J64" s="1048" t="s">
        <v>652</v>
      </c>
      <c r="K64" s="1048"/>
      <c r="L64" s="1048"/>
      <c r="M64" s="1048"/>
      <c r="N64" s="2350" t="s">
        <v>909</v>
      </c>
      <c r="O64" s="2350"/>
      <c r="P64" s="2350"/>
      <c r="Q64" s="2350"/>
      <c r="R64" s="2350"/>
      <c r="S64" s="2350"/>
      <c r="T64" s="2350"/>
      <c r="U64" s="2350"/>
      <c r="V64" s="2350" t="s">
        <v>653</v>
      </c>
      <c r="W64" s="2350"/>
      <c r="X64" s="2350"/>
      <c r="Y64" s="2350"/>
      <c r="Z64" s="2350"/>
      <c r="AA64" s="2350"/>
      <c r="AB64" s="2350"/>
    </row>
    <row r="65" spans="2:28" ht="96.65" customHeight="1" x14ac:dyDescent="0.35">
      <c r="B65" s="1450" t="s">
        <v>1119</v>
      </c>
      <c r="C65" s="1048"/>
      <c r="D65" s="1048"/>
      <c r="E65" s="1048"/>
      <c r="F65" s="1048"/>
      <c r="G65" s="1048"/>
      <c r="H65" s="1048">
        <v>0</v>
      </c>
      <c r="I65" s="1048"/>
      <c r="J65" s="1048">
        <v>0</v>
      </c>
      <c r="K65" s="1048"/>
      <c r="L65" s="1048"/>
      <c r="M65" s="1048"/>
      <c r="N65" s="2350" t="s">
        <v>1137</v>
      </c>
      <c r="O65" s="2350"/>
      <c r="P65" s="2350"/>
      <c r="Q65" s="2350"/>
      <c r="R65" s="2350"/>
      <c r="S65" s="2350"/>
      <c r="T65" s="2350"/>
      <c r="U65" s="2350"/>
      <c r="V65" s="2350" t="s">
        <v>653</v>
      </c>
      <c r="W65" s="2350"/>
      <c r="X65" s="2350"/>
      <c r="Y65" s="2350"/>
      <c r="Z65" s="2350"/>
      <c r="AA65" s="2350"/>
      <c r="AB65" s="2350"/>
    </row>
    <row r="66" spans="2:28" ht="100.15" customHeight="1" x14ac:dyDescent="0.35">
      <c r="B66" s="1450" t="s">
        <v>1120</v>
      </c>
      <c r="C66" s="1048"/>
      <c r="D66" s="1048"/>
      <c r="E66" s="1048"/>
      <c r="F66" s="1048"/>
      <c r="G66" s="1048"/>
      <c r="H66" s="1048" t="s">
        <v>1136</v>
      </c>
      <c r="I66" s="1048"/>
      <c r="J66" s="1048">
        <v>0</v>
      </c>
      <c r="K66" s="1048"/>
      <c r="L66" s="1048"/>
      <c r="M66" s="1048"/>
      <c r="N66" s="2350" t="s">
        <v>1137</v>
      </c>
      <c r="O66" s="2350"/>
      <c r="P66" s="2350"/>
      <c r="Q66" s="2350"/>
      <c r="R66" s="2350"/>
      <c r="S66" s="2350"/>
      <c r="T66" s="2350"/>
      <c r="U66" s="2350"/>
      <c r="V66" s="2350" t="s">
        <v>653</v>
      </c>
      <c r="W66" s="2350"/>
      <c r="X66" s="2350"/>
      <c r="Y66" s="2350"/>
      <c r="Z66" s="2350"/>
      <c r="AA66" s="2350"/>
      <c r="AB66" s="2350"/>
    </row>
    <row r="67" spans="2:28" x14ac:dyDescent="0.35">
      <c r="B67" s="704"/>
      <c r="C67" s="705"/>
      <c r="D67" s="705"/>
      <c r="E67" s="705"/>
      <c r="F67" s="705"/>
      <c r="G67" s="705"/>
      <c r="H67" s="705"/>
      <c r="I67" s="705"/>
      <c r="J67" s="705"/>
      <c r="K67" s="705"/>
      <c r="L67" s="705"/>
      <c r="M67" s="705"/>
      <c r="N67" s="705"/>
      <c r="O67" s="705"/>
      <c r="P67" s="705"/>
      <c r="Q67" s="705"/>
      <c r="R67" s="705"/>
      <c r="S67" s="705"/>
      <c r="T67" s="705"/>
      <c r="U67" s="705"/>
      <c r="V67" s="705"/>
      <c r="W67" s="705"/>
      <c r="X67" s="705"/>
      <c r="Y67" s="705"/>
      <c r="Z67" s="705"/>
      <c r="AA67" s="705"/>
      <c r="AB67" s="706"/>
    </row>
    <row r="68" spans="2:28" x14ac:dyDescent="0.35">
      <c r="B68" s="704"/>
      <c r="C68" s="705"/>
      <c r="D68" s="705"/>
      <c r="E68" s="705"/>
      <c r="F68" s="705"/>
      <c r="G68" s="705"/>
      <c r="H68" s="705"/>
      <c r="I68" s="705"/>
      <c r="J68" s="705"/>
      <c r="K68" s="705"/>
      <c r="L68" s="705"/>
      <c r="M68" s="705"/>
      <c r="N68" s="705"/>
      <c r="O68" s="705"/>
      <c r="P68" s="705"/>
      <c r="Q68" s="705"/>
      <c r="R68" s="705"/>
      <c r="S68" s="705"/>
      <c r="T68" s="705"/>
      <c r="U68" s="705"/>
      <c r="V68" s="705"/>
      <c r="W68" s="705"/>
      <c r="X68" s="705"/>
      <c r="Y68" s="705"/>
      <c r="Z68" s="705"/>
      <c r="AA68" s="705"/>
      <c r="AB68" s="706"/>
    </row>
    <row r="69" spans="2:28" x14ac:dyDescent="0.35">
      <c r="B69" s="704"/>
      <c r="C69" s="705"/>
      <c r="D69" s="705"/>
      <c r="E69" s="705"/>
      <c r="F69" s="705"/>
      <c r="G69" s="705"/>
      <c r="H69" s="705"/>
      <c r="I69" s="705"/>
      <c r="J69" s="705"/>
      <c r="K69" s="705"/>
      <c r="L69" s="705"/>
      <c r="M69" s="705"/>
      <c r="N69" s="705"/>
      <c r="O69" s="705"/>
      <c r="P69" s="705"/>
      <c r="Q69" s="705"/>
      <c r="R69" s="705"/>
      <c r="S69" s="705"/>
      <c r="T69" s="705"/>
      <c r="U69" s="705"/>
      <c r="V69" s="705"/>
      <c r="W69" s="705"/>
      <c r="X69" s="705"/>
      <c r="Y69" s="705"/>
      <c r="Z69" s="705"/>
      <c r="AA69" s="705"/>
      <c r="AB69" s="706"/>
    </row>
    <row r="70" spans="2:28" x14ac:dyDescent="0.35">
      <c r="B70" s="704"/>
      <c r="C70" s="705"/>
      <c r="D70" s="705"/>
      <c r="E70" s="705"/>
      <c r="F70" s="705"/>
      <c r="G70" s="705"/>
      <c r="H70" s="705"/>
      <c r="I70" s="705"/>
      <c r="J70" s="705"/>
      <c r="K70" s="705"/>
      <c r="L70" s="705"/>
      <c r="M70" s="705"/>
      <c r="N70" s="705"/>
      <c r="O70" s="705"/>
      <c r="P70" s="705"/>
      <c r="Q70" s="705"/>
      <c r="R70" s="705"/>
      <c r="S70" s="705"/>
      <c r="T70" s="705"/>
      <c r="U70" s="705"/>
      <c r="V70" s="705"/>
      <c r="W70" s="705"/>
      <c r="X70" s="705"/>
      <c r="Y70" s="705"/>
      <c r="Z70" s="705"/>
      <c r="AA70" s="705"/>
      <c r="AB70" s="706"/>
    </row>
    <row r="71" spans="2:28" x14ac:dyDescent="0.35">
      <c r="B71" s="704"/>
      <c r="C71" s="705"/>
      <c r="D71" s="705"/>
      <c r="E71" s="705"/>
      <c r="F71" s="705"/>
      <c r="G71" s="705"/>
      <c r="H71" s="705"/>
      <c r="I71" s="705"/>
      <c r="J71" s="705"/>
      <c r="K71" s="705"/>
      <c r="L71" s="705"/>
      <c r="M71" s="705"/>
      <c r="N71" s="705"/>
      <c r="O71" s="705"/>
      <c r="P71" s="705"/>
      <c r="Q71" s="705"/>
      <c r="R71" s="705"/>
      <c r="S71" s="705"/>
      <c r="T71" s="705"/>
      <c r="U71" s="705"/>
      <c r="V71" s="705"/>
      <c r="W71" s="705"/>
      <c r="X71" s="705"/>
      <c r="Y71" s="705"/>
      <c r="Z71" s="705"/>
      <c r="AA71" s="705"/>
      <c r="AB71" s="706"/>
    </row>
    <row r="72" spans="2:28" x14ac:dyDescent="0.35">
      <c r="B72" s="704"/>
      <c r="C72" s="705"/>
      <c r="D72" s="705"/>
      <c r="E72" s="705"/>
      <c r="F72" s="705"/>
      <c r="G72" s="705"/>
      <c r="H72" s="705"/>
      <c r="I72" s="705"/>
      <c r="J72" s="705"/>
      <c r="K72" s="705"/>
      <c r="L72" s="705"/>
      <c r="M72" s="705"/>
      <c r="N72" s="705"/>
      <c r="O72" s="705"/>
      <c r="P72" s="705"/>
      <c r="Q72" s="705"/>
      <c r="R72" s="705"/>
      <c r="S72" s="705"/>
      <c r="T72" s="705"/>
      <c r="U72" s="705"/>
      <c r="V72" s="705"/>
      <c r="W72" s="705"/>
      <c r="X72" s="705"/>
      <c r="Y72" s="705"/>
      <c r="Z72" s="705"/>
      <c r="AA72" s="705"/>
      <c r="AB72" s="706"/>
    </row>
    <row r="73" spans="2:28" x14ac:dyDescent="0.35">
      <c r="B73" s="704"/>
      <c r="C73" s="705"/>
      <c r="D73" s="705"/>
      <c r="E73" s="705"/>
      <c r="F73" s="705"/>
      <c r="G73" s="705"/>
      <c r="H73" s="705"/>
      <c r="I73" s="705"/>
      <c r="J73" s="705"/>
      <c r="K73" s="705"/>
      <c r="L73" s="705"/>
      <c r="M73" s="705"/>
      <c r="N73" s="705"/>
      <c r="O73" s="705"/>
      <c r="P73" s="705"/>
      <c r="Q73" s="705"/>
      <c r="R73" s="705"/>
      <c r="S73" s="705"/>
      <c r="T73" s="705"/>
      <c r="U73" s="705"/>
      <c r="V73" s="705"/>
      <c r="W73" s="705"/>
      <c r="X73" s="705"/>
      <c r="Y73" s="705"/>
      <c r="Z73" s="705"/>
      <c r="AA73" s="705"/>
      <c r="AB73" s="706"/>
    </row>
    <row r="74" spans="2:28" x14ac:dyDescent="0.35">
      <c r="B74" s="704"/>
      <c r="C74" s="705"/>
      <c r="D74" s="705"/>
      <c r="E74" s="705"/>
      <c r="F74" s="705"/>
      <c r="G74" s="705"/>
      <c r="H74" s="705"/>
      <c r="I74" s="705"/>
      <c r="J74" s="705"/>
      <c r="K74" s="705"/>
      <c r="L74" s="705"/>
      <c r="M74" s="705"/>
      <c r="N74" s="705"/>
      <c r="O74" s="705"/>
      <c r="P74" s="705"/>
      <c r="Q74" s="705"/>
      <c r="R74" s="705"/>
      <c r="S74" s="705"/>
      <c r="T74" s="705"/>
      <c r="U74" s="705"/>
      <c r="V74" s="705"/>
      <c r="W74" s="705"/>
      <c r="X74" s="705"/>
      <c r="Y74" s="705"/>
      <c r="Z74" s="705"/>
      <c r="AA74" s="705"/>
      <c r="AB74" s="706"/>
    </row>
    <row r="75" spans="2:28" ht="15.75" customHeight="1" thickBot="1" x14ac:dyDescent="0.4">
      <c r="B75" s="707"/>
      <c r="C75" s="708"/>
      <c r="D75" s="708"/>
      <c r="E75" s="708"/>
      <c r="F75" s="708"/>
      <c r="G75" s="708"/>
      <c r="H75" s="708"/>
      <c r="I75" s="708"/>
      <c r="J75" s="708"/>
      <c r="K75" s="708"/>
      <c r="L75" s="708"/>
      <c r="M75" s="708"/>
      <c r="N75" s="708"/>
      <c r="O75" s="708"/>
      <c r="P75" s="708"/>
      <c r="Q75" s="708"/>
      <c r="R75" s="708"/>
      <c r="S75" s="708"/>
      <c r="T75" s="708"/>
      <c r="U75" s="708"/>
      <c r="V75" s="708"/>
      <c r="W75" s="708"/>
      <c r="X75" s="708"/>
      <c r="Y75" s="708"/>
      <c r="Z75" s="708"/>
      <c r="AA75" s="708"/>
      <c r="AB75" s="709"/>
    </row>
    <row r="76" spans="2:28" ht="4.5" customHeight="1" thickBot="1" x14ac:dyDescent="0.4">
      <c r="B76" s="690"/>
      <c r="C76" s="691"/>
      <c r="D76" s="691"/>
      <c r="E76" s="691"/>
      <c r="F76" s="691"/>
      <c r="G76" s="691"/>
      <c r="H76" s="691"/>
      <c r="I76" s="691"/>
      <c r="J76" s="691"/>
      <c r="K76" s="691"/>
      <c r="L76" s="691"/>
      <c r="M76" s="691"/>
      <c r="N76" s="691"/>
      <c r="O76" s="691"/>
      <c r="P76" s="691"/>
      <c r="Q76" s="691"/>
      <c r="R76" s="691"/>
      <c r="S76" s="691"/>
      <c r="T76" s="691"/>
      <c r="U76" s="691"/>
      <c r="V76" s="691"/>
      <c r="W76" s="691"/>
      <c r="X76" s="691"/>
      <c r="Y76" s="691"/>
      <c r="Z76" s="691"/>
      <c r="AA76" s="691"/>
      <c r="AB76" s="692"/>
    </row>
    <row r="77" spans="2:28" ht="14.65" customHeight="1" x14ac:dyDescent="0.35">
      <c r="B77" s="693" t="s">
        <v>987</v>
      </c>
      <c r="C77" s="694"/>
      <c r="D77" s="694"/>
      <c r="E77" s="694"/>
      <c r="F77" s="694"/>
      <c r="G77" s="694"/>
      <c r="H77" s="695" t="s">
        <v>988</v>
      </c>
      <c r="I77" s="695"/>
      <c r="J77" s="695"/>
      <c r="K77" s="695"/>
      <c r="L77" s="695"/>
      <c r="M77" s="695"/>
      <c r="N77" s="695"/>
      <c r="O77" s="695"/>
      <c r="P77" s="695"/>
      <c r="Q77" s="695"/>
      <c r="R77" s="696"/>
      <c r="S77" s="697" t="s">
        <v>989</v>
      </c>
      <c r="T77" s="695"/>
      <c r="U77" s="695"/>
      <c r="V77" s="695"/>
      <c r="W77" s="695"/>
      <c r="X77" s="695"/>
      <c r="Y77" s="695"/>
      <c r="Z77" s="695"/>
      <c r="AA77" s="695"/>
      <c r="AB77" s="696"/>
    </row>
    <row r="78" spans="2:28" ht="16.149999999999999" customHeight="1" thickBot="1" x14ac:dyDescent="0.4">
      <c r="B78" s="693"/>
      <c r="C78" s="694"/>
      <c r="D78" s="694"/>
      <c r="E78" s="694"/>
      <c r="F78" s="694"/>
      <c r="G78" s="694"/>
      <c r="H78" s="695"/>
      <c r="I78" s="695"/>
      <c r="J78" s="695"/>
      <c r="K78" s="695"/>
      <c r="L78" s="695"/>
      <c r="M78" s="695"/>
      <c r="N78" s="695"/>
      <c r="O78" s="695"/>
      <c r="P78" s="695"/>
      <c r="Q78" s="695"/>
      <c r="R78" s="696"/>
      <c r="S78" s="697"/>
      <c r="T78" s="695"/>
      <c r="U78" s="695"/>
      <c r="V78" s="695"/>
      <c r="W78" s="695"/>
      <c r="X78" s="695"/>
      <c r="Y78" s="695"/>
      <c r="Z78" s="695"/>
      <c r="AA78" s="695"/>
      <c r="AB78" s="696"/>
    </row>
    <row r="79" spans="2:28" ht="49.9" customHeight="1" thickBot="1" x14ac:dyDescent="0.4">
      <c r="B79" s="698">
        <f>+J49</f>
        <v>3.1050317857201221E-3</v>
      </c>
      <c r="C79" s="699"/>
      <c r="D79" s="699"/>
      <c r="E79" s="699"/>
      <c r="F79" s="699"/>
      <c r="G79" s="700"/>
      <c r="H79" s="701" t="s">
        <v>990</v>
      </c>
      <c r="I79" s="702"/>
      <c r="J79" s="702"/>
      <c r="K79" s="702"/>
      <c r="L79" s="702"/>
      <c r="M79" s="702"/>
      <c r="N79" s="702"/>
      <c r="O79" s="702"/>
      <c r="P79" s="702"/>
      <c r="Q79" s="702"/>
      <c r="R79" s="703"/>
      <c r="S79" s="690"/>
      <c r="T79" s="691"/>
      <c r="U79" s="691"/>
      <c r="V79" s="691"/>
      <c r="W79" s="691"/>
      <c r="X79" s="691"/>
      <c r="Y79" s="691"/>
      <c r="Z79" s="691"/>
      <c r="AA79" s="691"/>
      <c r="AB79" s="692"/>
    </row>
    <row r="80" spans="2:28" ht="4.1500000000000004" customHeight="1" thickBot="1" x14ac:dyDescent="0.4">
      <c r="B80" s="669"/>
      <c r="C80" s="670"/>
      <c r="D80" s="670"/>
      <c r="E80" s="670"/>
      <c r="F80" s="670"/>
      <c r="G80" s="670"/>
      <c r="H80" s="670"/>
      <c r="I80" s="670"/>
      <c r="J80" s="670"/>
      <c r="K80" s="670"/>
      <c r="L80" s="670"/>
      <c r="M80" s="670"/>
      <c r="N80" s="670"/>
      <c r="O80" s="670"/>
      <c r="P80" s="670"/>
      <c r="Q80" s="670"/>
      <c r="R80" s="670"/>
      <c r="S80" s="670"/>
      <c r="T80" s="670"/>
      <c r="U80" s="670"/>
      <c r="V80" s="670"/>
      <c r="W80" s="670"/>
      <c r="X80" s="670"/>
      <c r="Y80" s="670"/>
      <c r="Z80" s="670"/>
      <c r="AA80" s="670"/>
      <c r="AB80" s="671"/>
    </row>
    <row r="81" spans="2:28" ht="15" customHeight="1" x14ac:dyDescent="0.35">
      <c r="B81" s="672" t="s">
        <v>991</v>
      </c>
      <c r="C81" s="673"/>
      <c r="D81" s="673"/>
      <c r="E81" s="673"/>
      <c r="F81" s="673"/>
      <c r="G81" s="673"/>
      <c r="H81" s="674"/>
      <c r="I81" s="678" t="s">
        <v>1122</v>
      </c>
      <c r="J81" s="679"/>
      <c r="K81" s="679"/>
      <c r="L81" s="679"/>
      <c r="M81" s="679"/>
      <c r="N81" s="679"/>
      <c r="O81" s="679"/>
      <c r="P81" s="680"/>
      <c r="Q81" s="672" t="s">
        <v>993</v>
      </c>
      <c r="R81" s="673"/>
      <c r="S81" s="673"/>
      <c r="T81" s="673"/>
      <c r="U81" s="674"/>
      <c r="V81" s="1005" t="s">
        <v>1123</v>
      </c>
      <c r="W81" s="2022"/>
      <c r="X81" s="2022"/>
      <c r="Y81" s="2022"/>
      <c r="Z81" s="2022"/>
      <c r="AA81" s="2022"/>
      <c r="AB81" s="2023"/>
    </row>
    <row r="82" spans="2:28" ht="15" thickBot="1" x14ac:dyDescent="0.4">
      <c r="B82" s="675"/>
      <c r="C82" s="676"/>
      <c r="D82" s="676"/>
      <c r="E82" s="676"/>
      <c r="F82" s="676"/>
      <c r="G82" s="676"/>
      <c r="H82" s="677"/>
      <c r="I82" s="681"/>
      <c r="J82" s="682"/>
      <c r="K82" s="682"/>
      <c r="L82" s="682"/>
      <c r="M82" s="682"/>
      <c r="N82" s="682"/>
      <c r="O82" s="682"/>
      <c r="P82" s="683"/>
      <c r="Q82" s="675"/>
      <c r="R82" s="676"/>
      <c r="S82" s="676"/>
      <c r="T82" s="676"/>
      <c r="U82" s="677"/>
      <c r="V82" s="2024"/>
      <c r="W82" s="2025"/>
      <c r="X82" s="2025"/>
      <c r="Y82" s="2025"/>
      <c r="Z82" s="2025"/>
      <c r="AA82" s="2025"/>
      <c r="AB82" s="2026"/>
    </row>
    <row r="107" ht="6" customHeight="1" x14ac:dyDescent="0.35"/>
  </sheetData>
  <mergeCells count="181">
    <mergeCell ref="B6:H7"/>
    <mergeCell ref="I6:I7"/>
    <mergeCell ref="J6:K7"/>
    <mergeCell ref="L6:AB7"/>
    <mergeCell ref="B8:AB8"/>
    <mergeCell ref="B9:H9"/>
    <mergeCell ref="I9:AB9"/>
    <mergeCell ref="B2:G4"/>
    <mergeCell ref="H2:AB2"/>
    <mergeCell ref="H3:O3"/>
    <mergeCell ref="P3:AB3"/>
    <mergeCell ref="H4:AB4"/>
    <mergeCell ref="B5:AB5"/>
    <mergeCell ref="B13:AB13"/>
    <mergeCell ref="B14:H15"/>
    <mergeCell ref="I14:U15"/>
    <mergeCell ref="V14:AB14"/>
    <mergeCell ref="V15:AB15"/>
    <mergeCell ref="B16:AB16"/>
    <mergeCell ref="B10:AB10"/>
    <mergeCell ref="B11:H12"/>
    <mergeCell ref="I11:P12"/>
    <mergeCell ref="Q11:U11"/>
    <mergeCell ref="V11:Y11"/>
    <mergeCell ref="Z11:AB11"/>
    <mergeCell ref="Q12:U12"/>
    <mergeCell ref="V12:Y12"/>
    <mergeCell ref="Z12:AB12"/>
    <mergeCell ref="B21:G21"/>
    <mergeCell ref="H21:J21"/>
    <mergeCell ref="K21:T21"/>
    <mergeCell ref="U21:AB21"/>
    <mergeCell ref="B22:AB22"/>
    <mergeCell ref="B23:H23"/>
    <mergeCell ref="I23:AB23"/>
    <mergeCell ref="B17:H17"/>
    <mergeCell ref="I17:AB17"/>
    <mergeCell ref="B18:AB18"/>
    <mergeCell ref="B19:H19"/>
    <mergeCell ref="I19:AB19"/>
    <mergeCell ref="B20:AB20"/>
    <mergeCell ref="B28:H29"/>
    <mergeCell ref="I28:L29"/>
    <mergeCell ref="M28:W28"/>
    <mergeCell ref="X28:AB28"/>
    <mergeCell ref="M29:W29"/>
    <mergeCell ref="X29:AB29"/>
    <mergeCell ref="B24:AB24"/>
    <mergeCell ref="B25:L25"/>
    <mergeCell ref="N25:AB25"/>
    <mergeCell ref="B26:M26"/>
    <mergeCell ref="N26:AB26"/>
    <mergeCell ref="B27:AB27"/>
    <mergeCell ref="B30:AB30"/>
    <mergeCell ref="B31:J33"/>
    <mergeCell ref="K31:R31"/>
    <mergeCell ref="S31:W31"/>
    <mergeCell ref="X31:AB31"/>
    <mergeCell ref="K32:N32"/>
    <mergeCell ref="O32:R32"/>
    <mergeCell ref="S32:T32"/>
    <mergeCell ref="U32:W32"/>
    <mergeCell ref="X32:Y32"/>
    <mergeCell ref="B34:AB34"/>
    <mergeCell ref="B35:AB35"/>
    <mergeCell ref="B36:G36"/>
    <mergeCell ref="K36:AB36"/>
    <mergeCell ref="B37:G37"/>
    <mergeCell ref="K37:AB37"/>
    <mergeCell ref="Z32:AB32"/>
    <mergeCell ref="K33:N33"/>
    <mergeCell ref="O33:R33"/>
    <mergeCell ref="S33:T33"/>
    <mergeCell ref="U33:W33"/>
    <mergeCell ref="X33:Y33"/>
    <mergeCell ref="Z33:AB33"/>
    <mergeCell ref="B41:G41"/>
    <mergeCell ref="K41:AB41"/>
    <mergeCell ref="B42:G42"/>
    <mergeCell ref="K42:AB42"/>
    <mergeCell ref="B43:G43"/>
    <mergeCell ref="K43:AB43"/>
    <mergeCell ref="B38:G38"/>
    <mergeCell ref="K38:AB38"/>
    <mergeCell ref="B39:G39"/>
    <mergeCell ref="K39:AB39"/>
    <mergeCell ref="B40:G40"/>
    <mergeCell ref="K40:AB40"/>
    <mergeCell ref="B47:G47"/>
    <mergeCell ref="K47:AB47"/>
    <mergeCell ref="B48:G48"/>
    <mergeCell ref="K48:AB48"/>
    <mergeCell ref="B49:G49"/>
    <mergeCell ref="K49:AB49"/>
    <mergeCell ref="B44:G44"/>
    <mergeCell ref="K44:AB44"/>
    <mergeCell ref="B45:G45"/>
    <mergeCell ref="K45:AB45"/>
    <mergeCell ref="B46:G46"/>
    <mergeCell ref="K46:AB46"/>
    <mergeCell ref="B50:AB50"/>
    <mergeCell ref="B51:AB51"/>
    <mergeCell ref="B52:AB61"/>
    <mergeCell ref="B62:AB62"/>
    <mergeCell ref="B63:G63"/>
    <mergeCell ref="H63:I63"/>
    <mergeCell ref="J63:M63"/>
    <mergeCell ref="N63:U63"/>
    <mergeCell ref="V63:AB63"/>
    <mergeCell ref="B64:G64"/>
    <mergeCell ref="H64:I64"/>
    <mergeCell ref="J64:M64"/>
    <mergeCell ref="N64:U64"/>
    <mergeCell ref="V64:AB64"/>
    <mergeCell ref="B65:G65"/>
    <mergeCell ref="H65:I65"/>
    <mergeCell ref="J65:M65"/>
    <mergeCell ref="N65:U65"/>
    <mergeCell ref="V65:AB65"/>
    <mergeCell ref="B66:G66"/>
    <mergeCell ref="H66:I66"/>
    <mergeCell ref="J66:M66"/>
    <mergeCell ref="N66:U66"/>
    <mergeCell ref="V66:AB66"/>
    <mergeCell ref="B67:G67"/>
    <mergeCell ref="H67:I67"/>
    <mergeCell ref="J67:M67"/>
    <mergeCell ref="N67:U67"/>
    <mergeCell ref="V67:AB67"/>
    <mergeCell ref="B68:G68"/>
    <mergeCell ref="H68:I68"/>
    <mergeCell ref="J68:M68"/>
    <mergeCell ref="N68:U68"/>
    <mergeCell ref="V68:AB68"/>
    <mergeCell ref="B69:G69"/>
    <mergeCell ref="H69:I69"/>
    <mergeCell ref="J69:M69"/>
    <mergeCell ref="N69:U69"/>
    <mergeCell ref="V69:AB69"/>
    <mergeCell ref="B70:G70"/>
    <mergeCell ref="H70:I70"/>
    <mergeCell ref="J70:M70"/>
    <mergeCell ref="N70:U70"/>
    <mergeCell ref="V70:AB70"/>
    <mergeCell ref="B71:G71"/>
    <mergeCell ref="H71:I71"/>
    <mergeCell ref="J71:M71"/>
    <mergeCell ref="N71:U71"/>
    <mergeCell ref="V71:AB71"/>
    <mergeCell ref="B72:G72"/>
    <mergeCell ref="H72:I72"/>
    <mergeCell ref="J72:M72"/>
    <mergeCell ref="N72:U72"/>
    <mergeCell ref="V72:AB72"/>
    <mergeCell ref="B73:G73"/>
    <mergeCell ref="H73:I73"/>
    <mergeCell ref="J73:M73"/>
    <mergeCell ref="N73:U73"/>
    <mergeCell ref="V73:AB73"/>
    <mergeCell ref="B74:G74"/>
    <mergeCell ref="H74:I74"/>
    <mergeCell ref="J74:M74"/>
    <mergeCell ref="N74:U74"/>
    <mergeCell ref="V74:AB74"/>
    <mergeCell ref="B75:G75"/>
    <mergeCell ref="H75:I75"/>
    <mergeCell ref="J75:M75"/>
    <mergeCell ref="N75:U75"/>
    <mergeCell ref="V75:AB75"/>
    <mergeCell ref="B80:AB80"/>
    <mergeCell ref="B81:H82"/>
    <mergeCell ref="I81:P82"/>
    <mergeCell ref="Q81:U82"/>
    <mergeCell ref="V81:AB82"/>
    <mergeCell ref="B76:AB76"/>
    <mergeCell ref="B77:G78"/>
    <mergeCell ref="H77:R78"/>
    <mergeCell ref="S77:AB78"/>
    <mergeCell ref="B79:G79"/>
    <mergeCell ref="H79:R79"/>
    <mergeCell ref="S79:AB79"/>
  </mergeCells>
  <dataValidations count="7">
    <dataValidation type="list" allowBlank="1" showInputMessage="1" showErrorMessage="1" sqref="X29:AB29">
      <formula1>#N/A</formula1>
    </dataValidation>
    <dataValidation type="list" allowBlank="1" showInputMessage="1" showErrorMessage="1" sqref="N26:AB26">
      <formula1>#N/A</formula1>
    </dataValidation>
    <dataValidation type="list" allowBlank="1" showInputMessage="1" showErrorMessage="1" sqref="U21:AB21">
      <formula1>#N/A</formula1>
    </dataValidation>
    <dataValidation type="list" allowBlank="1" showInputMessage="1" showErrorMessage="1" sqref="V15:AB15">
      <formula1>#N/A</formula1>
    </dataValidation>
    <dataValidation type="list" allowBlank="1" showInputMessage="1" showErrorMessage="1" sqref="Q12:U12">
      <formula1>#N/A</formula1>
    </dataValidation>
    <dataValidation type="list" allowBlank="1" showInputMessage="1" showErrorMessage="1" sqref="I9:AB9">
      <formula1>#N/A</formula1>
    </dataValidation>
    <dataValidation type="list" allowBlank="1" showInputMessage="1" showErrorMessage="1" sqref="L6:AB7">
      <formula1>#N/A</formula1>
    </dataValidation>
  </dataValidations>
  <pageMargins left="0.7" right="0.7" top="0.75" bottom="0.75" header="0.3" footer="0.3"/>
  <drawing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C08AF"/>
  </sheetPr>
  <dimension ref="B1:AF107"/>
  <sheetViews>
    <sheetView tabSelected="1" topLeftCell="A31" workbookViewId="0">
      <selection activeCell="J37" sqref="J37"/>
    </sheetView>
  </sheetViews>
  <sheetFormatPr baseColWidth="10" defaultColWidth="3.54296875" defaultRowHeight="14.5" x14ac:dyDescent="0.35"/>
  <cols>
    <col min="1" max="1" width="3.54296875" style="640"/>
    <col min="2" max="2" width="2.81640625" style="640" customWidth="1"/>
    <col min="3" max="6" width="2.54296875" style="640" customWidth="1"/>
    <col min="7" max="7" width="4.453125" style="640" customWidth="1"/>
    <col min="8" max="8" width="14.453125" style="640" customWidth="1"/>
    <col min="9" max="9" width="18.453125" style="640" customWidth="1"/>
    <col min="10" max="10" width="13.54296875" style="640" customWidth="1"/>
    <col min="11" max="12" width="3.453125" style="640" customWidth="1"/>
    <col min="13" max="15" width="2.54296875" style="640" customWidth="1"/>
    <col min="16" max="17" width="3.453125" style="640" customWidth="1"/>
    <col min="18" max="18" width="3.54296875" style="640"/>
    <col min="19" max="19" width="3.453125" style="640" customWidth="1"/>
    <col min="20" max="20" width="7.453125" style="640" customWidth="1"/>
    <col min="21" max="21" width="3.453125" style="640" customWidth="1"/>
    <col min="22" max="22" width="3.54296875" style="640"/>
    <col min="23" max="25" width="5" style="640" customWidth="1"/>
    <col min="26" max="26" width="6.54296875" style="640" customWidth="1"/>
    <col min="27" max="27" width="4.1796875" style="640" customWidth="1"/>
    <col min="28" max="28" width="2" style="640" customWidth="1"/>
    <col min="29" max="31" width="3.54296875" style="640"/>
    <col min="32" max="32" width="5.7265625" style="640" bestFit="1" customWidth="1"/>
    <col min="33" max="16384" width="3.54296875" style="640"/>
  </cols>
  <sheetData>
    <row r="1" spans="2:28" ht="15" thickBot="1" x14ac:dyDescent="0.4">
      <c r="B1" s="641"/>
      <c r="C1" s="641"/>
      <c r="D1" s="641"/>
      <c r="E1" s="641"/>
      <c r="F1" s="641"/>
    </row>
    <row r="2" spans="2:28" ht="45.75" customHeight="1" x14ac:dyDescent="0.35">
      <c r="B2" s="858"/>
      <c r="C2" s="859"/>
      <c r="D2" s="859"/>
      <c r="E2" s="859"/>
      <c r="F2" s="859"/>
      <c r="G2" s="859"/>
      <c r="H2" s="860" t="s">
        <v>0</v>
      </c>
      <c r="I2" s="860"/>
      <c r="J2" s="860"/>
      <c r="K2" s="860"/>
      <c r="L2" s="860"/>
      <c r="M2" s="860"/>
      <c r="N2" s="860"/>
      <c r="O2" s="860"/>
      <c r="P2" s="860"/>
      <c r="Q2" s="860"/>
      <c r="R2" s="860"/>
      <c r="S2" s="860"/>
      <c r="T2" s="860"/>
      <c r="U2" s="860"/>
      <c r="V2" s="860"/>
      <c r="W2" s="860"/>
      <c r="X2" s="860"/>
      <c r="Y2" s="860"/>
      <c r="Z2" s="860"/>
      <c r="AA2" s="860"/>
      <c r="AB2" s="861"/>
    </row>
    <row r="3" spans="2:28" x14ac:dyDescent="0.35">
      <c r="B3" s="704"/>
      <c r="C3" s="705"/>
      <c r="D3" s="705"/>
      <c r="E3" s="705"/>
      <c r="F3" s="705"/>
      <c r="G3" s="705"/>
      <c r="H3" s="862" t="s">
        <v>959</v>
      </c>
      <c r="I3" s="862"/>
      <c r="J3" s="862"/>
      <c r="K3" s="862"/>
      <c r="L3" s="862"/>
      <c r="M3" s="862"/>
      <c r="N3" s="862"/>
      <c r="O3" s="862"/>
      <c r="P3" s="862" t="s">
        <v>71</v>
      </c>
      <c r="Q3" s="862"/>
      <c r="R3" s="862"/>
      <c r="S3" s="862"/>
      <c r="T3" s="862"/>
      <c r="U3" s="862"/>
      <c r="V3" s="862"/>
      <c r="W3" s="862"/>
      <c r="X3" s="862"/>
      <c r="Y3" s="862"/>
      <c r="Z3" s="862"/>
      <c r="AA3" s="862"/>
      <c r="AB3" s="863"/>
    </row>
    <row r="4" spans="2:28" ht="15" thickBot="1" x14ac:dyDescent="0.4">
      <c r="B4" s="707"/>
      <c r="C4" s="708"/>
      <c r="D4" s="708"/>
      <c r="E4" s="708"/>
      <c r="F4" s="708"/>
      <c r="G4" s="708"/>
      <c r="H4" s="864" t="s">
        <v>960</v>
      </c>
      <c r="I4" s="864"/>
      <c r="J4" s="864"/>
      <c r="K4" s="864"/>
      <c r="L4" s="864"/>
      <c r="M4" s="864"/>
      <c r="N4" s="864"/>
      <c r="O4" s="864"/>
      <c r="P4" s="864"/>
      <c r="Q4" s="864"/>
      <c r="R4" s="864"/>
      <c r="S4" s="864"/>
      <c r="T4" s="864"/>
      <c r="U4" s="864"/>
      <c r="V4" s="864"/>
      <c r="W4" s="864"/>
      <c r="X4" s="864"/>
      <c r="Y4" s="864"/>
      <c r="Z4" s="864"/>
      <c r="AA4" s="864"/>
      <c r="AB4" s="865"/>
    </row>
    <row r="5" spans="2:28" ht="6" customHeight="1" thickBot="1" x14ac:dyDescent="0.4">
      <c r="B5" s="691"/>
      <c r="C5" s="691"/>
      <c r="D5" s="691"/>
      <c r="E5" s="691"/>
      <c r="F5" s="691"/>
      <c r="G5" s="691"/>
      <c r="H5" s="691"/>
      <c r="I5" s="691"/>
      <c r="J5" s="691"/>
      <c r="K5" s="691"/>
      <c r="L5" s="691"/>
      <c r="M5" s="691"/>
      <c r="N5" s="691"/>
      <c r="O5" s="691"/>
      <c r="P5" s="691"/>
      <c r="Q5" s="691"/>
      <c r="R5" s="691"/>
      <c r="S5" s="691"/>
      <c r="T5" s="691"/>
      <c r="U5" s="691"/>
      <c r="V5" s="691"/>
      <c r="W5" s="691"/>
      <c r="X5" s="691"/>
      <c r="Y5" s="691"/>
      <c r="Z5" s="691"/>
      <c r="AA5" s="691"/>
      <c r="AB5" s="691"/>
    </row>
    <row r="6" spans="2:28" ht="13" customHeight="1" x14ac:dyDescent="0.35">
      <c r="B6" s="843" t="s">
        <v>961</v>
      </c>
      <c r="C6" s="844"/>
      <c r="D6" s="844"/>
      <c r="E6" s="844"/>
      <c r="F6" s="844"/>
      <c r="G6" s="844"/>
      <c r="H6" s="844"/>
      <c r="I6" s="847">
        <v>45936</v>
      </c>
      <c r="J6" s="798" t="s">
        <v>4</v>
      </c>
      <c r="K6" s="800"/>
      <c r="L6" s="849" t="s">
        <v>1107</v>
      </c>
      <c r="M6" s="850"/>
      <c r="N6" s="850"/>
      <c r="O6" s="850"/>
      <c r="P6" s="850"/>
      <c r="Q6" s="850"/>
      <c r="R6" s="850"/>
      <c r="S6" s="850"/>
      <c r="T6" s="850"/>
      <c r="U6" s="850"/>
      <c r="V6" s="850"/>
      <c r="W6" s="850"/>
      <c r="X6" s="850"/>
      <c r="Y6" s="850"/>
      <c r="Z6" s="850"/>
      <c r="AA6" s="850"/>
      <c r="AB6" s="851"/>
    </row>
    <row r="7" spans="2:28" ht="13" customHeight="1" thickBot="1" x14ac:dyDescent="0.4">
      <c r="B7" s="845"/>
      <c r="C7" s="846"/>
      <c r="D7" s="846"/>
      <c r="E7" s="846"/>
      <c r="F7" s="846"/>
      <c r="G7" s="846"/>
      <c r="H7" s="846"/>
      <c r="I7" s="848"/>
      <c r="J7" s="801"/>
      <c r="K7" s="803"/>
      <c r="L7" s="852"/>
      <c r="M7" s="853"/>
      <c r="N7" s="853"/>
      <c r="O7" s="853"/>
      <c r="P7" s="853"/>
      <c r="Q7" s="853"/>
      <c r="R7" s="853"/>
      <c r="S7" s="853"/>
      <c r="T7" s="853"/>
      <c r="U7" s="853"/>
      <c r="V7" s="853"/>
      <c r="W7" s="853"/>
      <c r="X7" s="853"/>
      <c r="Y7" s="853"/>
      <c r="Z7" s="853"/>
      <c r="AA7" s="853"/>
      <c r="AB7" s="854"/>
    </row>
    <row r="8" spans="2:28" ht="6" customHeight="1" thickBot="1" x14ac:dyDescent="0.4">
      <c r="B8" s="825"/>
      <c r="C8" s="826"/>
      <c r="D8" s="826"/>
      <c r="E8" s="826"/>
      <c r="F8" s="826"/>
      <c r="G8" s="826"/>
      <c r="H8" s="826"/>
      <c r="I8" s="826"/>
      <c r="J8" s="826"/>
      <c r="K8" s="826"/>
      <c r="L8" s="826"/>
      <c r="M8" s="826"/>
      <c r="N8" s="826"/>
      <c r="O8" s="826"/>
      <c r="P8" s="826"/>
      <c r="Q8" s="826"/>
      <c r="R8" s="826"/>
      <c r="S8" s="826"/>
      <c r="T8" s="826"/>
      <c r="U8" s="826"/>
      <c r="V8" s="826"/>
      <c r="W8" s="826"/>
      <c r="X8" s="826"/>
      <c r="Y8" s="826"/>
      <c r="Z8" s="826"/>
      <c r="AA8" s="826"/>
      <c r="AB8" s="827"/>
    </row>
    <row r="9" spans="2:28" ht="47.25" customHeight="1" thickBot="1" x14ac:dyDescent="0.4">
      <c r="B9" s="721" t="s">
        <v>963</v>
      </c>
      <c r="C9" s="722"/>
      <c r="D9" s="722"/>
      <c r="E9" s="722"/>
      <c r="F9" s="722"/>
      <c r="G9" s="722"/>
      <c r="H9" s="723"/>
      <c r="I9" s="855" t="s">
        <v>964</v>
      </c>
      <c r="J9" s="856"/>
      <c r="K9" s="856"/>
      <c r="L9" s="856"/>
      <c r="M9" s="856"/>
      <c r="N9" s="856"/>
      <c r="O9" s="856"/>
      <c r="P9" s="856"/>
      <c r="Q9" s="856"/>
      <c r="R9" s="856"/>
      <c r="S9" s="856"/>
      <c r="T9" s="856"/>
      <c r="U9" s="856"/>
      <c r="V9" s="856"/>
      <c r="W9" s="856"/>
      <c r="X9" s="856"/>
      <c r="Y9" s="856"/>
      <c r="Z9" s="856"/>
      <c r="AA9" s="856"/>
      <c r="AB9" s="857"/>
    </row>
    <row r="10" spans="2:28" ht="6" customHeight="1" thickBot="1" x14ac:dyDescent="0.4">
      <c r="B10" s="825"/>
      <c r="C10" s="826"/>
      <c r="D10" s="826"/>
      <c r="E10" s="826"/>
      <c r="F10" s="826"/>
      <c r="G10" s="826"/>
      <c r="H10" s="826"/>
      <c r="I10" s="826"/>
      <c r="J10" s="826"/>
      <c r="K10" s="826"/>
      <c r="L10" s="826"/>
      <c r="M10" s="826"/>
      <c r="N10" s="826"/>
      <c r="O10" s="826"/>
      <c r="P10" s="826"/>
      <c r="Q10" s="826"/>
      <c r="R10" s="826"/>
      <c r="S10" s="826"/>
      <c r="T10" s="826"/>
      <c r="U10" s="826"/>
      <c r="V10" s="826"/>
      <c r="W10" s="826"/>
      <c r="X10" s="826"/>
      <c r="Y10" s="826"/>
      <c r="Z10" s="826"/>
      <c r="AA10" s="826"/>
      <c r="AB10" s="827"/>
    </row>
    <row r="11" spans="2:28" ht="16" customHeight="1" thickBot="1" x14ac:dyDescent="0.4">
      <c r="B11" s="798" t="s">
        <v>5</v>
      </c>
      <c r="C11" s="799"/>
      <c r="D11" s="799"/>
      <c r="E11" s="799"/>
      <c r="F11" s="799"/>
      <c r="G11" s="799"/>
      <c r="H11" s="800"/>
      <c r="I11" s="828" t="s">
        <v>654</v>
      </c>
      <c r="J11" s="829"/>
      <c r="K11" s="829"/>
      <c r="L11" s="829"/>
      <c r="M11" s="829"/>
      <c r="N11" s="829"/>
      <c r="O11" s="829"/>
      <c r="P11" s="830"/>
      <c r="Q11" s="834" t="s">
        <v>524</v>
      </c>
      <c r="R11" s="835"/>
      <c r="S11" s="835"/>
      <c r="T11" s="835"/>
      <c r="U11" s="836"/>
      <c r="V11" s="834" t="s">
        <v>7</v>
      </c>
      <c r="W11" s="835"/>
      <c r="X11" s="835"/>
      <c r="Y11" s="836"/>
      <c r="Z11" s="721" t="s">
        <v>8</v>
      </c>
      <c r="AA11" s="722"/>
      <c r="AB11" s="723"/>
    </row>
    <row r="12" spans="2:28" ht="24" customHeight="1" thickBot="1" x14ac:dyDescent="0.4">
      <c r="B12" s="801"/>
      <c r="C12" s="802"/>
      <c r="D12" s="802"/>
      <c r="E12" s="802"/>
      <c r="F12" s="802"/>
      <c r="G12" s="802"/>
      <c r="H12" s="803"/>
      <c r="I12" s="831"/>
      <c r="J12" s="832"/>
      <c r="K12" s="832"/>
      <c r="L12" s="832"/>
      <c r="M12" s="832"/>
      <c r="N12" s="832"/>
      <c r="O12" s="832"/>
      <c r="P12" s="833"/>
      <c r="Q12" s="837" t="s">
        <v>706</v>
      </c>
      <c r="R12" s="838"/>
      <c r="S12" s="838"/>
      <c r="T12" s="838"/>
      <c r="U12" s="839"/>
      <c r="V12" s="2374" t="s">
        <v>655</v>
      </c>
      <c r="W12" s="2375"/>
      <c r="X12" s="2375"/>
      <c r="Y12" s="2376"/>
      <c r="Z12" s="837">
        <v>8</v>
      </c>
      <c r="AA12" s="838"/>
      <c r="AB12" s="839"/>
    </row>
    <row r="13" spans="2:28" ht="6" customHeight="1" thickBot="1" x14ac:dyDescent="0.4">
      <c r="B13" s="733"/>
      <c r="C13" s="734"/>
      <c r="D13" s="734"/>
      <c r="E13" s="734"/>
      <c r="F13" s="734"/>
      <c r="G13" s="734"/>
      <c r="H13" s="734"/>
      <c r="I13" s="734"/>
      <c r="J13" s="734"/>
      <c r="K13" s="734"/>
      <c r="L13" s="734"/>
      <c r="M13" s="734"/>
      <c r="N13" s="734"/>
      <c r="O13" s="734"/>
      <c r="P13" s="734"/>
      <c r="Q13" s="734"/>
      <c r="R13" s="734"/>
      <c r="S13" s="734"/>
      <c r="T13" s="734"/>
      <c r="U13" s="734"/>
      <c r="V13" s="734"/>
      <c r="W13" s="734"/>
      <c r="X13" s="734"/>
      <c r="Y13" s="734"/>
      <c r="Z13" s="734"/>
      <c r="AA13" s="734"/>
      <c r="AB13" s="735"/>
    </row>
    <row r="14" spans="2:28" ht="16" customHeight="1" thickBot="1" x14ac:dyDescent="0.4">
      <c r="B14" s="798" t="s">
        <v>10</v>
      </c>
      <c r="C14" s="799"/>
      <c r="D14" s="799"/>
      <c r="E14" s="799"/>
      <c r="F14" s="799"/>
      <c r="G14" s="799"/>
      <c r="H14" s="800"/>
      <c r="I14" s="819" t="s">
        <v>656</v>
      </c>
      <c r="J14" s="820"/>
      <c r="K14" s="820"/>
      <c r="L14" s="820"/>
      <c r="M14" s="820"/>
      <c r="N14" s="820"/>
      <c r="O14" s="820"/>
      <c r="P14" s="820"/>
      <c r="Q14" s="820"/>
      <c r="R14" s="820"/>
      <c r="S14" s="820"/>
      <c r="T14" s="820"/>
      <c r="U14" s="821"/>
      <c r="V14" s="721" t="s">
        <v>966</v>
      </c>
      <c r="W14" s="722"/>
      <c r="X14" s="722"/>
      <c r="Y14" s="722"/>
      <c r="Z14" s="722"/>
      <c r="AA14" s="722"/>
      <c r="AB14" s="723"/>
    </row>
    <row r="15" spans="2:28" ht="28.5" customHeight="1" thickBot="1" x14ac:dyDescent="0.4">
      <c r="B15" s="801"/>
      <c r="C15" s="802"/>
      <c r="D15" s="802"/>
      <c r="E15" s="802"/>
      <c r="F15" s="802"/>
      <c r="G15" s="802"/>
      <c r="H15" s="803"/>
      <c r="I15" s="822"/>
      <c r="J15" s="823"/>
      <c r="K15" s="823"/>
      <c r="L15" s="823"/>
      <c r="M15" s="823"/>
      <c r="N15" s="823"/>
      <c r="O15" s="823"/>
      <c r="P15" s="823"/>
      <c r="Q15" s="823"/>
      <c r="R15" s="823"/>
      <c r="S15" s="823"/>
      <c r="T15" s="823"/>
      <c r="U15" s="824"/>
      <c r="V15" s="815" t="s">
        <v>20</v>
      </c>
      <c r="W15" s="816"/>
      <c r="X15" s="816"/>
      <c r="Y15" s="816"/>
      <c r="Z15" s="816"/>
      <c r="AA15" s="816"/>
      <c r="AB15" s="817"/>
    </row>
    <row r="16" spans="2:28" ht="6" customHeight="1" thickBot="1" x14ac:dyDescent="0.4">
      <c r="B16" s="733"/>
      <c r="C16" s="734"/>
      <c r="D16" s="734"/>
      <c r="E16" s="734"/>
      <c r="F16" s="734"/>
      <c r="G16" s="734"/>
      <c r="H16" s="734"/>
      <c r="I16" s="734"/>
      <c r="J16" s="734"/>
      <c r="K16" s="734"/>
      <c r="L16" s="734"/>
      <c r="M16" s="734"/>
      <c r="N16" s="734"/>
      <c r="O16" s="734"/>
      <c r="P16" s="734"/>
      <c r="Q16" s="734"/>
      <c r="R16" s="734"/>
      <c r="S16" s="734"/>
      <c r="T16" s="734"/>
      <c r="U16" s="734"/>
      <c r="V16" s="734"/>
      <c r="W16" s="734"/>
      <c r="X16" s="734"/>
      <c r="Y16" s="734"/>
      <c r="Z16" s="734"/>
      <c r="AA16" s="734"/>
      <c r="AB16" s="735"/>
    </row>
    <row r="17" spans="2:28" ht="42" customHeight="1" thickBot="1" x14ac:dyDescent="0.4">
      <c r="B17" s="721" t="s">
        <v>13</v>
      </c>
      <c r="C17" s="722"/>
      <c r="D17" s="722"/>
      <c r="E17" s="722"/>
      <c r="F17" s="722"/>
      <c r="G17" s="722"/>
      <c r="H17" s="723"/>
      <c r="I17" s="818" t="s">
        <v>657</v>
      </c>
      <c r="J17" s="813"/>
      <c r="K17" s="813"/>
      <c r="L17" s="813"/>
      <c r="M17" s="813"/>
      <c r="N17" s="813"/>
      <c r="O17" s="813"/>
      <c r="P17" s="813"/>
      <c r="Q17" s="813"/>
      <c r="R17" s="813"/>
      <c r="S17" s="813"/>
      <c r="T17" s="813"/>
      <c r="U17" s="813"/>
      <c r="V17" s="813"/>
      <c r="W17" s="813"/>
      <c r="X17" s="813"/>
      <c r="Y17" s="813"/>
      <c r="Z17" s="813"/>
      <c r="AA17" s="813"/>
      <c r="AB17" s="814"/>
    </row>
    <row r="18" spans="2:28" ht="6" customHeight="1" thickBot="1" x14ac:dyDescent="0.4">
      <c r="B18" s="733"/>
      <c r="C18" s="734"/>
      <c r="D18" s="734"/>
      <c r="E18" s="734"/>
      <c r="F18" s="734"/>
      <c r="G18" s="734"/>
      <c r="H18" s="734"/>
      <c r="I18" s="734"/>
      <c r="J18" s="734"/>
      <c r="K18" s="734"/>
      <c r="L18" s="734"/>
      <c r="M18" s="734"/>
      <c r="N18" s="734"/>
      <c r="O18" s="734"/>
      <c r="P18" s="734"/>
      <c r="Q18" s="734"/>
      <c r="R18" s="734"/>
      <c r="S18" s="734"/>
      <c r="T18" s="734"/>
      <c r="U18" s="734"/>
      <c r="V18" s="734"/>
      <c r="W18" s="734"/>
      <c r="X18" s="734"/>
      <c r="Y18" s="734"/>
      <c r="Z18" s="734"/>
      <c r="AA18" s="734"/>
      <c r="AB18" s="735"/>
    </row>
    <row r="19" spans="2:28" ht="42" customHeight="1" thickBot="1" x14ac:dyDescent="0.4">
      <c r="B19" s="721" t="s">
        <v>967</v>
      </c>
      <c r="C19" s="722"/>
      <c r="D19" s="722"/>
      <c r="E19" s="722"/>
      <c r="F19" s="722"/>
      <c r="G19" s="722"/>
      <c r="H19" s="723"/>
      <c r="I19" s="818" t="s">
        <v>658</v>
      </c>
      <c r="J19" s="813"/>
      <c r="K19" s="813"/>
      <c r="L19" s="813"/>
      <c r="M19" s="813"/>
      <c r="N19" s="813"/>
      <c r="O19" s="813"/>
      <c r="P19" s="813"/>
      <c r="Q19" s="813"/>
      <c r="R19" s="813"/>
      <c r="S19" s="813"/>
      <c r="T19" s="813"/>
      <c r="U19" s="813"/>
      <c r="V19" s="813"/>
      <c r="W19" s="813"/>
      <c r="X19" s="813"/>
      <c r="Y19" s="813"/>
      <c r="Z19" s="813"/>
      <c r="AA19" s="813"/>
      <c r="AB19" s="814"/>
    </row>
    <row r="20" spans="2:28" ht="6" customHeight="1" thickBot="1" x14ac:dyDescent="0.4">
      <c r="B20" s="733"/>
      <c r="C20" s="734"/>
      <c r="D20" s="734"/>
      <c r="E20" s="734"/>
      <c r="F20" s="734"/>
      <c r="G20" s="734"/>
      <c r="H20" s="734"/>
      <c r="I20" s="734"/>
      <c r="J20" s="734"/>
      <c r="K20" s="734"/>
      <c r="L20" s="734"/>
      <c r="M20" s="734"/>
      <c r="N20" s="734"/>
      <c r="O20" s="734"/>
      <c r="P20" s="734"/>
      <c r="Q20" s="734"/>
      <c r="R20" s="734"/>
      <c r="S20" s="734"/>
      <c r="T20" s="734"/>
      <c r="U20" s="734"/>
      <c r="V20" s="734"/>
      <c r="W20" s="734"/>
      <c r="X20" s="734"/>
      <c r="Y20" s="734"/>
      <c r="Z20" s="734"/>
      <c r="AA20" s="734"/>
      <c r="AB20" s="735"/>
    </row>
    <row r="21" spans="2:28" ht="36.65" customHeight="1" thickBot="1" x14ac:dyDescent="0.4">
      <c r="B21" s="721" t="s">
        <v>530</v>
      </c>
      <c r="C21" s="722"/>
      <c r="D21" s="722"/>
      <c r="E21" s="722"/>
      <c r="F21" s="722"/>
      <c r="G21" s="723"/>
      <c r="H21" s="2373" t="s">
        <v>1108</v>
      </c>
      <c r="I21" s="816"/>
      <c r="J21" s="817"/>
      <c r="K21" s="721" t="s">
        <v>969</v>
      </c>
      <c r="L21" s="722"/>
      <c r="M21" s="722"/>
      <c r="N21" s="722"/>
      <c r="O21" s="722"/>
      <c r="P21" s="722"/>
      <c r="Q21" s="722"/>
      <c r="R21" s="722"/>
      <c r="S21" s="722"/>
      <c r="T21" s="723"/>
      <c r="U21" s="818" t="s">
        <v>30</v>
      </c>
      <c r="V21" s="813"/>
      <c r="W21" s="813"/>
      <c r="X21" s="813"/>
      <c r="Y21" s="813"/>
      <c r="Z21" s="813"/>
      <c r="AA21" s="813"/>
      <c r="AB21" s="814"/>
    </row>
    <row r="22" spans="2:28" ht="6" customHeight="1" thickBot="1" x14ac:dyDescent="0.4">
      <c r="B22" s="690"/>
      <c r="C22" s="691"/>
      <c r="D22" s="691"/>
      <c r="E22" s="691"/>
      <c r="F22" s="691"/>
      <c r="G22" s="691"/>
      <c r="H22" s="691"/>
      <c r="I22" s="691"/>
      <c r="J22" s="691"/>
      <c r="K22" s="691"/>
      <c r="L22" s="691"/>
      <c r="M22" s="691"/>
      <c r="N22" s="691"/>
      <c r="O22" s="691"/>
      <c r="P22" s="691"/>
      <c r="Q22" s="691"/>
      <c r="R22" s="691"/>
      <c r="S22" s="691"/>
      <c r="T22" s="691"/>
      <c r="U22" s="691"/>
      <c r="V22" s="691"/>
      <c r="W22" s="691"/>
      <c r="X22" s="691"/>
      <c r="Y22" s="691"/>
      <c r="Z22" s="691"/>
      <c r="AA22" s="691"/>
      <c r="AB22" s="692"/>
    </row>
    <row r="23" spans="2:28" ht="33" customHeight="1" thickBot="1" x14ac:dyDescent="0.4">
      <c r="B23" s="721" t="s">
        <v>970</v>
      </c>
      <c r="C23" s="722"/>
      <c r="D23" s="722"/>
      <c r="E23" s="722"/>
      <c r="F23" s="722"/>
      <c r="G23" s="722"/>
      <c r="H23" s="723"/>
      <c r="I23" s="818" t="s">
        <v>660</v>
      </c>
      <c r="J23" s="813"/>
      <c r="K23" s="813"/>
      <c r="L23" s="813"/>
      <c r="M23" s="813"/>
      <c r="N23" s="813"/>
      <c r="O23" s="813"/>
      <c r="P23" s="813"/>
      <c r="Q23" s="813"/>
      <c r="R23" s="813"/>
      <c r="S23" s="813"/>
      <c r="T23" s="813"/>
      <c r="U23" s="813"/>
      <c r="V23" s="813"/>
      <c r="W23" s="813"/>
      <c r="X23" s="813"/>
      <c r="Y23" s="813"/>
      <c r="Z23" s="813"/>
      <c r="AA23" s="813"/>
      <c r="AB23" s="814"/>
    </row>
    <row r="24" spans="2:28" ht="6" customHeight="1" thickBot="1" x14ac:dyDescent="0.4">
      <c r="B24" s="733"/>
      <c r="C24" s="734"/>
      <c r="D24" s="734"/>
      <c r="E24" s="734"/>
      <c r="F24" s="734"/>
      <c r="G24" s="734"/>
      <c r="H24" s="734"/>
      <c r="I24" s="734"/>
      <c r="J24" s="734"/>
      <c r="K24" s="734"/>
      <c r="L24" s="734"/>
      <c r="M24" s="734"/>
      <c r="N24" s="734"/>
      <c r="O24" s="734"/>
      <c r="P24" s="734"/>
      <c r="Q24" s="734"/>
      <c r="R24" s="734"/>
      <c r="S24" s="734"/>
      <c r="T24" s="734"/>
      <c r="U24" s="734"/>
      <c r="V24" s="734"/>
      <c r="W24" s="734"/>
      <c r="X24" s="734"/>
      <c r="Y24" s="734"/>
      <c r="Z24" s="734"/>
      <c r="AA24" s="734"/>
      <c r="AB24" s="735"/>
    </row>
    <row r="25" spans="2:28" ht="26.5" customHeight="1" thickBot="1" x14ac:dyDescent="0.4">
      <c r="B25" s="721" t="s">
        <v>314</v>
      </c>
      <c r="C25" s="722"/>
      <c r="D25" s="722"/>
      <c r="E25" s="722"/>
      <c r="F25" s="722"/>
      <c r="G25" s="722"/>
      <c r="H25" s="722"/>
      <c r="I25" s="722"/>
      <c r="J25" s="722"/>
      <c r="K25" s="722"/>
      <c r="L25" s="722"/>
      <c r="M25" s="649"/>
      <c r="N25" s="721" t="s">
        <v>24</v>
      </c>
      <c r="O25" s="722"/>
      <c r="P25" s="722"/>
      <c r="Q25" s="722"/>
      <c r="R25" s="722"/>
      <c r="S25" s="722"/>
      <c r="T25" s="722"/>
      <c r="U25" s="722"/>
      <c r="V25" s="722"/>
      <c r="W25" s="722"/>
      <c r="X25" s="722"/>
      <c r="Y25" s="722"/>
      <c r="Z25" s="722"/>
      <c r="AA25" s="722"/>
      <c r="AB25" s="723"/>
    </row>
    <row r="26" spans="2:28" ht="48.65" customHeight="1" thickBot="1" x14ac:dyDescent="0.4">
      <c r="B26" s="810" t="s">
        <v>659</v>
      </c>
      <c r="C26" s="811"/>
      <c r="D26" s="811"/>
      <c r="E26" s="811"/>
      <c r="F26" s="811"/>
      <c r="G26" s="811"/>
      <c r="H26" s="811"/>
      <c r="I26" s="811"/>
      <c r="J26" s="811"/>
      <c r="K26" s="811"/>
      <c r="L26" s="811"/>
      <c r="M26" s="812"/>
      <c r="N26" s="813" t="s">
        <v>1109</v>
      </c>
      <c r="O26" s="813"/>
      <c r="P26" s="813"/>
      <c r="Q26" s="813"/>
      <c r="R26" s="813"/>
      <c r="S26" s="813"/>
      <c r="T26" s="813"/>
      <c r="U26" s="813"/>
      <c r="V26" s="813"/>
      <c r="W26" s="813"/>
      <c r="X26" s="813"/>
      <c r="Y26" s="813"/>
      <c r="Z26" s="813"/>
      <c r="AA26" s="813"/>
      <c r="AB26" s="814"/>
    </row>
    <row r="27" spans="2:28" ht="6" customHeight="1" thickBot="1" x14ac:dyDescent="0.4">
      <c r="B27" s="733"/>
      <c r="C27" s="734"/>
      <c r="D27" s="734"/>
      <c r="E27" s="734"/>
      <c r="F27" s="734"/>
      <c r="G27" s="734"/>
      <c r="H27" s="734"/>
      <c r="I27" s="734"/>
      <c r="J27" s="734"/>
      <c r="K27" s="734"/>
      <c r="L27" s="734"/>
      <c r="M27" s="734"/>
      <c r="N27" s="734"/>
      <c r="O27" s="734"/>
      <c r="P27" s="734"/>
      <c r="Q27" s="734"/>
      <c r="R27" s="734"/>
      <c r="S27" s="734"/>
      <c r="T27" s="734"/>
      <c r="U27" s="734"/>
      <c r="V27" s="734"/>
      <c r="W27" s="734"/>
      <c r="X27" s="734"/>
      <c r="Y27" s="734"/>
      <c r="Z27" s="734"/>
      <c r="AA27" s="734"/>
      <c r="AB27" s="735"/>
    </row>
    <row r="28" spans="2:28" ht="18" customHeight="1" thickBot="1" x14ac:dyDescent="0.4">
      <c r="B28" s="798" t="s">
        <v>972</v>
      </c>
      <c r="C28" s="799"/>
      <c r="D28" s="799"/>
      <c r="E28" s="799"/>
      <c r="F28" s="799"/>
      <c r="G28" s="799"/>
      <c r="H28" s="800"/>
      <c r="I28" s="804" t="s">
        <v>973</v>
      </c>
      <c r="J28" s="805"/>
      <c r="K28" s="805"/>
      <c r="L28" s="806"/>
      <c r="M28" s="721" t="s">
        <v>22</v>
      </c>
      <c r="N28" s="722"/>
      <c r="O28" s="722"/>
      <c r="P28" s="722"/>
      <c r="Q28" s="722"/>
      <c r="R28" s="722"/>
      <c r="S28" s="722"/>
      <c r="T28" s="722"/>
      <c r="U28" s="722"/>
      <c r="V28" s="722"/>
      <c r="W28" s="723"/>
      <c r="X28" s="721" t="s">
        <v>18</v>
      </c>
      <c r="Y28" s="722"/>
      <c r="Z28" s="722"/>
      <c r="AA28" s="722"/>
      <c r="AB28" s="723"/>
    </row>
    <row r="29" spans="2:28" ht="20.5" customHeight="1" thickBot="1" x14ac:dyDescent="0.4">
      <c r="B29" s="801"/>
      <c r="C29" s="802"/>
      <c r="D29" s="802"/>
      <c r="E29" s="802"/>
      <c r="F29" s="802"/>
      <c r="G29" s="802"/>
      <c r="H29" s="803"/>
      <c r="I29" s="807"/>
      <c r="J29" s="808"/>
      <c r="K29" s="808"/>
      <c r="L29" s="809"/>
      <c r="M29" s="690"/>
      <c r="N29" s="691"/>
      <c r="O29" s="691"/>
      <c r="P29" s="691"/>
      <c r="Q29" s="691"/>
      <c r="R29" s="691"/>
      <c r="S29" s="691"/>
      <c r="T29" s="691"/>
      <c r="U29" s="691"/>
      <c r="V29" s="691"/>
      <c r="W29" s="692"/>
      <c r="X29" s="810" t="s">
        <v>20</v>
      </c>
      <c r="Y29" s="811"/>
      <c r="Z29" s="811"/>
      <c r="AA29" s="811"/>
      <c r="AB29" s="812"/>
    </row>
    <row r="30" spans="2:28" ht="6" customHeight="1" thickBot="1" x14ac:dyDescent="0.4">
      <c r="B30" s="733"/>
      <c r="C30" s="734"/>
      <c r="D30" s="734"/>
      <c r="E30" s="734"/>
      <c r="F30" s="734"/>
      <c r="G30" s="734"/>
      <c r="H30" s="734"/>
      <c r="I30" s="734"/>
      <c r="J30" s="734"/>
      <c r="K30" s="734"/>
      <c r="L30" s="734"/>
      <c r="M30" s="734"/>
      <c r="N30" s="734"/>
      <c r="O30" s="734"/>
      <c r="P30" s="734"/>
      <c r="Q30" s="734"/>
      <c r="R30" s="734"/>
      <c r="S30" s="734"/>
      <c r="T30" s="734"/>
      <c r="U30" s="734"/>
      <c r="V30" s="734"/>
      <c r="W30" s="734"/>
      <c r="X30" s="734"/>
      <c r="Y30" s="734"/>
      <c r="Z30" s="734"/>
      <c r="AA30" s="734"/>
      <c r="AB30" s="735"/>
    </row>
    <row r="31" spans="2:28" ht="15" customHeight="1" thickBot="1" x14ac:dyDescent="0.4">
      <c r="B31" s="778" t="s">
        <v>975</v>
      </c>
      <c r="C31" s="779"/>
      <c r="D31" s="779"/>
      <c r="E31" s="779"/>
      <c r="F31" s="779"/>
      <c r="G31" s="779"/>
      <c r="H31" s="779"/>
      <c r="I31" s="779"/>
      <c r="J31" s="780"/>
      <c r="K31" s="787" t="s">
        <v>35</v>
      </c>
      <c r="L31" s="788"/>
      <c r="M31" s="788"/>
      <c r="N31" s="788"/>
      <c r="O31" s="788"/>
      <c r="P31" s="788"/>
      <c r="Q31" s="788"/>
      <c r="R31" s="788"/>
      <c r="S31" s="789" t="s">
        <v>36</v>
      </c>
      <c r="T31" s="789"/>
      <c r="U31" s="789"/>
      <c r="V31" s="789"/>
      <c r="W31" s="790"/>
      <c r="X31" s="791" t="s">
        <v>37</v>
      </c>
      <c r="Y31" s="792"/>
      <c r="Z31" s="793"/>
      <c r="AA31" s="793"/>
      <c r="AB31" s="794"/>
    </row>
    <row r="32" spans="2:28" ht="14.25" customHeight="1" x14ac:dyDescent="0.35">
      <c r="B32" s="781"/>
      <c r="C32" s="782"/>
      <c r="D32" s="782"/>
      <c r="E32" s="782"/>
      <c r="F32" s="782"/>
      <c r="G32" s="782"/>
      <c r="H32" s="782"/>
      <c r="I32" s="782"/>
      <c r="J32" s="783"/>
      <c r="K32" s="795" t="s">
        <v>38</v>
      </c>
      <c r="L32" s="771"/>
      <c r="M32" s="771"/>
      <c r="N32" s="771"/>
      <c r="O32" s="771" t="s">
        <v>39</v>
      </c>
      <c r="P32" s="771"/>
      <c r="Q32" s="771"/>
      <c r="R32" s="771"/>
      <c r="S32" s="771" t="s">
        <v>38</v>
      </c>
      <c r="T32" s="771"/>
      <c r="U32" s="771" t="s">
        <v>39</v>
      </c>
      <c r="V32" s="771"/>
      <c r="W32" s="771"/>
      <c r="X32" s="796" t="s">
        <v>38</v>
      </c>
      <c r="Y32" s="797"/>
      <c r="Z32" s="771" t="s">
        <v>39</v>
      </c>
      <c r="AA32" s="771"/>
      <c r="AB32" s="772"/>
    </row>
    <row r="33" spans="2:28" ht="15" customHeight="1" thickBot="1" x14ac:dyDescent="0.4">
      <c r="B33" s="784"/>
      <c r="C33" s="785"/>
      <c r="D33" s="785"/>
      <c r="E33" s="785"/>
      <c r="F33" s="785"/>
      <c r="G33" s="785"/>
      <c r="H33" s="785"/>
      <c r="I33" s="785"/>
      <c r="J33" s="786"/>
      <c r="K33" s="2371">
        <v>0</v>
      </c>
      <c r="L33" s="936"/>
      <c r="M33" s="936"/>
      <c r="N33" s="936"/>
      <c r="O33" s="2372">
        <v>0.89</v>
      </c>
      <c r="P33" s="2372"/>
      <c r="Q33" s="2372"/>
      <c r="R33" s="2372"/>
      <c r="S33" s="2372">
        <v>0.9</v>
      </c>
      <c r="T33" s="2372"/>
      <c r="U33" s="2372">
        <v>0.95</v>
      </c>
      <c r="V33" s="2372"/>
      <c r="W33" s="2372"/>
      <c r="X33" s="2372">
        <v>0.96</v>
      </c>
      <c r="Y33" s="2372"/>
      <c r="Z33" s="775">
        <v>1</v>
      </c>
      <c r="AA33" s="774"/>
      <c r="AB33" s="777"/>
    </row>
    <row r="34" spans="2:28" ht="6" customHeight="1" thickBot="1" x14ac:dyDescent="0.4">
      <c r="B34" s="733"/>
      <c r="C34" s="734"/>
      <c r="D34" s="734"/>
      <c r="E34" s="734"/>
      <c r="F34" s="734"/>
      <c r="G34" s="734"/>
      <c r="H34" s="734"/>
      <c r="I34" s="734"/>
      <c r="J34" s="734"/>
      <c r="K34" s="734"/>
      <c r="L34" s="734"/>
      <c r="M34" s="734"/>
      <c r="N34" s="734"/>
      <c r="O34" s="734"/>
      <c r="P34" s="734"/>
      <c r="Q34" s="734"/>
      <c r="R34" s="734"/>
      <c r="S34" s="734"/>
      <c r="T34" s="734"/>
      <c r="U34" s="734"/>
      <c r="V34" s="734"/>
      <c r="W34" s="734"/>
      <c r="X34" s="734"/>
      <c r="Y34" s="734"/>
      <c r="Z34" s="734"/>
      <c r="AA34" s="734"/>
      <c r="AB34" s="735"/>
    </row>
    <row r="35" spans="2:28" s="642" customFormat="1" ht="15" customHeight="1" thickBot="1" x14ac:dyDescent="0.4">
      <c r="B35" s="764" t="s">
        <v>40</v>
      </c>
      <c r="C35" s="765"/>
      <c r="D35" s="765"/>
      <c r="E35" s="765"/>
      <c r="F35" s="765"/>
      <c r="G35" s="765"/>
      <c r="H35" s="766"/>
      <c r="I35" s="766"/>
      <c r="J35" s="766"/>
      <c r="K35" s="765"/>
      <c r="L35" s="765"/>
      <c r="M35" s="765"/>
      <c r="N35" s="765"/>
      <c r="O35" s="765"/>
      <c r="P35" s="765"/>
      <c r="Q35" s="765"/>
      <c r="R35" s="765"/>
      <c r="S35" s="765"/>
      <c r="T35" s="765"/>
      <c r="U35" s="765"/>
      <c r="V35" s="765"/>
      <c r="W35" s="765"/>
      <c r="X35" s="765"/>
      <c r="Y35" s="765"/>
      <c r="Z35" s="765"/>
      <c r="AA35" s="765"/>
      <c r="AB35" s="767"/>
    </row>
    <row r="36" spans="2:28" s="642" customFormat="1" ht="32.25" customHeight="1" x14ac:dyDescent="0.35">
      <c r="B36" s="768" t="s">
        <v>41</v>
      </c>
      <c r="C36" s="769"/>
      <c r="D36" s="769"/>
      <c r="E36" s="769"/>
      <c r="F36" s="769"/>
      <c r="G36" s="770"/>
      <c r="H36" s="647" t="s">
        <v>976</v>
      </c>
      <c r="I36" s="644" t="s">
        <v>977</v>
      </c>
      <c r="J36" s="645" t="s">
        <v>42</v>
      </c>
      <c r="K36" s="768" t="s">
        <v>43</v>
      </c>
      <c r="L36" s="769"/>
      <c r="M36" s="769"/>
      <c r="N36" s="769"/>
      <c r="O36" s="769"/>
      <c r="P36" s="769"/>
      <c r="Q36" s="769"/>
      <c r="R36" s="769"/>
      <c r="S36" s="769"/>
      <c r="T36" s="769"/>
      <c r="U36" s="769"/>
      <c r="V36" s="769"/>
      <c r="W36" s="769"/>
      <c r="X36" s="769"/>
      <c r="Y36" s="769"/>
      <c r="Z36" s="769"/>
      <c r="AA36" s="769"/>
      <c r="AB36" s="770"/>
    </row>
    <row r="37" spans="2:28" s="642" customFormat="1" ht="116.25" customHeight="1" x14ac:dyDescent="0.35">
      <c r="B37" s="1408" t="s">
        <v>427</v>
      </c>
      <c r="C37" s="1409"/>
      <c r="D37" s="1409"/>
      <c r="E37" s="1409"/>
      <c r="F37" s="1409"/>
      <c r="G37" s="1410"/>
      <c r="H37" s="126">
        <v>0.14000000000000001</v>
      </c>
      <c r="I37" s="126">
        <v>0.14000000000000001</v>
      </c>
      <c r="J37" s="646">
        <f>+H37/I37</f>
        <v>1</v>
      </c>
      <c r="K37" s="1453" t="s">
        <v>661</v>
      </c>
      <c r="L37" s="1454"/>
      <c r="M37" s="1454"/>
      <c r="N37" s="1454"/>
      <c r="O37" s="1454"/>
      <c r="P37" s="1454"/>
      <c r="Q37" s="1454"/>
      <c r="R37" s="1454"/>
      <c r="S37" s="1454"/>
      <c r="T37" s="1454"/>
      <c r="U37" s="1454"/>
      <c r="V37" s="1454"/>
      <c r="W37" s="1454"/>
      <c r="X37" s="1454"/>
      <c r="Y37" s="1454"/>
      <c r="Z37" s="1454"/>
      <c r="AA37" s="1454"/>
      <c r="AB37" s="1455"/>
    </row>
    <row r="38" spans="2:28" s="642" customFormat="1" ht="92.5" customHeight="1" x14ac:dyDescent="0.35">
      <c r="B38" s="1408" t="s">
        <v>428</v>
      </c>
      <c r="C38" s="1409"/>
      <c r="D38" s="1409"/>
      <c r="E38" s="1409"/>
      <c r="F38" s="1409"/>
      <c r="G38" s="1410"/>
      <c r="H38" s="648">
        <v>21</v>
      </c>
      <c r="I38" s="651">
        <v>23</v>
      </c>
      <c r="J38" s="646">
        <f t="shared" ref="J38:J48" si="0">+H38/I38</f>
        <v>0.91304347826086951</v>
      </c>
      <c r="K38" s="1453" t="s">
        <v>843</v>
      </c>
      <c r="L38" s="1454"/>
      <c r="M38" s="1454"/>
      <c r="N38" s="1454"/>
      <c r="O38" s="1454"/>
      <c r="P38" s="1454"/>
      <c r="Q38" s="1454"/>
      <c r="R38" s="1454"/>
      <c r="S38" s="1454"/>
      <c r="T38" s="1454"/>
      <c r="U38" s="1454"/>
      <c r="V38" s="1454"/>
      <c r="W38" s="1454"/>
      <c r="X38" s="1454"/>
      <c r="Y38" s="1454"/>
      <c r="Z38" s="1454"/>
      <c r="AA38" s="1454"/>
      <c r="AB38" s="1455"/>
    </row>
    <row r="39" spans="2:28" s="642" customFormat="1" ht="64.5" customHeight="1" x14ac:dyDescent="0.35">
      <c r="B39" s="1408" t="s">
        <v>429</v>
      </c>
      <c r="C39" s="1409"/>
      <c r="D39" s="1409"/>
      <c r="E39" s="1409"/>
      <c r="F39" s="1409"/>
      <c r="G39" s="1410"/>
      <c r="H39" s="126">
        <v>0.28999999999999998</v>
      </c>
      <c r="I39" s="126">
        <v>0.32</v>
      </c>
      <c r="J39" s="646">
        <f>+H39/I39</f>
        <v>0.90624999999999989</v>
      </c>
      <c r="K39" s="1453" t="s">
        <v>1110</v>
      </c>
      <c r="L39" s="1454"/>
      <c r="M39" s="1454"/>
      <c r="N39" s="1454"/>
      <c r="O39" s="1454"/>
      <c r="P39" s="1454"/>
      <c r="Q39" s="1454"/>
      <c r="R39" s="1454"/>
      <c r="S39" s="1454"/>
      <c r="T39" s="1454"/>
      <c r="U39" s="1454"/>
      <c r="V39" s="1454"/>
      <c r="W39" s="1454"/>
      <c r="X39" s="1454"/>
      <c r="Y39" s="1454"/>
      <c r="Z39" s="1454"/>
      <c r="AA39" s="1454"/>
      <c r="AB39" s="1455"/>
    </row>
    <row r="40" spans="2:28" s="642" customFormat="1" x14ac:dyDescent="0.35">
      <c r="B40" s="740"/>
      <c r="C40" s="741"/>
      <c r="D40" s="741"/>
      <c r="E40" s="741"/>
      <c r="F40" s="741"/>
      <c r="G40" s="742"/>
      <c r="H40" s="648"/>
      <c r="I40" s="651"/>
      <c r="J40" s="646" t="e">
        <f t="shared" si="0"/>
        <v>#DIV/0!</v>
      </c>
      <c r="K40" s="743"/>
      <c r="L40" s="744"/>
      <c r="M40" s="744"/>
      <c r="N40" s="744"/>
      <c r="O40" s="744"/>
      <c r="P40" s="744"/>
      <c r="Q40" s="744"/>
      <c r="R40" s="744"/>
      <c r="S40" s="744"/>
      <c r="T40" s="744"/>
      <c r="U40" s="744"/>
      <c r="V40" s="744"/>
      <c r="W40" s="744"/>
      <c r="X40" s="744"/>
      <c r="Y40" s="744"/>
      <c r="Z40" s="744"/>
      <c r="AA40" s="744"/>
      <c r="AB40" s="745"/>
    </row>
    <row r="41" spans="2:28" s="642" customFormat="1" x14ac:dyDescent="0.35">
      <c r="B41" s="740"/>
      <c r="C41" s="741"/>
      <c r="D41" s="741"/>
      <c r="E41" s="741"/>
      <c r="F41" s="741"/>
      <c r="G41" s="742"/>
      <c r="H41" s="648"/>
      <c r="I41" s="651"/>
      <c r="J41" s="646" t="e">
        <f t="shared" si="0"/>
        <v>#DIV/0!</v>
      </c>
      <c r="K41" s="743"/>
      <c r="L41" s="744"/>
      <c r="M41" s="744"/>
      <c r="N41" s="744"/>
      <c r="O41" s="744"/>
      <c r="P41" s="744"/>
      <c r="Q41" s="744"/>
      <c r="R41" s="744"/>
      <c r="S41" s="744"/>
      <c r="T41" s="744"/>
      <c r="U41" s="744"/>
      <c r="V41" s="744"/>
      <c r="W41" s="744"/>
      <c r="X41" s="744"/>
      <c r="Y41" s="744"/>
      <c r="Z41" s="744"/>
      <c r="AA41" s="744"/>
      <c r="AB41" s="745"/>
    </row>
    <row r="42" spans="2:28" s="642" customFormat="1" x14ac:dyDescent="0.35">
      <c r="B42" s="740"/>
      <c r="C42" s="741"/>
      <c r="D42" s="741"/>
      <c r="E42" s="741"/>
      <c r="F42" s="741"/>
      <c r="G42" s="742"/>
      <c r="H42" s="648"/>
      <c r="I42" s="651"/>
      <c r="J42" s="646" t="e">
        <f t="shared" si="0"/>
        <v>#DIV/0!</v>
      </c>
      <c r="K42" s="743"/>
      <c r="L42" s="744"/>
      <c r="M42" s="744"/>
      <c r="N42" s="744"/>
      <c r="O42" s="744"/>
      <c r="P42" s="744"/>
      <c r="Q42" s="744"/>
      <c r="R42" s="744"/>
      <c r="S42" s="744"/>
      <c r="T42" s="744"/>
      <c r="U42" s="744"/>
      <c r="V42" s="744"/>
      <c r="W42" s="744"/>
      <c r="X42" s="744"/>
      <c r="Y42" s="744"/>
      <c r="Z42" s="744"/>
      <c r="AA42" s="744"/>
      <c r="AB42" s="745"/>
    </row>
    <row r="43" spans="2:28" s="642" customFormat="1" x14ac:dyDescent="0.35">
      <c r="B43" s="740"/>
      <c r="C43" s="741"/>
      <c r="D43" s="741"/>
      <c r="E43" s="741"/>
      <c r="F43" s="741"/>
      <c r="G43" s="742"/>
      <c r="H43" s="648"/>
      <c r="I43" s="651"/>
      <c r="J43" s="646" t="e">
        <f t="shared" si="0"/>
        <v>#DIV/0!</v>
      </c>
      <c r="K43" s="743"/>
      <c r="L43" s="744"/>
      <c r="M43" s="744"/>
      <c r="N43" s="744"/>
      <c r="O43" s="744"/>
      <c r="P43" s="744"/>
      <c r="Q43" s="744"/>
      <c r="R43" s="744"/>
      <c r="S43" s="744"/>
      <c r="T43" s="744"/>
      <c r="U43" s="744"/>
      <c r="V43" s="744"/>
      <c r="W43" s="744"/>
      <c r="X43" s="744"/>
      <c r="Y43" s="744"/>
      <c r="Z43" s="744"/>
      <c r="AA43" s="744"/>
      <c r="AB43" s="745"/>
    </row>
    <row r="44" spans="2:28" s="642" customFormat="1" x14ac:dyDescent="0.35">
      <c r="B44" s="740"/>
      <c r="C44" s="741"/>
      <c r="D44" s="741"/>
      <c r="E44" s="741"/>
      <c r="F44" s="741"/>
      <c r="G44" s="742"/>
      <c r="H44" s="648"/>
      <c r="I44" s="651"/>
      <c r="J44" s="646" t="e">
        <f t="shared" si="0"/>
        <v>#DIV/0!</v>
      </c>
      <c r="K44" s="743"/>
      <c r="L44" s="744"/>
      <c r="M44" s="744"/>
      <c r="N44" s="744"/>
      <c r="O44" s="744"/>
      <c r="P44" s="744"/>
      <c r="Q44" s="744"/>
      <c r="R44" s="744"/>
      <c r="S44" s="744"/>
      <c r="T44" s="744"/>
      <c r="U44" s="744"/>
      <c r="V44" s="744"/>
      <c r="W44" s="744"/>
      <c r="X44" s="744"/>
      <c r="Y44" s="744"/>
      <c r="Z44" s="744"/>
      <c r="AA44" s="744"/>
      <c r="AB44" s="745"/>
    </row>
    <row r="45" spans="2:28" s="642" customFormat="1" x14ac:dyDescent="0.35">
      <c r="B45" s="740"/>
      <c r="C45" s="741"/>
      <c r="D45" s="741"/>
      <c r="E45" s="741"/>
      <c r="F45" s="741"/>
      <c r="G45" s="742"/>
      <c r="H45" s="648"/>
      <c r="I45" s="651"/>
      <c r="J45" s="646" t="e">
        <f t="shared" si="0"/>
        <v>#DIV/0!</v>
      </c>
      <c r="K45" s="743"/>
      <c r="L45" s="744"/>
      <c r="M45" s="744"/>
      <c r="N45" s="744"/>
      <c r="O45" s="744"/>
      <c r="P45" s="744"/>
      <c r="Q45" s="744"/>
      <c r="R45" s="744"/>
      <c r="S45" s="744"/>
      <c r="T45" s="744"/>
      <c r="U45" s="744"/>
      <c r="V45" s="744"/>
      <c r="W45" s="744"/>
      <c r="X45" s="744"/>
      <c r="Y45" s="744"/>
      <c r="Z45" s="744"/>
      <c r="AA45" s="744"/>
      <c r="AB45" s="745"/>
    </row>
    <row r="46" spans="2:28" s="642" customFormat="1" x14ac:dyDescent="0.35">
      <c r="B46" s="740"/>
      <c r="C46" s="741"/>
      <c r="D46" s="741"/>
      <c r="E46" s="741"/>
      <c r="F46" s="741"/>
      <c r="G46" s="742"/>
      <c r="H46" s="648"/>
      <c r="I46" s="651"/>
      <c r="J46" s="646" t="e">
        <f t="shared" si="0"/>
        <v>#DIV/0!</v>
      </c>
      <c r="K46" s="743"/>
      <c r="L46" s="744"/>
      <c r="M46" s="744"/>
      <c r="N46" s="744"/>
      <c r="O46" s="744"/>
      <c r="P46" s="744"/>
      <c r="Q46" s="744"/>
      <c r="R46" s="744"/>
      <c r="S46" s="744"/>
      <c r="T46" s="744"/>
      <c r="U46" s="744"/>
      <c r="V46" s="744"/>
      <c r="W46" s="744"/>
      <c r="X46" s="744"/>
      <c r="Y46" s="744"/>
      <c r="Z46" s="744"/>
      <c r="AA46" s="744"/>
      <c r="AB46" s="745"/>
    </row>
    <row r="47" spans="2:28" s="642" customFormat="1" x14ac:dyDescent="0.35">
      <c r="B47" s="740"/>
      <c r="C47" s="741"/>
      <c r="D47" s="741"/>
      <c r="E47" s="741"/>
      <c r="F47" s="741"/>
      <c r="G47" s="742"/>
      <c r="H47" s="648"/>
      <c r="I47" s="651"/>
      <c r="J47" s="646" t="e">
        <f t="shared" si="0"/>
        <v>#DIV/0!</v>
      </c>
      <c r="K47" s="743"/>
      <c r="L47" s="744"/>
      <c r="M47" s="744"/>
      <c r="N47" s="744"/>
      <c r="O47" s="744"/>
      <c r="P47" s="744"/>
      <c r="Q47" s="744"/>
      <c r="R47" s="744"/>
      <c r="S47" s="744"/>
      <c r="T47" s="744"/>
      <c r="U47" s="744"/>
      <c r="V47" s="744"/>
      <c r="W47" s="744"/>
      <c r="X47" s="744"/>
      <c r="Y47" s="744"/>
      <c r="Z47" s="744"/>
      <c r="AA47" s="744"/>
      <c r="AB47" s="745"/>
    </row>
    <row r="48" spans="2:28" s="642" customFormat="1" ht="15" thickBot="1" x14ac:dyDescent="0.4">
      <c r="B48" s="740"/>
      <c r="C48" s="741"/>
      <c r="D48" s="741"/>
      <c r="E48" s="741"/>
      <c r="F48" s="741"/>
      <c r="G48" s="742"/>
      <c r="H48" s="627"/>
      <c r="I48" s="152"/>
      <c r="J48" s="646" t="e">
        <f t="shared" si="0"/>
        <v>#DIV/0!</v>
      </c>
      <c r="K48" s="743"/>
      <c r="L48" s="744"/>
      <c r="M48" s="744"/>
      <c r="N48" s="744"/>
      <c r="O48" s="744"/>
      <c r="P48" s="744"/>
      <c r="Q48" s="744"/>
      <c r="R48" s="744"/>
      <c r="S48" s="744"/>
      <c r="T48" s="744"/>
      <c r="U48" s="744"/>
      <c r="V48" s="744"/>
      <c r="W48" s="744"/>
      <c r="X48" s="744"/>
      <c r="Y48" s="744"/>
      <c r="Z48" s="744"/>
      <c r="AA48" s="744"/>
      <c r="AB48" s="745"/>
    </row>
    <row r="49" spans="2:32" s="642" customFormat="1" ht="15.75" customHeight="1" thickBot="1" x14ac:dyDescent="0.4">
      <c r="B49" s="746" t="s">
        <v>46</v>
      </c>
      <c r="C49" s="747"/>
      <c r="D49" s="747"/>
      <c r="E49" s="747"/>
      <c r="F49" s="747"/>
      <c r="G49" s="748"/>
      <c r="H49" s="628">
        <f>SUM(H37:H48)</f>
        <v>21.43</v>
      </c>
      <c r="I49" s="628">
        <f>SUM(I37:I48)</f>
        <v>23.46</v>
      </c>
      <c r="J49" s="629">
        <f>+H49/I49</f>
        <v>0.91346973572037504</v>
      </c>
      <c r="K49" s="749"/>
      <c r="L49" s="750"/>
      <c r="M49" s="750"/>
      <c r="N49" s="750"/>
      <c r="O49" s="750"/>
      <c r="P49" s="750"/>
      <c r="Q49" s="750"/>
      <c r="R49" s="750"/>
      <c r="S49" s="750"/>
      <c r="T49" s="750"/>
      <c r="U49" s="750"/>
      <c r="V49" s="750"/>
      <c r="W49" s="750"/>
      <c r="X49" s="750"/>
      <c r="Y49" s="750"/>
      <c r="Z49" s="750"/>
      <c r="AA49" s="750"/>
      <c r="AB49" s="751"/>
    </row>
    <row r="50" spans="2:32" s="642" customFormat="1" ht="6" customHeight="1" thickBot="1" x14ac:dyDescent="0.4">
      <c r="B50" s="718"/>
      <c r="C50" s="719"/>
      <c r="D50" s="719"/>
      <c r="E50" s="719"/>
      <c r="F50" s="719"/>
      <c r="G50" s="719"/>
      <c r="H50" s="719"/>
      <c r="I50" s="719"/>
      <c r="J50" s="719"/>
      <c r="K50" s="719"/>
      <c r="L50" s="719"/>
      <c r="M50" s="719"/>
      <c r="N50" s="719"/>
      <c r="O50" s="719"/>
      <c r="P50" s="719"/>
      <c r="Q50" s="719"/>
      <c r="R50" s="719"/>
      <c r="S50" s="719"/>
      <c r="T50" s="719"/>
      <c r="U50" s="719"/>
      <c r="V50" s="719"/>
      <c r="W50" s="719"/>
      <c r="X50" s="719"/>
      <c r="Y50" s="719"/>
      <c r="Z50" s="719"/>
      <c r="AA50" s="719"/>
      <c r="AB50" s="720"/>
    </row>
    <row r="51" spans="2:32" s="642" customFormat="1" ht="14.5" customHeight="1" thickBot="1" x14ac:dyDescent="0.4">
      <c r="B51" s="721" t="s">
        <v>981</v>
      </c>
      <c r="C51" s="722"/>
      <c r="D51" s="722"/>
      <c r="E51" s="722"/>
      <c r="F51" s="722"/>
      <c r="G51" s="722"/>
      <c r="H51" s="722"/>
      <c r="I51" s="722"/>
      <c r="J51" s="722"/>
      <c r="K51" s="722"/>
      <c r="L51" s="722"/>
      <c r="M51" s="722"/>
      <c r="N51" s="722"/>
      <c r="O51" s="722"/>
      <c r="P51" s="722"/>
      <c r="Q51" s="722"/>
      <c r="R51" s="722"/>
      <c r="S51" s="722"/>
      <c r="T51" s="722"/>
      <c r="U51" s="722"/>
      <c r="V51" s="722"/>
      <c r="W51" s="722"/>
      <c r="X51" s="722"/>
      <c r="Y51" s="722"/>
      <c r="Z51" s="722"/>
      <c r="AA51" s="722"/>
      <c r="AB51" s="723"/>
    </row>
    <row r="52" spans="2:32" ht="14.5" customHeight="1" x14ac:dyDescent="0.35">
      <c r="B52" s="724" t="s">
        <v>81</v>
      </c>
      <c r="C52" s="725"/>
      <c r="D52" s="725"/>
      <c r="E52" s="725"/>
      <c r="F52" s="725"/>
      <c r="G52" s="725"/>
      <c r="H52" s="725"/>
      <c r="I52" s="725"/>
      <c r="J52" s="725"/>
      <c r="K52" s="725"/>
      <c r="L52" s="725"/>
      <c r="M52" s="725"/>
      <c r="N52" s="725"/>
      <c r="O52" s="725"/>
      <c r="P52" s="725"/>
      <c r="Q52" s="725"/>
      <c r="R52" s="725"/>
      <c r="S52" s="725"/>
      <c r="T52" s="725"/>
      <c r="U52" s="725"/>
      <c r="V52" s="725"/>
      <c r="W52" s="725"/>
      <c r="X52" s="725"/>
      <c r="Y52" s="725"/>
      <c r="Z52" s="725"/>
      <c r="AA52" s="725"/>
      <c r="AB52" s="726"/>
    </row>
    <row r="53" spans="2:32" ht="14.5" customHeight="1" x14ac:dyDescent="0.35">
      <c r="B53" s="727"/>
      <c r="C53" s="728"/>
      <c r="D53" s="728"/>
      <c r="E53" s="728"/>
      <c r="F53" s="728"/>
      <c r="G53" s="728"/>
      <c r="H53" s="728"/>
      <c r="I53" s="728"/>
      <c r="J53" s="728"/>
      <c r="K53" s="728"/>
      <c r="L53" s="728"/>
      <c r="M53" s="728"/>
      <c r="N53" s="728"/>
      <c r="O53" s="728"/>
      <c r="P53" s="728"/>
      <c r="Q53" s="728"/>
      <c r="R53" s="728"/>
      <c r="S53" s="728"/>
      <c r="T53" s="728"/>
      <c r="U53" s="728"/>
      <c r="V53" s="728"/>
      <c r="W53" s="728"/>
      <c r="X53" s="728"/>
      <c r="Y53" s="728"/>
      <c r="Z53" s="728"/>
      <c r="AA53" s="728"/>
      <c r="AB53" s="729"/>
    </row>
    <row r="54" spans="2:32" ht="14.5" customHeight="1" x14ac:dyDescent="0.35">
      <c r="B54" s="727"/>
      <c r="C54" s="728"/>
      <c r="D54" s="728"/>
      <c r="E54" s="728"/>
      <c r="F54" s="728"/>
      <c r="G54" s="728"/>
      <c r="H54" s="728"/>
      <c r="I54" s="728"/>
      <c r="J54" s="728"/>
      <c r="K54" s="728"/>
      <c r="L54" s="728"/>
      <c r="M54" s="728"/>
      <c r="N54" s="728"/>
      <c r="O54" s="728"/>
      <c r="P54" s="728"/>
      <c r="Q54" s="728"/>
      <c r="R54" s="728"/>
      <c r="S54" s="728"/>
      <c r="T54" s="728"/>
      <c r="U54" s="728"/>
      <c r="V54" s="728"/>
      <c r="W54" s="728"/>
      <c r="X54" s="728"/>
      <c r="Y54" s="728"/>
      <c r="Z54" s="728"/>
      <c r="AA54" s="728"/>
      <c r="AB54" s="729"/>
    </row>
    <row r="55" spans="2:32" ht="14.5" customHeight="1" x14ac:dyDescent="0.35">
      <c r="B55" s="727"/>
      <c r="C55" s="728"/>
      <c r="D55" s="728"/>
      <c r="E55" s="728"/>
      <c r="F55" s="728"/>
      <c r="G55" s="728"/>
      <c r="H55" s="728"/>
      <c r="I55" s="728"/>
      <c r="J55" s="728"/>
      <c r="K55" s="728"/>
      <c r="L55" s="728"/>
      <c r="M55" s="728"/>
      <c r="N55" s="728"/>
      <c r="O55" s="728"/>
      <c r="P55" s="728"/>
      <c r="Q55" s="728"/>
      <c r="R55" s="728"/>
      <c r="S55" s="728"/>
      <c r="T55" s="728"/>
      <c r="U55" s="728"/>
      <c r="V55" s="728"/>
      <c r="W55" s="728"/>
      <c r="X55" s="728"/>
      <c r="Y55" s="728"/>
      <c r="Z55" s="728"/>
      <c r="AA55" s="728"/>
      <c r="AB55" s="729"/>
    </row>
    <row r="56" spans="2:32" ht="14.5" customHeight="1" x14ac:dyDescent="0.35">
      <c r="B56" s="727"/>
      <c r="C56" s="728"/>
      <c r="D56" s="728"/>
      <c r="E56" s="728"/>
      <c r="F56" s="728"/>
      <c r="G56" s="728"/>
      <c r="H56" s="728"/>
      <c r="I56" s="728"/>
      <c r="J56" s="728"/>
      <c r="K56" s="728"/>
      <c r="L56" s="728"/>
      <c r="M56" s="728"/>
      <c r="N56" s="728"/>
      <c r="O56" s="728"/>
      <c r="P56" s="728"/>
      <c r="Q56" s="728"/>
      <c r="R56" s="728"/>
      <c r="S56" s="728"/>
      <c r="T56" s="728"/>
      <c r="U56" s="728"/>
      <c r="V56" s="728"/>
      <c r="W56" s="728"/>
      <c r="X56" s="728"/>
      <c r="Y56" s="728"/>
      <c r="Z56" s="728"/>
      <c r="AA56" s="728"/>
      <c r="AB56" s="729"/>
    </row>
    <row r="57" spans="2:32" ht="14.5" customHeight="1" x14ac:dyDescent="0.35">
      <c r="B57" s="727"/>
      <c r="C57" s="728"/>
      <c r="D57" s="728"/>
      <c r="E57" s="728"/>
      <c r="F57" s="728"/>
      <c r="G57" s="728"/>
      <c r="H57" s="728"/>
      <c r="I57" s="728"/>
      <c r="J57" s="728"/>
      <c r="K57" s="728"/>
      <c r="L57" s="728"/>
      <c r="M57" s="728"/>
      <c r="N57" s="728"/>
      <c r="O57" s="728"/>
      <c r="P57" s="728"/>
      <c r="Q57" s="728"/>
      <c r="R57" s="728"/>
      <c r="S57" s="728"/>
      <c r="T57" s="728"/>
      <c r="U57" s="728"/>
      <c r="V57" s="728"/>
      <c r="W57" s="728"/>
      <c r="X57" s="728"/>
      <c r="Y57" s="728"/>
      <c r="Z57" s="728"/>
      <c r="AA57" s="728"/>
      <c r="AB57" s="729"/>
    </row>
    <row r="58" spans="2:32" ht="14.5" customHeight="1" x14ac:dyDescent="0.35">
      <c r="B58" s="727"/>
      <c r="C58" s="728"/>
      <c r="D58" s="728"/>
      <c r="E58" s="728"/>
      <c r="F58" s="728"/>
      <c r="G58" s="728"/>
      <c r="H58" s="728"/>
      <c r="I58" s="728"/>
      <c r="J58" s="728"/>
      <c r="K58" s="728"/>
      <c r="L58" s="728"/>
      <c r="M58" s="728"/>
      <c r="N58" s="728"/>
      <c r="O58" s="728"/>
      <c r="P58" s="728"/>
      <c r="Q58" s="728"/>
      <c r="R58" s="728"/>
      <c r="S58" s="728"/>
      <c r="T58" s="728"/>
      <c r="U58" s="728"/>
      <c r="V58" s="728"/>
      <c r="W58" s="728"/>
      <c r="X58" s="728"/>
      <c r="Y58" s="728"/>
      <c r="Z58" s="728"/>
      <c r="AA58" s="728"/>
      <c r="AB58" s="729"/>
    </row>
    <row r="59" spans="2:32" ht="14.5" customHeight="1" x14ac:dyDescent="0.35">
      <c r="B59" s="727"/>
      <c r="C59" s="728"/>
      <c r="D59" s="728"/>
      <c r="E59" s="728"/>
      <c r="F59" s="728"/>
      <c r="G59" s="728"/>
      <c r="H59" s="728"/>
      <c r="I59" s="728"/>
      <c r="J59" s="728"/>
      <c r="K59" s="728"/>
      <c r="L59" s="728"/>
      <c r="M59" s="728"/>
      <c r="N59" s="728"/>
      <c r="O59" s="728"/>
      <c r="P59" s="728"/>
      <c r="Q59" s="728"/>
      <c r="R59" s="728"/>
      <c r="S59" s="728"/>
      <c r="T59" s="728"/>
      <c r="U59" s="728"/>
      <c r="V59" s="728"/>
      <c r="W59" s="728"/>
      <c r="X59" s="728"/>
      <c r="Y59" s="728"/>
      <c r="Z59" s="728"/>
      <c r="AA59" s="728"/>
      <c r="AB59" s="729"/>
    </row>
    <row r="60" spans="2:32" ht="14.5" customHeight="1" x14ac:dyDescent="0.35">
      <c r="B60" s="727"/>
      <c r="C60" s="728"/>
      <c r="D60" s="728"/>
      <c r="E60" s="728"/>
      <c r="F60" s="728"/>
      <c r="G60" s="728"/>
      <c r="H60" s="728"/>
      <c r="I60" s="728"/>
      <c r="J60" s="728"/>
      <c r="K60" s="728"/>
      <c r="L60" s="728"/>
      <c r="M60" s="728"/>
      <c r="N60" s="728"/>
      <c r="O60" s="728"/>
      <c r="P60" s="728"/>
      <c r="Q60" s="728"/>
      <c r="R60" s="728"/>
      <c r="S60" s="728"/>
      <c r="T60" s="728"/>
      <c r="U60" s="728"/>
      <c r="V60" s="728"/>
      <c r="W60" s="728"/>
      <c r="X60" s="728"/>
      <c r="Y60" s="728"/>
      <c r="Z60" s="728"/>
      <c r="AA60" s="728"/>
      <c r="AB60" s="729"/>
    </row>
    <row r="61" spans="2:32" ht="15" customHeight="1" thickBot="1" x14ac:dyDescent="0.4">
      <c r="B61" s="730"/>
      <c r="C61" s="731"/>
      <c r="D61" s="731"/>
      <c r="E61" s="731"/>
      <c r="F61" s="731"/>
      <c r="G61" s="731"/>
      <c r="H61" s="731"/>
      <c r="I61" s="731"/>
      <c r="J61" s="731"/>
      <c r="K61" s="731"/>
      <c r="L61" s="731"/>
      <c r="M61" s="731"/>
      <c r="N61" s="731"/>
      <c r="O61" s="731"/>
      <c r="P61" s="731"/>
      <c r="Q61" s="731"/>
      <c r="R61" s="731"/>
      <c r="S61" s="731"/>
      <c r="T61" s="731"/>
      <c r="U61" s="731"/>
      <c r="V61" s="731"/>
      <c r="W61" s="731"/>
      <c r="X61" s="731"/>
      <c r="Y61" s="731"/>
      <c r="Z61" s="731"/>
      <c r="AA61" s="731"/>
      <c r="AB61" s="732"/>
    </row>
    <row r="62" spans="2:32" ht="6" customHeight="1" thickBot="1" x14ac:dyDescent="0.4">
      <c r="B62" s="733"/>
      <c r="C62" s="734"/>
      <c r="D62" s="734"/>
      <c r="E62" s="734"/>
      <c r="F62" s="734"/>
      <c r="G62" s="734"/>
      <c r="H62" s="734"/>
      <c r="I62" s="734"/>
      <c r="J62" s="734"/>
      <c r="K62" s="734"/>
      <c r="L62" s="734"/>
      <c r="M62" s="734"/>
      <c r="N62" s="734"/>
      <c r="O62" s="734"/>
      <c r="P62" s="734"/>
      <c r="Q62" s="734"/>
      <c r="R62" s="734"/>
      <c r="S62" s="734"/>
      <c r="T62" s="734"/>
      <c r="U62" s="734"/>
      <c r="V62" s="734"/>
      <c r="W62" s="734"/>
      <c r="X62" s="734"/>
      <c r="Y62" s="734"/>
      <c r="Z62" s="734"/>
      <c r="AA62" s="734"/>
      <c r="AB62" s="735"/>
    </row>
    <row r="63" spans="2:32" ht="27" customHeight="1" x14ac:dyDescent="0.35">
      <c r="B63" s="736" t="s">
        <v>41</v>
      </c>
      <c r="C63" s="737"/>
      <c r="D63" s="737"/>
      <c r="E63" s="737"/>
      <c r="F63" s="737"/>
      <c r="G63" s="737"/>
      <c r="H63" s="737" t="s">
        <v>68</v>
      </c>
      <c r="I63" s="737"/>
      <c r="J63" s="737" t="s">
        <v>48</v>
      </c>
      <c r="K63" s="737"/>
      <c r="L63" s="737"/>
      <c r="M63" s="737"/>
      <c r="N63" s="737" t="s">
        <v>49</v>
      </c>
      <c r="O63" s="737"/>
      <c r="P63" s="737"/>
      <c r="Q63" s="737"/>
      <c r="R63" s="737"/>
      <c r="S63" s="737"/>
      <c r="T63" s="737"/>
      <c r="U63" s="737"/>
      <c r="V63" s="738" t="s">
        <v>50</v>
      </c>
      <c r="W63" s="738"/>
      <c r="X63" s="738"/>
      <c r="Y63" s="738"/>
      <c r="Z63" s="738"/>
      <c r="AA63" s="738"/>
      <c r="AB63" s="739"/>
    </row>
    <row r="64" spans="2:32" ht="59.5" customHeight="1" x14ac:dyDescent="0.35">
      <c r="B64" s="1408" t="s">
        <v>427</v>
      </c>
      <c r="C64" s="1409"/>
      <c r="D64" s="1409"/>
      <c r="E64" s="1409"/>
      <c r="F64" s="1409"/>
      <c r="G64" s="1410"/>
      <c r="H64" s="2366">
        <v>0.86</v>
      </c>
      <c r="I64" s="2367"/>
      <c r="J64" s="2368">
        <v>1</v>
      </c>
      <c r="K64" s="2368"/>
      <c r="L64" s="2368"/>
      <c r="M64" s="2368"/>
      <c r="N64" s="2369" t="s">
        <v>1111</v>
      </c>
      <c r="O64" s="2369"/>
      <c r="P64" s="2369"/>
      <c r="Q64" s="2369"/>
      <c r="R64" s="2369"/>
      <c r="S64" s="2369"/>
      <c r="T64" s="2369"/>
      <c r="U64" s="2369"/>
      <c r="V64" s="2369" t="s">
        <v>1112</v>
      </c>
      <c r="W64" s="2369"/>
      <c r="X64" s="2369"/>
      <c r="Y64" s="2369"/>
      <c r="Z64" s="2369"/>
      <c r="AA64" s="2369"/>
      <c r="AB64" s="2370"/>
      <c r="AF64" s="667"/>
    </row>
    <row r="65" spans="2:32" ht="86.5" customHeight="1" x14ac:dyDescent="0.35">
      <c r="B65" s="1408" t="s">
        <v>428</v>
      </c>
      <c r="C65" s="1409"/>
      <c r="D65" s="1409"/>
      <c r="E65" s="1409"/>
      <c r="F65" s="1409"/>
      <c r="G65" s="1410"/>
      <c r="H65" s="2366">
        <v>0.83</v>
      </c>
      <c r="I65" s="2367"/>
      <c r="J65" s="2368">
        <v>0.91</v>
      </c>
      <c r="K65" s="2368"/>
      <c r="L65" s="2368"/>
      <c r="M65" s="2368"/>
      <c r="N65" s="2369" t="s">
        <v>1113</v>
      </c>
      <c r="O65" s="2369"/>
      <c r="P65" s="2369"/>
      <c r="Q65" s="2369"/>
      <c r="R65" s="2369"/>
      <c r="S65" s="2369"/>
      <c r="T65" s="2369"/>
      <c r="U65" s="2369"/>
      <c r="V65" s="2369" t="s">
        <v>1112</v>
      </c>
      <c r="W65" s="2369"/>
      <c r="X65" s="2369"/>
      <c r="Y65" s="2369"/>
      <c r="Z65" s="2369"/>
      <c r="AA65" s="2369"/>
      <c r="AB65" s="2370"/>
      <c r="AF65" s="667"/>
    </row>
    <row r="66" spans="2:32" ht="46.5" customHeight="1" x14ac:dyDescent="0.35">
      <c r="B66" s="1408" t="s">
        <v>429</v>
      </c>
      <c r="C66" s="1409"/>
      <c r="D66" s="1409"/>
      <c r="E66" s="1409"/>
      <c r="F66" s="1409"/>
      <c r="G66" s="1410"/>
      <c r="H66" s="2366">
        <v>0.85</v>
      </c>
      <c r="I66" s="2367"/>
      <c r="J66" s="2368">
        <v>0.91</v>
      </c>
      <c r="K66" s="2368"/>
      <c r="L66" s="2368"/>
      <c r="M66" s="2368"/>
      <c r="N66" s="2369" t="s">
        <v>1114</v>
      </c>
      <c r="O66" s="2369"/>
      <c r="P66" s="2369"/>
      <c r="Q66" s="2369"/>
      <c r="R66" s="2369"/>
      <c r="S66" s="2369"/>
      <c r="T66" s="2369"/>
      <c r="U66" s="2369"/>
      <c r="V66" s="2369" t="s">
        <v>1112</v>
      </c>
      <c r="W66" s="2369"/>
      <c r="X66" s="2369"/>
      <c r="Y66" s="2369"/>
      <c r="Z66" s="2369"/>
      <c r="AA66" s="2369"/>
      <c r="AB66" s="2370"/>
      <c r="AF66" s="667"/>
    </row>
    <row r="67" spans="2:32" x14ac:dyDescent="0.35">
      <c r="B67" s="704"/>
      <c r="C67" s="705"/>
      <c r="D67" s="705"/>
      <c r="E67" s="705"/>
      <c r="F67" s="705"/>
      <c r="G67" s="705"/>
      <c r="H67" s="705"/>
      <c r="I67" s="705"/>
      <c r="J67" s="705"/>
      <c r="K67" s="705"/>
      <c r="L67" s="705"/>
      <c r="M67" s="705"/>
      <c r="N67" s="705"/>
      <c r="O67" s="705"/>
      <c r="P67" s="705"/>
      <c r="Q67" s="705"/>
      <c r="R67" s="705"/>
      <c r="S67" s="705"/>
      <c r="T67" s="705"/>
      <c r="U67" s="705"/>
      <c r="V67" s="705"/>
      <c r="W67" s="705"/>
      <c r="X67" s="705"/>
      <c r="Y67" s="705"/>
      <c r="Z67" s="705"/>
      <c r="AA67" s="705"/>
      <c r="AB67" s="706"/>
    </row>
    <row r="68" spans="2:32" x14ac:dyDescent="0.35">
      <c r="B68" s="704"/>
      <c r="C68" s="705"/>
      <c r="D68" s="705"/>
      <c r="E68" s="705"/>
      <c r="F68" s="705"/>
      <c r="G68" s="705"/>
      <c r="H68" s="705"/>
      <c r="I68" s="705"/>
      <c r="J68" s="705"/>
      <c r="K68" s="705"/>
      <c r="L68" s="705"/>
      <c r="M68" s="705"/>
      <c r="N68" s="705"/>
      <c r="O68" s="705"/>
      <c r="P68" s="705"/>
      <c r="Q68" s="705"/>
      <c r="R68" s="705"/>
      <c r="S68" s="705"/>
      <c r="T68" s="705"/>
      <c r="U68" s="705"/>
      <c r="V68" s="705"/>
      <c r="W68" s="705"/>
      <c r="X68" s="705"/>
      <c r="Y68" s="705"/>
      <c r="Z68" s="705"/>
      <c r="AA68" s="705"/>
      <c r="AB68" s="706"/>
    </row>
    <row r="69" spans="2:32" x14ac:dyDescent="0.35">
      <c r="B69" s="704"/>
      <c r="C69" s="705"/>
      <c r="D69" s="705"/>
      <c r="E69" s="705"/>
      <c r="F69" s="705"/>
      <c r="G69" s="705"/>
      <c r="H69" s="705"/>
      <c r="I69" s="705"/>
      <c r="J69" s="705"/>
      <c r="K69" s="705"/>
      <c r="L69" s="705"/>
      <c r="M69" s="705"/>
      <c r="N69" s="705"/>
      <c r="O69" s="705"/>
      <c r="P69" s="705"/>
      <c r="Q69" s="705"/>
      <c r="R69" s="705"/>
      <c r="S69" s="705"/>
      <c r="T69" s="705"/>
      <c r="U69" s="705"/>
      <c r="V69" s="705"/>
      <c r="W69" s="705"/>
      <c r="X69" s="705"/>
      <c r="Y69" s="705"/>
      <c r="Z69" s="705"/>
      <c r="AA69" s="705"/>
      <c r="AB69" s="706"/>
    </row>
    <row r="70" spans="2:32" x14ac:dyDescent="0.35">
      <c r="B70" s="704"/>
      <c r="C70" s="705"/>
      <c r="D70" s="705"/>
      <c r="E70" s="705"/>
      <c r="F70" s="705"/>
      <c r="G70" s="705"/>
      <c r="H70" s="705"/>
      <c r="I70" s="705"/>
      <c r="J70" s="705"/>
      <c r="K70" s="705"/>
      <c r="L70" s="705"/>
      <c r="M70" s="705"/>
      <c r="N70" s="705"/>
      <c r="O70" s="705"/>
      <c r="P70" s="705"/>
      <c r="Q70" s="705"/>
      <c r="R70" s="705"/>
      <c r="S70" s="705"/>
      <c r="T70" s="705"/>
      <c r="U70" s="705"/>
      <c r="V70" s="705"/>
      <c r="W70" s="705"/>
      <c r="X70" s="705"/>
      <c r="Y70" s="705"/>
      <c r="Z70" s="705"/>
      <c r="AA70" s="705"/>
      <c r="AB70" s="706"/>
    </row>
    <row r="71" spans="2:32" x14ac:dyDescent="0.35">
      <c r="B71" s="704"/>
      <c r="C71" s="705"/>
      <c r="D71" s="705"/>
      <c r="E71" s="705"/>
      <c r="F71" s="705"/>
      <c r="G71" s="705"/>
      <c r="H71" s="705"/>
      <c r="I71" s="705"/>
      <c r="J71" s="705"/>
      <c r="K71" s="705"/>
      <c r="L71" s="705"/>
      <c r="M71" s="705"/>
      <c r="N71" s="705"/>
      <c r="O71" s="705"/>
      <c r="P71" s="705"/>
      <c r="Q71" s="705"/>
      <c r="R71" s="705"/>
      <c r="S71" s="705"/>
      <c r="T71" s="705"/>
      <c r="U71" s="705"/>
      <c r="V71" s="705"/>
      <c r="W71" s="705"/>
      <c r="X71" s="705"/>
      <c r="Y71" s="705"/>
      <c r="Z71" s="705"/>
      <c r="AA71" s="705"/>
      <c r="AB71" s="706"/>
    </row>
    <row r="72" spans="2:32" x14ac:dyDescent="0.35">
      <c r="B72" s="704"/>
      <c r="C72" s="705"/>
      <c r="D72" s="705"/>
      <c r="E72" s="705"/>
      <c r="F72" s="705"/>
      <c r="G72" s="705"/>
      <c r="H72" s="705"/>
      <c r="I72" s="705"/>
      <c r="J72" s="705"/>
      <c r="K72" s="705"/>
      <c r="L72" s="705"/>
      <c r="M72" s="705"/>
      <c r="N72" s="705"/>
      <c r="O72" s="705"/>
      <c r="P72" s="705"/>
      <c r="Q72" s="705"/>
      <c r="R72" s="705"/>
      <c r="S72" s="705"/>
      <c r="T72" s="705"/>
      <c r="U72" s="705"/>
      <c r="V72" s="705"/>
      <c r="W72" s="705"/>
      <c r="X72" s="705"/>
      <c r="Y72" s="705"/>
      <c r="Z72" s="705"/>
      <c r="AA72" s="705"/>
      <c r="AB72" s="706"/>
    </row>
    <row r="73" spans="2:32" x14ac:dyDescent="0.35">
      <c r="B73" s="704"/>
      <c r="C73" s="705"/>
      <c r="D73" s="705"/>
      <c r="E73" s="705"/>
      <c r="F73" s="705"/>
      <c r="G73" s="705"/>
      <c r="H73" s="705"/>
      <c r="I73" s="705"/>
      <c r="J73" s="705"/>
      <c r="K73" s="705"/>
      <c r="L73" s="705"/>
      <c r="M73" s="705"/>
      <c r="N73" s="705"/>
      <c r="O73" s="705"/>
      <c r="P73" s="705"/>
      <c r="Q73" s="705"/>
      <c r="R73" s="705"/>
      <c r="S73" s="705"/>
      <c r="T73" s="705"/>
      <c r="U73" s="705"/>
      <c r="V73" s="705"/>
      <c r="W73" s="705"/>
      <c r="X73" s="705"/>
      <c r="Y73" s="705"/>
      <c r="Z73" s="705"/>
      <c r="AA73" s="705"/>
      <c r="AB73" s="706"/>
    </row>
    <row r="74" spans="2:32" x14ac:dyDescent="0.35">
      <c r="B74" s="704"/>
      <c r="C74" s="705"/>
      <c r="D74" s="705"/>
      <c r="E74" s="705"/>
      <c r="F74" s="705"/>
      <c r="G74" s="705"/>
      <c r="H74" s="705"/>
      <c r="I74" s="705"/>
      <c r="J74" s="705"/>
      <c r="K74" s="705"/>
      <c r="L74" s="705"/>
      <c r="M74" s="705"/>
      <c r="N74" s="705"/>
      <c r="O74" s="705"/>
      <c r="P74" s="705"/>
      <c r="Q74" s="705"/>
      <c r="R74" s="705"/>
      <c r="S74" s="705"/>
      <c r="T74" s="705"/>
      <c r="U74" s="705"/>
      <c r="V74" s="705"/>
      <c r="W74" s="705"/>
      <c r="X74" s="705"/>
      <c r="Y74" s="705"/>
      <c r="Z74" s="705"/>
      <c r="AA74" s="705"/>
      <c r="AB74" s="706"/>
    </row>
    <row r="75" spans="2:32" ht="15.75" customHeight="1" thickBot="1" x14ac:dyDescent="0.4">
      <c r="B75" s="707"/>
      <c r="C75" s="708"/>
      <c r="D75" s="708"/>
      <c r="E75" s="708"/>
      <c r="F75" s="708"/>
      <c r="G75" s="708"/>
      <c r="H75" s="708"/>
      <c r="I75" s="708"/>
      <c r="J75" s="708"/>
      <c r="K75" s="708"/>
      <c r="L75" s="708"/>
      <c r="M75" s="708"/>
      <c r="N75" s="708"/>
      <c r="O75" s="708"/>
      <c r="P75" s="708"/>
      <c r="Q75" s="708"/>
      <c r="R75" s="708"/>
      <c r="S75" s="708"/>
      <c r="T75" s="708"/>
      <c r="U75" s="708"/>
      <c r="V75" s="708"/>
      <c r="W75" s="708"/>
      <c r="X75" s="708"/>
      <c r="Y75" s="708"/>
      <c r="Z75" s="708"/>
      <c r="AA75" s="708"/>
      <c r="AB75" s="709"/>
    </row>
    <row r="76" spans="2:32" ht="4.5" customHeight="1" thickBot="1" x14ac:dyDescent="0.4">
      <c r="B76" s="690"/>
      <c r="C76" s="691"/>
      <c r="D76" s="691"/>
      <c r="E76" s="691"/>
      <c r="F76" s="691"/>
      <c r="G76" s="691"/>
      <c r="H76" s="691"/>
      <c r="I76" s="691"/>
      <c r="J76" s="691"/>
      <c r="K76" s="691"/>
      <c r="L76" s="691"/>
      <c r="M76" s="691"/>
      <c r="N76" s="691"/>
      <c r="O76" s="691"/>
      <c r="P76" s="691"/>
      <c r="Q76" s="691"/>
      <c r="R76" s="691"/>
      <c r="S76" s="691"/>
      <c r="T76" s="691"/>
      <c r="U76" s="691"/>
      <c r="V76" s="691"/>
      <c r="W76" s="691"/>
      <c r="X76" s="691"/>
      <c r="Y76" s="691"/>
      <c r="Z76" s="691"/>
      <c r="AA76" s="691"/>
      <c r="AB76" s="692"/>
    </row>
    <row r="77" spans="2:32" ht="14.5" customHeight="1" x14ac:dyDescent="0.35">
      <c r="B77" s="693" t="s">
        <v>987</v>
      </c>
      <c r="C77" s="694"/>
      <c r="D77" s="694"/>
      <c r="E77" s="694"/>
      <c r="F77" s="694"/>
      <c r="G77" s="694"/>
      <c r="H77" s="695" t="s">
        <v>988</v>
      </c>
      <c r="I77" s="695"/>
      <c r="J77" s="695"/>
      <c r="K77" s="695"/>
      <c r="L77" s="695"/>
      <c r="M77" s="695"/>
      <c r="N77" s="695"/>
      <c r="O77" s="695"/>
      <c r="P77" s="695"/>
      <c r="Q77" s="695"/>
      <c r="R77" s="696"/>
      <c r="S77" s="697" t="s">
        <v>989</v>
      </c>
      <c r="T77" s="695"/>
      <c r="U77" s="695"/>
      <c r="V77" s="695"/>
      <c r="W77" s="695"/>
      <c r="X77" s="695"/>
      <c r="Y77" s="695"/>
      <c r="Z77" s="695"/>
      <c r="AA77" s="695"/>
      <c r="AB77" s="696"/>
    </row>
    <row r="78" spans="2:32" ht="16" customHeight="1" thickBot="1" x14ac:dyDescent="0.4">
      <c r="B78" s="693"/>
      <c r="C78" s="694"/>
      <c r="D78" s="694"/>
      <c r="E78" s="694"/>
      <c r="F78" s="694"/>
      <c r="G78" s="694"/>
      <c r="H78" s="695"/>
      <c r="I78" s="695"/>
      <c r="J78" s="695"/>
      <c r="K78" s="695"/>
      <c r="L78" s="695"/>
      <c r="M78" s="695"/>
      <c r="N78" s="695"/>
      <c r="O78" s="695"/>
      <c r="P78" s="695"/>
      <c r="Q78" s="695"/>
      <c r="R78" s="696"/>
      <c r="S78" s="697"/>
      <c r="T78" s="695"/>
      <c r="U78" s="695"/>
      <c r="V78" s="695"/>
      <c r="W78" s="695"/>
      <c r="X78" s="695"/>
      <c r="Y78" s="695"/>
      <c r="Z78" s="695"/>
      <c r="AA78" s="695"/>
      <c r="AB78" s="696"/>
    </row>
    <row r="79" spans="2:32" ht="50.15" customHeight="1" thickBot="1" x14ac:dyDescent="0.4">
      <c r="B79" s="698">
        <f>+J49</f>
        <v>0.91346973572037504</v>
      </c>
      <c r="C79" s="699"/>
      <c r="D79" s="699"/>
      <c r="E79" s="699"/>
      <c r="F79" s="699"/>
      <c r="G79" s="700"/>
      <c r="H79" s="701" t="s">
        <v>990</v>
      </c>
      <c r="I79" s="702"/>
      <c r="J79" s="702"/>
      <c r="K79" s="702"/>
      <c r="L79" s="702"/>
      <c r="M79" s="702"/>
      <c r="N79" s="702"/>
      <c r="O79" s="702"/>
      <c r="P79" s="702"/>
      <c r="Q79" s="702"/>
      <c r="R79" s="703"/>
      <c r="S79" s="690"/>
      <c r="T79" s="691"/>
      <c r="U79" s="691"/>
      <c r="V79" s="691"/>
      <c r="W79" s="691"/>
      <c r="X79" s="691"/>
      <c r="Y79" s="691"/>
      <c r="Z79" s="691"/>
      <c r="AA79" s="691"/>
      <c r="AB79" s="692"/>
    </row>
    <row r="80" spans="2:32" ht="4" customHeight="1" thickBot="1" x14ac:dyDescent="0.4">
      <c r="B80" s="669"/>
      <c r="C80" s="670"/>
      <c r="D80" s="670"/>
      <c r="E80" s="670"/>
      <c r="F80" s="670"/>
      <c r="G80" s="670"/>
      <c r="H80" s="670"/>
      <c r="I80" s="670"/>
      <c r="J80" s="670"/>
      <c r="K80" s="670"/>
      <c r="L80" s="670"/>
      <c r="M80" s="670"/>
      <c r="N80" s="670"/>
      <c r="O80" s="670"/>
      <c r="P80" s="670"/>
      <c r="Q80" s="670"/>
      <c r="R80" s="670"/>
      <c r="S80" s="670"/>
      <c r="T80" s="670"/>
      <c r="U80" s="670"/>
      <c r="V80" s="670"/>
      <c r="W80" s="670"/>
      <c r="X80" s="670"/>
      <c r="Y80" s="670"/>
      <c r="Z80" s="670"/>
      <c r="AA80" s="670"/>
      <c r="AB80" s="671"/>
    </row>
    <row r="81" spans="2:28" ht="15" customHeight="1" x14ac:dyDescent="0.35">
      <c r="B81" s="672" t="s">
        <v>991</v>
      </c>
      <c r="C81" s="673"/>
      <c r="D81" s="673"/>
      <c r="E81" s="673"/>
      <c r="F81" s="673"/>
      <c r="G81" s="673"/>
      <c r="H81" s="674"/>
      <c r="I81" s="678"/>
      <c r="J81" s="679"/>
      <c r="K81" s="679"/>
      <c r="L81" s="679"/>
      <c r="M81" s="679"/>
      <c r="N81" s="679"/>
      <c r="O81" s="679"/>
      <c r="P81" s="680"/>
      <c r="Q81" s="672" t="s">
        <v>993</v>
      </c>
      <c r="R81" s="673"/>
      <c r="S81" s="673"/>
      <c r="T81" s="673"/>
      <c r="U81" s="674"/>
      <c r="V81" s="684"/>
      <c r="W81" s="685"/>
      <c r="X81" s="685"/>
      <c r="Y81" s="685"/>
      <c r="Z81" s="685"/>
      <c r="AA81" s="685"/>
      <c r="AB81" s="686"/>
    </row>
    <row r="82" spans="2:28" ht="15" thickBot="1" x14ac:dyDescent="0.4">
      <c r="B82" s="675"/>
      <c r="C82" s="676"/>
      <c r="D82" s="676"/>
      <c r="E82" s="676"/>
      <c r="F82" s="676"/>
      <c r="G82" s="676"/>
      <c r="H82" s="677"/>
      <c r="I82" s="681"/>
      <c r="J82" s="682"/>
      <c r="K82" s="682"/>
      <c r="L82" s="682"/>
      <c r="M82" s="682"/>
      <c r="N82" s="682"/>
      <c r="O82" s="682"/>
      <c r="P82" s="683"/>
      <c r="Q82" s="675"/>
      <c r="R82" s="676"/>
      <c r="S82" s="676"/>
      <c r="T82" s="676"/>
      <c r="U82" s="677"/>
      <c r="V82" s="687"/>
      <c r="W82" s="688"/>
      <c r="X82" s="688"/>
      <c r="Y82" s="688"/>
      <c r="Z82" s="688"/>
      <c r="AA82" s="688"/>
      <c r="AB82" s="689"/>
    </row>
    <row r="107" ht="6" customHeight="1" x14ac:dyDescent="0.35"/>
  </sheetData>
  <mergeCells count="181">
    <mergeCell ref="B6:H7"/>
    <mergeCell ref="I6:I7"/>
    <mergeCell ref="J6:K7"/>
    <mergeCell ref="L6:AB7"/>
    <mergeCell ref="B8:AB8"/>
    <mergeCell ref="B9:H9"/>
    <mergeCell ref="I9:AB9"/>
    <mergeCell ref="B2:G4"/>
    <mergeCell ref="H2:AB2"/>
    <mergeCell ref="H3:O3"/>
    <mergeCell ref="P3:AB3"/>
    <mergeCell ref="H4:AB4"/>
    <mergeCell ref="B5:AB5"/>
    <mergeCell ref="B13:AB13"/>
    <mergeCell ref="B14:H15"/>
    <mergeCell ref="I14:U15"/>
    <mergeCell ref="V14:AB14"/>
    <mergeCell ref="V15:AB15"/>
    <mergeCell ref="B16:AB16"/>
    <mergeCell ref="B10:AB10"/>
    <mergeCell ref="B11:H12"/>
    <mergeCell ref="I11:P12"/>
    <mergeCell ref="Q11:U11"/>
    <mergeCell ref="V11:Y11"/>
    <mergeCell ref="Z11:AB11"/>
    <mergeCell ref="Q12:U12"/>
    <mergeCell ref="V12:Y12"/>
    <mergeCell ref="Z12:AB12"/>
    <mergeCell ref="B21:G21"/>
    <mergeCell ref="H21:J21"/>
    <mergeCell ref="K21:T21"/>
    <mergeCell ref="U21:AB21"/>
    <mergeCell ref="B22:AB22"/>
    <mergeCell ref="B23:H23"/>
    <mergeCell ref="I23:AB23"/>
    <mergeCell ref="B17:H17"/>
    <mergeCell ref="I17:AB17"/>
    <mergeCell ref="B18:AB18"/>
    <mergeCell ref="B19:H19"/>
    <mergeCell ref="I19:AB19"/>
    <mergeCell ref="B20:AB20"/>
    <mergeCell ref="B28:H29"/>
    <mergeCell ref="I28:L29"/>
    <mergeCell ref="M28:W28"/>
    <mergeCell ref="X28:AB28"/>
    <mergeCell ref="M29:W29"/>
    <mergeCell ref="X29:AB29"/>
    <mergeCell ref="B24:AB24"/>
    <mergeCell ref="B25:L25"/>
    <mergeCell ref="N25:AB25"/>
    <mergeCell ref="B26:M26"/>
    <mergeCell ref="N26:AB26"/>
    <mergeCell ref="B27:AB27"/>
    <mergeCell ref="B30:AB30"/>
    <mergeCell ref="B31:J33"/>
    <mergeCell ref="K31:R31"/>
    <mergeCell ref="S31:W31"/>
    <mergeCell ref="X31:AB31"/>
    <mergeCell ref="K32:N32"/>
    <mergeCell ref="O32:R32"/>
    <mergeCell ref="S32:T32"/>
    <mergeCell ref="U32:W32"/>
    <mergeCell ref="X32:Y32"/>
    <mergeCell ref="B34:AB34"/>
    <mergeCell ref="B35:AB35"/>
    <mergeCell ref="B36:G36"/>
    <mergeCell ref="K36:AB36"/>
    <mergeCell ref="B37:G37"/>
    <mergeCell ref="K37:AB37"/>
    <mergeCell ref="Z32:AB32"/>
    <mergeCell ref="K33:N33"/>
    <mergeCell ref="O33:R33"/>
    <mergeCell ref="S33:T33"/>
    <mergeCell ref="U33:W33"/>
    <mergeCell ref="X33:Y33"/>
    <mergeCell ref="Z33:AB33"/>
    <mergeCell ref="B41:G41"/>
    <mergeCell ref="K41:AB41"/>
    <mergeCell ref="B42:G42"/>
    <mergeCell ref="K42:AB42"/>
    <mergeCell ref="B43:G43"/>
    <mergeCell ref="K43:AB43"/>
    <mergeCell ref="B38:G38"/>
    <mergeCell ref="K38:AB38"/>
    <mergeCell ref="B39:G39"/>
    <mergeCell ref="K39:AB39"/>
    <mergeCell ref="B40:G40"/>
    <mergeCell ref="K40:AB40"/>
    <mergeCell ref="B47:G47"/>
    <mergeCell ref="K47:AB47"/>
    <mergeCell ref="B48:G48"/>
    <mergeCell ref="K48:AB48"/>
    <mergeCell ref="B49:G49"/>
    <mergeCell ref="K49:AB49"/>
    <mergeCell ref="B44:G44"/>
    <mergeCell ref="K44:AB44"/>
    <mergeCell ref="B45:G45"/>
    <mergeCell ref="K45:AB45"/>
    <mergeCell ref="B46:G46"/>
    <mergeCell ref="K46:AB46"/>
    <mergeCell ref="B50:AB50"/>
    <mergeCell ref="B51:AB51"/>
    <mergeCell ref="B52:AB61"/>
    <mergeCell ref="B62:AB62"/>
    <mergeCell ref="B63:G63"/>
    <mergeCell ref="H63:I63"/>
    <mergeCell ref="J63:M63"/>
    <mergeCell ref="N63:U63"/>
    <mergeCell ref="V63:AB63"/>
    <mergeCell ref="B64:G64"/>
    <mergeCell ref="H64:I64"/>
    <mergeCell ref="J64:M64"/>
    <mergeCell ref="N64:U64"/>
    <mergeCell ref="V64:AB64"/>
    <mergeCell ref="B65:G65"/>
    <mergeCell ref="H65:I65"/>
    <mergeCell ref="J65:M65"/>
    <mergeCell ref="N65:U65"/>
    <mergeCell ref="V65:AB65"/>
    <mergeCell ref="B66:G66"/>
    <mergeCell ref="H66:I66"/>
    <mergeCell ref="J66:M66"/>
    <mergeCell ref="N66:U66"/>
    <mergeCell ref="V66:AB66"/>
    <mergeCell ref="B67:G67"/>
    <mergeCell ref="H67:I67"/>
    <mergeCell ref="J67:M67"/>
    <mergeCell ref="N67:U67"/>
    <mergeCell ref="V67:AB67"/>
    <mergeCell ref="B68:G68"/>
    <mergeCell ref="H68:I68"/>
    <mergeCell ref="J68:M68"/>
    <mergeCell ref="N68:U68"/>
    <mergeCell ref="V68:AB68"/>
    <mergeCell ref="B69:G69"/>
    <mergeCell ref="H69:I69"/>
    <mergeCell ref="J69:M69"/>
    <mergeCell ref="N69:U69"/>
    <mergeCell ref="V69:AB69"/>
    <mergeCell ref="B70:G70"/>
    <mergeCell ref="H70:I70"/>
    <mergeCell ref="J70:M70"/>
    <mergeCell ref="N70:U70"/>
    <mergeCell ref="V70:AB70"/>
    <mergeCell ref="B71:G71"/>
    <mergeCell ref="H71:I71"/>
    <mergeCell ref="J71:M71"/>
    <mergeCell ref="N71:U71"/>
    <mergeCell ref="V71:AB71"/>
    <mergeCell ref="B72:G72"/>
    <mergeCell ref="H72:I72"/>
    <mergeCell ref="J72:M72"/>
    <mergeCell ref="N72:U72"/>
    <mergeCell ref="V72:AB72"/>
    <mergeCell ref="B73:G73"/>
    <mergeCell ref="H73:I73"/>
    <mergeCell ref="J73:M73"/>
    <mergeCell ref="N73:U73"/>
    <mergeCell ref="V73:AB73"/>
    <mergeCell ref="B74:G74"/>
    <mergeCell ref="H74:I74"/>
    <mergeCell ref="J74:M74"/>
    <mergeCell ref="N74:U74"/>
    <mergeCell ref="V74:AB74"/>
    <mergeCell ref="B75:G75"/>
    <mergeCell ref="H75:I75"/>
    <mergeCell ref="J75:M75"/>
    <mergeCell ref="N75:U75"/>
    <mergeCell ref="V75:AB75"/>
    <mergeCell ref="B80:AB80"/>
    <mergeCell ref="B81:H82"/>
    <mergeCell ref="I81:P82"/>
    <mergeCell ref="Q81:U82"/>
    <mergeCell ref="V81:AB82"/>
    <mergeCell ref="B76:AB76"/>
    <mergeCell ref="B77:G78"/>
    <mergeCell ref="H77:R78"/>
    <mergeCell ref="S77:AB78"/>
    <mergeCell ref="B79:G79"/>
    <mergeCell ref="H79:R79"/>
    <mergeCell ref="S79:AB79"/>
  </mergeCells>
  <dataValidations count="7">
    <dataValidation type="list" allowBlank="1" showInputMessage="1" showErrorMessage="1" sqref="X29:AB29">
      <formula1>#N/A</formula1>
    </dataValidation>
    <dataValidation type="list" allowBlank="1" showInputMessage="1" showErrorMessage="1" sqref="N26:AB26">
      <formula1>#N/A</formula1>
    </dataValidation>
    <dataValidation type="list" allowBlank="1" showInputMessage="1" showErrorMessage="1" sqref="U21:AB21">
      <formula1>#N/A</formula1>
    </dataValidation>
    <dataValidation type="list" allowBlank="1" showInputMessage="1" showErrorMessage="1" sqref="V15:AB15">
      <formula1>#N/A</formula1>
    </dataValidation>
    <dataValidation type="list" allowBlank="1" showInputMessage="1" showErrorMessage="1" sqref="Q12:U12">
      <formula1>#N/A</formula1>
    </dataValidation>
    <dataValidation type="list" allowBlank="1" showInputMessage="1" showErrorMessage="1" sqref="I9:AB9">
      <formula1>#N/A</formula1>
    </dataValidation>
    <dataValidation type="list" allowBlank="1" showInputMessage="1" showErrorMessage="1" sqref="L6:AB7">
      <formula1>#N/A</formula1>
    </dataValidation>
  </dataValidations>
  <pageMargins left="0.7" right="0.7" top="0.75" bottom="0.75" header="0.3" footer="0.3"/>
  <drawing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B1:AB101"/>
  <sheetViews>
    <sheetView topLeftCell="A13" zoomScale="85" zoomScaleNormal="85" workbookViewId="0">
      <selection activeCell="I10" sqref="I10:Q11"/>
    </sheetView>
  </sheetViews>
  <sheetFormatPr baseColWidth="10" defaultColWidth="3.7265625" defaultRowHeight="14.5" x14ac:dyDescent="0.35"/>
  <cols>
    <col min="1" max="1" width="3.7265625" style="331"/>
    <col min="2" max="2" width="2.81640625" style="331" customWidth="1"/>
    <col min="3" max="6" width="2.7265625" style="331" customWidth="1"/>
    <col min="7" max="7" width="4.26953125" style="331" customWidth="1"/>
    <col min="8" max="8" width="22.81640625" style="331" customWidth="1"/>
    <col min="9" max="9" width="20" style="331" customWidth="1"/>
    <col min="10" max="10" width="15" style="331" customWidth="1"/>
    <col min="11" max="12" width="3.453125" style="331" customWidth="1"/>
    <col min="13" max="15" width="2.7265625" style="331" customWidth="1"/>
    <col min="16" max="16" width="3.453125" style="331" customWidth="1"/>
    <col min="17" max="17" width="3.54296875" style="331" customWidth="1"/>
    <col min="18" max="18" width="3.7265625" style="331"/>
    <col min="19" max="19" width="3.26953125" style="331" customWidth="1"/>
    <col min="20" max="20" width="7.453125" style="331" customWidth="1"/>
    <col min="21" max="21" width="3.54296875" style="331" customWidth="1"/>
    <col min="22" max="22" width="3.7265625" style="331"/>
    <col min="23" max="25" width="5" style="331" customWidth="1"/>
    <col min="26" max="26" width="6.7265625" style="331" customWidth="1"/>
    <col min="27" max="27" width="4.1796875" style="331" customWidth="1"/>
    <col min="28" max="28" width="2" style="331" customWidth="1"/>
    <col min="29" max="16384" width="3.7265625" style="331"/>
  </cols>
  <sheetData>
    <row r="1" spans="2:28" ht="15" thickBot="1" x14ac:dyDescent="0.4">
      <c r="B1" s="108"/>
      <c r="C1" s="108"/>
      <c r="D1" s="108"/>
      <c r="E1" s="108"/>
      <c r="F1" s="108"/>
    </row>
    <row r="2" spans="2:28" ht="45.75" customHeight="1" x14ac:dyDescent="0.35">
      <c r="B2" s="858"/>
      <c r="C2" s="859"/>
      <c r="D2" s="859"/>
      <c r="E2" s="859"/>
      <c r="F2" s="859"/>
      <c r="G2" s="859"/>
      <c r="H2" s="974" t="s">
        <v>0</v>
      </c>
      <c r="I2" s="974"/>
      <c r="J2" s="974"/>
      <c r="K2" s="974"/>
      <c r="L2" s="974"/>
      <c r="M2" s="974"/>
      <c r="N2" s="974"/>
      <c r="O2" s="974"/>
      <c r="P2" s="974"/>
      <c r="Q2" s="974"/>
      <c r="R2" s="974"/>
      <c r="S2" s="974"/>
      <c r="T2" s="974"/>
      <c r="U2" s="974"/>
      <c r="V2" s="974"/>
      <c r="W2" s="974"/>
      <c r="X2" s="974"/>
      <c r="Y2" s="974"/>
      <c r="Z2" s="974"/>
      <c r="AA2" s="974"/>
      <c r="AB2" s="975"/>
    </row>
    <row r="3" spans="2:28" x14ac:dyDescent="0.35">
      <c r="B3" s="704"/>
      <c r="C3" s="705"/>
      <c r="D3" s="705"/>
      <c r="E3" s="705"/>
      <c r="F3" s="705"/>
      <c r="G3" s="705"/>
      <c r="H3" s="862" t="s">
        <v>1</v>
      </c>
      <c r="I3" s="862"/>
      <c r="J3" s="862"/>
      <c r="K3" s="862"/>
      <c r="L3" s="862"/>
      <c r="M3" s="862"/>
      <c r="N3" s="862"/>
      <c r="O3" s="862"/>
      <c r="P3" s="862" t="s">
        <v>2</v>
      </c>
      <c r="Q3" s="862"/>
      <c r="R3" s="862"/>
      <c r="S3" s="862"/>
      <c r="T3" s="862"/>
      <c r="U3" s="862"/>
      <c r="V3" s="862"/>
      <c r="W3" s="862"/>
      <c r="X3" s="862"/>
      <c r="Y3" s="862"/>
      <c r="Z3" s="862"/>
      <c r="AA3" s="862"/>
      <c r="AB3" s="863"/>
    </row>
    <row r="4" spans="2:28" ht="15" thickBot="1" x14ac:dyDescent="0.4">
      <c r="B4" s="707"/>
      <c r="C4" s="708"/>
      <c r="D4" s="708"/>
      <c r="E4" s="708"/>
      <c r="F4" s="708"/>
      <c r="G4" s="708"/>
      <c r="H4" s="864" t="s">
        <v>3</v>
      </c>
      <c r="I4" s="864"/>
      <c r="J4" s="864"/>
      <c r="K4" s="864"/>
      <c r="L4" s="864"/>
      <c r="M4" s="864"/>
      <c r="N4" s="864"/>
      <c r="O4" s="864"/>
      <c r="P4" s="864"/>
      <c r="Q4" s="864"/>
      <c r="R4" s="864"/>
      <c r="S4" s="864"/>
      <c r="T4" s="864"/>
      <c r="U4" s="864"/>
      <c r="V4" s="864"/>
      <c r="W4" s="864"/>
      <c r="X4" s="864"/>
      <c r="Y4" s="864"/>
      <c r="Z4" s="864"/>
      <c r="AA4" s="864"/>
      <c r="AB4" s="865"/>
    </row>
    <row r="5" spans="2:28" x14ac:dyDescent="0.35">
      <c r="H5" s="109"/>
      <c r="I5" s="109"/>
      <c r="J5" s="109"/>
      <c r="K5" s="109"/>
      <c r="L5" s="109"/>
      <c r="M5" s="109"/>
      <c r="N5" s="109"/>
      <c r="O5" s="109"/>
      <c r="P5" s="109"/>
      <c r="Q5" s="109"/>
      <c r="R5" s="109"/>
      <c r="S5" s="109"/>
      <c r="T5" s="109"/>
      <c r="U5" s="109"/>
      <c r="V5" s="109"/>
      <c r="W5" s="109"/>
      <c r="X5" s="109"/>
      <c r="Y5" s="109"/>
      <c r="Z5" s="109"/>
      <c r="AA5" s="109"/>
      <c r="AB5" s="109"/>
    </row>
    <row r="6" spans="2:28" ht="15" thickBot="1" x14ac:dyDescent="0.4">
      <c r="B6" s="110"/>
      <c r="C6" s="111"/>
      <c r="D6" s="111"/>
      <c r="E6" s="111"/>
      <c r="F6" s="111"/>
      <c r="G6" s="111"/>
      <c r="H6" s="111"/>
      <c r="I6" s="112"/>
      <c r="J6" s="112"/>
      <c r="K6" s="112"/>
      <c r="L6" s="112"/>
      <c r="M6" s="112"/>
      <c r="N6" s="112"/>
      <c r="O6" s="112"/>
      <c r="P6" s="112"/>
      <c r="Q6" s="112"/>
      <c r="R6" s="113"/>
      <c r="S6" s="113"/>
      <c r="T6" s="113"/>
      <c r="U6" s="113"/>
      <c r="V6" s="113"/>
      <c r="W6" s="111"/>
      <c r="X6" s="111"/>
      <c r="Y6" s="111"/>
      <c r="Z6" s="111"/>
      <c r="AA6" s="111"/>
      <c r="AB6" s="114"/>
    </row>
    <row r="7" spans="2:28" ht="15" customHeight="1" x14ac:dyDescent="0.35">
      <c r="B7" s="115"/>
      <c r="C7" s="953" t="s">
        <v>4</v>
      </c>
      <c r="D7" s="954"/>
      <c r="E7" s="954"/>
      <c r="F7" s="954"/>
      <c r="G7" s="954"/>
      <c r="H7" s="955"/>
      <c r="I7" s="1034" t="s">
        <v>662</v>
      </c>
      <c r="J7" s="1035"/>
      <c r="K7" s="1035"/>
      <c r="L7" s="1035"/>
      <c r="M7" s="1035"/>
      <c r="N7" s="1035"/>
      <c r="O7" s="1035"/>
      <c r="P7" s="1035"/>
      <c r="Q7" s="1035"/>
      <c r="R7" s="1035"/>
      <c r="S7" s="1035"/>
      <c r="T7" s="1035"/>
      <c r="U7" s="1035"/>
      <c r="V7" s="1035"/>
      <c r="W7" s="1035"/>
      <c r="X7" s="1035"/>
      <c r="Y7" s="1035"/>
      <c r="Z7" s="1035"/>
      <c r="AA7" s="1036"/>
      <c r="AB7" s="116"/>
    </row>
    <row r="8" spans="2:28" ht="15" thickBot="1" x14ac:dyDescent="0.4">
      <c r="B8" s="115"/>
      <c r="C8" s="956"/>
      <c r="D8" s="957"/>
      <c r="E8" s="957"/>
      <c r="F8" s="957"/>
      <c r="G8" s="957"/>
      <c r="H8" s="958"/>
      <c r="I8" s="1037"/>
      <c r="J8" s="1038"/>
      <c r="K8" s="1038"/>
      <c r="L8" s="1038"/>
      <c r="M8" s="1038"/>
      <c r="N8" s="1038"/>
      <c r="O8" s="1038"/>
      <c r="P8" s="1038"/>
      <c r="Q8" s="1038"/>
      <c r="R8" s="1038"/>
      <c r="S8" s="1038"/>
      <c r="T8" s="1038"/>
      <c r="U8" s="1038"/>
      <c r="V8" s="1038"/>
      <c r="W8" s="1038"/>
      <c r="X8" s="1038"/>
      <c r="Y8" s="1038"/>
      <c r="Z8" s="1038"/>
      <c r="AA8" s="1039"/>
      <c r="AB8" s="116"/>
    </row>
    <row r="9" spans="2:28" ht="15" thickBot="1" x14ac:dyDescent="0.4">
      <c r="B9" s="115"/>
      <c r="C9" s="117"/>
      <c r="D9" s="117"/>
      <c r="E9" s="117"/>
      <c r="F9" s="117"/>
      <c r="G9" s="117"/>
      <c r="H9" s="117"/>
      <c r="I9" s="118"/>
      <c r="J9" s="118"/>
      <c r="K9" s="118"/>
      <c r="L9" s="118"/>
      <c r="M9" s="118"/>
      <c r="N9" s="118"/>
      <c r="O9" s="118"/>
      <c r="P9" s="118"/>
      <c r="Q9" s="118"/>
      <c r="R9" s="119"/>
      <c r="S9" s="119"/>
      <c r="T9" s="119"/>
      <c r="U9" s="119"/>
      <c r="V9" s="119"/>
      <c r="W9" s="117"/>
      <c r="X9" s="117"/>
      <c r="Y9" s="117"/>
      <c r="Z9" s="117"/>
      <c r="AA9" s="117"/>
      <c r="AB9" s="116"/>
    </row>
    <row r="10" spans="2:28" ht="15" customHeight="1" thickBot="1" x14ac:dyDescent="0.4">
      <c r="B10" s="115"/>
      <c r="C10" s="953" t="s">
        <v>5</v>
      </c>
      <c r="D10" s="954"/>
      <c r="E10" s="954"/>
      <c r="F10" s="954"/>
      <c r="G10" s="954"/>
      <c r="H10" s="955"/>
      <c r="I10" s="828" t="s">
        <v>663</v>
      </c>
      <c r="J10" s="1057"/>
      <c r="K10" s="1057"/>
      <c r="L10" s="1057"/>
      <c r="M10" s="1057"/>
      <c r="N10" s="1057"/>
      <c r="O10" s="1057"/>
      <c r="P10" s="1057"/>
      <c r="Q10" s="1058"/>
      <c r="R10" s="834" t="s">
        <v>7</v>
      </c>
      <c r="S10" s="835"/>
      <c r="T10" s="835"/>
      <c r="U10" s="836"/>
      <c r="V10" s="929" t="s">
        <v>8</v>
      </c>
      <c r="W10" s="930"/>
      <c r="X10" s="930"/>
      <c r="Y10" s="930"/>
      <c r="Z10" s="930"/>
      <c r="AA10" s="931"/>
      <c r="AB10" s="116"/>
    </row>
    <row r="11" spans="2:28" ht="28.5" customHeight="1" thickBot="1" x14ac:dyDescent="0.4">
      <c r="B11" s="115"/>
      <c r="C11" s="956"/>
      <c r="D11" s="957"/>
      <c r="E11" s="957"/>
      <c r="F11" s="957"/>
      <c r="G11" s="957"/>
      <c r="H11" s="958"/>
      <c r="I11" s="1059"/>
      <c r="J11" s="1060"/>
      <c r="K11" s="1060"/>
      <c r="L11" s="1060"/>
      <c r="M11" s="1060"/>
      <c r="N11" s="1060"/>
      <c r="O11" s="1060"/>
      <c r="P11" s="1060"/>
      <c r="Q11" s="1061"/>
      <c r="R11" s="840" t="s">
        <v>664</v>
      </c>
      <c r="S11" s="841"/>
      <c r="T11" s="841"/>
      <c r="U11" s="842"/>
      <c r="V11" s="973">
        <v>1</v>
      </c>
      <c r="W11" s="1276"/>
      <c r="X11" s="1276"/>
      <c r="Y11" s="1276"/>
      <c r="Z11" s="1276"/>
      <c r="AA11" s="1277"/>
      <c r="AB11" s="116"/>
    </row>
    <row r="12" spans="2:28" ht="15" thickBot="1" x14ac:dyDescent="0.4">
      <c r="B12" s="120"/>
      <c r="C12" s="121"/>
      <c r="D12" s="121"/>
      <c r="E12" s="121"/>
      <c r="F12" s="121"/>
      <c r="G12" s="121"/>
      <c r="H12" s="121"/>
      <c r="I12" s="121"/>
      <c r="J12" s="121"/>
      <c r="K12" s="121"/>
      <c r="L12" s="121"/>
      <c r="M12" s="121"/>
      <c r="N12" s="121"/>
      <c r="O12" s="121"/>
      <c r="P12" s="121"/>
      <c r="Q12" s="121"/>
      <c r="R12" s="121"/>
      <c r="S12" s="121"/>
      <c r="T12" s="121"/>
      <c r="U12" s="121"/>
      <c r="V12" s="121"/>
      <c r="W12" s="121"/>
      <c r="X12" s="121"/>
      <c r="Y12" s="121"/>
      <c r="Z12" s="121"/>
      <c r="AA12" s="121"/>
      <c r="AB12" s="122"/>
    </row>
    <row r="13" spans="2:28" ht="15" customHeight="1" x14ac:dyDescent="0.35">
      <c r="B13" s="120"/>
      <c r="C13" s="953" t="s">
        <v>10</v>
      </c>
      <c r="D13" s="954"/>
      <c r="E13" s="954"/>
      <c r="F13" s="954"/>
      <c r="G13" s="954"/>
      <c r="H13" s="955"/>
      <c r="I13" s="2377" t="s">
        <v>665</v>
      </c>
      <c r="J13" s="2378"/>
      <c r="K13" s="2378"/>
      <c r="L13" s="2378"/>
      <c r="M13" s="2378"/>
      <c r="N13" s="2378"/>
      <c r="O13" s="2378"/>
      <c r="P13" s="2378"/>
      <c r="Q13" s="2378"/>
      <c r="R13" s="2378"/>
      <c r="S13" s="2379"/>
      <c r="T13" s="953" t="s">
        <v>11</v>
      </c>
      <c r="U13" s="954"/>
      <c r="V13" s="954"/>
      <c r="W13" s="954"/>
      <c r="X13" s="954"/>
      <c r="Y13" s="954"/>
      <c r="Z13" s="954"/>
      <c r="AA13" s="955"/>
      <c r="AB13" s="122"/>
    </row>
    <row r="14" spans="2:28" ht="30" customHeight="1" thickBot="1" x14ac:dyDescent="0.4">
      <c r="B14" s="120"/>
      <c r="C14" s="956"/>
      <c r="D14" s="957"/>
      <c r="E14" s="957"/>
      <c r="F14" s="957"/>
      <c r="G14" s="957"/>
      <c r="H14" s="958"/>
      <c r="I14" s="2380"/>
      <c r="J14" s="2381"/>
      <c r="K14" s="2381"/>
      <c r="L14" s="2381"/>
      <c r="M14" s="2381"/>
      <c r="N14" s="2381"/>
      <c r="O14" s="2381"/>
      <c r="P14" s="2381"/>
      <c r="Q14" s="2381"/>
      <c r="R14" s="2381"/>
      <c r="S14" s="2382"/>
      <c r="T14" s="965" t="s">
        <v>12</v>
      </c>
      <c r="U14" s="966"/>
      <c r="V14" s="966"/>
      <c r="W14" s="966"/>
      <c r="X14" s="966"/>
      <c r="Y14" s="966"/>
      <c r="Z14" s="966"/>
      <c r="AA14" s="967"/>
      <c r="AB14" s="122"/>
    </row>
    <row r="15" spans="2:28" ht="15" thickBot="1" x14ac:dyDescent="0.4">
      <c r="B15" s="120"/>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2"/>
    </row>
    <row r="16" spans="2:28" ht="87.75" customHeight="1" thickBot="1" x14ac:dyDescent="0.4">
      <c r="B16" s="120"/>
      <c r="C16" s="938" t="s">
        <v>13</v>
      </c>
      <c r="D16" s="939"/>
      <c r="E16" s="939"/>
      <c r="F16" s="939"/>
      <c r="G16" s="939"/>
      <c r="H16" s="940"/>
      <c r="I16" s="941" t="s">
        <v>666</v>
      </c>
      <c r="J16" s="942"/>
      <c r="K16" s="942"/>
      <c r="L16" s="942"/>
      <c r="M16" s="942"/>
      <c r="N16" s="942"/>
      <c r="O16" s="942"/>
      <c r="P16" s="942"/>
      <c r="Q16" s="942"/>
      <c r="R16" s="942"/>
      <c r="S16" s="942"/>
      <c r="T16" s="942"/>
      <c r="U16" s="942"/>
      <c r="V16" s="942"/>
      <c r="W16" s="942"/>
      <c r="X16" s="942"/>
      <c r="Y16" s="942"/>
      <c r="Z16" s="942"/>
      <c r="AA16" s="943"/>
      <c r="AB16" s="122"/>
    </row>
    <row r="17" spans="2:28" ht="16.5" customHeight="1" thickBot="1" x14ac:dyDescent="0.4">
      <c r="B17" s="120"/>
      <c r="C17" s="119"/>
      <c r="D17" s="119"/>
      <c r="E17" s="119"/>
      <c r="F17" s="119"/>
      <c r="G17" s="119"/>
      <c r="H17" s="119"/>
      <c r="I17" s="333"/>
      <c r="J17" s="333"/>
      <c r="K17" s="333"/>
      <c r="L17" s="333"/>
      <c r="M17" s="333"/>
      <c r="N17" s="333"/>
      <c r="O17" s="333"/>
      <c r="P17" s="333"/>
      <c r="Q17" s="333"/>
      <c r="R17" s="333"/>
      <c r="S17" s="333"/>
      <c r="T17" s="333"/>
      <c r="U17" s="333"/>
      <c r="V17" s="333"/>
      <c r="W17" s="333"/>
      <c r="X17" s="333"/>
      <c r="Y17" s="333"/>
      <c r="Z17" s="333"/>
      <c r="AA17" s="333"/>
      <c r="AB17" s="122"/>
    </row>
    <row r="18" spans="2:28" ht="52.5" customHeight="1" thickBot="1" x14ac:dyDescent="0.4">
      <c r="B18" s="120"/>
      <c r="C18" s="938" t="s">
        <v>15</v>
      </c>
      <c r="D18" s="939"/>
      <c r="E18" s="939"/>
      <c r="F18" s="939"/>
      <c r="G18" s="939"/>
      <c r="H18" s="940"/>
      <c r="I18" s="941" t="s">
        <v>667</v>
      </c>
      <c r="J18" s="942"/>
      <c r="K18" s="942"/>
      <c r="L18" s="942"/>
      <c r="M18" s="942"/>
      <c r="N18" s="942"/>
      <c r="O18" s="942"/>
      <c r="P18" s="942"/>
      <c r="Q18" s="942"/>
      <c r="R18" s="942"/>
      <c r="S18" s="942"/>
      <c r="T18" s="942"/>
      <c r="U18" s="942"/>
      <c r="V18" s="942"/>
      <c r="W18" s="942"/>
      <c r="X18" s="942"/>
      <c r="Y18" s="942"/>
      <c r="Z18" s="942"/>
      <c r="AA18" s="943"/>
      <c r="AB18" s="122"/>
    </row>
    <row r="19" spans="2:28" ht="16.5" customHeight="1" thickBot="1" x14ac:dyDescent="0.4">
      <c r="B19" s="120"/>
      <c r="C19" s="119"/>
      <c r="D19" s="119"/>
      <c r="E19" s="119"/>
      <c r="F19" s="119"/>
      <c r="G19" s="119"/>
      <c r="H19" s="119"/>
      <c r="I19" s="333"/>
      <c r="J19" s="333"/>
      <c r="K19" s="333"/>
      <c r="L19" s="333"/>
      <c r="M19" s="333"/>
      <c r="N19" s="333"/>
      <c r="O19" s="333"/>
      <c r="P19" s="333"/>
      <c r="Q19" s="333"/>
      <c r="R19" s="333"/>
      <c r="S19" s="333"/>
      <c r="T19" s="333"/>
      <c r="U19" s="333"/>
      <c r="V19" s="333"/>
      <c r="W19" s="333"/>
      <c r="X19" s="333"/>
      <c r="Y19" s="333"/>
      <c r="Z19" s="333"/>
      <c r="AA19" s="333"/>
      <c r="AB19" s="122"/>
    </row>
    <row r="20" spans="2:28" ht="22.5" customHeight="1" x14ac:dyDescent="0.35">
      <c r="B20" s="120"/>
      <c r="C20" s="843" t="s">
        <v>17</v>
      </c>
      <c r="D20" s="844"/>
      <c r="E20" s="844"/>
      <c r="F20" s="844"/>
      <c r="G20" s="844"/>
      <c r="H20" s="968"/>
      <c r="I20" s="804" t="s">
        <v>668</v>
      </c>
      <c r="J20" s="805"/>
      <c r="K20" s="805"/>
      <c r="L20" s="806"/>
      <c r="M20" s="929" t="s">
        <v>18</v>
      </c>
      <c r="N20" s="930"/>
      <c r="O20" s="930"/>
      <c r="P20" s="930"/>
      <c r="Q20" s="930"/>
      <c r="R20" s="930"/>
      <c r="S20" s="931"/>
      <c r="T20" s="929" t="s">
        <v>19</v>
      </c>
      <c r="U20" s="930"/>
      <c r="V20" s="930"/>
      <c r="W20" s="930"/>
      <c r="X20" s="930"/>
      <c r="Y20" s="930"/>
      <c r="Z20" s="930"/>
      <c r="AA20" s="931"/>
      <c r="AB20" s="122"/>
    </row>
    <row r="21" spans="2:28" ht="30.75" customHeight="1" thickBot="1" x14ac:dyDescent="0.4">
      <c r="B21" s="120"/>
      <c r="C21" s="845"/>
      <c r="D21" s="846"/>
      <c r="E21" s="846"/>
      <c r="F21" s="846"/>
      <c r="G21" s="846"/>
      <c r="H21" s="969"/>
      <c r="I21" s="807"/>
      <c r="J21" s="808"/>
      <c r="K21" s="808"/>
      <c r="L21" s="809"/>
      <c r="M21" s="2383" t="s">
        <v>60</v>
      </c>
      <c r="N21" s="2384"/>
      <c r="O21" s="2384"/>
      <c r="P21" s="2384"/>
      <c r="Q21" s="2384"/>
      <c r="R21" s="2384"/>
      <c r="S21" s="2385"/>
      <c r="T21" s="2386" t="s">
        <v>61</v>
      </c>
      <c r="U21" s="2387"/>
      <c r="V21" s="2387"/>
      <c r="W21" s="2387"/>
      <c r="X21" s="2387"/>
      <c r="Y21" s="2387"/>
      <c r="Z21" s="2387"/>
      <c r="AA21" s="2388"/>
      <c r="AB21" s="122"/>
    </row>
    <row r="22" spans="2:28" ht="15" thickBot="1" x14ac:dyDescent="0.4">
      <c r="B22" s="120"/>
      <c r="C22" s="121"/>
      <c r="D22" s="121"/>
      <c r="E22" s="121"/>
      <c r="F22" s="121"/>
      <c r="G22" s="121"/>
      <c r="H22" s="121"/>
      <c r="I22" s="121"/>
      <c r="J22" s="121"/>
      <c r="K22" s="121"/>
      <c r="L22" s="121"/>
      <c r="M22" s="121"/>
      <c r="N22" s="121"/>
      <c r="O22" s="121"/>
      <c r="P22" s="121"/>
      <c r="Q22" s="121"/>
      <c r="R22" s="121"/>
      <c r="S22" s="121"/>
      <c r="T22" s="121"/>
      <c r="U22" s="121"/>
      <c r="V22" s="121"/>
      <c r="W22" s="121"/>
      <c r="X22" s="121"/>
      <c r="Y22" s="121"/>
      <c r="Z22" s="121"/>
      <c r="AA22" s="121"/>
      <c r="AB22" s="122"/>
    </row>
    <row r="23" spans="2:28" ht="31.5" customHeight="1" x14ac:dyDescent="0.35">
      <c r="B23" s="120"/>
      <c r="C23" s="929" t="s">
        <v>22</v>
      </c>
      <c r="D23" s="930"/>
      <c r="E23" s="930"/>
      <c r="F23" s="930"/>
      <c r="G23" s="930"/>
      <c r="H23" s="930"/>
      <c r="I23" s="931"/>
      <c r="J23" s="929" t="s">
        <v>23</v>
      </c>
      <c r="K23" s="930"/>
      <c r="L23" s="930"/>
      <c r="M23" s="930"/>
      <c r="N23" s="930"/>
      <c r="O23" s="930"/>
      <c r="P23" s="931"/>
      <c r="Q23" s="929" t="s">
        <v>24</v>
      </c>
      <c r="R23" s="930"/>
      <c r="S23" s="930"/>
      <c r="T23" s="930"/>
      <c r="U23" s="930"/>
      <c r="V23" s="930"/>
      <c r="W23" s="930"/>
      <c r="X23" s="930"/>
      <c r="Y23" s="930"/>
      <c r="Z23" s="930"/>
      <c r="AA23" s="931"/>
      <c r="AB23" s="122"/>
    </row>
    <row r="24" spans="2:28" ht="38.25" customHeight="1" thickBot="1" x14ac:dyDescent="0.4">
      <c r="B24" s="120"/>
      <c r="C24" s="932" t="s">
        <v>669</v>
      </c>
      <c r="D24" s="933"/>
      <c r="E24" s="933"/>
      <c r="F24" s="933"/>
      <c r="G24" s="933"/>
      <c r="H24" s="933"/>
      <c r="I24" s="934"/>
      <c r="J24" s="932" t="s">
        <v>670</v>
      </c>
      <c r="K24" s="933"/>
      <c r="L24" s="933"/>
      <c r="M24" s="933"/>
      <c r="N24" s="933"/>
      <c r="O24" s="933"/>
      <c r="P24" s="934"/>
      <c r="Q24" s="935" t="s">
        <v>496</v>
      </c>
      <c r="R24" s="936"/>
      <c r="S24" s="936"/>
      <c r="T24" s="936"/>
      <c r="U24" s="936"/>
      <c r="V24" s="936"/>
      <c r="W24" s="936"/>
      <c r="X24" s="936"/>
      <c r="Y24" s="936"/>
      <c r="Z24" s="936"/>
      <c r="AA24" s="937"/>
      <c r="AB24" s="122"/>
    </row>
    <row r="25" spans="2:28" ht="15" thickBot="1" x14ac:dyDescent="0.4">
      <c r="B25" s="120"/>
      <c r="C25" s="121"/>
      <c r="D25" s="121"/>
      <c r="E25" s="121"/>
      <c r="F25" s="121"/>
      <c r="G25" s="121"/>
      <c r="H25" s="121"/>
      <c r="I25" s="121"/>
      <c r="J25" s="121"/>
      <c r="K25" s="121"/>
      <c r="L25" s="121"/>
      <c r="M25" s="121"/>
      <c r="N25" s="121"/>
      <c r="O25" s="121"/>
      <c r="P25" s="121"/>
      <c r="Q25" s="121"/>
      <c r="R25" s="121"/>
      <c r="S25" s="121"/>
      <c r="T25" s="121"/>
      <c r="U25" s="121"/>
      <c r="V25" s="121"/>
      <c r="W25" s="121"/>
      <c r="X25" s="121"/>
      <c r="Y25" s="121"/>
      <c r="Z25" s="121"/>
      <c r="AA25" s="121"/>
      <c r="AB25" s="122"/>
    </row>
    <row r="26" spans="2:28" ht="81" customHeight="1" thickBot="1" x14ac:dyDescent="0.4">
      <c r="B26" s="120"/>
      <c r="C26" s="938" t="s">
        <v>26</v>
      </c>
      <c r="D26" s="939"/>
      <c r="E26" s="939"/>
      <c r="F26" s="939"/>
      <c r="G26" s="939"/>
      <c r="H26" s="940"/>
      <c r="I26" s="2389" t="s">
        <v>671</v>
      </c>
      <c r="J26" s="2390"/>
      <c r="K26" s="2390"/>
      <c r="L26" s="2390"/>
      <c r="M26" s="2390"/>
      <c r="N26" s="2390"/>
      <c r="O26" s="2390"/>
      <c r="P26" s="2390"/>
      <c r="Q26" s="2390"/>
      <c r="R26" s="2390"/>
      <c r="S26" s="2390"/>
      <c r="T26" s="2390"/>
      <c r="U26" s="2390"/>
      <c r="V26" s="2390"/>
      <c r="W26" s="2390"/>
      <c r="X26" s="2390"/>
      <c r="Y26" s="2390"/>
      <c r="Z26" s="2390"/>
      <c r="AA26" s="2391"/>
      <c r="AB26" s="122"/>
    </row>
    <row r="27" spans="2:28" ht="15" thickBot="1" x14ac:dyDescent="0.4">
      <c r="B27" s="120"/>
      <c r="C27" s="119"/>
      <c r="D27" s="119"/>
      <c r="E27" s="119"/>
      <c r="F27" s="119"/>
      <c r="G27" s="119"/>
      <c r="H27" s="119"/>
      <c r="I27" s="333"/>
      <c r="J27" s="333"/>
      <c r="K27" s="333"/>
      <c r="L27" s="333"/>
      <c r="M27" s="333"/>
      <c r="N27" s="333"/>
      <c r="O27" s="333"/>
      <c r="P27" s="333"/>
      <c r="Q27" s="333"/>
      <c r="R27" s="333"/>
      <c r="S27" s="333"/>
      <c r="T27" s="333"/>
      <c r="U27" s="333"/>
      <c r="V27" s="333"/>
      <c r="W27" s="333"/>
      <c r="X27" s="333"/>
      <c r="Y27" s="333"/>
      <c r="Z27" s="333"/>
      <c r="AA27" s="333"/>
      <c r="AB27" s="122"/>
    </row>
    <row r="28" spans="2:28" ht="53.25" customHeight="1" thickBot="1" x14ac:dyDescent="0.4">
      <c r="B28" s="120"/>
      <c r="C28" s="938" t="s">
        <v>28</v>
      </c>
      <c r="D28" s="939"/>
      <c r="E28" s="939"/>
      <c r="F28" s="939"/>
      <c r="G28" s="939"/>
      <c r="H28" s="940"/>
      <c r="I28" s="818" t="s">
        <v>51</v>
      </c>
      <c r="J28" s="941"/>
      <c r="K28" s="944" t="s">
        <v>29</v>
      </c>
      <c r="L28" s="945"/>
      <c r="M28" s="945"/>
      <c r="N28" s="946"/>
      <c r="O28" s="1125" t="s">
        <v>30</v>
      </c>
      <c r="P28" s="1124"/>
      <c r="Q28" s="1124"/>
      <c r="R28" s="1126"/>
      <c r="S28" s="123"/>
      <c r="T28" s="1124" t="s">
        <v>31</v>
      </c>
      <c r="U28" s="1124"/>
      <c r="V28" s="1126"/>
      <c r="W28" s="124" t="s">
        <v>32</v>
      </c>
      <c r="X28" s="1208" t="s">
        <v>33</v>
      </c>
      <c r="Y28" s="1209"/>
      <c r="Z28" s="1210"/>
      <c r="AA28" s="137"/>
      <c r="AB28" s="122"/>
    </row>
    <row r="29" spans="2:28" ht="15" thickBot="1" x14ac:dyDescent="0.4">
      <c r="B29" s="120"/>
      <c r="C29" s="121"/>
      <c r="D29" s="121"/>
      <c r="E29" s="121"/>
      <c r="F29" s="121"/>
      <c r="G29" s="121"/>
      <c r="H29" s="121"/>
      <c r="I29" s="121"/>
      <c r="J29" s="121"/>
      <c r="K29" s="121"/>
      <c r="L29" s="121"/>
      <c r="M29" s="121"/>
      <c r="N29" s="121"/>
      <c r="O29" s="121"/>
      <c r="P29" s="121"/>
      <c r="Q29" s="121"/>
      <c r="R29" s="121"/>
      <c r="S29" s="121"/>
      <c r="T29" s="121"/>
      <c r="U29" s="121"/>
      <c r="V29" s="121"/>
      <c r="W29" s="121"/>
      <c r="X29" s="121"/>
      <c r="Y29" s="121"/>
      <c r="Z29" s="121"/>
      <c r="AA29" s="121"/>
      <c r="AB29" s="122"/>
    </row>
    <row r="30" spans="2:28" ht="15" customHeight="1" x14ac:dyDescent="0.35">
      <c r="B30" s="120"/>
      <c r="C30" s="778" t="s">
        <v>34</v>
      </c>
      <c r="D30" s="779"/>
      <c r="E30" s="779"/>
      <c r="F30" s="779"/>
      <c r="G30" s="779"/>
      <c r="H30" s="779"/>
      <c r="I30" s="779"/>
      <c r="J30" s="780"/>
      <c r="K30" s="787" t="s">
        <v>35</v>
      </c>
      <c r="L30" s="788"/>
      <c r="M30" s="788"/>
      <c r="N30" s="788"/>
      <c r="O30" s="788"/>
      <c r="P30" s="788"/>
      <c r="Q30" s="788"/>
      <c r="R30" s="788"/>
      <c r="S30" s="789" t="s">
        <v>36</v>
      </c>
      <c r="T30" s="789"/>
      <c r="U30" s="789"/>
      <c r="V30" s="789"/>
      <c r="W30" s="789"/>
      <c r="X30" s="915" t="s">
        <v>37</v>
      </c>
      <c r="Y30" s="915"/>
      <c r="Z30" s="915"/>
      <c r="AA30" s="916"/>
      <c r="AB30" s="122"/>
    </row>
    <row r="31" spans="2:28" ht="14.25" customHeight="1" x14ac:dyDescent="0.35">
      <c r="B31" s="120"/>
      <c r="C31" s="781"/>
      <c r="D31" s="782"/>
      <c r="E31" s="782"/>
      <c r="F31" s="782"/>
      <c r="G31" s="782"/>
      <c r="H31" s="782"/>
      <c r="I31" s="782"/>
      <c r="J31" s="783"/>
      <c r="K31" s="795" t="s">
        <v>38</v>
      </c>
      <c r="L31" s="771"/>
      <c r="M31" s="771"/>
      <c r="N31" s="771"/>
      <c r="O31" s="771" t="s">
        <v>39</v>
      </c>
      <c r="P31" s="771"/>
      <c r="Q31" s="771"/>
      <c r="R31" s="771"/>
      <c r="S31" s="771" t="s">
        <v>38</v>
      </c>
      <c r="T31" s="771"/>
      <c r="U31" s="771" t="s">
        <v>39</v>
      </c>
      <c r="V31" s="771"/>
      <c r="W31" s="771"/>
      <c r="X31" s="771" t="s">
        <v>38</v>
      </c>
      <c r="Y31" s="771"/>
      <c r="Z31" s="771" t="s">
        <v>39</v>
      </c>
      <c r="AA31" s="772"/>
      <c r="AB31" s="122"/>
    </row>
    <row r="32" spans="2:28" ht="15" customHeight="1" thickBot="1" x14ac:dyDescent="0.4">
      <c r="B32" s="120"/>
      <c r="C32" s="784"/>
      <c r="D32" s="785"/>
      <c r="E32" s="785"/>
      <c r="F32" s="785"/>
      <c r="G32" s="785"/>
      <c r="H32" s="785"/>
      <c r="I32" s="785"/>
      <c r="J32" s="786"/>
      <c r="K32" s="2395">
        <v>0.8</v>
      </c>
      <c r="L32" s="2396"/>
      <c r="M32" s="2396"/>
      <c r="N32" s="2396"/>
      <c r="O32" s="2397">
        <v>0.85</v>
      </c>
      <c r="P32" s="2396"/>
      <c r="Q32" s="2396"/>
      <c r="R32" s="2396"/>
      <c r="S32" s="2397">
        <v>0.86</v>
      </c>
      <c r="T32" s="2396"/>
      <c r="U32" s="2397">
        <v>0.95</v>
      </c>
      <c r="V32" s="2396"/>
      <c r="W32" s="2396"/>
      <c r="X32" s="2397">
        <v>0.96</v>
      </c>
      <c r="Y32" s="2396"/>
      <c r="Z32" s="2397">
        <v>1</v>
      </c>
      <c r="AA32" s="2398"/>
      <c r="AB32" s="122"/>
    </row>
    <row r="33" spans="2:28" ht="15" thickBot="1" x14ac:dyDescent="0.4">
      <c r="B33" s="120"/>
      <c r="C33" s="121"/>
      <c r="D33" s="121"/>
      <c r="E33" s="121"/>
      <c r="F33" s="121"/>
      <c r="G33" s="121"/>
      <c r="H33" s="121"/>
      <c r="I33" s="121"/>
      <c r="J33" s="121"/>
      <c r="K33" s="121"/>
      <c r="L33" s="121"/>
      <c r="M33" s="121"/>
      <c r="N33" s="121"/>
      <c r="O33" s="121"/>
      <c r="P33" s="121"/>
      <c r="Q33" s="121"/>
      <c r="R33" s="121"/>
      <c r="S33" s="121"/>
      <c r="T33" s="121"/>
      <c r="U33" s="121"/>
      <c r="V33" s="121"/>
      <c r="W33" s="121"/>
      <c r="X33" s="121"/>
      <c r="Y33" s="121"/>
      <c r="Z33" s="121"/>
      <c r="AA33" s="121"/>
      <c r="AB33" s="122"/>
    </row>
    <row r="34" spans="2:28" s="104" customFormat="1" ht="15" thickBot="1" x14ac:dyDescent="0.4">
      <c r="B34" s="102"/>
      <c r="C34" s="768" t="s">
        <v>40</v>
      </c>
      <c r="D34" s="769"/>
      <c r="E34" s="769"/>
      <c r="F34" s="769"/>
      <c r="G34" s="769"/>
      <c r="H34" s="769"/>
      <c r="I34" s="769"/>
      <c r="J34" s="769"/>
      <c r="K34" s="769"/>
      <c r="L34" s="769"/>
      <c r="M34" s="769"/>
      <c r="N34" s="769"/>
      <c r="O34" s="769"/>
      <c r="P34" s="769"/>
      <c r="Q34" s="769"/>
      <c r="R34" s="769"/>
      <c r="S34" s="769"/>
      <c r="T34" s="769"/>
      <c r="U34" s="769"/>
      <c r="V34" s="769"/>
      <c r="W34" s="769"/>
      <c r="X34" s="769"/>
      <c r="Y34" s="769"/>
      <c r="Z34" s="769"/>
      <c r="AA34" s="770"/>
      <c r="AB34" s="122"/>
    </row>
    <row r="35" spans="2:28" s="104" customFormat="1" ht="147.75" customHeight="1" thickBot="1" x14ac:dyDescent="0.4">
      <c r="B35" s="102"/>
      <c r="C35" s="768" t="s">
        <v>41</v>
      </c>
      <c r="D35" s="769"/>
      <c r="E35" s="769"/>
      <c r="F35" s="769"/>
      <c r="G35" s="770"/>
      <c r="H35" s="332" t="s">
        <v>672</v>
      </c>
      <c r="I35" s="332" t="s">
        <v>673</v>
      </c>
      <c r="J35" s="332" t="s">
        <v>42</v>
      </c>
      <c r="K35" s="1023" t="s">
        <v>43</v>
      </c>
      <c r="L35" s="766"/>
      <c r="M35" s="766"/>
      <c r="N35" s="766"/>
      <c r="O35" s="766"/>
      <c r="P35" s="766"/>
      <c r="Q35" s="766"/>
      <c r="R35" s="766"/>
      <c r="S35" s="766"/>
      <c r="T35" s="766"/>
      <c r="U35" s="766"/>
      <c r="V35" s="766"/>
      <c r="W35" s="766"/>
      <c r="X35" s="766"/>
      <c r="Y35" s="766"/>
      <c r="Z35" s="766"/>
      <c r="AA35" s="1024"/>
      <c r="AB35" s="122"/>
    </row>
    <row r="36" spans="2:28" s="104" customFormat="1" ht="131.25" customHeight="1" x14ac:dyDescent="0.35">
      <c r="B36" s="102"/>
      <c r="C36" s="1094" t="s">
        <v>674</v>
      </c>
      <c r="D36" s="1281"/>
      <c r="E36" s="1281"/>
      <c r="F36" s="1281"/>
      <c r="G36" s="1282"/>
      <c r="H36" s="138">
        <v>112</v>
      </c>
      <c r="I36" s="138">
        <v>112</v>
      </c>
      <c r="J36" s="139">
        <f>+H36/I36</f>
        <v>1</v>
      </c>
      <c r="K36" s="2013" t="s">
        <v>844</v>
      </c>
      <c r="L36" s="2014"/>
      <c r="M36" s="2014"/>
      <c r="N36" s="2014"/>
      <c r="O36" s="2014"/>
      <c r="P36" s="2014"/>
      <c r="Q36" s="2014"/>
      <c r="R36" s="2014"/>
      <c r="S36" s="2014"/>
      <c r="T36" s="2014"/>
      <c r="U36" s="2014"/>
      <c r="V36" s="2014"/>
      <c r="W36" s="2014"/>
      <c r="X36" s="2014"/>
      <c r="Y36" s="2014"/>
      <c r="Z36" s="2014"/>
      <c r="AA36" s="2015"/>
      <c r="AB36" s="122"/>
    </row>
    <row r="37" spans="2:28" s="104" customFormat="1" ht="226.5" customHeight="1" thickBot="1" x14ac:dyDescent="0.4">
      <c r="B37" s="102"/>
      <c r="C37" s="1094" t="s">
        <v>675</v>
      </c>
      <c r="D37" s="1281"/>
      <c r="E37" s="1281"/>
      <c r="F37" s="1281"/>
      <c r="G37" s="1282"/>
      <c r="H37" s="176"/>
      <c r="I37" s="176"/>
      <c r="J37" s="139" t="e">
        <f>+H37/I37</f>
        <v>#DIV/0!</v>
      </c>
      <c r="K37" s="2392"/>
      <c r="L37" s="2393"/>
      <c r="M37" s="2393"/>
      <c r="N37" s="2393"/>
      <c r="O37" s="2393"/>
      <c r="P37" s="2393"/>
      <c r="Q37" s="2393"/>
      <c r="R37" s="2393"/>
      <c r="S37" s="2393"/>
      <c r="T37" s="2393"/>
      <c r="U37" s="2393"/>
      <c r="V37" s="2393"/>
      <c r="W37" s="2393"/>
      <c r="X37" s="2393"/>
      <c r="Y37" s="2393"/>
      <c r="Z37" s="2393"/>
      <c r="AA37" s="2394"/>
      <c r="AB37" s="122"/>
    </row>
    <row r="38" spans="2:28" s="104" customFormat="1" ht="15.75" customHeight="1" thickBot="1" x14ac:dyDescent="0.4">
      <c r="B38" s="102"/>
      <c r="C38" s="1146" t="s">
        <v>46</v>
      </c>
      <c r="D38" s="1147"/>
      <c r="E38" s="1147"/>
      <c r="F38" s="1147"/>
      <c r="G38" s="1148"/>
      <c r="H38" s="140">
        <f>+H36+H37</f>
        <v>112</v>
      </c>
      <c r="I38" s="140">
        <f>+I36+I37</f>
        <v>112</v>
      </c>
      <c r="J38" s="141" t="e">
        <f>AVERAGE(J36:J37)</f>
        <v>#DIV/0!</v>
      </c>
      <c r="K38" s="1149"/>
      <c r="L38" s="1150"/>
      <c r="M38" s="1150"/>
      <c r="N38" s="1150"/>
      <c r="O38" s="1150"/>
      <c r="P38" s="1150"/>
      <c r="Q38" s="1150"/>
      <c r="R38" s="1150"/>
      <c r="S38" s="1150"/>
      <c r="T38" s="1150"/>
      <c r="U38" s="1150"/>
      <c r="V38" s="1150"/>
      <c r="W38" s="1150"/>
      <c r="X38" s="1150"/>
      <c r="Y38" s="1150"/>
      <c r="Z38" s="1150"/>
      <c r="AA38" s="1151"/>
      <c r="AB38" s="122"/>
    </row>
    <row r="39" spans="2:28" s="104" customFormat="1" ht="5.25" customHeight="1" x14ac:dyDescent="0.35">
      <c r="B39" s="102"/>
      <c r="C39" s="121"/>
      <c r="D39" s="121"/>
      <c r="E39" s="121"/>
      <c r="F39" s="121"/>
      <c r="G39" s="121"/>
      <c r="H39" s="142"/>
      <c r="I39" s="142"/>
      <c r="J39" s="143"/>
      <c r="K39" s="121"/>
      <c r="L39" s="121"/>
      <c r="M39" s="121"/>
      <c r="N39" s="121"/>
      <c r="O39" s="121"/>
      <c r="P39" s="121"/>
      <c r="Q39" s="121"/>
      <c r="R39" s="121"/>
      <c r="S39" s="121"/>
      <c r="T39" s="121"/>
      <c r="U39" s="121"/>
      <c r="V39" s="121"/>
      <c r="W39" s="121"/>
      <c r="X39" s="121"/>
      <c r="Y39" s="121"/>
      <c r="Z39" s="121"/>
      <c r="AA39" s="121"/>
      <c r="AB39" s="122"/>
    </row>
    <row r="40" spans="2:28" s="104" customFormat="1" ht="15" thickBot="1" x14ac:dyDescent="0.4">
      <c r="B40" s="102"/>
      <c r="C40" s="121"/>
      <c r="D40" s="121"/>
      <c r="E40" s="121"/>
      <c r="F40" s="121"/>
      <c r="G40" s="121"/>
      <c r="H40" s="142"/>
      <c r="I40" s="142"/>
      <c r="J40" s="143"/>
      <c r="K40" s="121"/>
      <c r="L40" s="121"/>
      <c r="M40" s="121"/>
      <c r="N40" s="121"/>
      <c r="O40" s="121"/>
      <c r="P40" s="121"/>
      <c r="Q40" s="121"/>
      <c r="R40" s="121"/>
      <c r="S40" s="121"/>
      <c r="T40" s="121"/>
      <c r="U40" s="121"/>
      <c r="V40" s="121"/>
      <c r="W40" s="121"/>
      <c r="X40" s="121"/>
      <c r="Y40" s="121"/>
      <c r="Z40" s="121"/>
      <c r="AA40" s="121"/>
      <c r="AB40" s="122"/>
    </row>
    <row r="41" spans="2:28" s="104" customFormat="1" x14ac:dyDescent="0.35">
      <c r="B41" s="102"/>
      <c r="C41" s="798" t="s">
        <v>47</v>
      </c>
      <c r="D41" s="799"/>
      <c r="E41" s="799"/>
      <c r="F41" s="799"/>
      <c r="G41" s="799"/>
      <c r="H41" s="799"/>
      <c r="I41" s="799"/>
      <c r="J41" s="799"/>
      <c r="K41" s="799"/>
      <c r="L41" s="799"/>
      <c r="M41" s="799"/>
      <c r="N41" s="799"/>
      <c r="O41" s="799"/>
      <c r="P41" s="799"/>
      <c r="Q41" s="799"/>
      <c r="R41" s="799"/>
      <c r="S41" s="799"/>
      <c r="T41" s="799"/>
      <c r="U41" s="799"/>
      <c r="V41" s="799"/>
      <c r="W41" s="799"/>
      <c r="X41" s="799"/>
      <c r="Y41" s="799"/>
      <c r="Z41" s="799"/>
      <c r="AA41" s="800"/>
      <c r="AB41" s="122"/>
    </row>
    <row r="42" spans="2:28" ht="15" thickBot="1" x14ac:dyDescent="0.4">
      <c r="B42" s="120"/>
      <c r="C42" s="1236"/>
      <c r="D42" s="1278"/>
      <c r="E42" s="1278"/>
      <c r="F42" s="1278"/>
      <c r="G42" s="1278"/>
      <c r="H42" s="1278"/>
      <c r="I42" s="1278"/>
      <c r="J42" s="1278"/>
      <c r="K42" s="1278"/>
      <c r="L42" s="1278"/>
      <c r="M42" s="1278"/>
      <c r="N42" s="1278"/>
      <c r="O42" s="1278"/>
      <c r="P42" s="1278"/>
      <c r="Q42" s="1278"/>
      <c r="R42" s="1278"/>
      <c r="S42" s="1278"/>
      <c r="T42" s="1278"/>
      <c r="U42" s="1278"/>
      <c r="V42" s="1278"/>
      <c r="W42" s="1278"/>
      <c r="X42" s="1278"/>
      <c r="Y42" s="1278"/>
      <c r="Z42" s="1278"/>
      <c r="AA42" s="1238"/>
      <c r="AB42" s="122"/>
    </row>
    <row r="43" spans="2:28" x14ac:dyDescent="0.35">
      <c r="B43" s="120"/>
      <c r="C43" s="724"/>
      <c r="D43" s="725"/>
      <c r="E43" s="725"/>
      <c r="F43" s="725"/>
      <c r="G43" s="725"/>
      <c r="H43" s="725"/>
      <c r="I43" s="725"/>
      <c r="J43" s="725"/>
      <c r="K43" s="725"/>
      <c r="L43" s="725"/>
      <c r="M43" s="725"/>
      <c r="N43" s="725"/>
      <c r="O43" s="725"/>
      <c r="P43" s="725"/>
      <c r="Q43" s="725"/>
      <c r="R43" s="725"/>
      <c r="S43" s="725"/>
      <c r="T43" s="725"/>
      <c r="U43" s="725"/>
      <c r="V43" s="725"/>
      <c r="W43" s="725"/>
      <c r="X43" s="725"/>
      <c r="Y43" s="725"/>
      <c r="Z43" s="725"/>
      <c r="AA43" s="726"/>
      <c r="AB43" s="122"/>
    </row>
    <row r="44" spans="2:28" x14ac:dyDescent="0.35">
      <c r="B44" s="120"/>
      <c r="C44" s="727"/>
      <c r="D44" s="728"/>
      <c r="E44" s="728"/>
      <c r="F44" s="728"/>
      <c r="G44" s="728"/>
      <c r="H44" s="728"/>
      <c r="I44" s="728"/>
      <c r="J44" s="728"/>
      <c r="K44" s="728"/>
      <c r="L44" s="728"/>
      <c r="M44" s="728"/>
      <c r="N44" s="728"/>
      <c r="O44" s="728"/>
      <c r="P44" s="728"/>
      <c r="Q44" s="728"/>
      <c r="R44" s="728"/>
      <c r="S44" s="728"/>
      <c r="T44" s="728"/>
      <c r="U44" s="728"/>
      <c r="V44" s="728"/>
      <c r="W44" s="728"/>
      <c r="X44" s="728"/>
      <c r="Y44" s="728"/>
      <c r="Z44" s="728"/>
      <c r="AA44" s="729"/>
      <c r="AB44" s="122"/>
    </row>
    <row r="45" spans="2:28" x14ac:dyDescent="0.35">
      <c r="B45" s="120"/>
      <c r="C45" s="727"/>
      <c r="D45" s="728"/>
      <c r="E45" s="728"/>
      <c r="F45" s="728"/>
      <c r="G45" s="728"/>
      <c r="H45" s="728"/>
      <c r="I45" s="728"/>
      <c r="J45" s="728"/>
      <c r="K45" s="728"/>
      <c r="L45" s="728"/>
      <c r="M45" s="728"/>
      <c r="N45" s="728"/>
      <c r="O45" s="728"/>
      <c r="P45" s="728"/>
      <c r="Q45" s="728"/>
      <c r="R45" s="728"/>
      <c r="S45" s="728"/>
      <c r="T45" s="728"/>
      <c r="U45" s="728"/>
      <c r="V45" s="728"/>
      <c r="W45" s="728"/>
      <c r="X45" s="728"/>
      <c r="Y45" s="728"/>
      <c r="Z45" s="728"/>
      <c r="AA45" s="729"/>
      <c r="AB45" s="122"/>
    </row>
    <row r="46" spans="2:28" x14ac:dyDescent="0.35">
      <c r="B46" s="120"/>
      <c r="C46" s="727"/>
      <c r="D46" s="728"/>
      <c r="E46" s="728"/>
      <c r="F46" s="728"/>
      <c r="G46" s="728"/>
      <c r="H46" s="728"/>
      <c r="I46" s="728"/>
      <c r="J46" s="728"/>
      <c r="K46" s="728"/>
      <c r="L46" s="728"/>
      <c r="M46" s="728"/>
      <c r="N46" s="728"/>
      <c r="O46" s="728"/>
      <c r="P46" s="728"/>
      <c r="Q46" s="728"/>
      <c r="R46" s="728"/>
      <c r="S46" s="728"/>
      <c r="T46" s="728"/>
      <c r="U46" s="728"/>
      <c r="V46" s="728"/>
      <c r="W46" s="728"/>
      <c r="X46" s="728"/>
      <c r="Y46" s="728"/>
      <c r="Z46" s="728"/>
      <c r="AA46" s="729"/>
      <c r="AB46" s="122"/>
    </row>
    <row r="47" spans="2:28" x14ac:dyDescent="0.35">
      <c r="B47" s="120"/>
      <c r="C47" s="727"/>
      <c r="D47" s="728"/>
      <c r="E47" s="728"/>
      <c r="F47" s="728"/>
      <c r="G47" s="728"/>
      <c r="H47" s="728"/>
      <c r="I47" s="728"/>
      <c r="J47" s="728"/>
      <c r="K47" s="728"/>
      <c r="L47" s="728"/>
      <c r="M47" s="728"/>
      <c r="N47" s="728"/>
      <c r="O47" s="728"/>
      <c r="P47" s="728"/>
      <c r="Q47" s="728"/>
      <c r="R47" s="728"/>
      <c r="S47" s="728"/>
      <c r="T47" s="728"/>
      <c r="U47" s="728"/>
      <c r="V47" s="728"/>
      <c r="W47" s="728"/>
      <c r="X47" s="728"/>
      <c r="Y47" s="728"/>
      <c r="Z47" s="728"/>
      <c r="AA47" s="729"/>
      <c r="AB47" s="122"/>
    </row>
    <row r="48" spans="2:28" x14ac:dyDescent="0.35">
      <c r="B48" s="120"/>
      <c r="C48" s="727"/>
      <c r="D48" s="728"/>
      <c r="E48" s="728"/>
      <c r="F48" s="728"/>
      <c r="G48" s="728"/>
      <c r="H48" s="728"/>
      <c r="I48" s="728"/>
      <c r="J48" s="728"/>
      <c r="K48" s="728"/>
      <c r="L48" s="728"/>
      <c r="M48" s="728"/>
      <c r="N48" s="728"/>
      <c r="O48" s="728"/>
      <c r="P48" s="728"/>
      <c r="Q48" s="728"/>
      <c r="R48" s="728"/>
      <c r="S48" s="728"/>
      <c r="T48" s="728"/>
      <c r="U48" s="728"/>
      <c r="V48" s="728"/>
      <c r="W48" s="728"/>
      <c r="X48" s="728"/>
      <c r="Y48" s="728"/>
      <c r="Z48" s="728"/>
      <c r="AA48" s="729"/>
      <c r="AB48" s="122"/>
    </row>
    <row r="49" spans="2:28" x14ac:dyDescent="0.35">
      <c r="B49" s="120"/>
      <c r="C49" s="727"/>
      <c r="D49" s="728"/>
      <c r="E49" s="728"/>
      <c r="F49" s="728"/>
      <c r="G49" s="728"/>
      <c r="H49" s="728"/>
      <c r="I49" s="728"/>
      <c r="J49" s="728"/>
      <c r="K49" s="728"/>
      <c r="L49" s="728"/>
      <c r="M49" s="728"/>
      <c r="N49" s="728"/>
      <c r="O49" s="728"/>
      <c r="P49" s="728"/>
      <c r="Q49" s="728"/>
      <c r="R49" s="728"/>
      <c r="S49" s="728"/>
      <c r="T49" s="728"/>
      <c r="U49" s="728"/>
      <c r="V49" s="728"/>
      <c r="W49" s="728"/>
      <c r="X49" s="728"/>
      <c r="Y49" s="728"/>
      <c r="Z49" s="728"/>
      <c r="AA49" s="729"/>
      <c r="AB49" s="122"/>
    </row>
    <row r="50" spans="2:28" x14ac:dyDescent="0.35">
      <c r="B50" s="120"/>
      <c r="C50" s="727"/>
      <c r="D50" s="728"/>
      <c r="E50" s="728"/>
      <c r="F50" s="728"/>
      <c r="G50" s="728"/>
      <c r="H50" s="728"/>
      <c r="I50" s="728"/>
      <c r="J50" s="728"/>
      <c r="K50" s="728"/>
      <c r="L50" s="728"/>
      <c r="M50" s="728"/>
      <c r="N50" s="728"/>
      <c r="O50" s="728"/>
      <c r="P50" s="728"/>
      <c r="Q50" s="728"/>
      <c r="R50" s="728"/>
      <c r="S50" s="728"/>
      <c r="T50" s="728"/>
      <c r="U50" s="728"/>
      <c r="V50" s="728"/>
      <c r="W50" s="728"/>
      <c r="X50" s="728"/>
      <c r="Y50" s="728"/>
      <c r="Z50" s="728"/>
      <c r="AA50" s="729"/>
      <c r="AB50" s="122"/>
    </row>
    <row r="51" spans="2:28" x14ac:dyDescent="0.35">
      <c r="B51" s="120"/>
      <c r="C51" s="727"/>
      <c r="D51" s="728"/>
      <c r="E51" s="728"/>
      <c r="F51" s="728"/>
      <c r="G51" s="728"/>
      <c r="H51" s="728"/>
      <c r="I51" s="728"/>
      <c r="J51" s="728"/>
      <c r="K51" s="728"/>
      <c r="L51" s="728"/>
      <c r="M51" s="728"/>
      <c r="N51" s="728"/>
      <c r="O51" s="728"/>
      <c r="P51" s="728"/>
      <c r="Q51" s="728"/>
      <c r="R51" s="728"/>
      <c r="S51" s="728"/>
      <c r="T51" s="728"/>
      <c r="U51" s="728"/>
      <c r="V51" s="728"/>
      <c r="W51" s="728"/>
      <c r="X51" s="728"/>
      <c r="Y51" s="728"/>
      <c r="Z51" s="728"/>
      <c r="AA51" s="729"/>
      <c r="AB51" s="122"/>
    </row>
    <row r="52" spans="2:28" x14ac:dyDescent="0.35">
      <c r="B52" s="120"/>
      <c r="C52" s="727"/>
      <c r="D52" s="728"/>
      <c r="E52" s="728"/>
      <c r="F52" s="728"/>
      <c r="G52" s="728"/>
      <c r="H52" s="728"/>
      <c r="I52" s="728"/>
      <c r="J52" s="728"/>
      <c r="K52" s="728"/>
      <c r="L52" s="728"/>
      <c r="M52" s="728"/>
      <c r="N52" s="728"/>
      <c r="O52" s="728"/>
      <c r="P52" s="728"/>
      <c r="Q52" s="728"/>
      <c r="R52" s="728"/>
      <c r="S52" s="728"/>
      <c r="T52" s="728"/>
      <c r="U52" s="728"/>
      <c r="V52" s="728"/>
      <c r="W52" s="728"/>
      <c r="X52" s="728"/>
      <c r="Y52" s="728"/>
      <c r="Z52" s="728"/>
      <c r="AA52" s="729"/>
      <c r="AB52" s="122"/>
    </row>
    <row r="53" spans="2:28" x14ac:dyDescent="0.35">
      <c r="B53" s="120"/>
      <c r="C53" s="727"/>
      <c r="D53" s="728"/>
      <c r="E53" s="728"/>
      <c r="F53" s="728"/>
      <c r="G53" s="728"/>
      <c r="H53" s="728"/>
      <c r="I53" s="728"/>
      <c r="J53" s="728"/>
      <c r="K53" s="728"/>
      <c r="L53" s="728"/>
      <c r="M53" s="728"/>
      <c r="N53" s="728"/>
      <c r="O53" s="728"/>
      <c r="P53" s="728"/>
      <c r="Q53" s="728"/>
      <c r="R53" s="728"/>
      <c r="S53" s="728"/>
      <c r="T53" s="728"/>
      <c r="U53" s="728"/>
      <c r="V53" s="728"/>
      <c r="W53" s="728"/>
      <c r="X53" s="728"/>
      <c r="Y53" s="728"/>
      <c r="Z53" s="728"/>
      <c r="AA53" s="729"/>
      <c r="AB53" s="122"/>
    </row>
    <row r="54" spans="2:28" x14ac:dyDescent="0.35">
      <c r="B54" s="120"/>
      <c r="C54" s="727"/>
      <c r="D54" s="728"/>
      <c r="E54" s="728"/>
      <c r="F54" s="728"/>
      <c r="G54" s="728"/>
      <c r="H54" s="728"/>
      <c r="I54" s="728"/>
      <c r="J54" s="728"/>
      <c r="K54" s="728"/>
      <c r="L54" s="728"/>
      <c r="M54" s="728"/>
      <c r="N54" s="728"/>
      <c r="O54" s="728"/>
      <c r="P54" s="728"/>
      <c r="Q54" s="728"/>
      <c r="R54" s="728"/>
      <c r="S54" s="728"/>
      <c r="T54" s="728"/>
      <c r="U54" s="728"/>
      <c r="V54" s="728"/>
      <c r="W54" s="728"/>
      <c r="X54" s="728"/>
      <c r="Y54" s="728"/>
      <c r="Z54" s="728"/>
      <c r="AA54" s="729"/>
      <c r="AB54" s="122"/>
    </row>
    <row r="55" spans="2:28" ht="15" thickBot="1" x14ac:dyDescent="0.4">
      <c r="B55" s="120"/>
      <c r="C55" s="730"/>
      <c r="D55" s="731"/>
      <c r="E55" s="731"/>
      <c r="F55" s="731"/>
      <c r="G55" s="731"/>
      <c r="H55" s="731"/>
      <c r="I55" s="731"/>
      <c r="J55" s="731"/>
      <c r="K55" s="731"/>
      <c r="L55" s="731"/>
      <c r="M55" s="731"/>
      <c r="N55" s="731"/>
      <c r="O55" s="731"/>
      <c r="P55" s="731"/>
      <c r="Q55" s="731"/>
      <c r="R55" s="731"/>
      <c r="S55" s="731"/>
      <c r="T55" s="731"/>
      <c r="U55" s="731"/>
      <c r="V55" s="731"/>
      <c r="W55" s="731"/>
      <c r="X55" s="731"/>
      <c r="Y55" s="731"/>
      <c r="Z55" s="731"/>
      <c r="AA55" s="732"/>
      <c r="AB55" s="122"/>
    </row>
    <row r="56" spans="2:28" x14ac:dyDescent="0.35">
      <c r="B56" s="128"/>
      <c r="C56" s="144"/>
      <c r="D56" s="144"/>
      <c r="E56" s="144"/>
      <c r="F56" s="144"/>
      <c r="G56" s="144"/>
      <c r="H56" s="144"/>
      <c r="I56" s="144"/>
      <c r="J56" s="144"/>
      <c r="K56" s="144"/>
      <c r="L56" s="144"/>
      <c r="M56" s="144"/>
      <c r="N56" s="144"/>
      <c r="O56" s="144"/>
      <c r="P56" s="144"/>
      <c r="Q56" s="144"/>
      <c r="R56" s="144"/>
      <c r="S56" s="144"/>
      <c r="T56" s="144"/>
      <c r="U56" s="144"/>
      <c r="V56" s="144"/>
      <c r="W56" s="144"/>
      <c r="X56" s="144"/>
      <c r="Y56" s="144"/>
      <c r="Z56" s="144"/>
      <c r="AA56" s="144"/>
      <c r="AB56" s="129"/>
    </row>
    <row r="57" spans="2:28" ht="15" thickBot="1" x14ac:dyDescent="0.4">
      <c r="B57" s="130"/>
      <c r="C57" s="145"/>
      <c r="D57" s="145"/>
      <c r="E57" s="145"/>
      <c r="F57" s="145"/>
      <c r="G57" s="145"/>
      <c r="H57" s="145"/>
      <c r="I57" s="145"/>
      <c r="J57" s="145"/>
      <c r="K57" s="145"/>
      <c r="L57" s="145"/>
      <c r="M57" s="145"/>
      <c r="N57" s="145"/>
      <c r="O57" s="145"/>
      <c r="P57" s="145"/>
      <c r="Q57" s="145"/>
      <c r="R57" s="145"/>
      <c r="S57" s="145"/>
      <c r="T57" s="145"/>
      <c r="U57" s="145"/>
      <c r="V57" s="145"/>
      <c r="W57" s="145"/>
      <c r="X57" s="145"/>
      <c r="Y57" s="145"/>
      <c r="Z57" s="145"/>
      <c r="AA57" s="145"/>
      <c r="AB57" s="131"/>
    </row>
    <row r="58" spans="2:28" ht="15.5" x14ac:dyDescent="0.35">
      <c r="B58" s="132"/>
      <c r="C58" s="1137" t="s">
        <v>41</v>
      </c>
      <c r="D58" s="1138"/>
      <c r="E58" s="1138"/>
      <c r="F58" s="1138"/>
      <c r="G58" s="1139"/>
      <c r="H58" s="1137" t="s">
        <v>68</v>
      </c>
      <c r="I58" s="1139"/>
      <c r="J58" s="1137" t="s">
        <v>48</v>
      </c>
      <c r="K58" s="1138"/>
      <c r="L58" s="1138"/>
      <c r="M58" s="1139"/>
      <c r="N58" s="1137" t="s">
        <v>49</v>
      </c>
      <c r="O58" s="1138"/>
      <c r="P58" s="1138"/>
      <c r="Q58" s="1138"/>
      <c r="R58" s="1138"/>
      <c r="S58" s="1138"/>
      <c r="T58" s="1138"/>
      <c r="U58" s="1139"/>
      <c r="V58" s="1247" t="s">
        <v>50</v>
      </c>
      <c r="W58" s="1247"/>
      <c r="X58" s="1247"/>
      <c r="Y58" s="1247"/>
      <c r="Z58" s="1247"/>
      <c r="AA58" s="1248"/>
      <c r="AB58" s="133"/>
    </row>
    <row r="59" spans="2:28" ht="15.5" x14ac:dyDescent="0.35">
      <c r="B59" s="134"/>
      <c r="C59" s="1140"/>
      <c r="D59" s="1279"/>
      <c r="E59" s="1279"/>
      <c r="F59" s="1279"/>
      <c r="G59" s="1142"/>
      <c r="H59" s="1140"/>
      <c r="I59" s="1142"/>
      <c r="J59" s="1140"/>
      <c r="K59" s="1279"/>
      <c r="L59" s="1279"/>
      <c r="M59" s="1142"/>
      <c r="N59" s="1140"/>
      <c r="O59" s="1279"/>
      <c r="P59" s="1279"/>
      <c r="Q59" s="1279"/>
      <c r="R59" s="1279"/>
      <c r="S59" s="1279"/>
      <c r="T59" s="1279"/>
      <c r="U59" s="1142"/>
      <c r="V59" s="1280"/>
      <c r="W59" s="1280"/>
      <c r="X59" s="1280"/>
      <c r="Y59" s="1280"/>
      <c r="Z59" s="1280"/>
      <c r="AA59" s="1250"/>
      <c r="AB59" s="133"/>
    </row>
    <row r="60" spans="2:28" ht="16" thickBot="1" x14ac:dyDescent="0.4">
      <c r="B60" s="134"/>
      <c r="C60" s="1140"/>
      <c r="D60" s="1279"/>
      <c r="E60" s="1279"/>
      <c r="F60" s="1279"/>
      <c r="G60" s="1142"/>
      <c r="H60" s="1140"/>
      <c r="I60" s="1142"/>
      <c r="J60" s="1140"/>
      <c r="K60" s="1279"/>
      <c r="L60" s="1279"/>
      <c r="M60" s="1142"/>
      <c r="N60" s="1143"/>
      <c r="O60" s="1144"/>
      <c r="P60" s="1144"/>
      <c r="Q60" s="1144"/>
      <c r="R60" s="1144"/>
      <c r="S60" s="1144"/>
      <c r="T60" s="1144"/>
      <c r="U60" s="1145"/>
      <c r="V60" s="1251"/>
      <c r="W60" s="1251"/>
      <c r="X60" s="1251"/>
      <c r="Y60" s="1251"/>
      <c r="Z60" s="1251"/>
      <c r="AA60" s="1252"/>
      <c r="AB60" s="133"/>
    </row>
    <row r="61" spans="2:28" ht="110.25" customHeight="1" thickBot="1" x14ac:dyDescent="0.4">
      <c r="B61" s="132"/>
      <c r="C61" s="1094" t="s">
        <v>674</v>
      </c>
      <c r="D61" s="1281"/>
      <c r="E61" s="1281"/>
      <c r="F61" s="1281"/>
      <c r="G61" s="1282"/>
      <c r="H61" s="2399">
        <v>0.89</v>
      </c>
      <c r="I61" s="2400"/>
      <c r="J61" s="2401">
        <v>1</v>
      </c>
      <c r="K61" s="2402"/>
      <c r="L61" s="2402"/>
      <c r="M61" s="2402"/>
      <c r="N61" s="2403" t="s">
        <v>676</v>
      </c>
      <c r="O61" s="2404"/>
      <c r="P61" s="2404"/>
      <c r="Q61" s="2404"/>
      <c r="R61" s="2404"/>
      <c r="S61" s="2404"/>
      <c r="T61" s="2404"/>
      <c r="U61" s="2405"/>
      <c r="V61" s="2403" t="s">
        <v>677</v>
      </c>
      <c r="W61" s="2404"/>
      <c r="X61" s="2404"/>
      <c r="Y61" s="2404"/>
      <c r="Z61" s="2404"/>
      <c r="AA61" s="2406"/>
      <c r="AB61" s="146"/>
    </row>
    <row r="62" spans="2:28" ht="72.75" customHeight="1" x14ac:dyDescent="0.35">
      <c r="B62" s="132"/>
      <c r="C62" s="1094" t="s">
        <v>675</v>
      </c>
      <c r="D62" s="1281"/>
      <c r="E62" s="1281"/>
      <c r="F62" s="1281"/>
      <c r="G62" s="1282"/>
      <c r="H62" s="1047"/>
      <c r="I62" s="1048"/>
      <c r="J62" s="710"/>
      <c r="K62" s="705"/>
      <c r="L62" s="705"/>
      <c r="M62" s="705"/>
      <c r="N62" s="1293"/>
      <c r="O62" s="1294"/>
      <c r="P62" s="1294"/>
      <c r="Q62" s="1294"/>
      <c r="R62" s="1294"/>
      <c r="S62" s="1294"/>
      <c r="T62" s="1294"/>
      <c r="U62" s="1295"/>
      <c r="V62" s="1293"/>
      <c r="W62" s="1294"/>
      <c r="X62" s="1294"/>
      <c r="Y62" s="1294"/>
      <c r="Z62" s="1294"/>
      <c r="AA62" s="1296"/>
      <c r="AB62" s="146"/>
    </row>
    <row r="101" ht="6" customHeight="1" x14ac:dyDescent="0.35"/>
  </sheetData>
  <mergeCells count="83">
    <mergeCell ref="C61:G61"/>
    <mergeCell ref="H61:I61"/>
    <mergeCell ref="J61:M61"/>
    <mergeCell ref="N61:U61"/>
    <mergeCell ref="V61:AA61"/>
    <mergeCell ref="C62:G62"/>
    <mergeCell ref="H62:I62"/>
    <mergeCell ref="J62:M62"/>
    <mergeCell ref="N62:U62"/>
    <mergeCell ref="V62:AA62"/>
    <mergeCell ref="C38:G38"/>
    <mergeCell ref="K38:AA38"/>
    <mergeCell ref="C41:AA42"/>
    <mergeCell ref="C43:AA55"/>
    <mergeCell ref="C58:G60"/>
    <mergeCell ref="H58:I60"/>
    <mergeCell ref="J58:M60"/>
    <mergeCell ref="N58:U60"/>
    <mergeCell ref="V58:AA6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C7:H8"/>
    <mergeCell ref="I7:AA8"/>
    <mergeCell ref="B2:G4"/>
    <mergeCell ref="H2:AB2"/>
    <mergeCell ref="H3:O3"/>
    <mergeCell ref="P3:AB3"/>
    <mergeCell ref="H4:AB4"/>
  </mergeCells>
  <pageMargins left="0.7" right="0.7" top="0.75" bottom="0.75" header="0.3" footer="0.3"/>
  <drawing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B1:AE103"/>
  <sheetViews>
    <sheetView topLeftCell="A19" workbookViewId="0">
      <selection activeCell="I10" sqref="I10:Q11"/>
    </sheetView>
  </sheetViews>
  <sheetFormatPr baseColWidth="10" defaultColWidth="3.7265625" defaultRowHeight="14.5" x14ac:dyDescent="0.35"/>
  <cols>
    <col min="1" max="1" width="3.7265625" style="331"/>
    <col min="2" max="2" width="2.81640625" style="331" customWidth="1"/>
    <col min="3" max="6" width="2.7265625" style="331" customWidth="1"/>
    <col min="7" max="7" width="4.26953125" style="331" customWidth="1"/>
    <col min="8" max="8" width="18.54296875" style="331" customWidth="1"/>
    <col min="9" max="9" width="14.54296875" style="331" customWidth="1"/>
    <col min="10" max="10" width="15" style="331" customWidth="1"/>
    <col min="11" max="12" width="3.453125" style="331" customWidth="1"/>
    <col min="13" max="15" width="2.7265625" style="331" customWidth="1"/>
    <col min="16" max="16" width="3.453125" style="331" customWidth="1"/>
    <col min="17" max="17" width="3.54296875" style="331" customWidth="1"/>
    <col min="18" max="18" width="3.7265625" style="331"/>
    <col min="19" max="19" width="3.26953125" style="331" customWidth="1"/>
    <col min="20" max="20" width="7.453125" style="331" customWidth="1"/>
    <col min="21" max="21" width="3.54296875" style="331" customWidth="1"/>
    <col min="22" max="22" width="3.7265625" style="331"/>
    <col min="23" max="25" width="5" style="331" customWidth="1"/>
    <col min="26" max="26" width="6.7265625" style="331" customWidth="1"/>
    <col min="27" max="27" width="4.1796875" style="331" customWidth="1"/>
    <col min="28" max="28" width="2" style="331" customWidth="1"/>
    <col min="29" max="16384" width="3.7265625" style="331"/>
  </cols>
  <sheetData>
    <row r="1" spans="2:28" ht="15" thickBot="1" x14ac:dyDescent="0.4">
      <c r="B1" s="108"/>
      <c r="C1" s="108"/>
      <c r="D1" s="108"/>
      <c r="E1" s="108"/>
      <c r="F1" s="108"/>
    </row>
    <row r="2" spans="2:28" ht="45.75" customHeight="1" x14ac:dyDescent="0.35">
      <c r="B2" s="858"/>
      <c r="C2" s="859"/>
      <c r="D2" s="859"/>
      <c r="E2" s="859"/>
      <c r="F2" s="859"/>
      <c r="G2" s="859"/>
      <c r="H2" s="974" t="s">
        <v>0</v>
      </c>
      <c r="I2" s="974"/>
      <c r="J2" s="974"/>
      <c r="K2" s="974"/>
      <c r="L2" s="974"/>
      <c r="M2" s="974"/>
      <c r="N2" s="974"/>
      <c r="O2" s="974"/>
      <c r="P2" s="974"/>
      <c r="Q2" s="974"/>
      <c r="R2" s="974"/>
      <c r="S2" s="974"/>
      <c r="T2" s="974"/>
      <c r="U2" s="974"/>
      <c r="V2" s="974"/>
      <c r="W2" s="974"/>
      <c r="X2" s="974"/>
      <c r="Y2" s="974"/>
      <c r="Z2" s="974"/>
      <c r="AA2" s="974"/>
      <c r="AB2" s="975"/>
    </row>
    <row r="3" spans="2:28" x14ac:dyDescent="0.35">
      <c r="B3" s="704"/>
      <c r="C3" s="705"/>
      <c r="D3" s="705"/>
      <c r="E3" s="705"/>
      <c r="F3" s="705"/>
      <c r="G3" s="705"/>
      <c r="H3" s="862" t="s">
        <v>1</v>
      </c>
      <c r="I3" s="862"/>
      <c r="J3" s="862"/>
      <c r="K3" s="862"/>
      <c r="L3" s="862"/>
      <c r="M3" s="862"/>
      <c r="N3" s="862"/>
      <c r="O3" s="862"/>
      <c r="P3" s="862" t="s">
        <v>2</v>
      </c>
      <c r="Q3" s="862"/>
      <c r="R3" s="862"/>
      <c r="S3" s="862"/>
      <c r="T3" s="862"/>
      <c r="U3" s="862"/>
      <c r="V3" s="862"/>
      <c r="W3" s="862"/>
      <c r="X3" s="862"/>
      <c r="Y3" s="862"/>
      <c r="Z3" s="862"/>
      <c r="AA3" s="862"/>
      <c r="AB3" s="863"/>
    </row>
    <row r="4" spans="2:28" ht="15" thickBot="1" x14ac:dyDescent="0.4">
      <c r="B4" s="707"/>
      <c r="C4" s="708"/>
      <c r="D4" s="708"/>
      <c r="E4" s="708"/>
      <c r="F4" s="708"/>
      <c r="G4" s="708"/>
      <c r="H4" s="864" t="s">
        <v>3</v>
      </c>
      <c r="I4" s="864"/>
      <c r="J4" s="864"/>
      <c r="K4" s="864"/>
      <c r="L4" s="864"/>
      <c r="M4" s="864"/>
      <c r="N4" s="864"/>
      <c r="O4" s="864"/>
      <c r="P4" s="864"/>
      <c r="Q4" s="864"/>
      <c r="R4" s="864"/>
      <c r="S4" s="864"/>
      <c r="T4" s="864"/>
      <c r="U4" s="864"/>
      <c r="V4" s="864"/>
      <c r="W4" s="864"/>
      <c r="X4" s="864"/>
      <c r="Y4" s="864"/>
      <c r="Z4" s="864"/>
      <c r="AA4" s="864"/>
      <c r="AB4" s="865"/>
    </row>
    <row r="5" spans="2:28" x14ac:dyDescent="0.35">
      <c r="H5" s="109"/>
      <c r="I5" s="109"/>
      <c r="J5" s="109"/>
      <c r="K5" s="109"/>
      <c r="L5" s="109"/>
      <c r="M5" s="109"/>
      <c r="N5" s="109"/>
      <c r="O5" s="109"/>
      <c r="P5" s="109"/>
      <c r="Q5" s="109"/>
      <c r="R5" s="109"/>
      <c r="S5" s="109"/>
      <c r="T5" s="109"/>
      <c r="U5" s="109"/>
      <c r="V5" s="109"/>
      <c r="W5" s="109"/>
      <c r="X5" s="109"/>
      <c r="Y5" s="109"/>
      <c r="Z5" s="109"/>
      <c r="AA5" s="109"/>
      <c r="AB5" s="109"/>
    </row>
    <row r="6" spans="2:28" ht="15" thickBot="1" x14ac:dyDescent="0.4">
      <c r="B6" s="110"/>
      <c r="C6" s="111"/>
      <c r="D6" s="111"/>
      <c r="E6" s="111"/>
      <c r="F6" s="111"/>
      <c r="G6" s="111"/>
      <c r="H6" s="111"/>
      <c r="I6" s="112"/>
      <c r="J6" s="112"/>
      <c r="K6" s="112"/>
      <c r="L6" s="112"/>
      <c r="M6" s="112"/>
      <c r="N6" s="112"/>
      <c r="O6" s="112"/>
      <c r="P6" s="112"/>
      <c r="Q6" s="112"/>
      <c r="R6" s="113"/>
      <c r="S6" s="113"/>
      <c r="T6" s="113"/>
      <c r="U6" s="113"/>
      <c r="V6" s="113"/>
      <c r="W6" s="111"/>
      <c r="X6" s="111"/>
      <c r="Y6" s="111"/>
      <c r="Z6" s="111"/>
      <c r="AA6" s="111"/>
      <c r="AB6" s="114"/>
    </row>
    <row r="7" spans="2:28" ht="15" customHeight="1" x14ac:dyDescent="0.35">
      <c r="B7" s="115"/>
      <c r="C7" s="953" t="s">
        <v>4</v>
      </c>
      <c r="D7" s="954"/>
      <c r="E7" s="954"/>
      <c r="F7" s="954"/>
      <c r="G7" s="954"/>
      <c r="H7" s="955"/>
      <c r="I7" s="1034" t="s">
        <v>662</v>
      </c>
      <c r="J7" s="1035"/>
      <c r="K7" s="1035"/>
      <c r="L7" s="1035"/>
      <c r="M7" s="1035"/>
      <c r="N7" s="1035"/>
      <c r="O7" s="1035"/>
      <c r="P7" s="1035"/>
      <c r="Q7" s="1035"/>
      <c r="R7" s="1035"/>
      <c r="S7" s="1035"/>
      <c r="T7" s="1035"/>
      <c r="U7" s="1035"/>
      <c r="V7" s="1035"/>
      <c r="W7" s="1035"/>
      <c r="X7" s="1035"/>
      <c r="Y7" s="1035"/>
      <c r="Z7" s="1035"/>
      <c r="AA7" s="1036"/>
      <c r="AB7" s="116"/>
    </row>
    <row r="8" spans="2:28" ht="15" thickBot="1" x14ac:dyDescent="0.4">
      <c r="B8" s="115"/>
      <c r="C8" s="956"/>
      <c r="D8" s="957"/>
      <c r="E8" s="957"/>
      <c r="F8" s="957"/>
      <c r="G8" s="957"/>
      <c r="H8" s="958"/>
      <c r="I8" s="1037"/>
      <c r="J8" s="1038"/>
      <c r="K8" s="1038"/>
      <c r="L8" s="1038"/>
      <c r="M8" s="1038"/>
      <c r="N8" s="1038"/>
      <c r="O8" s="1038"/>
      <c r="P8" s="1038"/>
      <c r="Q8" s="1038"/>
      <c r="R8" s="1038"/>
      <c r="S8" s="1038"/>
      <c r="T8" s="1038"/>
      <c r="U8" s="1038"/>
      <c r="V8" s="1038"/>
      <c r="W8" s="1038"/>
      <c r="X8" s="1038"/>
      <c r="Y8" s="1038"/>
      <c r="Z8" s="1038"/>
      <c r="AA8" s="1039"/>
      <c r="AB8" s="116"/>
    </row>
    <row r="9" spans="2:28" ht="15" thickBot="1" x14ac:dyDescent="0.4">
      <c r="B9" s="115"/>
      <c r="C9" s="117"/>
      <c r="D9" s="117"/>
      <c r="E9" s="117"/>
      <c r="F9" s="117"/>
      <c r="G9" s="117"/>
      <c r="H9" s="117"/>
      <c r="I9" s="118"/>
      <c r="J9" s="118"/>
      <c r="K9" s="118"/>
      <c r="L9" s="118"/>
      <c r="M9" s="118"/>
      <c r="N9" s="118"/>
      <c r="O9" s="118"/>
      <c r="P9" s="118"/>
      <c r="Q9" s="118"/>
      <c r="R9" s="119"/>
      <c r="S9" s="119"/>
      <c r="T9" s="119"/>
      <c r="U9" s="119"/>
      <c r="V9" s="119"/>
      <c r="W9" s="117"/>
      <c r="X9" s="117"/>
      <c r="Y9" s="117"/>
      <c r="Z9" s="117"/>
      <c r="AA9" s="117"/>
      <c r="AB9" s="116"/>
    </row>
    <row r="10" spans="2:28" ht="15" customHeight="1" thickBot="1" x14ac:dyDescent="0.4">
      <c r="B10" s="115"/>
      <c r="C10" s="953" t="s">
        <v>5</v>
      </c>
      <c r="D10" s="954"/>
      <c r="E10" s="954"/>
      <c r="F10" s="954"/>
      <c r="G10" s="954"/>
      <c r="H10" s="955"/>
      <c r="I10" s="828" t="s">
        <v>678</v>
      </c>
      <c r="J10" s="1057"/>
      <c r="K10" s="1057"/>
      <c r="L10" s="1057"/>
      <c r="M10" s="1057"/>
      <c r="N10" s="1057"/>
      <c r="O10" s="1057"/>
      <c r="P10" s="1057"/>
      <c r="Q10" s="1058"/>
      <c r="R10" s="834" t="s">
        <v>7</v>
      </c>
      <c r="S10" s="835"/>
      <c r="T10" s="835"/>
      <c r="U10" s="836"/>
      <c r="V10" s="929" t="s">
        <v>8</v>
      </c>
      <c r="W10" s="930"/>
      <c r="X10" s="930"/>
      <c r="Y10" s="930"/>
      <c r="Z10" s="930"/>
      <c r="AA10" s="931"/>
      <c r="AB10" s="116"/>
    </row>
    <row r="11" spans="2:28" ht="28.5" customHeight="1" thickBot="1" x14ac:dyDescent="0.4">
      <c r="B11" s="115"/>
      <c r="C11" s="956"/>
      <c r="D11" s="957"/>
      <c r="E11" s="957"/>
      <c r="F11" s="957"/>
      <c r="G11" s="957"/>
      <c r="H11" s="958"/>
      <c r="I11" s="1059"/>
      <c r="J11" s="1060"/>
      <c r="K11" s="1060"/>
      <c r="L11" s="1060"/>
      <c r="M11" s="1060"/>
      <c r="N11" s="1060"/>
      <c r="O11" s="1060"/>
      <c r="P11" s="1060"/>
      <c r="Q11" s="1061"/>
      <c r="R11" s="840" t="s">
        <v>679</v>
      </c>
      <c r="S11" s="841"/>
      <c r="T11" s="841"/>
      <c r="U11" s="842"/>
      <c r="V11" s="973">
        <v>1</v>
      </c>
      <c r="W11" s="1276"/>
      <c r="X11" s="1276"/>
      <c r="Y11" s="1276"/>
      <c r="Z11" s="1276"/>
      <c r="AA11" s="1277"/>
      <c r="AB11" s="116"/>
    </row>
    <row r="12" spans="2:28" ht="15" thickBot="1" x14ac:dyDescent="0.4">
      <c r="B12" s="120"/>
      <c r="C12" s="121"/>
      <c r="D12" s="121"/>
      <c r="E12" s="121"/>
      <c r="F12" s="121"/>
      <c r="G12" s="121"/>
      <c r="H12" s="121"/>
      <c r="I12" s="121"/>
      <c r="J12" s="121"/>
      <c r="K12" s="121"/>
      <c r="L12" s="121"/>
      <c r="M12" s="121"/>
      <c r="N12" s="121"/>
      <c r="O12" s="121"/>
      <c r="P12" s="121"/>
      <c r="Q12" s="121"/>
      <c r="R12" s="121"/>
      <c r="S12" s="121"/>
      <c r="T12" s="121"/>
      <c r="U12" s="121"/>
      <c r="V12" s="121"/>
      <c r="W12" s="121"/>
      <c r="X12" s="121"/>
      <c r="Y12" s="121"/>
      <c r="Z12" s="121"/>
      <c r="AA12" s="121"/>
      <c r="AB12" s="122"/>
    </row>
    <row r="13" spans="2:28" ht="15" customHeight="1" x14ac:dyDescent="0.35">
      <c r="B13" s="120"/>
      <c r="C13" s="953" t="s">
        <v>10</v>
      </c>
      <c r="D13" s="954"/>
      <c r="E13" s="954"/>
      <c r="F13" s="954"/>
      <c r="G13" s="954"/>
      <c r="H13" s="955"/>
      <c r="I13" s="2407" t="s">
        <v>680</v>
      </c>
      <c r="J13" s="2408"/>
      <c r="K13" s="2408"/>
      <c r="L13" s="2408"/>
      <c r="M13" s="2408"/>
      <c r="N13" s="2408"/>
      <c r="O13" s="2408"/>
      <c r="P13" s="2408"/>
      <c r="Q13" s="2408"/>
      <c r="R13" s="2408"/>
      <c r="S13" s="2409"/>
      <c r="T13" s="953" t="s">
        <v>11</v>
      </c>
      <c r="U13" s="954"/>
      <c r="V13" s="954"/>
      <c r="W13" s="954"/>
      <c r="X13" s="954"/>
      <c r="Y13" s="954"/>
      <c r="Z13" s="954"/>
      <c r="AA13" s="955"/>
      <c r="AB13" s="122"/>
    </row>
    <row r="14" spans="2:28" ht="52.5" customHeight="1" thickBot="1" x14ac:dyDescent="0.4">
      <c r="B14" s="120"/>
      <c r="C14" s="956"/>
      <c r="D14" s="957"/>
      <c r="E14" s="957"/>
      <c r="F14" s="957"/>
      <c r="G14" s="957"/>
      <c r="H14" s="958"/>
      <c r="I14" s="2410"/>
      <c r="J14" s="2411"/>
      <c r="K14" s="2411"/>
      <c r="L14" s="2411"/>
      <c r="M14" s="2411"/>
      <c r="N14" s="2411"/>
      <c r="O14" s="2411"/>
      <c r="P14" s="2411"/>
      <c r="Q14" s="2411"/>
      <c r="R14" s="2411"/>
      <c r="S14" s="2412"/>
      <c r="T14" s="965" t="s">
        <v>310</v>
      </c>
      <c r="U14" s="966"/>
      <c r="V14" s="966"/>
      <c r="W14" s="966"/>
      <c r="X14" s="966"/>
      <c r="Y14" s="966"/>
      <c r="Z14" s="966"/>
      <c r="AA14" s="967"/>
      <c r="AB14" s="122"/>
    </row>
    <row r="15" spans="2:28" ht="15" thickBot="1" x14ac:dyDescent="0.4">
      <c r="B15" s="120"/>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2"/>
    </row>
    <row r="16" spans="2:28" ht="45" customHeight="1" thickBot="1" x14ac:dyDescent="0.4">
      <c r="B16" s="120"/>
      <c r="C16" s="938" t="s">
        <v>13</v>
      </c>
      <c r="D16" s="939"/>
      <c r="E16" s="939"/>
      <c r="F16" s="939"/>
      <c r="G16" s="939"/>
      <c r="H16" s="940"/>
      <c r="I16" s="941" t="s">
        <v>681</v>
      </c>
      <c r="J16" s="942"/>
      <c r="K16" s="942"/>
      <c r="L16" s="942"/>
      <c r="M16" s="942"/>
      <c r="N16" s="942"/>
      <c r="O16" s="942"/>
      <c r="P16" s="942"/>
      <c r="Q16" s="942"/>
      <c r="R16" s="942"/>
      <c r="S16" s="942"/>
      <c r="T16" s="942"/>
      <c r="U16" s="942"/>
      <c r="V16" s="942"/>
      <c r="W16" s="942"/>
      <c r="X16" s="942"/>
      <c r="Y16" s="942"/>
      <c r="Z16" s="942"/>
      <c r="AA16" s="943"/>
      <c r="AB16" s="122"/>
    </row>
    <row r="17" spans="2:31" ht="16.5" customHeight="1" thickBot="1" x14ac:dyDescent="0.4">
      <c r="B17" s="120"/>
      <c r="C17" s="119"/>
      <c r="D17" s="119"/>
      <c r="E17" s="119"/>
      <c r="F17" s="119"/>
      <c r="G17" s="119"/>
      <c r="H17" s="119"/>
      <c r="I17" s="333"/>
      <c r="J17" s="333"/>
      <c r="K17" s="333"/>
      <c r="L17" s="333"/>
      <c r="M17" s="333"/>
      <c r="N17" s="333"/>
      <c r="O17" s="333"/>
      <c r="P17" s="333"/>
      <c r="Q17" s="333"/>
      <c r="R17" s="333"/>
      <c r="S17" s="333"/>
      <c r="T17" s="333"/>
      <c r="U17" s="333"/>
      <c r="V17" s="333"/>
      <c r="W17" s="333"/>
      <c r="X17" s="333"/>
      <c r="Y17" s="333"/>
      <c r="Z17" s="333"/>
      <c r="AA17" s="333"/>
      <c r="AB17" s="122"/>
    </row>
    <row r="18" spans="2:31" ht="71.25" customHeight="1" thickBot="1" x14ac:dyDescent="0.4">
      <c r="B18" s="120"/>
      <c r="C18" s="938" t="s">
        <v>75</v>
      </c>
      <c r="D18" s="939"/>
      <c r="E18" s="939"/>
      <c r="F18" s="939"/>
      <c r="G18" s="939"/>
      <c r="H18" s="940"/>
      <c r="I18" s="941" t="s">
        <v>682</v>
      </c>
      <c r="J18" s="942"/>
      <c r="K18" s="942"/>
      <c r="L18" s="942"/>
      <c r="M18" s="942"/>
      <c r="N18" s="942"/>
      <c r="O18" s="942"/>
      <c r="P18" s="942"/>
      <c r="Q18" s="942"/>
      <c r="R18" s="942"/>
      <c r="S18" s="942"/>
      <c r="T18" s="942"/>
      <c r="U18" s="942"/>
      <c r="V18" s="942"/>
      <c r="W18" s="942"/>
      <c r="X18" s="942"/>
      <c r="Y18" s="942"/>
      <c r="Z18" s="942"/>
      <c r="AA18" s="943"/>
      <c r="AB18" s="122"/>
    </row>
    <row r="19" spans="2:31" ht="16.5" customHeight="1" thickBot="1" x14ac:dyDescent="0.4">
      <c r="B19" s="120"/>
      <c r="C19" s="119"/>
      <c r="D19" s="119"/>
      <c r="E19" s="119"/>
      <c r="F19" s="119"/>
      <c r="G19" s="119"/>
      <c r="H19" s="119"/>
      <c r="I19" s="333"/>
      <c r="J19" s="333"/>
      <c r="K19" s="333"/>
      <c r="L19" s="333"/>
      <c r="M19" s="333"/>
      <c r="N19" s="333"/>
      <c r="O19" s="333"/>
      <c r="P19" s="333"/>
      <c r="Q19" s="333"/>
      <c r="R19" s="333"/>
      <c r="S19" s="333"/>
      <c r="T19" s="333"/>
      <c r="U19" s="333"/>
      <c r="V19" s="333"/>
      <c r="W19" s="333"/>
      <c r="X19" s="333"/>
      <c r="Y19" s="333"/>
      <c r="Z19" s="333"/>
      <c r="AA19" s="333"/>
      <c r="AB19" s="122"/>
    </row>
    <row r="20" spans="2:31" ht="22.5" customHeight="1" x14ac:dyDescent="0.35">
      <c r="B20" s="120"/>
      <c r="C20" s="843" t="s">
        <v>17</v>
      </c>
      <c r="D20" s="844"/>
      <c r="E20" s="844"/>
      <c r="F20" s="844"/>
      <c r="G20" s="844"/>
      <c r="H20" s="968"/>
      <c r="I20" s="1076" t="s">
        <v>845</v>
      </c>
      <c r="J20" s="1077"/>
      <c r="K20" s="1077"/>
      <c r="L20" s="1078"/>
      <c r="M20" s="929" t="s">
        <v>18</v>
      </c>
      <c r="N20" s="930"/>
      <c r="O20" s="930"/>
      <c r="P20" s="930"/>
      <c r="Q20" s="930"/>
      <c r="R20" s="930"/>
      <c r="S20" s="931"/>
      <c r="T20" s="929" t="s">
        <v>19</v>
      </c>
      <c r="U20" s="930"/>
      <c r="V20" s="930"/>
      <c r="W20" s="930"/>
      <c r="X20" s="930"/>
      <c r="Y20" s="930"/>
      <c r="Z20" s="930"/>
      <c r="AA20" s="931"/>
      <c r="AB20" s="122"/>
    </row>
    <row r="21" spans="2:31" ht="30.75" customHeight="1" thickBot="1" x14ac:dyDescent="0.4">
      <c r="B21" s="120"/>
      <c r="C21" s="845"/>
      <c r="D21" s="846"/>
      <c r="E21" s="846"/>
      <c r="F21" s="846"/>
      <c r="G21" s="846"/>
      <c r="H21" s="969"/>
      <c r="I21" s="1079"/>
      <c r="J21" s="1080"/>
      <c r="K21" s="1080"/>
      <c r="L21" s="1081"/>
      <c r="M21" s="1082" t="s">
        <v>147</v>
      </c>
      <c r="N21" s="1083"/>
      <c r="O21" s="1083"/>
      <c r="P21" s="1083"/>
      <c r="Q21" s="1083"/>
      <c r="R21" s="1083"/>
      <c r="S21" s="1084"/>
      <c r="T21" s="2386" t="s">
        <v>683</v>
      </c>
      <c r="U21" s="2387"/>
      <c r="V21" s="2387"/>
      <c r="W21" s="2387"/>
      <c r="X21" s="2387"/>
      <c r="Y21" s="2387"/>
      <c r="Z21" s="2387"/>
      <c r="AA21" s="2388"/>
      <c r="AB21" s="122"/>
    </row>
    <row r="22" spans="2:31" ht="15" thickBot="1" x14ac:dyDescent="0.4">
      <c r="B22" s="120"/>
      <c r="C22" s="121"/>
      <c r="D22" s="121"/>
      <c r="E22" s="121"/>
      <c r="F22" s="121"/>
      <c r="G22" s="121"/>
      <c r="H22" s="121"/>
      <c r="I22" s="121"/>
      <c r="J22" s="121"/>
      <c r="K22" s="121"/>
      <c r="L22" s="121"/>
      <c r="M22" s="121"/>
      <c r="N22" s="121"/>
      <c r="O22" s="121"/>
      <c r="P22" s="121"/>
      <c r="Q22" s="121"/>
      <c r="R22" s="121"/>
      <c r="S22" s="121"/>
      <c r="T22" s="121"/>
      <c r="U22" s="121"/>
      <c r="V22" s="121"/>
      <c r="W22" s="121"/>
      <c r="X22" s="121"/>
      <c r="Y22" s="121"/>
      <c r="Z22" s="121"/>
      <c r="AA22" s="121"/>
      <c r="AB22" s="122"/>
    </row>
    <row r="23" spans="2:31" ht="31.5" customHeight="1" x14ac:dyDescent="0.35">
      <c r="B23" s="120"/>
      <c r="C23" s="929" t="s">
        <v>22</v>
      </c>
      <c r="D23" s="930"/>
      <c r="E23" s="930"/>
      <c r="F23" s="930"/>
      <c r="G23" s="930"/>
      <c r="H23" s="930"/>
      <c r="I23" s="931"/>
      <c r="J23" s="929" t="s">
        <v>23</v>
      </c>
      <c r="K23" s="930"/>
      <c r="L23" s="930"/>
      <c r="M23" s="930"/>
      <c r="N23" s="930"/>
      <c r="O23" s="930"/>
      <c r="P23" s="931"/>
      <c r="Q23" s="929" t="s">
        <v>24</v>
      </c>
      <c r="R23" s="930"/>
      <c r="S23" s="930"/>
      <c r="T23" s="930"/>
      <c r="U23" s="930"/>
      <c r="V23" s="930"/>
      <c r="W23" s="930"/>
      <c r="X23" s="930"/>
      <c r="Y23" s="930"/>
      <c r="Z23" s="930"/>
      <c r="AA23" s="931"/>
      <c r="AB23" s="122"/>
    </row>
    <row r="24" spans="2:31" ht="55.5" customHeight="1" thickBot="1" x14ac:dyDescent="0.4">
      <c r="B24" s="120"/>
      <c r="C24" s="932" t="s">
        <v>684</v>
      </c>
      <c r="D24" s="933"/>
      <c r="E24" s="933"/>
      <c r="F24" s="933"/>
      <c r="G24" s="933"/>
      <c r="H24" s="933"/>
      <c r="I24" s="934"/>
      <c r="J24" s="932" t="s">
        <v>685</v>
      </c>
      <c r="K24" s="933"/>
      <c r="L24" s="933"/>
      <c r="M24" s="933"/>
      <c r="N24" s="933"/>
      <c r="O24" s="933"/>
      <c r="P24" s="934"/>
      <c r="Q24" s="935" t="s">
        <v>686</v>
      </c>
      <c r="R24" s="936"/>
      <c r="S24" s="936"/>
      <c r="T24" s="936"/>
      <c r="U24" s="936"/>
      <c r="V24" s="936"/>
      <c r="W24" s="936"/>
      <c r="X24" s="936"/>
      <c r="Y24" s="936"/>
      <c r="Z24" s="936"/>
      <c r="AA24" s="937"/>
      <c r="AB24" s="122"/>
    </row>
    <row r="25" spans="2:31" ht="15" thickBot="1" x14ac:dyDescent="0.4">
      <c r="B25" s="120"/>
      <c r="C25" s="121"/>
      <c r="D25" s="121"/>
      <c r="E25" s="121"/>
      <c r="F25" s="121"/>
      <c r="G25" s="121"/>
      <c r="H25" s="121"/>
      <c r="I25" s="121"/>
      <c r="J25" s="121"/>
      <c r="K25" s="121"/>
      <c r="L25" s="121"/>
      <c r="M25" s="121"/>
      <c r="N25" s="121"/>
      <c r="O25" s="121"/>
      <c r="P25" s="121"/>
      <c r="Q25" s="121"/>
      <c r="R25" s="121"/>
      <c r="S25" s="121"/>
      <c r="T25" s="121"/>
      <c r="U25" s="121"/>
      <c r="V25" s="121"/>
      <c r="W25" s="121"/>
      <c r="X25" s="121"/>
      <c r="Y25" s="121"/>
      <c r="Z25" s="121"/>
      <c r="AA25" s="121"/>
      <c r="AB25" s="122"/>
    </row>
    <row r="26" spans="2:31" ht="123" customHeight="1" thickBot="1" x14ac:dyDescent="0.4">
      <c r="B26" s="120"/>
      <c r="C26" s="938" t="s">
        <v>26</v>
      </c>
      <c r="D26" s="939"/>
      <c r="E26" s="939"/>
      <c r="F26" s="939"/>
      <c r="G26" s="939"/>
      <c r="H26" s="940"/>
      <c r="I26" s="1313" t="s">
        <v>687</v>
      </c>
      <c r="J26" s="1314"/>
      <c r="K26" s="1314"/>
      <c r="L26" s="1314"/>
      <c r="M26" s="1314"/>
      <c r="N26" s="1314"/>
      <c r="O26" s="1314"/>
      <c r="P26" s="1314"/>
      <c r="Q26" s="1314"/>
      <c r="R26" s="1314"/>
      <c r="S26" s="1314"/>
      <c r="T26" s="1314"/>
      <c r="U26" s="1314"/>
      <c r="V26" s="1314"/>
      <c r="W26" s="1314"/>
      <c r="X26" s="1314"/>
      <c r="Y26" s="1314"/>
      <c r="Z26" s="1314"/>
      <c r="AA26" s="1315"/>
      <c r="AB26" s="122"/>
    </row>
    <row r="27" spans="2:31" ht="15" thickBot="1" x14ac:dyDescent="0.4">
      <c r="B27" s="120"/>
      <c r="C27" s="119"/>
      <c r="D27" s="119"/>
      <c r="E27" s="119"/>
      <c r="F27" s="119"/>
      <c r="G27" s="119"/>
      <c r="H27" s="119"/>
      <c r="I27" s="333"/>
      <c r="J27" s="333"/>
      <c r="K27" s="333"/>
      <c r="L27" s="333"/>
      <c r="M27" s="333"/>
      <c r="N27" s="333"/>
      <c r="O27" s="333"/>
      <c r="P27" s="333"/>
      <c r="Q27" s="333"/>
      <c r="R27" s="333"/>
      <c r="S27" s="333"/>
      <c r="T27" s="333"/>
      <c r="U27" s="333"/>
      <c r="V27" s="333"/>
      <c r="W27" s="333"/>
      <c r="X27" s="333"/>
      <c r="Y27" s="333"/>
      <c r="Z27" s="333"/>
      <c r="AA27" s="333"/>
      <c r="AB27" s="122"/>
      <c r="AE27" s="331" t="s">
        <v>688</v>
      </c>
    </row>
    <row r="28" spans="2:31" ht="53.25" customHeight="1" thickBot="1" x14ac:dyDescent="0.4">
      <c r="B28" s="120"/>
      <c r="C28" s="938" t="s">
        <v>28</v>
      </c>
      <c r="D28" s="939"/>
      <c r="E28" s="939"/>
      <c r="F28" s="939"/>
      <c r="G28" s="939"/>
      <c r="H28" s="940"/>
      <c r="I28" s="818">
        <v>4</v>
      </c>
      <c r="J28" s="941"/>
      <c r="K28" s="944" t="s">
        <v>29</v>
      </c>
      <c r="L28" s="945"/>
      <c r="M28" s="945"/>
      <c r="N28" s="946"/>
      <c r="O28" s="1125" t="s">
        <v>30</v>
      </c>
      <c r="P28" s="1124"/>
      <c r="Q28" s="1124"/>
      <c r="R28" s="1126"/>
      <c r="S28" s="123"/>
      <c r="T28" s="1124" t="s">
        <v>31</v>
      </c>
      <c r="U28" s="1124"/>
      <c r="V28" s="1126"/>
      <c r="W28" s="124" t="s">
        <v>32</v>
      </c>
      <c r="X28" s="1208" t="s">
        <v>33</v>
      </c>
      <c r="Y28" s="1209"/>
      <c r="Z28" s="1210"/>
      <c r="AA28" s="125"/>
      <c r="AB28" s="122"/>
    </row>
    <row r="29" spans="2:31" ht="15" thickBot="1" x14ac:dyDescent="0.4">
      <c r="B29" s="120"/>
      <c r="C29" s="121"/>
      <c r="D29" s="121"/>
      <c r="E29" s="121"/>
      <c r="F29" s="121"/>
      <c r="G29" s="121"/>
      <c r="H29" s="121"/>
      <c r="I29" s="121"/>
      <c r="J29" s="121"/>
      <c r="K29" s="121"/>
      <c r="L29" s="121"/>
      <c r="M29" s="121"/>
      <c r="N29" s="121"/>
      <c r="O29" s="121"/>
      <c r="P29" s="121"/>
      <c r="Q29" s="121"/>
      <c r="R29" s="121"/>
      <c r="S29" s="121"/>
      <c r="T29" s="121"/>
      <c r="U29" s="121"/>
      <c r="V29" s="121"/>
      <c r="W29" s="121" t="s">
        <v>689</v>
      </c>
      <c r="X29" s="121"/>
      <c r="Y29" s="121"/>
      <c r="Z29" s="121"/>
      <c r="AA29" s="121"/>
      <c r="AB29" s="122"/>
    </row>
    <row r="30" spans="2:31" ht="15" customHeight="1" x14ac:dyDescent="0.35">
      <c r="B30" s="120"/>
      <c r="C30" s="778" t="s">
        <v>34</v>
      </c>
      <c r="D30" s="779"/>
      <c r="E30" s="779"/>
      <c r="F30" s="779"/>
      <c r="G30" s="779"/>
      <c r="H30" s="779"/>
      <c r="I30" s="779"/>
      <c r="J30" s="780"/>
      <c r="K30" s="787" t="s">
        <v>35</v>
      </c>
      <c r="L30" s="788"/>
      <c r="M30" s="788"/>
      <c r="N30" s="788"/>
      <c r="O30" s="788"/>
      <c r="P30" s="788"/>
      <c r="Q30" s="788"/>
      <c r="R30" s="788"/>
      <c r="S30" s="789" t="s">
        <v>36</v>
      </c>
      <c r="T30" s="789"/>
      <c r="U30" s="789"/>
      <c r="V30" s="789"/>
      <c r="W30" s="789"/>
      <c r="X30" s="915" t="s">
        <v>37</v>
      </c>
      <c r="Y30" s="915"/>
      <c r="Z30" s="915"/>
      <c r="AA30" s="916"/>
      <c r="AB30" s="122"/>
    </row>
    <row r="31" spans="2:31" ht="14.25" customHeight="1" x14ac:dyDescent="0.35">
      <c r="B31" s="120"/>
      <c r="C31" s="781"/>
      <c r="D31" s="782"/>
      <c r="E31" s="782"/>
      <c r="F31" s="782"/>
      <c r="G31" s="782"/>
      <c r="H31" s="782"/>
      <c r="I31" s="782"/>
      <c r="J31" s="783"/>
      <c r="K31" s="795" t="s">
        <v>38</v>
      </c>
      <c r="L31" s="771"/>
      <c r="M31" s="771"/>
      <c r="N31" s="771"/>
      <c r="O31" s="771" t="s">
        <v>39</v>
      </c>
      <c r="P31" s="771"/>
      <c r="Q31" s="771"/>
      <c r="R31" s="771"/>
      <c r="S31" s="771" t="s">
        <v>38</v>
      </c>
      <c r="T31" s="771"/>
      <c r="U31" s="771" t="s">
        <v>39</v>
      </c>
      <c r="V31" s="771"/>
      <c r="W31" s="771"/>
      <c r="X31" s="771" t="s">
        <v>38</v>
      </c>
      <c r="Y31" s="771"/>
      <c r="Z31" s="771" t="s">
        <v>39</v>
      </c>
      <c r="AA31" s="772"/>
      <c r="AB31" s="122"/>
    </row>
    <row r="32" spans="2:31" ht="15" customHeight="1" thickBot="1" x14ac:dyDescent="0.4">
      <c r="B32" s="120"/>
      <c r="C32" s="784"/>
      <c r="D32" s="785"/>
      <c r="E32" s="785"/>
      <c r="F32" s="785"/>
      <c r="G32" s="785"/>
      <c r="H32" s="785"/>
      <c r="I32" s="785"/>
      <c r="J32" s="786"/>
      <c r="K32" s="773">
        <v>0</v>
      </c>
      <c r="L32" s="774"/>
      <c r="M32" s="774"/>
      <c r="N32" s="774"/>
      <c r="O32" s="774">
        <v>2.5</v>
      </c>
      <c r="P32" s="774"/>
      <c r="Q32" s="774"/>
      <c r="R32" s="774"/>
      <c r="S32" s="774">
        <v>2.6</v>
      </c>
      <c r="T32" s="774"/>
      <c r="U32" s="774" t="s">
        <v>690</v>
      </c>
      <c r="V32" s="774"/>
      <c r="W32" s="774"/>
      <c r="X32" s="774">
        <v>4</v>
      </c>
      <c r="Y32" s="774"/>
      <c r="Z32" s="774">
        <v>5</v>
      </c>
      <c r="AA32" s="777"/>
      <c r="AB32" s="122"/>
    </row>
    <row r="33" spans="2:28" ht="15" thickBot="1" x14ac:dyDescent="0.4">
      <c r="B33" s="120"/>
      <c r="C33" s="121"/>
      <c r="D33" s="121"/>
      <c r="E33" s="121"/>
      <c r="F33" s="121"/>
      <c r="G33" s="121"/>
      <c r="H33" s="121"/>
      <c r="I33" s="121"/>
      <c r="J33" s="121"/>
      <c r="K33" s="121"/>
      <c r="L33" s="121"/>
      <c r="M33" s="121"/>
      <c r="N33" s="121"/>
      <c r="O33" s="121"/>
      <c r="P33" s="121"/>
      <c r="Q33" s="121"/>
      <c r="R33" s="121"/>
      <c r="S33" s="121"/>
      <c r="T33" s="121"/>
      <c r="U33" s="121"/>
      <c r="V33" s="121"/>
      <c r="W33" s="121"/>
      <c r="X33" s="121"/>
      <c r="Y33" s="121"/>
      <c r="Z33" s="121"/>
      <c r="AA33" s="121"/>
      <c r="AB33" s="122"/>
    </row>
    <row r="34" spans="2:28" s="104" customFormat="1" ht="15" thickBot="1" x14ac:dyDescent="0.4">
      <c r="B34" s="102"/>
      <c r="C34" s="768" t="s">
        <v>40</v>
      </c>
      <c r="D34" s="769"/>
      <c r="E34" s="769"/>
      <c r="F34" s="769"/>
      <c r="G34" s="769"/>
      <c r="H34" s="769"/>
      <c r="I34" s="769"/>
      <c r="J34" s="769"/>
      <c r="K34" s="769"/>
      <c r="L34" s="769"/>
      <c r="M34" s="769"/>
      <c r="N34" s="769"/>
      <c r="O34" s="769"/>
      <c r="P34" s="769"/>
      <c r="Q34" s="769"/>
      <c r="R34" s="769"/>
      <c r="S34" s="769"/>
      <c r="T34" s="769"/>
      <c r="U34" s="769"/>
      <c r="V34" s="769"/>
      <c r="W34" s="769"/>
      <c r="X34" s="769"/>
      <c r="Y34" s="769"/>
      <c r="Z34" s="769"/>
      <c r="AA34" s="770"/>
      <c r="AB34" s="122"/>
    </row>
    <row r="35" spans="2:28" s="104" customFormat="1" ht="72" customHeight="1" thickBot="1" x14ac:dyDescent="0.4">
      <c r="B35" s="102"/>
      <c r="C35" s="768" t="s">
        <v>41</v>
      </c>
      <c r="D35" s="769"/>
      <c r="E35" s="769"/>
      <c r="F35" s="769"/>
      <c r="G35" s="770"/>
      <c r="H35" s="332" t="s">
        <v>691</v>
      </c>
      <c r="I35" s="332" t="s">
        <v>692</v>
      </c>
      <c r="J35" s="332" t="s">
        <v>42</v>
      </c>
      <c r="K35" s="1023" t="s">
        <v>43</v>
      </c>
      <c r="L35" s="766"/>
      <c r="M35" s="766"/>
      <c r="N35" s="766"/>
      <c r="O35" s="766"/>
      <c r="P35" s="766"/>
      <c r="Q35" s="766"/>
      <c r="R35" s="766"/>
      <c r="S35" s="766"/>
      <c r="T35" s="766"/>
      <c r="U35" s="766"/>
      <c r="V35" s="766"/>
      <c r="W35" s="766"/>
      <c r="X35" s="766"/>
      <c r="Y35" s="766"/>
      <c r="Z35" s="766"/>
      <c r="AA35" s="1024"/>
      <c r="AB35" s="122"/>
    </row>
    <row r="36" spans="2:28" s="104" customFormat="1" ht="121.15" customHeight="1" x14ac:dyDescent="0.35">
      <c r="B36" s="102"/>
      <c r="C36" s="2413" t="s">
        <v>674</v>
      </c>
      <c r="D36" s="2414"/>
      <c r="E36" s="2414"/>
      <c r="F36" s="2414"/>
      <c r="G36" s="2415"/>
      <c r="H36" s="147">
        <v>26.13</v>
      </c>
      <c r="I36" s="148">
        <v>6</v>
      </c>
      <c r="J36" s="149">
        <f>+H36/I36</f>
        <v>4.3549999999999995</v>
      </c>
      <c r="K36" s="1327" t="s">
        <v>846</v>
      </c>
      <c r="L36" s="1328"/>
      <c r="M36" s="1328"/>
      <c r="N36" s="1328"/>
      <c r="O36" s="1328"/>
      <c r="P36" s="1328"/>
      <c r="Q36" s="1328"/>
      <c r="R36" s="1328"/>
      <c r="S36" s="1328"/>
      <c r="T36" s="1328"/>
      <c r="U36" s="1328"/>
      <c r="V36" s="1328"/>
      <c r="W36" s="1328"/>
      <c r="X36" s="1328"/>
      <c r="Y36" s="1328"/>
      <c r="Z36" s="1328"/>
      <c r="AA36" s="1329"/>
      <c r="AB36" s="122"/>
    </row>
    <row r="37" spans="2:28" s="104" customFormat="1" ht="100.5" customHeight="1" x14ac:dyDescent="0.35">
      <c r="B37" s="102"/>
      <c r="C37" s="2413" t="s">
        <v>675</v>
      </c>
      <c r="D37" s="2414"/>
      <c r="E37" s="2414"/>
      <c r="F37" s="2414"/>
      <c r="G37" s="2415"/>
      <c r="H37" s="150"/>
      <c r="I37" s="151"/>
      <c r="J37" s="149"/>
      <c r="K37" s="1327"/>
      <c r="L37" s="1328"/>
      <c r="M37" s="1328"/>
      <c r="N37" s="1328"/>
      <c r="O37" s="1328"/>
      <c r="P37" s="1328"/>
      <c r="Q37" s="1328"/>
      <c r="R37" s="1328"/>
      <c r="S37" s="1328"/>
      <c r="T37" s="1328"/>
      <c r="U37" s="1328"/>
      <c r="V37" s="1328"/>
      <c r="W37" s="1328"/>
      <c r="X37" s="1328"/>
      <c r="Y37" s="1328"/>
      <c r="Z37" s="1328"/>
      <c r="AA37" s="1329"/>
      <c r="AB37" s="122"/>
    </row>
    <row r="38" spans="2:28" s="104" customFormat="1" ht="15" thickBot="1" x14ac:dyDescent="0.4">
      <c r="B38" s="102"/>
      <c r="C38" s="1094"/>
      <c r="D38" s="1281"/>
      <c r="E38" s="1281"/>
      <c r="F38" s="1281"/>
      <c r="G38" s="1282"/>
      <c r="H38" s="152"/>
      <c r="I38" s="152"/>
      <c r="J38" s="149">
        <f>AVERAGE(J36:J37)</f>
        <v>4.3549999999999995</v>
      </c>
      <c r="K38" s="1243"/>
      <c r="L38" s="1244"/>
      <c r="M38" s="1244"/>
      <c r="N38" s="1244"/>
      <c r="O38" s="1244"/>
      <c r="P38" s="1244"/>
      <c r="Q38" s="1244"/>
      <c r="R38" s="1244"/>
      <c r="S38" s="1244"/>
      <c r="T38" s="1244"/>
      <c r="U38" s="1244"/>
      <c r="V38" s="1244"/>
      <c r="W38" s="1244"/>
      <c r="X38" s="1244"/>
      <c r="Y38" s="1244"/>
      <c r="Z38" s="1244"/>
      <c r="AA38" s="1245"/>
      <c r="AB38" s="122"/>
    </row>
    <row r="39" spans="2:28" s="104" customFormat="1" ht="15.75" customHeight="1" thickBot="1" x14ac:dyDescent="0.4">
      <c r="B39" s="102"/>
      <c r="C39" s="1146" t="s">
        <v>46</v>
      </c>
      <c r="D39" s="1147"/>
      <c r="E39" s="1147"/>
      <c r="F39" s="1147"/>
      <c r="G39" s="1148"/>
      <c r="H39" s="153"/>
      <c r="I39" s="153"/>
      <c r="J39" s="154"/>
      <c r="K39" s="1149"/>
      <c r="L39" s="1150"/>
      <c r="M39" s="1150"/>
      <c r="N39" s="1150"/>
      <c r="O39" s="1150"/>
      <c r="P39" s="1150"/>
      <c r="Q39" s="1150"/>
      <c r="R39" s="1150"/>
      <c r="S39" s="1150"/>
      <c r="T39" s="1150"/>
      <c r="U39" s="1150"/>
      <c r="V39" s="1150"/>
      <c r="W39" s="1150"/>
      <c r="X39" s="1150"/>
      <c r="Y39" s="1150"/>
      <c r="Z39" s="1150"/>
      <c r="AA39" s="1151"/>
      <c r="AB39" s="122"/>
    </row>
    <row r="40" spans="2:28" s="104" customFormat="1" ht="5.25" customHeight="1" x14ac:dyDescent="0.35">
      <c r="B40" s="102"/>
      <c r="C40" s="121"/>
      <c r="D40" s="121"/>
      <c r="E40" s="121"/>
      <c r="F40" s="121"/>
      <c r="G40" s="121"/>
      <c r="H40" s="142"/>
      <c r="I40" s="142"/>
      <c r="J40" s="143"/>
      <c r="K40" s="121"/>
      <c r="L40" s="121"/>
      <c r="M40" s="121"/>
      <c r="N40" s="121"/>
      <c r="O40" s="121"/>
      <c r="P40" s="121"/>
      <c r="Q40" s="121"/>
      <c r="R40" s="121"/>
      <c r="S40" s="121"/>
      <c r="T40" s="121"/>
      <c r="U40" s="121"/>
      <c r="V40" s="121"/>
      <c r="W40" s="121"/>
      <c r="X40" s="121"/>
      <c r="Y40" s="121"/>
      <c r="Z40" s="121"/>
      <c r="AA40" s="121"/>
      <c r="AB40" s="122"/>
    </row>
    <row r="41" spans="2:28" s="104" customFormat="1" ht="15" thickBot="1" x14ac:dyDescent="0.4">
      <c r="B41" s="102"/>
      <c r="C41" s="121"/>
      <c r="D41" s="121"/>
      <c r="E41" s="121"/>
      <c r="F41" s="121"/>
      <c r="G41" s="121"/>
      <c r="H41" s="142"/>
      <c r="I41" s="142"/>
      <c r="J41" s="143"/>
      <c r="K41" s="121"/>
      <c r="L41" s="121"/>
      <c r="M41" s="121"/>
      <c r="N41" s="121"/>
      <c r="O41" s="121"/>
      <c r="P41" s="121"/>
      <c r="Q41" s="121"/>
      <c r="R41" s="121"/>
      <c r="S41" s="121"/>
      <c r="T41" s="121"/>
      <c r="U41" s="121"/>
      <c r="V41" s="121"/>
      <c r="W41" s="121"/>
      <c r="X41" s="121"/>
      <c r="Y41" s="121"/>
      <c r="Z41" s="121"/>
      <c r="AA41" s="121"/>
      <c r="AB41" s="122"/>
    </row>
    <row r="42" spans="2:28" s="104" customFormat="1" x14ac:dyDescent="0.35">
      <c r="B42" s="102"/>
      <c r="C42" s="798" t="s">
        <v>47</v>
      </c>
      <c r="D42" s="799"/>
      <c r="E42" s="799"/>
      <c r="F42" s="799"/>
      <c r="G42" s="799"/>
      <c r="H42" s="799"/>
      <c r="I42" s="799"/>
      <c r="J42" s="799"/>
      <c r="K42" s="799"/>
      <c r="L42" s="799"/>
      <c r="M42" s="799"/>
      <c r="N42" s="799"/>
      <c r="O42" s="799"/>
      <c r="P42" s="799"/>
      <c r="Q42" s="799"/>
      <c r="R42" s="799"/>
      <c r="S42" s="799"/>
      <c r="T42" s="799"/>
      <c r="U42" s="799"/>
      <c r="V42" s="799"/>
      <c r="W42" s="799"/>
      <c r="X42" s="799"/>
      <c r="Y42" s="799"/>
      <c r="Z42" s="799"/>
      <c r="AA42" s="800"/>
      <c r="AB42" s="122"/>
    </row>
    <row r="43" spans="2:28" ht="15" thickBot="1" x14ac:dyDescent="0.4">
      <c r="B43" s="120"/>
      <c r="C43" s="1236"/>
      <c r="D43" s="1278"/>
      <c r="E43" s="1278"/>
      <c r="F43" s="1278"/>
      <c r="G43" s="1278"/>
      <c r="H43" s="1278"/>
      <c r="I43" s="1278"/>
      <c r="J43" s="1278"/>
      <c r="K43" s="1278"/>
      <c r="L43" s="1278"/>
      <c r="M43" s="1278"/>
      <c r="N43" s="1278"/>
      <c r="O43" s="1278"/>
      <c r="P43" s="1278"/>
      <c r="Q43" s="1278"/>
      <c r="R43" s="1278"/>
      <c r="S43" s="1278"/>
      <c r="T43" s="1278"/>
      <c r="U43" s="1278"/>
      <c r="V43" s="1278"/>
      <c r="W43" s="1278"/>
      <c r="X43" s="1278"/>
      <c r="Y43" s="1278"/>
      <c r="Z43" s="1278"/>
      <c r="AA43" s="1238"/>
      <c r="AB43" s="122"/>
    </row>
    <row r="44" spans="2:28" x14ac:dyDescent="0.35">
      <c r="B44" s="120"/>
      <c r="C44" s="724"/>
      <c r="D44" s="725"/>
      <c r="E44" s="725"/>
      <c r="F44" s="725"/>
      <c r="G44" s="725"/>
      <c r="H44" s="725"/>
      <c r="I44" s="725"/>
      <c r="J44" s="725"/>
      <c r="K44" s="725"/>
      <c r="L44" s="725"/>
      <c r="M44" s="725"/>
      <c r="N44" s="725"/>
      <c r="O44" s="725"/>
      <c r="P44" s="725"/>
      <c r="Q44" s="725"/>
      <c r="R44" s="725"/>
      <c r="S44" s="725"/>
      <c r="T44" s="725"/>
      <c r="U44" s="725"/>
      <c r="V44" s="725"/>
      <c r="W44" s="725"/>
      <c r="X44" s="725"/>
      <c r="Y44" s="725"/>
      <c r="Z44" s="725"/>
      <c r="AA44" s="726"/>
      <c r="AB44" s="122"/>
    </row>
    <row r="45" spans="2:28" x14ac:dyDescent="0.35">
      <c r="B45" s="120"/>
      <c r="C45" s="727"/>
      <c r="D45" s="728"/>
      <c r="E45" s="728"/>
      <c r="F45" s="728"/>
      <c r="G45" s="728"/>
      <c r="H45" s="728"/>
      <c r="I45" s="728"/>
      <c r="J45" s="728"/>
      <c r="K45" s="728"/>
      <c r="L45" s="728"/>
      <c r="M45" s="728"/>
      <c r="N45" s="728"/>
      <c r="O45" s="728"/>
      <c r="P45" s="728"/>
      <c r="Q45" s="728"/>
      <c r="R45" s="728"/>
      <c r="S45" s="728"/>
      <c r="T45" s="728"/>
      <c r="U45" s="728"/>
      <c r="V45" s="728"/>
      <c r="W45" s="728"/>
      <c r="X45" s="728"/>
      <c r="Y45" s="728"/>
      <c r="Z45" s="728"/>
      <c r="AA45" s="729"/>
      <c r="AB45" s="122"/>
    </row>
    <row r="46" spans="2:28" x14ac:dyDescent="0.35">
      <c r="B46" s="120"/>
      <c r="C46" s="727"/>
      <c r="D46" s="728"/>
      <c r="E46" s="728"/>
      <c r="F46" s="728"/>
      <c r="G46" s="728"/>
      <c r="H46" s="728"/>
      <c r="I46" s="728"/>
      <c r="J46" s="728"/>
      <c r="K46" s="728"/>
      <c r="L46" s="728"/>
      <c r="M46" s="728"/>
      <c r="N46" s="728"/>
      <c r="O46" s="728"/>
      <c r="P46" s="728"/>
      <c r="Q46" s="728"/>
      <c r="R46" s="728"/>
      <c r="S46" s="728"/>
      <c r="T46" s="728"/>
      <c r="U46" s="728"/>
      <c r="V46" s="728"/>
      <c r="W46" s="728"/>
      <c r="X46" s="728"/>
      <c r="Y46" s="728"/>
      <c r="Z46" s="728"/>
      <c r="AA46" s="729"/>
      <c r="AB46" s="122"/>
    </row>
    <row r="47" spans="2:28" x14ac:dyDescent="0.35">
      <c r="B47" s="120"/>
      <c r="C47" s="727"/>
      <c r="D47" s="728"/>
      <c r="E47" s="728"/>
      <c r="F47" s="728"/>
      <c r="G47" s="728"/>
      <c r="H47" s="728"/>
      <c r="I47" s="728"/>
      <c r="J47" s="728"/>
      <c r="K47" s="728"/>
      <c r="L47" s="728"/>
      <c r="M47" s="728"/>
      <c r="N47" s="728"/>
      <c r="O47" s="728"/>
      <c r="P47" s="728"/>
      <c r="Q47" s="728"/>
      <c r="R47" s="728"/>
      <c r="S47" s="728"/>
      <c r="T47" s="728"/>
      <c r="U47" s="728"/>
      <c r="V47" s="728"/>
      <c r="W47" s="728"/>
      <c r="X47" s="728"/>
      <c r="Y47" s="728"/>
      <c r="Z47" s="728"/>
      <c r="AA47" s="729"/>
      <c r="AB47" s="122"/>
    </row>
    <row r="48" spans="2:28" x14ac:dyDescent="0.35">
      <c r="B48" s="120"/>
      <c r="C48" s="727"/>
      <c r="D48" s="728"/>
      <c r="E48" s="728"/>
      <c r="F48" s="728"/>
      <c r="G48" s="728"/>
      <c r="H48" s="728"/>
      <c r="I48" s="728"/>
      <c r="J48" s="728"/>
      <c r="K48" s="728"/>
      <c r="L48" s="728"/>
      <c r="M48" s="728"/>
      <c r="N48" s="728"/>
      <c r="O48" s="728"/>
      <c r="P48" s="728"/>
      <c r="Q48" s="728"/>
      <c r="R48" s="728"/>
      <c r="S48" s="728"/>
      <c r="T48" s="728"/>
      <c r="U48" s="728"/>
      <c r="V48" s="728"/>
      <c r="W48" s="728"/>
      <c r="X48" s="728"/>
      <c r="Y48" s="728"/>
      <c r="Z48" s="728"/>
      <c r="AA48" s="729"/>
      <c r="AB48" s="122"/>
    </row>
    <row r="49" spans="2:28" x14ac:dyDescent="0.35">
      <c r="B49" s="120"/>
      <c r="C49" s="727"/>
      <c r="D49" s="728"/>
      <c r="E49" s="728"/>
      <c r="F49" s="728"/>
      <c r="G49" s="728"/>
      <c r="H49" s="728"/>
      <c r="I49" s="728"/>
      <c r="J49" s="728"/>
      <c r="K49" s="728"/>
      <c r="L49" s="728"/>
      <c r="M49" s="728"/>
      <c r="N49" s="728"/>
      <c r="O49" s="728"/>
      <c r="P49" s="728"/>
      <c r="Q49" s="728"/>
      <c r="R49" s="728"/>
      <c r="S49" s="728"/>
      <c r="T49" s="728"/>
      <c r="U49" s="728"/>
      <c r="V49" s="728"/>
      <c r="W49" s="728"/>
      <c r="X49" s="728"/>
      <c r="Y49" s="728"/>
      <c r="Z49" s="728"/>
      <c r="AA49" s="729"/>
      <c r="AB49" s="122"/>
    </row>
    <row r="50" spans="2:28" x14ac:dyDescent="0.35">
      <c r="B50" s="120"/>
      <c r="C50" s="727"/>
      <c r="D50" s="728"/>
      <c r="E50" s="728"/>
      <c r="F50" s="728"/>
      <c r="G50" s="728"/>
      <c r="H50" s="728"/>
      <c r="I50" s="728"/>
      <c r="J50" s="728"/>
      <c r="K50" s="728"/>
      <c r="L50" s="728"/>
      <c r="M50" s="728"/>
      <c r="N50" s="728"/>
      <c r="O50" s="728"/>
      <c r="P50" s="728"/>
      <c r="Q50" s="728"/>
      <c r="R50" s="728"/>
      <c r="S50" s="728"/>
      <c r="T50" s="728"/>
      <c r="U50" s="728"/>
      <c r="V50" s="728"/>
      <c r="W50" s="728"/>
      <c r="X50" s="728"/>
      <c r="Y50" s="728"/>
      <c r="Z50" s="728"/>
      <c r="AA50" s="729"/>
      <c r="AB50" s="122"/>
    </row>
    <row r="51" spans="2:28" x14ac:dyDescent="0.35">
      <c r="B51" s="120"/>
      <c r="C51" s="727"/>
      <c r="D51" s="728"/>
      <c r="E51" s="728"/>
      <c r="F51" s="728"/>
      <c r="G51" s="728"/>
      <c r="H51" s="728"/>
      <c r="I51" s="728"/>
      <c r="J51" s="728"/>
      <c r="K51" s="728"/>
      <c r="L51" s="728"/>
      <c r="M51" s="728"/>
      <c r="N51" s="728"/>
      <c r="O51" s="728"/>
      <c r="P51" s="728"/>
      <c r="Q51" s="728"/>
      <c r="R51" s="728"/>
      <c r="S51" s="728"/>
      <c r="T51" s="728"/>
      <c r="U51" s="728"/>
      <c r="V51" s="728"/>
      <c r="W51" s="728"/>
      <c r="X51" s="728"/>
      <c r="Y51" s="728"/>
      <c r="Z51" s="728"/>
      <c r="AA51" s="729"/>
      <c r="AB51" s="122"/>
    </row>
    <row r="52" spans="2:28" x14ac:dyDescent="0.35">
      <c r="B52" s="120"/>
      <c r="C52" s="727"/>
      <c r="D52" s="728"/>
      <c r="E52" s="728"/>
      <c r="F52" s="728"/>
      <c r="G52" s="728"/>
      <c r="H52" s="728"/>
      <c r="I52" s="728"/>
      <c r="J52" s="728"/>
      <c r="K52" s="728"/>
      <c r="L52" s="728"/>
      <c r="M52" s="728"/>
      <c r="N52" s="728"/>
      <c r="O52" s="728"/>
      <c r="P52" s="728"/>
      <c r="Q52" s="728"/>
      <c r="R52" s="728"/>
      <c r="S52" s="728"/>
      <c r="T52" s="728"/>
      <c r="U52" s="728"/>
      <c r="V52" s="728"/>
      <c r="W52" s="728"/>
      <c r="X52" s="728"/>
      <c r="Y52" s="728"/>
      <c r="Z52" s="728"/>
      <c r="AA52" s="729"/>
      <c r="AB52" s="122"/>
    </row>
    <row r="53" spans="2:28" x14ac:dyDescent="0.35">
      <c r="B53" s="120"/>
      <c r="C53" s="727"/>
      <c r="D53" s="728"/>
      <c r="E53" s="728"/>
      <c r="F53" s="728"/>
      <c r="G53" s="728"/>
      <c r="H53" s="728"/>
      <c r="I53" s="728"/>
      <c r="J53" s="728"/>
      <c r="K53" s="728"/>
      <c r="L53" s="728"/>
      <c r="M53" s="728"/>
      <c r="N53" s="728"/>
      <c r="O53" s="728"/>
      <c r="P53" s="728"/>
      <c r="Q53" s="728"/>
      <c r="R53" s="728"/>
      <c r="S53" s="728"/>
      <c r="T53" s="728"/>
      <c r="U53" s="728"/>
      <c r="V53" s="728"/>
      <c r="W53" s="728"/>
      <c r="X53" s="728"/>
      <c r="Y53" s="728"/>
      <c r="Z53" s="728"/>
      <c r="AA53" s="729"/>
      <c r="AB53" s="122"/>
    </row>
    <row r="54" spans="2:28" x14ac:dyDescent="0.35">
      <c r="B54" s="120"/>
      <c r="C54" s="727"/>
      <c r="D54" s="728"/>
      <c r="E54" s="728"/>
      <c r="F54" s="728"/>
      <c r="G54" s="728"/>
      <c r="H54" s="728"/>
      <c r="I54" s="728"/>
      <c r="J54" s="728"/>
      <c r="K54" s="728"/>
      <c r="L54" s="728"/>
      <c r="M54" s="728"/>
      <c r="N54" s="728"/>
      <c r="O54" s="728"/>
      <c r="P54" s="728"/>
      <c r="Q54" s="728"/>
      <c r="R54" s="728"/>
      <c r="S54" s="728"/>
      <c r="T54" s="728"/>
      <c r="U54" s="728"/>
      <c r="V54" s="728"/>
      <c r="W54" s="728"/>
      <c r="X54" s="728"/>
      <c r="Y54" s="728"/>
      <c r="Z54" s="728"/>
      <c r="AA54" s="729"/>
      <c r="AB54" s="122"/>
    </row>
    <row r="55" spans="2:28" x14ac:dyDescent="0.35">
      <c r="B55" s="120"/>
      <c r="C55" s="727"/>
      <c r="D55" s="728"/>
      <c r="E55" s="728"/>
      <c r="F55" s="728"/>
      <c r="G55" s="728"/>
      <c r="H55" s="728"/>
      <c r="I55" s="728"/>
      <c r="J55" s="728"/>
      <c r="K55" s="728"/>
      <c r="L55" s="728"/>
      <c r="M55" s="728"/>
      <c r="N55" s="728"/>
      <c r="O55" s="728"/>
      <c r="P55" s="728"/>
      <c r="Q55" s="728"/>
      <c r="R55" s="728"/>
      <c r="S55" s="728"/>
      <c r="T55" s="728"/>
      <c r="U55" s="728"/>
      <c r="V55" s="728"/>
      <c r="W55" s="728"/>
      <c r="X55" s="728"/>
      <c r="Y55" s="728"/>
      <c r="Z55" s="728"/>
      <c r="AA55" s="729"/>
      <c r="AB55" s="122"/>
    </row>
    <row r="56" spans="2:28" ht="15" thickBot="1" x14ac:dyDescent="0.4">
      <c r="B56" s="120"/>
      <c r="C56" s="730"/>
      <c r="D56" s="731"/>
      <c r="E56" s="731"/>
      <c r="F56" s="731"/>
      <c r="G56" s="731"/>
      <c r="H56" s="731"/>
      <c r="I56" s="731"/>
      <c r="J56" s="731"/>
      <c r="K56" s="731"/>
      <c r="L56" s="731"/>
      <c r="M56" s="731"/>
      <c r="N56" s="731"/>
      <c r="O56" s="731"/>
      <c r="P56" s="731"/>
      <c r="Q56" s="731"/>
      <c r="R56" s="731"/>
      <c r="S56" s="731"/>
      <c r="T56" s="731"/>
      <c r="U56" s="731"/>
      <c r="V56" s="731"/>
      <c r="W56" s="731"/>
      <c r="X56" s="731"/>
      <c r="Y56" s="731"/>
      <c r="Z56" s="731"/>
      <c r="AA56" s="732"/>
      <c r="AB56" s="122"/>
    </row>
    <row r="57" spans="2:28" x14ac:dyDescent="0.35">
      <c r="B57" s="128"/>
      <c r="C57" s="144"/>
      <c r="D57" s="144"/>
      <c r="E57" s="144"/>
      <c r="F57" s="144"/>
      <c r="G57" s="144"/>
      <c r="H57" s="144"/>
      <c r="I57" s="144"/>
      <c r="J57" s="144"/>
      <c r="K57" s="144"/>
      <c r="L57" s="144"/>
      <c r="M57" s="144"/>
      <c r="N57" s="144"/>
      <c r="O57" s="144"/>
      <c r="P57" s="144"/>
      <c r="Q57" s="144"/>
      <c r="R57" s="144"/>
      <c r="S57" s="144"/>
      <c r="T57" s="144"/>
      <c r="U57" s="144"/>
      <c r="V57" s="144"/>
      <c r="W57" s="144"/>
      <c r="X57" s="144"/>
      <c r="Y57" s="144"/>
      <c r="Z57" s="144"/>
      <c r="AA57" s="144"/>
      <c r="AB57" s="129"/>
    </row>
    <row r="58" spans="2:28" ht="15" thickBot="1" x14ac:dyDescent="0.4">
      <c r="B58" s="130"/>
      <c r="C58" s="145"/>
      <c r="D58" s="145"/>
      <c r="E58" s="145"/>
      <c r="F58" s="145"/>
      <c r="G58" s="145"/>
      <c r="H58" s="145"/>
      <c r="I58" s="145"/>
      <c r="J58" s="145"/>
      <c r="K58" s="145"/>
      <c r="L58" s="145"/>
      <c r="M58" s="145"/>
      <c r="N58" s="145"/>
      <c r="O58" s="145"/>
      <c r="P58" s="145"/>
      <c r="Q58" s="145"/>
      <c r="R58" s="145"/>
      <c r="S58" s="145"/>
      <c r="T58" s="145"/>
      <c r="U58" s="145"/>
      <c r="V58" s="145"/>
      <c r="W58" s="145"/>
      <c r="X58" s="145"/>
      <c r="Y58" s="145"/>
      <c r="Z58" s="145"/>
      <c r="AA58" s="145"/>
      <c r="AB58" s="131"/>
    </row>
    <row r="59" spans="2:28" ht="15.5" x14ac:dyDescent="0.35">
      <c r="B59" s="132"/>
      <c r="C59" s="1137" t="s">
        <v>41</v>
      </c>
      <c r="D59" s="1138"/>
      <c r="E59" s="1138"/>
      <c r="F59" s="1138"/>
      <c r="G59" s="1139"/>
      <c r="H59" s="1137" t="s">
        <v>68</v>
      </c>
      <c r="I59" s="1139"/>
      <c r="J59" s="1137" t="s">
        <v>48</v>
      </c>
      <c r="K59" s="1138"/>
      <c r="L59" s="1138"/>
      <c r="M59" s="1139"/>
      <c r="N59" s="1137" t="s">
        <v>49</v>
      </c>
      <c r="O59" s="1138"/>
      <c r="P59" s="1138"/>
      <c r="Q59" s="1138"/>
      <c r="R59" s="1138"/>
      <c r="S59" s="1138"/>
      <c r="T59" s="1138"/>
      <c r="U59" s="1139"/>
      <c r="V59" s="1247" t="s">
        <v>50</v>
      </c>
      <c r="W59" s="1247"/>
      <c r="X59" s="1247"/>
      <c r="Y59" s="1247"/>
      <c r="Z59" s="1247"/>
      <c r="AA59" s="1248"/>
      <c r="AB59" s="133"/>
    </row>
    <row r="60" spans="2:28" ht="15.5" x14ac:dyDescent="0.35">
      <c r="B60" s="134"/>
      <c r="C60" s="1140"/>
      <c r="D60" s="1279"/>
      <c r="E60" s="1279"/>
      <c r="F60" s="1279"/>
      <c r="G60" s="1142"/>
      <c r="H60" s="1140"/>
      <c r="I60" s="1142"/>
      <c r="J60" s="1140"/>
      <c r="K60" s="1279"/>
      <c r="L60" s="1279"/>
      <c r="M60" s="1142"/>
      <c r="N60" s="1140"/>
      <c r="O60" s="1279"/>
      <c r="P60" s="1279"/>
      <c r="Q60" s="1279"/>
      <c r="R60" s="1279"/>
      <c r="S60" s="1279"/>
      <c r="T60" s="1279"/>
      <c r="U60" s="1142"/>
      <c r="V60" s="1280"/>
      <c r="W60" s="1280"/>
      <c r="X60" s="1280"/>
      <c r="Y60" s="1280"/>
      <c r="Z60" s="1280"/>
      <c r="AA60" s="1250"/>
      <c r="AB60" s="133"/>
    </row>
    <row r="61" spans="2:28" ht="15.5" x14ac:dyDescent="0.35">
      <c r="B61" s="134"/>
      <c r="C61" s="1140"/>
      <c r="D61" s="1279"/>
      <c r="E61" s="1279"/>
      <c r="F61" s="1279"/>
      <c r="G61" s="1142"/>
      <c r="H61" s="1140"/>
      <c r="I61" s="1142"/>
      <c r="J61" s="1140"/>
      <c r="K61" s="1279"/>
      <c r="L61" s="1279"/>
      <c r="M61" s="1142"/>
      <c r="N61" s="1140"/>
      <c r="O61" s="1279"/>
      <c r="P61" s="1279"/>
      <c r="Q61" s="1279"/>
      <c r="R61" s="1279"/>
      <c r="S61" s="1279"/>
      <c r="T61" s="1279"/>
      <c r="U61" s="1142"/>
      <c r="V61" s="1280"/>
      <c r="W61" s="1280"/>
      <c r="X61" s="1280"/>
      <c r="Y61" s="1280"/>
      <c r="Z61" s="1280"/>
      <c r="AA61" s="1250"/>
      <c r="AB61" s="133"/>
    </row>
    <row r="62" spans="2:28" ht="66.75" customHeight="1" x14ac:dyDescent="0.35">
      <c r="B62" s="132"/>
      <c r="C62" s="2416" t="s">
        <v>674</v>
      </c>
      <c r="D62" s="2417"/>
      <c r="E62" s="2417"/>
      <c r="F62" s="2417"/>
      <c r="G62" s="2417"/>
      <c r="H62" s="2418" t="s">
        <v>693</v>
      </c>
      <c r="I62" s="2418"/>
      <c r="J62" s="2419">
        <f>+J36</f>
        <v>4.3549999999999995</v>
      </c>
      <c r="K62" s="2418"/>
      <c r="L62" s="2418"/>
      <c r="M62" s="2418"/>
      <c r="N62" s="2362"/>
      <c r="O62" s="2362"/>
      <c r="P62" s="2362"/>
      <c r="Q62" s="2362"/>
      <c r="R62" s="2362"/>
      <c r="S62" s="2362"/>
      <c r="T62" s="2362"/>
      <c r="U62" s="2362"/>
      <c r="V62" s="2362" t="s">
        <v>694</v>
      </c>
      <c r="W62" s="2362"/>
      <c r="X62" s="2362"/>
      <c r="Y62" s="2362"/>
      <c r="Z62" s="2362"/>
      <c r="AA62" s="2362"/>
      <c r="AB62" s="146"/>
    </row>
    <row r="63" spans="2:28" ht="91.5" customHeight="1" x14ac:dyDescent="0.35">
      <c r="B63" s="132"/>
      <c r="C63" s="2416" t="s">
        <v>675</v>
      </c>
      <c r="D63" s="2417"/>
      <c r="E63" s="2417"/>
      <c r="F63" s="2417"/>
      <c r="G63" s="2417"/>
      <c r="H63" s="1048"/>
      <c r="I63" s="1048"/>
      <c r="J63" s="1048"/>
      <c r="K63" s="1048"/>
      <c r="L63" s="1048"/>
      <c r="M63" s="1048"/>
      <c r="N63" s="2362"/>
      <c r="O63" s="2362"/>
      <c r="P63" s="2362"/>
      <c r="Q63" s="2362"/>
      <c r="R63" s="2362"/>
      <c r="S63" s="2362"/>
      <c r="T63" s="2362"/>
      <c r="U63" s="2362"/>
      <c r="V63" s="2362"/>
      <c r="W63" s="2362"/>
      <c r="X63" s="2362"/>
      <c r="Y63" s="2362"/>
      <c r="Z63" s="2362"/>
      <c r="AA63" s="2362"/>
      <c r="AB63" s="146"/>
    </row>
    <row r="64" spans="2:28" x14ac:dyDescent="0.35">
      <c r="B64" s="135"/>
      <c r="C64" s="144"/>
      <c r="D64" s="144"/>
      <c r="E64" s="144"/>
      <c r="F64" s="144"/>
      <c r="G64" s="144"/>
      <c r="H64" s="144"/>
      <c r="I64" s="144"/>
      <c r="J64" s="144"/>
      <c r="K64" s="144"/>
      <c r="L64" s="144"/>
      <c r="M64" s="144"/>
      <c r="N64" s="144"/>
      <c r="O64" s="144"/>
      <c r="P64" s="144"/>
      <c r="Q64" s="144"/>
      <c r="R64" s="144"/>
      <c r="S64" s="144"/>
      <c r="T64" s="144"/>
      <c r="U64" s="144"/>
      <c r="V64" s="144"/>
      <c r="W64" s="144"/>
      <c r="X64" s="144"/>
      <c r="Y64" s="144"/>
      <c r="Z64" s="144"/>
      <c r="AA64" s="144"/>
      <c r="AB64" s="136"/>
    </row>
    <row r="103" ht="6" customHeight="1" x14ac:dyDescent="0.35"/>
  </sheetData>
  <mergeCells count="85">
    <mergeCell ref="C63:G63"/>
    <mergeCell ref="H63:I63"/>
    <mergeCell ref="J63:M63"/>
    <mergeCell ref="N63:U63"/>
    <mergeCell ref="V63:AA63"/>
    <mergeCell ref="C59:G61"/>
    <mergeCell ref="H59:I61"/>
    <mergeCell ref="J59:M61"/>
    <mergeCell ref="N59:U61"/>
    <mergeCell ref="V59:AA61"/>
    <mergeCell ref="C62:G62"/>
    <mergeCell ref="H62:I62"/>
    <mergeCell ref="J62:M62"/>
    <mergeCell ref="N62:U62"/>
    <mergeCell ref="V62:AA62"/>
    <mergeCell ref="C44:AA56"/>
    <mergeCell ref="C34:AA34"/>
    <mergeCell ref="C35:G35"/>
    <mergeCell ref="K35:AA35"/>
    <mergeCell ref="C36:G36"/>
    <mergeCell ref="K36:AA36"/>
    <mergeCell ref="C37:G37"/>
    <mergeCell ref="K37:AA37"/>
    <mergeCell ref="C38:G38"/>
    <mergeCell ref="K38:AA38"/>
    <mergeCell ref="C39:G39"/>
    <mergeCell ref="K39:AA39"/>
    <mergeCell ref="C42:AA43"/>
    <mergeCell ref="Z32:AA32"/>
    <mergeCell ref="C30:J32"/>
    <mergeCell ref="K30:R30"/>
    <mergeCell ref="S30:W30"/>
    <mergeCell ref="X30:AA30"/>
    <mergeCell ref="K31:N31"/>
    <mergeCell ref="O31:R31"/>
    <mergeCell ref="S31:T31"/>
    <mergeCell ref="U31:W31"/>
    <mergeCell ref="X31:Y31"/>
    <mergeCell ref="Z31:AA31"/>
    <mergeCell ref="K32:N32"/>
    <mergeCell ref="O32:R32"/>
    <mergeCell ref="S32:T32"/>
    <mergeCell ref="U32:W32"/>
    <mergeCell ref="X32:Y32"/>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C7:H8"/>
    <mergeCell ref="I7:AA8"/>
    <mergeCell ref="B2:G4"/>
    <mergeCell ref="H2:AB2"/>
    <mergeCell ref="H3:O3"/>
    <mergeCell ref="P3:AB3"/>
    <mergeCell ref="H4:AB4"/>
  </mergeCells>
  <pageMargins left="0.7" right="0.7" top="0.75" bottom="0.75" header="0.3" footer="0.3"/>
  <drawing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B1:AE105"/>
  <sheetViews>
    <sheetView topLeftCell="A15" workbookViewId="0">
      <selection activeCell="I10" sqref="I10:Q11"/>
    </sheetView>
  </sheetViews>
  <sheetFormatPr baseColWidth="10" defaultColWidth="3.7265625" defaultRowHeight="14.5" x14ac:dyDescent="0.35"/>
  <cols>
    <col min="1" max="1" width="3.7265625" style="331"/>
    <col min="2" max="2" width="2.81640625" style="331" customWidth="1"/>
    <col min="3" max="6" width="2.7265625" style="331" customWidth="1"/>
    <col min="7" max="7" width="4.26953125" style="331" customWidth="1"/>
    <col min="8" max="8" width="18.54296875" style="331" customWidth="1"/>
    <col min="9" max="9" width="14.54296875" style="331" customWidth="1"/>
    <col min="10" max="10" width="15" style="331" customWidth="1"/>
    <col min="11" max="12" width="3.453125" style="331" customWidth="1"/>
    <col min="13" max="15" width="2.7265625" style="331" customWidth="1"/>
    <col min="16" max="16" width="3.453125" style="331" customWidth="1"/>
    <col min="17" max="17" width="3.54296875" style="331" customWidth="1"/>
    <col min="18" max="18" width="3.7265625" style="331"/>
    <col min="19" max="19" width="3.26953125" style="331" customWidth="1"/>
    <col min="20" max="20" width="7.453125" style="331" customWidth="1"/>
    <col min="21" max="21" width="3.54296875" style="331" customWidth="1"/>
    <col min="22" max="22" width="3.7265625" style="331"/>
    <col min="23" max="25" width="5" style="331" customWidth="1"/>
    <col min="26" max="26" width="6.7265625" style="331" customWidth="1"/>
    <col min="27" max="27" width="4.1796875" style="331" customWidth="1"/>
    <col min="28" max="28" width="2" style="331" customWidth="1"/>
    <col min="29" max="16384" width="3.7265625" style="331"/>
  </cols>
  <sheetData>
    <row r="1" spans="2:28" ht="15" thickBot="1" x14ac:dyDescent="0.4">
      <c r="B1" s="108"/>
      <c r="C1" s="108"/>
      <c r="D1" s="108"/>
      <c r="E1" s="108"/>
      <c r="F1" s="108"/>
    </row>
    <row r="2" spans="2:28" ht="45.75" customHeight="1" x14ac:dyDescent="0.35">
      <c r="B2" s="858"/>
      <c r="C2" s="859"/>
      <c r="D2" s="859"/>
      <c r="E2" s="859"/>
      <c r="F2" s="859"/>
      <c r="G2" s="859"/>
      <c r="H2" s="974" t="s">
        <v>0</v>
      </c>
      <c r="I2" s="974"/>
      <c r="J2" s="974"/>
      <c r="K2" s="974"/>
      <c r="L2" s="974"/>
      <c r="M2" s="974"/>
      <c r="N2" s="974"/>
      <c r="O2" s="974"/>
      <c r="P2" s="974"/>
      <c r="Q2" s="974"/>
      <c r="R2" s="974"/>
      <c r="S2" s="974"/>
      <c r="T2" s="974"/>
      <c r="U2" s="974"/>
      <c r="V2" s="974"/>
      <c r="W2" s="974"/>
      <c r="X2" s="974"/>
      <c r="Y2" s="974"/>
      <c r="Z2" s="974"/>
      <c r="AA2" s="974"/>
      <c r="AB2" s="975"/>
    </row>
    <row r="3" spans="2:28" x14ac:dyDescent="0.35">
      <c r="B3" s="704"/>
      <c r="C3" s="705"/>
      <c r="D3" s="705"/>
      <c r="E3" s="705"/>
      <c r="F3" s="705"/>
      <c r="G3" s="705"/>
      <c r="H3" s="862" t="s">
        <v>1</v>
      </c>
      <c r="I3" s="862"/>
      <c r="J3" s="862"/>
      <c r="K3" s="862"/>
      <c r="L3" s="862"/>
      <c r="M3" s="862"/>
      <c r="N3" s="862"/>
      <c r="O3" s="862"/>
      <c r="P3" s="862" t="s">
        <v>2</v>
      </c>
      <c r="Q3" s="862"/>
      <c r="R3" s="862"/>
      <c r="S3" s="862"/>
      <c r="T3" s="862"/>
      <c r="U3" s="862"/>
      <c r="V3" s="862"/>
      <c r="W3" s="862"/>
      <c r="X3" s="862"/>
      <c r="Y3" s="862"/>
      <c r="Z3" s="862"/>
      <c r="AA3" s="862"/>
      <c r="AB3" s="863"/>
    </row>
    <row r="4" spans="2:28" ht="15" thickBot="1" x14ac:dyDescent="0.4">
      <c r="B4" s="707"/>
      <c r="C4" s="708"/>
      <c r="D4" s="708"/>
      <c r="E4" s="708"/>
      <c r="F4" s="708"/>
      <c r="G4" s="708"/>
      <c r="H4" s="864" t="s">
        <v>3</v>
      </c>
      <c r="I4" s="864"/>
      <c r="J4" s="864"/>
      <c r="K4" s="864"/>
      <c r="L4" s="864"/>
      <c r="M4" s="864"/>
      <c r="N4" s="864"/>
      <c r="O4" s="864"/>
      <c r="P4" s="864"/>
      <c r="Q4" s="864"/>
      <c r="R4" s="864"/>
      <c r="S4" s="864"/>
      <c r="T4" s="864"/>
      <c r="U4" s="864"/>
      <c r="V4" s="864"/>
      <c r="W4" s="864"/>
      <c r="X4" s="864"/>
      <c r="Y4" s="864"/>
      <c r="Z4" s="864"/>
      <c r="AA4" s="864"/>
      <c r="AB4" s="865"/>
    </row>
    <row r="5" spans="2:28" x14ac:dyDescent="0.35">
      <c r="H5" s="109"/>
      <c r="I5" s="109"/>
      <c r="J5" s="109"/>
      <c r="K5" s="109"/>
      <c r="L5" s="109"/>
      <c r="M5" s="109"/>
      <c r="N5" s="109"/>
      <c r="O5" s="109"/>
      <c r="P5" s="109"/>
      <c r="Q5" s="109"/>
      <c r="R5" s="109"/>
      <c r="S5" s="109"/>
      <c r="T5" s="109"/>
      <c r="U5" s="109"/>
      <c r="V5" s="109"/>
      <c r="W5" s="109"/>
      <c r="X5" s="109"/>
      <c r="Y5" s="109"/>
      <c r="Z5" s="109"/>
      <c r="AA5" s="109"/>
      <c r="AB5" s="109"/>
    </row>
    <row r="6" spans="2:28" ht="15" thickBot="1" x14ac:dyDescent="0.4">
      <c r="B6" s="110"/>
      <c r="C6" s="111"/>
      <c r="D6" s="111"/>
      <c r="E6" s="111"/>
      <c r="F6" s="111"/>
      <c r="G6" s="111"/>
      <c r="H6" s="111"/>
      <c r="I6" s="112"/>
      <c r="J6" s="112"/>
      <c r="K6" s="112"/>
      <c r="L6" s="112"/>
      <c r="M6" s="112"/>
      <c r="N6" s="112"/>
      <c r="O6" s="112"/>
      <c r="P6" s="112"/>
      <c r="Q6" s="112"/>
      <c r="R6" s="113"/>
      <c r="S6" s="113"/>
      <c r="T6" s="113"/>
      <c r="U6" s="113"/>
      <c r="V6" s="113"/>
      <c r="W6" s="111"/>
      <c r="X6" s="111"/>
      <c r="Y6" s="111"/>
      <c r="Z6" s="111"/>
      <c r="AA6" s="111"/>
      <c r="AB6" s="114"/>
    </row>
    <row r="7" spans="2:28" ht="15" customHeight="1" x14ac:dyDescent="0.35">
      <c r="B7" s="115"/>
      <c r="C7" s="953" t="s">
        <v>4</v>
      </c>
      <c r="D7" s="954"/>
      <c r="E7" s="954"/>
      <c r="F7" s="954"/>
      <c r="G7" s="954"/>
      <c r="H7" s="955"/>
      <c r="I7" s="1034" t="s">
        <v>662</v>
      </c>
      <c r="J7" s="1035"/>
      <c r="K7" s="1035"/>
      <c r="L7" s="1035"/>
      <c r="M7" s="1035"/>
      <c r="N7" s="1035"/>
      <c r="O7" s="1035"/>
      <c r="P7" s="1035"/>
      <c r="Q7" s="1035"/>
      <c r="R7" s="1035"/>
      <c r="S7" s="1035"/>
      <c r="T7" s="1035"/>
      <c r="U7" s="1035"/>
      <c r="V7" s="1035"/>
      <c r="W7" s="1035"/>
      <c r="X7" s="1035"/>
      <c r="Y7" s="1035"/>
      <c r="Z7" s="1035"/>
      <c r="AA7" s="1036"/>
      <c r="AB7" s="116"/>
    </row>
    <row r="8" spans="2:28" ht="15" thickBot="1" x14ac:dyDescent="0.4">
      <c r="B8" s="115"/>
      <c r="C8" s="956"/>
      <c r="D8" s="957"/>
      <c r="E8" s="957"/>
      <c r="F8" s="957"/>
      <c r="G8" s="957"/>
      <c r="H8" s="958"/>
      <c r="I8" s="1037"/>
      <c r="J8" s="1038"/>
      <c r="K8" s="1038"/>
      <c r="L8" s="1038"/>
      <c r="M8" s="1038"/>
      <c r="N8" s="1038"/>
      <c r="O8" s="1038"/>
      <c r="P8" s="1038"/>
      <c r="Q8" s="1038"/>
      <c r="R8" s="1038"/>
      <c r="S8" s="1038"/>
      <c r="T8" s="1038"/>
      <c r="U8" s="1038"/>
      <c r="V8" s="1038"/>
      <c r="W8" s="1038"/>
      <c r="X8" s="1038"/>
      <c r="Y8" s="1038"/>
      <c r="Z8" s="1038"/>
      <c r="AA8" s="1039"/>
      <c r="AB8" s="116"/>
    </row>
    <row r="9" spans="2:28" ht="15" thickBot="1" x14ac:dyDescent="0.4">
      <c r="B9" s="115"/>
      <c r="C9" s="117"/>
      <c r="D9" s="117"/>
      <c r="E9" s="117"/>
      <c r="F9" s="117"/>
      <c r="G9" s="117"/>
      <c r="H9" s="117"/>
      <c r="I9" s="118"/>
      <c r="J9" s="118"/>
      <c r="K9" s="118"/>
      <c r="L9" s="118"/>
      <c r="M9" s="118"/>
      <c r="N9" s="118"/>
      <c r="O9" s="118"/>
      <c r="P9" s="118"/>
      <c r="Q9" s="118"/>
      <c r="R9" s="119"/>
      <c r="S9" s="119"/>
      <c r="T9" s="119"/>
      <c r="U9" s="119"/>
      <c r="V9" s="119"/>
      <c r="W9" s="117"/>
      <c r="X9" s="117"/>
      <c r="Y9" s="117"/>
      <c r="Z9" s="117"/>
      <c r="AA9" s="117"/>
      <c r="AB9" s="116"/>
    </row>
    <row r="10" spans="2:28" ht="15" customHeight="1" thickBot="1" x14ac:dyDescent="0.4">
      <c r="B10" s="115"/>
      <c r="C10" s="953" t="s">
        <v>5</v>
      </c>
      <c r="D10" s="954"/>
      <c r="E10" s="954"/>
      <c r="F10" s="954"/>
      <c r="G10" s="954"/>
      <c r="H10" s="955"/>
      <c r="I10" s="828" t="s">
        <v>695</v>
      </c>
      <c r="J10" s="1057"/>
      <c r="K10" s="1057"/>
      <c r="L10" s="1057"/>
      <c r="M10" s="1057"/>
      <c r="N10" s="1057"/>
      <c r="O10" s="1057"/>
      <c r="P10" s="1057"/>
      <c r="Q10" s="1058"/>
      <c r="R10" s="834" t="s">
        <v>7</v>
      </c>
      <c r="S10" s="835"/>
      <c r="T10" s="835"/>
      <c r="U10" s="836"/>
      <c r="V10" s="929" t="s">
        <v>8</v>
      </c>
      <c r="W10" s="930"/>
      <c r="X10" s="930"/>
      <c r="Y10" s="930"/>
      <c r="Z10" s="930"/>
      <c r="AA10" s="931"/>
      <c r="AB10" s="116"/>
    </row>
    <row r="11" spans="2:28" ht="28.5" customHeight="1" thickBot="1" x14ac:dyDescent="0.4">
      <c r="B11" s="115"/>
      <c r="C11" s="956"/>
      <c r="D11" s="957"/>
      <c r="E11" s="957"/>
      <c r="F11" s="957"/>
      <c r="G11" s="957"/>
      <c r="H11" s="958"/>
      <c r="I11" s="1059"/>
      <c r="J11" s="1060"/>
      <c r="K11" s="1060"/>
      <c r="L11" s="1060"/>
      <c r="M11" s="1060"/>
      <c r="N11" s="1060"/>
      <c r="O11" s="1060"/>
      <c r="P11" s="1060"/>
      <c r="Q11" s="1061"/>
      <c r="R11" s="840" t="s">
        <v>696</v>
      </c>
      <c r="S11" s="841"/>
      <c r="T11" s="841"/>
      <c r="U11" s="842"/>
      <c r="V11" s="973">
        <v>1</v>
      </c>
      <c r="W11" s="1276"/>
      <c r="X11" s="1276"/>
      <c r="Y11" s="1276"/>
      <c r="Z11" s="1276"/>
      <c r="AA11" s="1277"/>
      <c r="AB11" s="116"/>
    </row>
    <row r="12" spans="2:28" ht="15" thickBot="1" x14ac:dyDescent="0.4">
      <c r="B12" s="120"/>
      <c r="C12" s="121"/>
      <c r="D12" s="121"/>
      <c r="E12" s="121"/>
      <c r="F12" s="121"/>
      <c r="G12" s="121"/>
      <c r="H12" s="121"/>
      <c r="I12" s="121"/>
      <c r="J12" s="121"/>
      <c r="K12" s="121"/>
      <c r="L12" s="121"/>
      <c r="M12" s="121"/>
      <c r="N12" s="121"/>
      <c r="O12" s="121"/>
      <c r="P12" s="121"/>
      <c r="Q12" s="121"/>
      <c r="R12" s="121"/>
      <c r="S12" s="121"/>
      <c r="T12" s="121"/>
      <c r="U12" s="121"/>
      <c r="V12" s="121"/>
      <c r="W12" s="121"/>
      <c r="X12" s="121"/>
      <c r="Y12" s="121"/>
      <c r="Z12" s="121"/>
      <c r="AA12" s="121"/>
      <c r="AB12" s="122"/>
    </row>
    <row r="13" spans="2:28" ht="15" customHeight="1" x14ac:dyDescent="0.35">
      <c r="B13" s="120"/>
      <c r="C13" s="953" t="s">
        <v>10</v>
      </c>
      <c r="D13" s="954"/>
      <c r="E13" s="954"/>
      <c r="F13" s="954"/>
      <c r="G13" s="954"/>
      <c r="H13" s="955"/>
      <c r="I13" s="2407" t="s">
        <v>697</v>
      </c>
      <c r="J13" s="2408"/>
      <c r="K13" s="2408"/>
      <c r="L13" s="2408"/>
      <c r="M13" s="2408"/>
      <c r="N13" s="2408"/>
      <c r="O13" s="2408"/>
      <c r="P13" s="2408"/>
      <c r="Q13" s="2408"/>
      <c r="R13" s="2408"/>
      <c r="S13" s="2409"/>
      <c r="T13" s="953" t="s">
        <v>11</v>
      </c>
      <c r="U13" s="954"/>
      <c r="V13" s="954"/>
      <c r="W13" s="954"/>
      <c r="X13" s="954"/>
      <c r="Y13" s="954"/>
      <c r="Z13" s="954"/>
      <c r="AA13" s="955"/>
      <c r="AB13" s="122"/>
    </row>
    <row r="14" spans="2:28" ht="54" customHeight="1" thickBot="1" x14ac:dyDescent="0.4">
      <c r="B14" s="120"/>
      <c r="C14" s="956"/>
      <c r="D14" s="957"/>
      <c r="E14" s="957"/>
      <c r="F14" s="957"/>
      <c r="G14" s="957"/>
      <c r="H14" s="958"/>
      <c r="I14" s="2410"/>
      <c r="J14" s="2411"/>
      <c r="K14" s="2411"/>
      <c r="L14" s="2411"/>
      <c r="M14" s="2411"/>
      <c r="N14" s="2411"/>
      <c r="O14" s="2411"/>
      <c r="P14" s="2411"/>
      <c r="Q14" s="2411"/>
      <c r="R14" s="2411"/>
      <c r="S14" s="2412"/>
      <c r="T14" s="965" t="s">
        <v>310</v>
      </c>
      <c r="U14" s="966"/>
      <c r="V14" s="966"/>
      <c r="W14" s="966"/>
      <c r="X14" s="966"/>
      <c r="Y14" s="966"/>
      <c r="Z14" s="966"/>
      <c r="AA14" s="967"/>
      <c r="AB14" s="122"/>
    </row>
    <row r="15" spans="2:28" ht="15" thickBot="1" x14ac:dyDescent="0.4">
      <c r="B15" s="120"/>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2"/>
    </row>
    <row r="16" spans="2:28" ht="40.5" customHeight="1" thickBot="1" x14ac:dyDescent="0.4">
      <c r="B16" s="120"/>
      <c r="C16" s="938" t="s">
        <v>13</v>
      </c>
      <c r="D16" s="939"/>
      <c r="E16" s="939"/>
      <c r="F16" s="939"/>
      <c r="G16" s="939"/>
      <c r="H16" s="940"/>
      <c r="I16" s="941" t="s">
        <v>698</v>
      </c>
      <c r="J16" s="942"/>
      <c r="K16" s="942"/>
      <c r="L16" s="942"/>
      <c r="M16" s="942"/>
      <c r="N16" s="942"/>
      <c r="O16" s="942"/>
      <c r="P16" s="942"/>
      <c r="Q16" s="942"/>
      <c r="R16" s="942"/>
      <c r="S16" s="942"/>
      <c r="T16" s="942"/>
      <c r="U16" s="942"/>
      <c r="V16" s="942"/>
      <c r="W16" s="942"/>
      <c r="X16" s="942"/>
      <c r="Y16" s="942"/>
      <c r="Z16" s="942"/>
      <c r="AA16" s="943"/>
      <c r="AB16" s="122"/>
    </row>
    <row r="17" spans="2:31" ht="16.5" customHeight="1" thickBot="1" x14ac:dyDescent="0.4">
      <c r="B17" s="120"/>
      <c r="C17" s="119"/>
      <c r="D17" s="119"/>
      <c r="E17" s="119"/>
      <c r="F17" s="119"/>
      <c r="G17" s="119"/>
      <c r="H17" s="119"/>
      <c r="I17" s="333"/>
      <c r="J17" s="333"/>
      <c r="K17" s="333"/>
      <c r="L17" s="333"/>
      <c r="M17" s="333"/>
      <c r="N17" s="333"/>
      <c r="O17" s="333"/>
      <c r="P17" s="333"/>
      <c r="Q17" s="333"/>
      <c r="R17" s="333"/>
      <c r="S17" s="333"/>
      <c r="T17" s="333"/>
      <c r="U17" s="333"/>
      <c r="V17" s="333"/>
      <c r="W17" s="333"/>
      <c r="X17" s="333"/>
      <c r="Y17" s="333"/>
      <c r="Z17" s="333"/>
      <c r="AA17" s="333"/>
      <c r="AB17" s="122"/>
    </row>
    <row r="18" spans="2:31" ht="71.25" customHeight="1" thickBot="1" x14ac:dyDescent="0.4">
      <c r="B18" s="120"/>
      <c r="C18" s="938" t="s">
        <v>75</v>
      </c>
      <c r="D18" s="939"/>
      <c r="E18" s="939"/>
      <c r="F18" s="939"/>
      <c r="G18" s="939"/>
      <c r="H18" s="940"/>
      <c r="I18" s="941" t="s">
        <v>699</v>
      </c>
      <c r="J18" s="942"/>
      <c r="K18" s="942"/>
      <c r="L18" s="942"/>
      <c r="M18" s="942"/>
      <c r="N18" s="942"/>
      <c r="O18" s="942"/>
      <c r="P18" s="942"/>
      <c r="Q18" s="942"/>
      <c r="R18" s="942"/>
      <c r="S18" s="942"/>
      <c r="T18" s="942"/>
      <c r="U18" s="942"/>
      <c r="V18" s="942"/>
      <c r="W18" s="942"/>
      <c r="X18" s="942"/>
      <c r="Y18" s="942"/>
      <c r="Z18" s="942"/>
      <c r="AA18" s="943"/>
      <c r="AB18" s="122"/>
    </row>
    <row r="19" spans="2:31" ht="16.5" customHeight="1" thickBot="1" x14ac:dyDescent="0.4">
      <c r="B19" s="120"/>
      <c r="C19" s="119"/>
      <c r="D19" s="119"/>
      <c r="E19" s="119"/>
      <c r="F19" s="119"/>
      <c r="G19" s="119"/>
      <c r="H19" s="119"/>
      <c r="I19" s="333"/>
      <c r="J19" s="333"/>
      <c r="K19" s="333"/>
      <c r="L19" s="333"/>
      <c r="M19" s="333"/>
      <c r="N19" s="333"/>
      <c r="O19" s="333"/>
      <c r="P19" s="333"/>
      <c r="Q19" s="333"/>
      <c r="R19" s="333"/>
      <c r="S19" s="333"/>
      <c r="T19" s="333"/>
      <c r="U19" s="333"/>
      <c r="V19" s="333"/>
      <c r="W19" s="333"/>
      <c r="X19" s="333"/>
      <c r="Y19" s="333"/>
      <c r="Z19" s="333"/>
      <c r="AA19" s="333"/>
      <c r="AB19" s="122"/>
    </row>
    <row r="20" spans="2:31" ht="22.5" customHeight="1" x14ac:dyDescent="0.35">
      <c r="B20" s="120"/>
      <c r="C20" s="843" t="s">
        <v>17</v>
      </c>
      <c r="D20" s="844"/>
      <c r="E20" s="844"/>
      <c r="F20" s="844"/>
      <c r="G20" s="844"/>
      <c r="H20" s="968"/>
      <c r="I20" s="1076" t="s">
        <v>845</v>
      </c>
      <c r="J20" s="1077"/>
      <c r="K20" s="1077"/>
      <c r="L20" s="1078"/>
      <c r="M20" s="929" t="s">
        <v>18</v>
      </c>
      <c r="N20" s="930"/>
      <c r="O20" s="930"/>
      <c r="P20" s="930"/>
      <c r="Q20" s="930"/>
      <c r="R20" s="930"/>
      <c r="S20" s="931"/>
      <c r="T20" s="929" t="s">
        <v>19</v>
      </c>
      <c r="U20" s="930"/>
      <c r="V20" s="930"/>
      <c r="W20" s="930"/>
      <c r="X20" s="930"/>
      <c r="Y20" s="930"/>
      <c r="Z20" s="930"/>
      <c r="AA20" s="931"/>
      <c r="AB20" s="122"/>
    </row>
    <row r="21" spans="2:31" ht="30.75" customHeight="1" thickBot="1" x14ac:dyDescent="0.4">
      <c r="B21" s="120"/>
      <c r="C21" s="845"/>
      <c r="D21" s="846"/>
      <c r="E21" s="846"/>
      <c r="F21" s="846"/>
      <c r="G21" s="846"/>
      <c r="H21" s="969"/>
      <c r="I21" s="1079"/>
      <c r="J21" s="1080"/>
      <c r="K21" s="1080"/>
      <c r="L21" s="1081"/>
      <c r="M21" s="1082" t="s">
        <v>147</v>
      </c>
      <c r="N21" s="1083"/>
      <c r="O21" s="1083"/>
      <c r="P21" s="1083"/>
      <c r="Q21" s="1083"/>
      <c r="R21" s="1083"/>
      <c r="S21" s="1084"/>
      <c r="T21" s="2386" t="s">
        <v>683</v>
      </c>
      <c r="U21" s="2387"/>
      <c r="V21" s="2387"/>
      <c r="W21" s="2387"/>
      <c r="X21" s="2387"/>
      <c r="Y21" s="2387"/>
      <c r="Z21" s="2387"/>
      <c r="AA21" s="2388"/>
      <c r="AB21" s="122"/>
    </row>
    <row r="22" spans="2:31" ht="15" thickBot="1" x14ac:dyDescent="0.4">
      <c r="B22" s="120"/>
      <c r="C22" s="121"/>
      <c r="D22" s="121"/>
      <c r="E22" s="121"/>
      <c r="F22" s="121"/>
      <c r="G22" s="121"/>
      <c r="H22" s="121"/>
      <c r="I22" s="121"/>
      <c r="J22" s="121"/>
      <c r="K22" s="121"/>
      <c r="L22" s="121"/>
      <c r="M22" s="121"/>
      <c r="N22" s="121"/>
      <c r="O22" s="121"/>
      <c r="P22" s="121"/>
      <c r="Q22" s="121"/>
      <c r="R22" s="121"/>
      <c r="S22" s="121"/>
      <c r="T22" s="121"/>
      <c r="U22" s="121"/>
      <c r="V22" s="121"/>
      <c r="W22" s="121"/>
      <c r="X22" s="121"/>
      <c r="Y22" s="121"/>
      <c r="Z22" s="121"/>
      <c r="AA22" s="121"/>
      <c r="AB22" s="122"/>
    </row>
    <row r="23" spans="2:31" ht="31.5" customHeight="1" x14ac:dyDescent="0.35">
      <c r="B23" s="120"/>
      <c r="C23" s="929" t="s">
        <v>22</v>
      </c>
      <c r="D23" s="930"/>
      <c r="E23" s="930"/>
      <c r="F23" s="930"/>
      <c r="G23" s="930"/>
      <c r="H23" s="930"/>
      <c r="I23" s="931"/>
      <c r="J23" s="929" t="s">
        <v>23</v>
      </c>
      <c r="K23" s="930"/>
      <c r="L23" s="930"/>
      <c r="M23" s="930"/>
      <c r="N23" s="930"/>
      <c r="O23" s="930"/>
      <c r="P23" s="931"/>
      <c r="Q23" s="929" t="s">
        <v>24</v>
      </c>
      <c r="R23" s="930"/>
      <c r="S23" s="930"/>
      <c r="T23" s="930"/>
      <c r="U23" s="930"/>
      <c r="V23" s="930"/>
      <c r="W23" s="930"/>
      <c r="X23" s="930"/>
      <c r="Y23" s="930"/>
      <c r="Z23" s="930"/>
      <c r="AA23" s="931"/>
      <c r="AB23" s="122"/>
    </row>
    <row r="24" spans="2:31" ht="52.5" customHeight="1" thickBot="1" x14ac:dyDescent="0.4">
      <c r="B24" s="120"/>
      <c r="C24" s="932" t="s">
        <v>700</v>
      </c>
      <c r="D24" s="933"/>
      <c r="E24" s="933"/>
      <c r="F24" s="933"/>
      <c r="G24" s="933"/>
      <c r="H24" s="933"/>
      <c r="I24" s="934"/>
      <c r="J24" s="932" t="s">
        <v>685</v>
      </c>
      <c r="K24" s="933"/>
      <c r="L24" s="933"/>
      <c r="M24" s="933"/>
      <c r="N24" s="933"/>
      <c r="O24" s="933"/>
      <c r="P24" s="934"/>
      <c r="Q24" s="935" t="s">
        <v>686</v>
      </c>
      <c r="R24" s="936"/>
      <c r="S24" s="936"/>
      <c r="T24" s="936"/>
      <c r="U24" s="936"/>
      <c r="V24" s="936"/>
      <c r="W24" s="936"/>
      <c r="X24" s="936"/>
      <c r="Y24" s="936"/>
      <c r="Z24" s="936"/>
      <c r="AA24" s="937"/>
      <c r="AB24" s="122"/>
    </row>
    <row r="25" spans="2:31" ht="15" thickBot="1" x14ac:dyDescent="0.4">
      <c r="B25" s="120"/>
      <c r="C25" s="121"/>
      <c r="D25" s="121"/>
      <c r="E25" s="121"/>
      <c r="F25" s="121"/>
      <c r="G25" s="121"/>
      <c r="H25" s="121"/>
      <c r="I25" s="121"/>
      <c r="J25" s="121"/>
      <c r="K25" s="121"/>
      <c r="L25" s="121"/>
      <c r="M25" s="121"/>
      <c r="N25" s="121"/>
      <c r="O25" s="121"/>
      <c r="P25" s="121"/>
      <c r="Q25" s="121"/>
      <c r="R25" s="121"/>
      <c r="S25" s="121"/>
      <c r="T25" s="121"/>
      <c r="U25" s="121"/>
      <c r="V25" s="121"/>
      <c r="W25" s="121"/>
      <c r="X25" s="121"/>
      <c r="Y25" s="121"/>
      <c r="Z25" s="121"/>
      <c r="AA25" s="121"/>
      <c r="AB25" s="122"/>
    </row>
    <row r="26" spans="2:31" ht="123.75" customHeight="1" thickBot="1" x14ac:dyDescent="0.4">
      <c r="B26" s="120"/>
      <c r="C26" s="938" t="s">
        <v>26</v>
      </c>
      <c r="D26" s="939"/>
      <c r="E26" s="939"/>
      <c r="F26" s="939"/>
      <c r="G26" s="939"/>
      <c r="H26" s="940"/>
      <c r="I26" s="1313" t="s">
        <v>847</v>
      </c>
      <c r="J26" s="1314"/>
      <c r="K26" s="1314"/>
      <c r="L26" s="1314"/>
      <c r="M26" s="1314"/>
      <c r="N26" s="1314"/>
      <c r="O26" s="1314"/>
      <c r="P26" s="1314"/>
      <c r="Q26" s="1314"/>
      <c r="R26" s="1314"/>
      <c r="S26" s="1314"/>
      <c r="T26" s="1314"/>
      <c r="U26" s="1314"/>
      <c r="V26" s="1314"/>
      <c r="W26" s="1314"/>
      <c r="X26" s="1314"/>
      <c r="Y26" s="1314"/>
      <c r="Z26" s="1314"/>
      <c r="AA26" s="1315"/>
      <c r="AB26" s="122"/>
    </row>
    <row r="27" spans="2:31" ht="15" thickBot="1" x14ac:dyDescent="0.4">
      <c r="B27" s="120"/>
      <c r="C27" s="119"/>
      <c r="D27" s="119"/>
      <c r="E27" s="119"/>
      <c r="F27" s="119"/>
      <c r="G27" s="119"/>
      <c r="H27" s="119"/>
      <c r="I27" s="333"/>
      <c r="J27" s="333"/>
      <c r="K27" s="333"/>
      <c r="L27" s="333"/>
      <c r="M27" s="333"/>
      <c r="N27" s="333"/>
      <c r="O27" s="333"/>
      <c r="P27" s="333"/>
      <c r="Q27" s="333"/>
      <c r="R27" s="333"/>
      <c r="S27" s="333"/>
      <c r="T27" s="333"/>
      <c r="U27" s="333"/>
      <c r="V27" s="333"/>
      <c r="W27" s="333"/>
      <c r="X27" s="333"/>
      <c r="Y27" s="333"/>
      <c r="Z27" s="333"/>
      <c r="AA27" s="333"/>
      <c r="AB27" s="122"/>
      <c r="AE27" s="331" t="s">
        <v>688</v>
      </c>
    </row>
    <row r="28" spans="2:31" ht="53.25" customHeight="1" thickBot="1" x14ac:dyDescent="0.4">
      <c r="B28" s="120"/>
      <c r="C28" s="938" t="s">
        <v>28</v>
      </c>
      <c r="D28" s="939"/>
      <c r="E28" s="939"/>
      <c r="F28" s="939"/>
      <c r="G28" s="939"/>
      <c r="H28" s="940"/>
      <c r="I28" s="818">
        <v>4</v>
      </c>
      <c r="J28" s="941"/>
      <c r="K28" s="944" t="s">
        <v>29</v>
      </c>
      <c r="L28" s="945"/>
      <c r="M28" s="945"/>
      <c r="N28" s="946"/>
      <c r="O28" s="1125" t="s">
        <v>30</v>
      </c>
      <c r="P28" s="1124"/>
      <c r="Q28" s="1124"/>
      <c r="R28" s="1126"/>
      <c r="S28" s="123"/>
      <c r="T28" s="1124" t="s">
        <v>31</v>
      </c>
      <c r="U28" s="1124"/>
      <c r="V28" s="1126"/>
      <c r="W28" s="124" t="s">
        <v>32</v>
      </c>
      <c r="X28" s="1208" t="s">
        <v>33</v>
      </c>
      <c r="Y28" s="1209"/>
      <c r="Z28" s="1210"/>
      <c r="AA28" s="125"/>
      <c r="AB28" s="122"/>
    </row>
    <row r="29" spans="2:31" ht="15" thickBot="1" x14ac:dyDescent="0.4">
      <c r="B29" s="120"/>
      <c r="C29" s="121"/>
      <c r="D29" s="121"/>
      <c r="E29" s="121"/>
      <c r="F29" s="121"/>
      <c r="G29" s="121"/>
      <c r="H29" s="121"/>
      <c r="I29" s="121"/>
      <c r="J29" s="121"/>
      <c r="K29" s="121"/>
      <c r="L29" s="121"/>
      <c r="M29" s="121"/>
      <c r="N29" s="121"/>
      <c r="O29" s="121"/>
      <c r="P29" s="121"/>
      <c r="Q29" s="121"/>
      <c r="R29" s="121"/>
      <c r="S29" s="121"/>
      <c r="T29" s="121"/>
      <c r="U29" s="121"/>
      <c r="V29" s="121"/>
      <c r="W29" s="121" t="s">
        <v>689</v>
      </c>
      <c r="X29" s="121"/>
      <c r="Y29" s="121"/>
      <c r="Z29" s="121"/>
      <c r="AA29" s="121"/>
      <c r="AB29" s="122"/>
    </row>
    <row r="30" spans="2:31" ht="15" customHeight="1" x14ac:dyDescent="0.35">
      <c r="B30" s="120"/>
      <c r="C30" s="778" t="s">
        <v>34</v>
      </c>
      <c r="D30" s="779"/>
      <c r="E30" s="779"/>
      <c r="F30" s="779"/>
      <c r="G30" s="779"/>
      <c r="H30" s="779"/>
      <c r="I30" s="779"/>
      <c r="J30" s="780"/>
      <c r="K30" s="787" t="s">
        <v>35</v>
      </c>
      <c r="L30" s="788"/>
      <c r="M30" s="788"/>
      <c r="N30" s="788"/>
      <c r="O30" s="788"/>
      <c r="P30" s="788"/>
      <c r="Q30" s="788"/>
      <c r="R30" s="788"/>
      <c r="S30" s="789" t="s">
        <v>36</v>
      </c>
      <c r="T30" s="789"/>
      <c r="U30" s="789"/>
      <c r="V30" s="789"/>
      <c r="W30" s="789"/>
      <c r="X30" s="915" t="s">
        <v>37</v>
      </c>
      <c r="Y30" s="915"/>
      <c r="Z30" s="915"/>
      <c r="AA30" s="916"/>
      <c r="AB30" s="122"/>
    </row>
    <row r="31" spans="2:31" ht="14.25" customHeight="1" x14ac:dyDescent="0.35">
      <c r="B31" s="120"/>
      <c r="C31" s="781"/>
      <c r="D31" s="782"/>
      <c r="E31" s="782"/>
      <c r="F31" s="782"/>
      <c r="G31" s="782"/>
      <c r="H31" s="782"/>
      <c r="I31" s="782"/>
      <c r="J31" s="783"/>
      <c r="K31" s="795" t="s">
        <v>38</v>
      </c>
      <c r="L31" s="771"/>
      <c r="M31" s="771"/>
      <c r="N31" s="771"/>
      <c r="O31" s="771" t="s">
        <v>39</v>
      </c>
      <c r="P31" s="771"/>
      <c r="Q31" s="771"/>
      <c r="R31" s="771"/>
      <c r="S31" s="771" t="s">
        <v>38</v>
      </c>
      <c r="T31" s="771"/>
      <c r="U31" s="771" t="s">
        <v>39</v>
      </c>
      <c r="V31" s="771"/>
      <c r="W31" s="771"/>
      <c r="X31" s="771" t="s">
        <v>38</v>
      </c>
      <c r="Y31" s="771"/>
      <c r="Z31" s="771" t="s">
        <v>39</v>
      </c>
      <c r="AA31" s="772"/>
      <c r="AB31" s="122"/>
    </row>
    <row r="32" spans="2:31" ht="15" customHeight="1" thickBot="1" x14ac:dyDescent="0.4">
      <c r="B32" s="120"/>
      <c r="C32" s="784"/>
      <c r="D32" s="785"/>
      <c r="E32" s="785"/>
      <c r="F32" s="785"/>
      <c r="G32" s="785"/>
      <c r="H32" s="785"/>
      <c r="I32" s="785"/>
      <c r="J32" s="786"/>
      <c r="K32" s="2420">
        <v>0</v>
      </c>
      <c r="L32" s="2421"/>
      <c r="M32" s="2421"/>
      <c r="N32" s="2421"/>
      <c r="O32" s="774">
        <v>2.5</v>
      </c>
      <c r="P32" s="774"/>
      <c r="Q32" s="774"/>
      <c r="R32" s="774"/>
      <c r="S32" s="774">
        <v>2.6</v>
      </c>
      <c r="T32" s="774"/>
      <c r="U32" s="774" t="s">
        <v>690</v>
      </c>
      <c r="V32" s="774"/>
      <c r="W32" s="774"/>
      <c r="X32" s="774">
        <v>4</v>
      </c>
      <c r="Y32" s="774"/>
      <c r="Z32" s="774">
        <v>5</v>
      </c>
      <c r="AA32" s="777"/>
      <c r="AB32" s="122"/>
    </row>
    <row r="33" spans="2:28" ht="15" thickBot="1" x14ac:dyDescent="0.4">
      <c r="B33" s="120"/>
      <c r="C33" s="121"/>
      <c r="D33" s="121"/>
      <c r="E33" s="121"/>
      <c r="F33" s="121"/>
      <c r="G33" s="121"/>
      <c r="H33" s="121"/>
      <c r="I33" s="121"/>
      <c r="J33" s="121"/>
      <c r="K33" s="121"/>
      <c r="L33" s="121"/>
      <c r="M33" s="121"/>
      <c r="N33" s="121"/>
      <c r="O33" s="121"/>
      <c r="P33" s="121"/>
      <c r="Q33" s="121"/>
      <c r="R33" s="121"/>
      <c r="S33" s="121"/>
      <c r="T33" s="121"/>
      <c r="U33" s="121"/>
      <c r="V33" s="121"/>
      <c r="W33" s="121"/>
      <c r="X33" s="121"/>
      <c r="Y33" s="121"/>
      <c r="Z33" s="121"/>
      <c r="AA33" s="121"/>
      <c r="AB33" s="122"/>
    </row>
    <row r="34" spans="2:28" s="104" customFormat="1" x14ac:dyDescent="0.35">
      <c r="B34" s="102"/>
      <c r="C34" s="2317" t="s">
        <v>40</v>
      </c>
      <c r="D34" s="2318"/>
      <c r="E34" s="2318"/>
      <c r="F34" s="2318"/>
      <c r="G34" s="2318"/>
      <c r="H34" s="2318"/>
      <c r="I34" s="2318"/>
      <c r="J34" s="2318"/>
      <c r="K34" s="2318"/>
      <c r="L34" s="2318"/>
      <c r="M34" s="2318"/>
      <c r="N34" s="2318"/>
      <c r="O34" s="2318"/>
      <c r="P34" s="2318"/>
      <c r="Q34" s="2318"/>
      <c r="R34" s="2318"/>
      <c r="S34" s="2318"/>
      <c r="T34" s="2318"/>
      <c r="U34" s="2318"/>
      <c r="V34" s="2318"/>
      <c r="W34" s="2318"/>
      <c r="X34" s="2318"/>
      <c r="Y34" s="2318"/>
      <c r="Z34" s="2318"/>
      <c r="AA34" s="2319"/>
      <c r="AB34" s="122"/>
    </row>
    <row r="35" spans="2:28" s="104" customFormat="1" ht="72" customHeight="1" x14ac:dyDescent="0.35">
      <c r="B35" s="102"/>
      <c r="C35" s="2426" t="s">
        <v>41</v>
      </c>
      <c r="D35" s="2426"/>
      <c r="E35" s="2426"/>
      <c r="F35" s="2426"/>
      <c r="G35" s="2426"/>
      <c r="H35" s="334" t="s">
        <v>691</v>
      </c>
      <c r="I35" s="334" t="s">
        <v>701</v>
      </c>
      <c r="J35" s="334" t="s">
        <v>42</v>
      </c>
      <c r="K35" s="2426" t="s">
        <v>43</v>
      </c>
      <c r="L35" s="2426"/>
      <c r="M35" s="2426"/>
      <c r="N35" s="2426"/>
      <c r="O35" s="2426"/>
      <c r="P35" s="2426"/>
      <c r="Q35" s="2426"/>
      <c r="R35" s="2426"/>
      <c r="S35" s="2426"/>
      <c r="T35" s="2426"/>
      <c r="U35" s="2426"/>
      <c r="V35" s="2426"/>
      <c r="W35" s="2426"/>
      <c r="X35" s="2426"/>
      <c r="Y35" s="2426"/>
      <c r="Z35" s="2426"/>
      <c r="AA35" s="2426"/>
      <c r="AB35" s="122"/>
    </row>
    <row r="36" spans="2:28" s="104" customFormat="1" ht="180.75" customHeight="1" x14ac:dyDescent="0.35">
      <c r="B36" s="102"/>
      <c r="C36" s="2413" t="s">
        <v>674</v>
      </c>
      <c r="D36" s="2414"/>
      <c r="E36" s="2414"/>
      <c r="F36" s="2414"/>
      <c r="G36" s="2415"/>
      <c r="H36" s="147">
        <v>27.67</v>
      </c>
      <c r="I36" s="148">
        <v>6</v>
      </c>
      <c r="J36" s="149">
        <f>+H36/I36</f>
        <v>4.6116666666666672</v>
      </c>
      <c r="K36" s="1327" t="s">
        <v>848</v>
      </c>
      <c r="L36" s="1328"/>
      <c r="M36" s="1328"/>
      <c r="N36" s="1328"/>
      <c r="O36" s="1328"/>
      <c r="P36" s="1328"/>
      <c r="Q36" s="1328"/>
      <c r="R36" s="1328"/>
      <c r="S36" s="1328"/>
      <c r="T36" s="1328"/>
      <c r="U36" s="1328"/>
      <c r="V36" s="1328"/>
      <c r="W36" s="1328"/>
      <c r="X36" s="1328"/>
      <c r="Y36" s="1328"/>
      <c r="Z36" s="1328"/>
      <c r="AA36" s="1329"/>
      <c r="AB36" s="122"/>
    </row>
    <row r="37" spans="2:28" s="104" customFormat="1" ht="117" customHeight="1" x14ac:dyDescent="0.35">
      <c r="C37" s="2413" t="s">
        <v>675</v>
      </c>
      <c r="D37" s="2414"/>
      <c r="E37" s="2414"/>
      <c r="F37" s="2414"/>
      <c r="G37" s="2415"/>
      <c r="H37" s="340"/>
      <c r="I37" s="151"/>
      <c r="J37" s="149" t="e">
        <f>+H37/I37</f>
        <v>#DIV/0!</v>
      </c>
      <c r="K37" s="1221"/>
      <c r="L37" s="744"/>
      <c r="M37" s="744"/>
      <c r="N37" s="744"/>
      <c r="O37" s="744"/>
      <c r="P37" s="744"/>
      <c r="Q37" s="744"/>
      <c r="R37" s="744"/>
      <c r="S37" s="744"/>
      <c r="T37" s="744"/>
      <c r="U37" s="744"/>
      <c r="V37" s="744"/>
      <c r="W37" s="744"/>
      <c r="X37" s="744"/>
      <c r="Y37" s="744"/>
      <c r="Z37" s="744"/>
      <c r="AA37" s="745"/>
      <c r="AB37" s="122"/>
    </row>
    <row r="38" spans="2:28" s="104" customFormat="1" ht="15" thickBot="1" x14ac:dyDescent="0.4">
      <c r="B38" s="102"/>
      <c r="C38" s="1094"/>
      <c r="D38" s="1281"/>
      <c r="E38" s="1281"/>
      <c r="F38" s="1281"/>
      <c r="G38" s="1282"/>
      <c r="H38" s="152"/>
      <c r="I38" s="152"/>
      <c r="J38" s="149" t="e">
        <f>AVERAGE(J36:J37)</f>
        <v>#DIV/0!</v>
      </c>
      <c r="K38" s="1243"/>
      <c r="L38" s="1244"/>
      <c r="M38" s="1244"/>
      <c r="N38" s="1244"/>
      <c r="O38" s="1244"/>
      <c r="P38" s="1244"/>
      <c r="Q38" s="1244"/>
      <c r="R38" s="1244"/>
      <c r="S38" s="1244"/>
      <c r="T38" s="1244"/>
      <c r="U38" s="1244"/>
      <c r="V38" s="1244"/>
      <c r="W38" s="1244"/>
      <c r="X38" s="1244"/>
      <c r="Y38" s="1244"/>
      <c r="Z38" s="1244"/>
      <c r="AA38" s="1245"/>
      <c r="AB38" s="122"/>
    </row>
    <row r="39" spans="2:28" s="104" customFormat="1" ht="15.75" customHeight="1" thickBot="1" x14ac:dyDescent="0.4">
      <c r="B39" s="102"/>
      <c r="C39" s="1146" t="s">
        <v>46</v>
      </c>
      <c r="D39" s="1147"/>
      <c r="E39" s="1147"/>
      <c r="F39" s="1147"/>
      <c r="G39" s="1148"/>
      <c r="H39" s="153"/>
      <c r="I39" s="153"/>
      <c r="J39" s="154"/>
      <c r="K39" s="1149"/>
      <c r="L39" s="1150"/>
      <c r="M39" s="1150"/>
      <c r="N39" s="1150"/>
      <c r="O39" s="1150"/>
      <c r="P39" s="1150"/>
      <c r="Q39" s="1150"/>
      <c r="R39" s="1150"/>
      <c r="S39" s="1150"/>
      <c r="T39" s="1150"/>
      <c r="U39" s="1150"/>
      <c r="V39" s="1150"/>
      <c r="W39" s="1150"/>
      <c r="X39" s="1150"/>
      <c r="Y39" s="1150"/>
      <c r="Z39" s="1150"/>
      <c r="AA39" s="1151"/>
      <c r="AB39" s="122"/>
    </row>
    <row r="40" spans="2:28" s="104" customFormat="1" ht="5.25" customHeight="1" x14ac:dyDescent="0.35">
      <c r="C40" s="121"/>
      <c r="D40" s="121"/>
      <c r="E40" s="121"/>
      <c r="F40" s="121"/>
      <c r="G40" s="121"/>
      <c r="H40" s="142"/>
      <c r="I40" s="142"/>
      <c r="J40" s="143"/>
      <c r="K40" s="121"/>
      <c r="L40" s="121"/>
      <c r="M40" s="121"/>
      <c r="N40" s="121"/>
      <c r="O40" s="121"/>
      <c r="P40" s="121"/>
      <c r="Q40" s="121"/>
      <c r="R40" s="121"/>
      <c r="S40" s="121"/>
      <c r="T40" s="121"/>
      <c r="U40" s="121"/>
      <c r="V40" s="121"/>
      <c r="W40" s="121"/>
      <c r="X40" s="121"/>
      <c r="Y40" s="121"/>
      <c r="Z40" s="121"/>
      <c r="AA40" s="121"/>
      <c r="AB40" s="122"/>
    </row>
    <row r="41" spans="2:28" s="104" customFormat="1" ht="15" thickBot="1" x14ac:dyDescent="0.4">
      <c r="B41" s="102"/>
      <c r="C41" s="121"/>
      <c r="D41" s="121"/>
      <c r="E41" s="121"/>
      <c r="F41" s="121"/>
      <c r="G41" s="121"/>
      <c r="H41" s="142"/>
      <c r="I41" s="142"/>
      <c r="J41" s="143"/>
      <c r="K41" s="121"/>
      <c r="L41" s="121"/>
      <c r="M41" s="121"/>
      <c r="N41" s="121"/>
      <c r="O41" s="121"/>
      <c r="P41" s="121"/>
      <c r="Q41" s="121"/>
      <c r="R41" s="121"/>
      <c r="S41" s="121"/>
      <c r="T41" s="121"/>
      <c r="U41" s="121"/>
      <c r="V41" s="121"/>
      <c r="W41" s="121"/>
      <c r="X41" s="121"/>
      <c r="Y41" s="121"/>
      <c r="Z41" s="121"/>
      <c r="AA41" s="121"/>
      <c r="AB41" s="122"/>
    </row>
    <row r="42" spans="2:28" s="104" customFormat="1" x14ac:dyDescent="0.35">
      <c r="B42" s="102"/>
      <c r="C42" s="798" t="s">
        <v>47</v>
      </c>
      <c r="D42" s="799"/>
      <c r="E42" s="799"/>
      <c r="F42" s="799"/>
      <c r="G42" s="799"/>
      <c r="H42" s="799"/>
      <c r="I42" s="799"/>
      <c r="J42" s="799"/>
      <c r="K42" s="799"/>
      <c r="L42" s="799"/>
      <c r="M42" s="799"/>
      <c r="N42" s="799"/>
      <c r="O42" s="799"/>
      <c r="P42" s="799"/>
      <c r="Q42" s="799"/>
      <c r="R42" s="799"/>
      <c r="S42" s="799"/>
      <c r="T42" s="799"/>
      <c r="U42" s="799"/>
      <c r="V42" s="799"/>
      <c r="W42" s="799"/>
      <c r="X42" s="799"/>
      <c r="Y42" s="799"/>
      <c r="Z42" s="799"/>
      <c r="AA42" s="800"/>
      <c r="AB42" s="122"/>
    </row>
    <row r="43" spans="2:28" ht="15" thickBot="1" x14ac:dyDescent="0.4">
      <c r="B43" s="120"/>
      <c r="C43" s="1236"/>
      <c r="D43" s="1278"/>
      <c r="E43" s="1278"/>
      <c r="F43" s="1278"/>
      <c r="G43" s="1278"/>
      <c r="H43" s="1278"/>
      <c r="I43" s="1278"/>
      <c r="J43" s="1278"/>
      <c r="K43" s="1278"/>
      <c r="L43" s="1278"/>
      <c r="M43" s="1278"/>
      <c r="N43" s="1278"/>
      <c r="O43" s="1278"/>
      <c r="P43" s="1278"/>
      <c r="Q43" s="1278"/>
      <c r="R43" s="1278"/>
      <c r="S43" s="1278"/>
      <c r="T43" s="1278"/>
      <c r="U43" s="1278"/>
      <c r="V43" s="1278"/>
      <c r="W43" s="1278"/>
      <c r="X43" s="1278"/>
      <c r="Y43" s="1278"/>
      <c r="Z43" s="1278"/>
      <c r="AA43" s="1238"/>
      <c r="AB43" s="122"/>
    </row>
    <row r="44" spans="2:28" x14ac:dyDescent="0.35">
      <c r="B44" s="120"/>
      <c r="C44" s="724"/>
      <c r="D44" s="725"/>
      <c r="E44" s="725"/>
      <c r="F44" s="725"/>
      <c r="G44" s="725"/>
      <c r="H44" s="725"/>
      <c r="I44" s="725"/>
      <c r="J44" s="725"/>
      <c r="K44" s="725"/>
      <c r="L44" s="725"/>
      <c r="M44" s="725"/>
      <c r="N44" s="725"/>
      <c r="O44" s="725"/>
      <c r="P44" s="725"/>
      <c r="Q44" s="725"/>
      <c r="R44" s="725"/>
      <c r="S44" s="725"/>
      <c r="T44" s="725"/>
      <c r="U44" s="725"/>
      <c r="V44" s="725"/>
      <c r="W44" s="725"/>
      <c r="X44" s="725"/>
      <c r="Y44" s="725"/>
      <c r="Z44" s="725"/>
      <c r="AA44" s="726"/>
      <c r="AB44" s="122"/>
    </row>
    <row r="45" spans="2:28" x14ac:dyDescent="0.35">
      <c r="B45" s="120"/>
      <c r="C45" s="727"/>
      <c r="D45" s="728"/>
      <c r="E45" s="728"/>
      <c r="F45" s="728"/>
      <c r="G45" s="728"/>
      <c r="H45" s="728"/>
      <c r="I45" s="728"/>
      <c r="J45" s="728"/>
      <c r="K45" s="728"/>
      <c r="L45" s="728"/>
      <c r="M45" s="728"/>
      <c r="N45" s="728"/>
      <c r="O45" s="728"/>
      <c r="P45" s="728"/>
      <c r="Q45" s="728"/>
      <c r="R45" s="728"/>
      <c r="S45" s="728"/>
      <c r="T45" s="728"/>
      <c r="U45" s="728"/>
      <c r="V45" s="728"/>
      <c r="W45" s="728"/>
      <c r="X45" s="728"/>
      <c r="Y45" s="728"/>
      <c r="Z45" s="728"/>
      <c r="AA45" s="729"/>
      <c r="AB45" s="122"/>
    </row>
    <row r="46" spans="2:28" x14ac:dyDescent="0.35">
      <c r="B46" s="120"/>
      <c r="C46" s="727"/>
      <c r="D46" s="728"/>
      <c r="E46" s="728"/>
      <c r="F46" s="728"/>
      <c r="G46" s="728"/>
      <c r="H46" s="728"/>
      <c r="I46" s="728"/>
      <c r="J46" s="728"/>
      <c r="K46" s="728"/>
      <c r="L46" s="728"/>
      <c r="M46" s="728"/>
      <c r="N46" s="728"/>
      <c r="O46" s="728"/>
      <c r="P46" s="728"/>
      <c r="Q46" s="728"/>
      <c r="R46" s="728"/>
      <c r="S46" s="728"/>
      <c r="T46" s="728"/>
      <c r="U46" s="728"/>
      <c r="V46" s="728"/>
      <c r="W46" s="728"/>
      <c r="X46" s="728"/>
      <c r="Y46" s="728"/>
      <c r="Z46" s="728"/>
      <c r="AA46" s="729"/>
      <c r="AB46" s="122"/>
    </row>
    <row r="47" spans="2:28" x14ac:dyDescent="0.35">
      <c r="B47" s="120"/>
      <c r="C47" s="727"/>
      <c r="D47" s="728"/>
      <c r="E47" s="728"/>
      <c r="F47" s="728"/>
      <c r="G47" s="728"/>
      <c r="H47" s="728"/>
      <c r="I47" s="728"/>
      <c r="J47" s="728"/>
      <c r="K47" s="728"/>
      <c r="L47" s="728"/>
      <c r="M47" s="728"/>
      <c r="N47" s="728"/>
      <c r="O47" s="728"/>
      <c r="P47" s="728"/>
      <c r="Q47" s="728"/>
      <c r="R47" s="728"/>
      <c r="S47" s="728"/>
      <c r="T47" s="728"/>
      <c r="U47" s="728"/>
      <c r="V47" s="728"/>
      <c r="W47" s="728"/>
      <c r="X47" s="728"/>
      <c r="Y47" s="728"/>
      <c r="Z47" s="728"/>
      <c r="AA47" s="729"/>
      <c r="AB47" s="122"/>
    </row>
    <row r="48" spans="2:28" x14ac:dyDescent="0.35">
      <c r="B48" s="120"/>
      <c r="C48" s="727"/>
      <c r="D48" s="728"/>
      <c r="E48" s="728"/>
      <c r="F48" s="728"/>
      <c r="G48" s="728"/>
      <c r="H48" s="728"/>
      <c r="I48" s="728"/>
      <c r="J48" s="728"/>
      <c r="K48" s="728"/>
      <c r="L48" s="728"/>
      <c r="M48" s="728"/>
      <c r="N48" s="728"/>
      <c r="O48" s="728"/>
      <c r="P48" s="728"/>
      <c r="Q48" s="728"/>
      <c r="R48" s="728"/>
      <c r="S48" s="728"/>
      <c r="T48" s="728"/>
      <c r="U48" s="728"/>
      <c r="V48" s="728"/>
      <c r="W48" s="728"/>
      <c r="X48" s="728"/>
      <c r="Y48" s="728"/>
      <c r="Z48" s="728"/>
      <c r="AA48" s="729"/>
      <c r="AB48" s="122"/>
    </row>
    <row r="49" spans="2:28" x14ac:dyDescent="0.35">
      <c r="B49" s="120"/>
      <c r="C49" s="727"/>
      <c r="D49" s="728"/>
      <c r="E49" s="728"/>
      <c r="F49" s="728"/>
      <c r="G49" s="728"/>
      <c r="H49" s="728"/>
      <c r="I49" s="728"/>
      <c r="J49" s="728"/>
      <c r="K49" s="728"/>
      <c r="L49" s="728"/>
      <c r="M49" s="728"/>
      <c r="N49" s="728"/>
      <c r="O49" s="728"/>
      <c r="P49" s="728"/>
      <c r="Q49" s="728"/>
      <c r="R49" s="728"/>
      <c r="S49" s="728"/>
      <c r="T49" s="728"/>
      <c r="U49" s="728"/>
      <c r="V49" s="728"/>
      <c r="W49" s="728"/>
      <c r="X49" s="728"/>
      <c r="Y49" s="728"/>
      <c r="Z49" s="728"/>
      <c r="AA49" s="729"/>
      <c r="AB49" s="122"/>
    </row>
    <row r="50" spans="2:28" x14ac:dyDescent="0.35">
      <c r="B50" s="120"/>
      <c r="C50" s="727"/>
      <c r="D50" s="728"/>
      <c r="E50" s="728"/>
      <c r="F50" s="728"/>
      <c r="G50" s="728"/>
      <c r="H50" s="728"/>
      <c r="I50" s="728"/>
      <c r="J50" s="728"/>
      <c r="K50" s="728"/>
      <c r="L50" s="728"/>
      <c r="M50" s="728"/>
      <c r="N50" s="728"/>
      <c r="O50" s="728"/>
      <c r="P50" s="728"/>
      <c r="Q50" s="728"/>
      <c r="R50" s="728"/>
      <c r="S50" s="728"/>
      <c r="T50" s="728"/>
      <c r="U50" s="728"/>
      <c r="V50" s="728"/>
      <c r="W50" s="728"/>
      <c r="X50" s="728"/>
      <c r="Y50" s="728"/>
      <c r="Z50" s="728"/>
      <c r="AA50" s="729"/>
      <c r="AB50" s="122"/>
    </row>
    <row r="51" spans="2:28" x14ac:dyDescent="0.35">
      <c r="B51" s="120"/>
      <c r="C51" s="727"/>
      <c r="D51" s="728"/>
      <c r="E51" s="728"/>
      <c r="F51" s="728"/>
      <c r="G51" s="728"/>
      <c r="H51" s="728"/>
      <c r="I51" s="728"/>
      <c r="J51" s="728"/>
      <c r="K51" s="728"/>
      <c r="L51" s="728"/>
      <c r="M51" s="728"/>
      <c r="N51" s="728"/>
      <c r="O51" s="728"/>
      <c r="P51" s="728"/>
      <c r="Q51" s="728"/>
      <c r="R51" s="728"/>
      <c r="S51" s="728"/>
      <c r="T51" s="728"/>
      <c r="U51" s="728"/>
      <c r="V51" s="728"/>
      <c r="W51" s="728"/>
      <c r="X51" s="728"/>
      <c r="Y51" s="728"/>
      <c r="Z51" s="728"/>
      <c r="AA51" s="729"/>
      <c r="AB51" s="122"/>
    </row>
    <row r="52" spans="2:28" x14ac:dyDescent="0.35">
      <c r="B52" s="120"/>
      <c r="C52" s="727"/>
      <c r="D52" s="728"/>
      <c r="E52" s="728"/>
      <c r="F52" s="728"/>
      <c r="G52" s="728"/>
      <c r="H52" s="728"/>
      <c r="I52" s="728"/>
      <c r="J52" s="728"/>
      <c r="K52" s="728"/>
      <c r="L52" s="728"/>
      <c r="M52" s="728"/>
      <c r="N52" s="728"/>
      <c r="O52" s="728"/>
      <c r="P52" s="728"/>
      <c r="Q52" s="728"/>
      <c r="R52" s="728"/>
      <c r="S52" s="728"/>
      <c r="T52" s="728"/>
      <c r="U52" s="728"/>
      <c r="V52" s="728"/>
      <c r="W52" s="728"/>
      <c r="X52" s="728"/>
      <c r="Y52" s="728"/>
      <c r="Z52" s="728"/>
      <c r="AA52" s="729"/>
      <c r="AB52" s="122"/>
    </row>
    <row r="53" spans="2:28" x14ac:dyDescent="0.35">
      <c r="B53" s="120"/>
      <c r="C53" s="727"/>
      <c r="D53" s="728"/>
      <c r="E53" s="728"/>
      <c r="F53" s="728"/>
      <c r="G53" s="728"/>
      <c r="H53" s="728"/>
      <c r="I53" s="728"/>
      <c r="J53" s="728"/>
      <c r="K53" s="728"/>
      <c r="L53" s="728"/>
      <c r="M53" s="728"/>
      <c r="N53" s="728"/>
      <c r="O53" s="728"/>
      <c r="P53" s="728"/>
      <c r="Q53" s="728"/>
      <c r="R53" s="728"/>
      <c r="S53" s="728"/>
      <c r="T53" s="728"/>
      <c r="U53" s="728"/>
      <c r="V53" s="728"/>
      <c r="W53" s="728"/>
      <c r="X53" s="728"/>
      <c r="Y53" s="728"/>
      <c r="Z53" s="728"/>
      <c r="AA53" s="729"/>
      <c r="AB53" s="122"/>
    </row>
    <row r="54" spans="2:28" x14ac:dyDescent="0.35">
      <c r="B54" s="120"/>
      <c r="C54" s="727"/>
      <c r="D54" s="728"/>
      <c r="E54" s="728"/>
      <c r="F54" s="728"/>
      <c r="G54" s="728"/>
      <c r="H54" s="728"/>
      <c r="I54" s="728"/>
      <c r="J54" s="728"/>
      <c r="K54" s="728"/>
      <c r="L54" s="728"/>
      <c r="M54" s="728"/>
      <c r="N54" s="728"/>
      <c r="O54" s="728"/>
      <c r="P54" s="728"/>
      <c r="Q54" s="728"/>
      <c r="R54" s="728"/>
      <c r="S54" s="728"/>
      <c r="T54" s="728"/>
      <c r="U54" s="728"/>
      <c r="V54" s="728"/>
      <c r="W54" s="728"/>
      <c r="X54" s="728"/>
      <c r="Y54" s="728"/>
      <c r="Z54" s="728"/>
      <c r="AA54" s="729"/>
      <c r="AB54" s="122"/>
    </row>
    <row r="55" spans="2:28" x14ac:dyDescent="0.35">
      <c r="B55" s="120"/>
      <c r="C55" s="727"/>
      <c r="D55" s="728"/>
      <c r="E55" s="728"/>
      <c r="F55" s="728"/>
      <c r="G55" s="728"/>
      <c r="H55" s="728"/>
      <c r="I55" s="728"/>
      <c r="J55" s="728"/>
      <c r="K55" s="728"/>
      <c r="L55" s="728"/>
      <c r="M55" s="728"/>
      <c r="N55" s="728"/>
      <c r="O55" s="728"/>
      <c r="P55" s="728"/>
      <c r="Q55" s="728"/>
      <c r="R55" s="728"/>
      <c r="S55" s="728"/>
      <c r="T55" s="728"/>
      <c r="U55" s="728"/>
      <c r="V55" s="728"/>
      <c r="W55" s="728"/>
      <c r="X55" s="728"/>
      <c r="Y55" s="728"/>
      <c r="Z55" s="728"/>
      <c r="AA55" s="729"/>
      <c r="AB55" s="122"/>
    </row>
    <row r="56" spans="2:28" ht="15" thickBot="1" x14ac:dyDescent="0.4">
      <c r="B56" s="120"/>
      <c r="C56" s="730"/>
      <c r="D56" s="731"/>
      <c r="E56" s="731"/>
      <c r="F56" s="731"/>
      <c r="G56" s="731"/>
      <c r="H56" s="731"/>
      <c r="I56" s="731"/>
      <c r="J56" s="731"/>
      <c r="K56" s="731"/>
      <c r="L56" s="731"/>
      <c r="M56" s="731"/>
      <c r="N56" s="731"/>
      <c r="O56" s="731"/>
      <c r="P56" s="731"/>
      <c r="Q56" s="731"/>
      <c r="R56" s="731"/>
      <c r="S56" s="731"/>
      <c r="T56" s="731"/>
      <c r="U56" s="731"/>
      <c r="V56" s="731"/>
      <c r="W56" s="731"/>
      <c r="X56" s="731"/>
      <c r="Y56" s="731"/>
      <c r="Z56" s="731"/>
      <c r="AA56" s="732"/>
      <c r="AB56" s="122"/>
    </row>
    <row r="57" spans="2:28" x14ac:dyDescent="0.35">
      <c r="B57" s="128"/>
      <c r="C57" s="144"/>
      <c r="D57" s="144"/>
      <c r="E57" s="144"/>
      <c r="F57" s="144"/>
      <c r="G57" s="144"/>
      <c r="H57" s="144"/>
      <c r="I57" s="144"/>
      <c r="J57" s="144"/>
      <c r="K57" s="144"/>
      <c r="L57" s="144"/>
      <c r="M57" s="144"/>
      <c r="N57" s="144"/>
      <c r="O57" s="144"/>
      <c r="P57" s="144"/>
      <c r="Q57" s="144"/>
      <c r="R57" s="144"/>
      <c r="S57" s="144"/>
      <c r="T57" s="144"/>
      <c r="U57" s="144"/>
      <c r="V57" s="144"/>
      <c r="W57" s="144"/>
      <c r="X57" s="144"/>
      <c r="Y57" s="144"/>
      <c r="Z57" s="144"/>
      <c r="AA57" s="144"/>
      <c r="AB57" s="129"/>
    </row>
    <row r="58" spans="2:28" ht="15" thickBot="1" x14ac:dyDescent="0.4">
      <c r="B58" s="130"/>
      <c r="C58" s="145"/>
      <c r="D58" s="145"/>
      <c r="E58" s="145"/>
      <c r="F58" s="145"/>
      <c r="G58" s="145"/>
      <c r="H58" s="145"/>
      <c r="I58" s="145"/>
      <c r="J58" s="145"/>
      <c r="K58" s="145"/>
      <c r="L58" s="145"/>
      <c r="M58" s="145"/>
      <c r="N58" s="145"/>
      <c r="O58" s="145"/>
      <c r="P58" s="145"/>
      <c r="Q58" s="145"/>
      <c r="R58" s="145"/>
      <c r="S58" s="145"/>
      <c r="T58" s="145"/>
      <c r="U58" s="145"/>
      <c r="V58" s="145"/>
      <c r="W58" s="145"/>
      <c r="X58" s="145"/>
      <c r="Y58" s="145"/>
      <c r="Z58" s="145"/>
      <c r="AA58" s="145"/>
      <c r="AB58" s="131"/>
    </row>
    <row r="59" spans="2:28" ht="15.5" x14ac:dyDescent="0.35">
      <c r="B59" s="132"/>
      <c r="C59" s="1137" t="s">
        <v>41</v>
      </c>
      <c r="D59" s="1138"/>
      <c r="E59" s="1138"/>
      <c r="F59" s="1138"/>
      <c r="G59" s="1139"/>
      <c r="H59" s="1137" t="s">
        <v>68</v>
      </c>
      <c r="I59" s="1139"/>
      <c r="J59" s="1137" t="s">
        <v>48</v>
      </c>
      <c r="K59" s="1138"/>
      <c r="L59" s="1138"/>
      <c r="M59" s="1139"/>
      <c r="N59" s="1137" t="s">
        <v>49</v>
      </c>
      <c r="O59" s="1138"/>
      <c r="P59" s="1138"/>
      <c r="Q59" s="1138"/>
      <c r="R59" s="1138"/>
      <c r="S59" s="1138"/>
      <c r="T59" s="1138"/>
      <c r="U59" s="1139"/>
      <c r="V59" s="1247" t="s">
        <v>50</v>
      </c>
      <c r="W59" s="1247"/>
      <c r="X59" s="1247"/>
      <c r="Y59" s="1247"/>
      <c r="Z59" s="1247"/>
      <c r="AA59" s="1248"/>
      <c r="AB59" s="133"/>
    </row>
    <row r="60" spans="2:28" ht="15.5" x14ac:dyDescent="0.35">
      <c r="B60" s="134"/>
      <c r="C60" s="1140"/>
      <c r="D60" s="1279"/>
      <c r="E60" s="1279"/>
      <c r="F60" s="1279"/>
      <c r="G60" s="1142"/>
      <c r="H60" s="1140"/>
      <c r="I60" s="1142"/>
      <c r="J60" s="1140"/>
      <c r="K60" s="1279"/>
      <c r="L60" s="1279"/>
      <c r="M60" s="1142"/>
      <c r="N60" s="1140"/>
      <c r="O60" s="1279"/>
      <c r="P60" s="1279"/>
      <c r="Q60" s="1279"/>
      <c r="R60" s="1279"/>
      <c r="S60" s="1279"/>
      <c r="T60" s="1279"/>
      <c r="U60" s="1142"/>
      <c r="V60" s="1280"/>
      <c r="W60" s="1280"/>
      <c r="X60" s="1280"/>
      <c r="Y60" s="1280"/>
      <c r="Z60" s="1280"/>
      <c r="AA60" s="1250"/>
      <c r="AB60" s="133"/>
    </row>
    <row r="61" spans="2:28" ht="16" thickBot="1" x14ac:dyDescent="0.4">
      <c r="B61" s="134"/>
      <c r="C61" s="1140"/>
      <c r="D61" s="1279"/>
      <c r="E61" s="1279"/>
      <c r="F61" s="1279"/>
      <c r="G61" s="1142"/>
      <c r="H61" s="1140"/>
      <c r="I61" s="1142"/>
      <c r="J61" s="1140"/>
      <c r="K61" s="1279"/>
      <c r="L61" s="1279"/>
      <c r="M61" s="1142"/>
      <c r="N61" s="1143"/>
      <c r="O61" s="1144"/>
      <c r="P61" s="1144"/>
      <c r="Q61" s="1144"/>
      <c r="R61" s="1144"/>
      <c r="S61" s="1144"/>
      <c r="T61" s="1144"/>
      <c r="U61" s="1145"/>
      <c r="V61" s="1251"/>
      <c r="W61" s="1251"/>
      <c r="X61" s="1251"/>
      <c r="Y61" s="1251"/>
      <c r="Z61" s="1251"/>
      <c r="AA61" s="1252"/>
      <c r="AB61" s="133"/>
    </row>
    <row r="62" spans="2:28" ht="58.5" customHeight="1" thickBot="1" x14ac:dyDescent="0.4">
      <c r="B62" s="132"/>
      <c r="C62" s="2413" t="s">
        <v>674</v>
      </c>
      <c r="D62" s="2414"/>
      <c r="E62" s="2414"/>
      <c r="F62" s="2414"/>
      <c r="G62" s="2415"/>
      <c r="H62" s="2400" t="s">
        <v>693</v>
      </c>
      <c r="I62" s="2400"/>
      <c r="J62" s="2422">
        <v>4.6100000000000002E-2</v>
      </c>
      <c r="K62" s="2422"/>
      <c r="L62" s="2422"/>
      <c r="M62" s="2422"/>
      <c r="N62" s="2423" t="s">
        <v>849</v>
      </c>
      <c r="O62" s="2424"/>
      <c r="P62" s="2424"/>
      <c r="Q62" s="2424"/>
      <c r="R62" s="2424"/>
      <c r="S62" s="2424"/>
      <c r="T62" s="2424"/>
      <c r="U62" s="2425"/>
      <c r="V62" s="1293" t="s">
        <v>694</v>
      </c>
      <c r="W62" s="1294"/>
      <c r="X62" s="1294"/>
      <c r="Y62" s="1294"/>
      <c r="Z62" s="1294"/>
      <c r="AA62" s="1296"/>
      <c r="AB62" s="146"/>
    </row>
    <row r="63" spans="2:28" ht="77.25" customHeight="1" x14ac:dyDescent="0.35">
      <c r="B63" s="132"/>
      <c r="C63" s="2413" t="s">
        <v>675</v>
      </c>
      <c r="D63" s="2414"/>
      <c r="E63" s="2414"/>
      <c r="F63" s="2414"/>
      <c r="G63" s="2415"/>
      <c r="H63" s="1048">
        <v>4.62</v>
      </c>
      <c r="I63" s="1048"/>
      <c r="J63" s="1048"/>
      <c r="K63" s="1048"/>
      <c r="L63" s="1048"/>
      <c r="M63" s="1048"/>
      <c r="N63" s="1303"/>
      <c r="O63" s="1304"/>
      <c r="P63" s="1304"/>
      <c r="Q63" s="1304"/>
      <c r="R63" s="1304"/>
      <c r="S63" s="1304"/>
      <c r="T63" s="1304"/>
      <c r="U63" s="1305"/>
      <c r="V63" s="1293"/>
      <c r="W63" s="1294"/>
      <c r="X63" s="1294"/>
      <c r="Y63" s="1294"/>
      <c r="Z63" s="1294"/>
      <c r="AA63" s="1296"/>
      <c r="AB63" s="146"/>
    </row>
    <row r="64" spans="2:28" x14ac:dyDescent="0.35">
      <c r="B64" s="132"/>
      <c r="C64" s="704"/>
      <c r="D64" s="705"/>
      <c r="E64" s="705"/>
      <c r="F64" s="705"/>
      <c r="G64" s="705"/>
      <c r="H64" s="705"/>
      <c r="I64" s="705"/>
      <c r="J64" s="705"/>
      <c r="K64" s="705"/>
      <c r="L64" s="705"/>
      <c r="M64" s="705"/>
      <c r="N64" s="711"/>
      <c r="O64" s="712"/>
      <c r="P64" s="712"/>
      <c r="Q64" s="712"/>
      <c r="R64" s="712"/>
      <c r="S64" s="712"/>
      <c r="T64" s="712"/>
      <c r="U64" s="715"/>
      <c r="V64" s="711"/>
      <c r="W64" s="712"/>
      <c r="X64" s="712"/>
      <c r="Y64" s="712"/>
      <c r="Z64" s="712"/>
      <c r="AA64" s="713"/>
      <c r="AB64" s="146"/>
    </row>
    <row r="65" spans="2:28" ht="15.75" customHeight="1" thickBot="1" x14ac:dyDescent="0.4">
      <c r="B65" s="132"/>
      <c r="C65" s="707"/>
      <c r="D65" s="708"/>
      <c r="E65" s="708"/>
      <c r="F65" s="708"/>
      <c r="G65" s="708"/>
      <c r="H65" s="708"/>
      <c r="I65" s="708"/>
      <c r="J65" s="708"/>
      <c r="K65" s="708"/>
      <c r="L65" s="708"/>
      <c r="M65" s="708"/>
      <c r="N65" s="2427"/>
      <c r="O65" s="2428"/>
      <c r="P65" s="2428"/>
      <c r="Q65" s="2428"/>
      <c r="R65" s="2428"/>
      <c r="S65" s="2428"/>
      <c r="T65" s="2428"/>
      <c r="U65" s="2429"/>
      <c r="V65" s="2427"/>
      <c r="W65" s="2428"/>
      <c r="X65" s="2428"/>
      <c r="Y65" s="2428"/>
      <c r="Z65" s="2428"/>
      <c r="AA65" s="2430"/>
      <c r="AB65" s="146"/>
    </row>
    <row r="66" spans="2:28" x14ac:dyDescent="0.35">
      <c r="B66" s="135"/>
      <c r="C66" s="144"/>
      <c r="D66" s="144"/>
      <c r="E66" s="144"/>
      <c r="F66" s="144"/>
      <c r="G66" s="144"/>
      <c r="H66" s="144"/>
      <c r="I66" s="144"/>
      <c r="J66" s="144"/>
      <c r="K66" s="144"/>
      <c r="L66" s="144"/>
      <c r="M66" s="144"/>
      <c r="N66" s="144"/>
      <c r="O66" s="144"/>
      <c r="P66" s="144"/>
      <c r="Q66" s="144"/>
      <c r="R66" s="144"/>
      <c r="S66" s="144"/>
      <c r="T66" s="144"/>
      <c r="U66" s="144"/>
      <c r="V66" s="144"/>
      <c r="W66" s="144"/>
      <c r="X66" s="144"/>
      <c r="Y66" s="144"/>
      <c r="Z66" s="144"/>
      <c r="AA66" s="144"/>
      <c r="AB66" s="136"/>
    </row>
    <row r="105" ht="6" customHeight="1" x14ac:dyDescent="0.35"/>
  </sheetData>
  <mergeCells count="95">
    <mergeCell ref="N59:U61"/>
    <mergeCell ref="V59:AA61"/>
    <mergeCell ref="V64:AA64"/>
    <mergeCell ref="C65:G65"/>
    <mergeCell ref="H65:I65"/>
    <mergeCell ref="J65:M65"/>
    <mergeCell ref="N65:U65"/>
    <mergeCell ref="V65:AA65"/>
    <mergeCell ref="C64:G64"/>
    <mergeCell ref="H64:I64"/>
    <mergeCell ref="J64:M64"/>
    <mergeCell ref="N64:U64"/>
    <mergeCell ref="C63:G63"/>
    <mergeCell ref="H63:I63"/>
    <mergeCell ref="J63:M63"/>
    <mergeCell ref="N63:U63"/>
    <mergeCell ref="C34:AA34"/>
    <mergeCell ref="C35:G35"/>
    <mergeCell ref="K35:AA35"/>
    <mergeCell ref="C36:G36"/>
    <mergeCell ref="K36:AA36"/>
    <mergeCell ref="C37:G37"/>
    <mergeCell ref="K37:AA37"/>
    <mergeCell ref="C38:G38"/>
    <mergeCell ref="K38:AA38"/>
    <mergeCell ref="C62:G62"/>
    <mergeCell ref="H62:I62"/>
    <mergeCell ref="J62:M62"/>
    <mergeCell ref="N62:U62"/>
    <mergeCell ref="V62:AA62"/>
    <mergeCell ref="C39:G39"/>
    <mergeCell ref="K39:AA39"/>
    <mergeCell ref="C42:AA43"/>
    <mergeCell ref="C44:AA56"/>
    <mergeCell ref="C59:G61"/>
    <mergeCell ref="H59:I61"/>
    <mergeCell ref="J59:M61"/>
    <mergeCell ref="V63:AA63"/>
    <mergeCell ref="C26:H26"/>
    <mergeCell ref="C28:H28"/>
    <mergeCell ref="I28:J28"/>
    <mergeCell ref="K28:N28"/>
    <mergeCell ref="O28:R28"/>
    <mergeCell ref="I26:AA26"/>
    <mergeCell ref="S31:T31"/>
    <mergeCell ref="U31:W31"/>
    <mergeCell ref="X31:Y31"/>
    <mergeCell ref="Z31:AA31"/>
    <mergeCell ref="K32:N32"/>
    <mergeCell ref="O32:R32"/>
    <mergeCell ref="S32:T32"/>
    <mergeCell ref="U32:W32"/>
    <mergeCell ref="X32:Y32"/>
    <mergeCell ref="Z32:AA32"/>
    <mergeCell ref="C23:I23"/>
    <mergeCell ref="J23:P23"/>
    <mergeCell ref="Q23:AA23"/>
    <mergeCell ref="C24:I24"/>
    <mergeCell ref="J24:P24"/>
    <mergeCell ref="Q24:AA24"/>
    <mergeCell ref="T28:V28"/>
    <mergeCell ref="X28:Z28"/>
    <mergeCell ref="C30:J32"/>
    <mergeCell ref="K30:R30"/>
    <mergeCell ref="S30:W30"/>
    <mergeCell ref="X30:AA30"/>
    <mergeCell ref="K31:N31"/>
    <mergeCell ref="O31:R31"/>
    <mergeCell ref="C18:H18"/>
    <mergeCell ref="I18:AA18"/>
    <mergeCell ref="C20:H21"/>
    <mergeCell ref="I20:L21"/>
    <mergeCell ref="M20:S20"/>
    <mergeCell ref="T20:AA20"/>
    <mergeCell ref="M21:S21"/>
    <mergeCell ref="T21:AA21"/>
    <mergeCell ref="C16:H16"/>
    <mergeCell ref="I16:AA16"/>
    <mergeCell ref="C7:H8"/>
    <mergeCell ref="I7:AA8"/>
    <mergeCell ref="C10:H11"/>
    <mergeCell ref="I10:Q11"/>
    <mergeCell ref="R10:U10"/>
    <mergeCell ref="V10:AA10"/>
    <mergeCell ref="R11:U11"/>
    <mergeCell ref="V11:AA11"/>
    <mergeCell ref="C13:H14"/>
    <mergeCell ref="I13:S14"/>
    <mergeCell ref="T13:AA13"/>
    <mergeCell ref="T14:AA14"/>
    <mergeCell ref="B2:G4"/>
    <mergeCell ref="H2:AB2"/>
    <mergeCell ref="H3:O3"/>
    <mergeCell ref="P3:AB3"/>
    <mergeCell ref="H4:AB4"/>
  </mergeCells>
  <pageMargins left="0.7" right="0.7" top="0.75" bottom="0.75" header="0.3" footer="0.3"/>
  <drawing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B1:AB103"/>
  <sheetViews>
    <sheetView topLeftCell="A18" workbookViewId="0">
      <selection activeCell="I10" sqref="I10:Q11"/>
    </sheetView>
  </sheetViews>
  <sheetFormatPr baseColWidth="10" defaultColWidth="3.7265625" defaultRowHeight="14.5" x14ac:dyDescent="0.35"/>
  <cols>
    <col min="1" max="1" width="3.7265625" style="335"/>
    <col min="2" max="2" width="2.81640625" style="335" customWidth="1"/>
    <col min="3" max="6" width="2.7265625" style="335" customWidth="1"/>
    <col min="7" max="7" width="4.26953125" style="335" customWidth="1"/>
    <col min="8" max="8" width="14.26953125" style="335" customWidth="1"/>
    <col min="9" max="9" width="14.7265625" style="335" customWidth="1"/>
    <col min="10" max="10" width="15" style="335" customWidth="1"/>
    <col min="11" max="12" width="3.453125" style="335" customWidth="1"/>
    <col min="13" max="15" width="2.7265625" style="335" customWidth="1"/>
    <col min="16" max="16" width="3.453125" style="335" customWidth="1"/>
    <col min="17" max="17" width="3.54296875" style="335" customWidth="1"/>
    <col min="18" max="18" width="3.7265625" style="335"/>
    <col min="19" max="19" width="3.26953125" style="335" customWidth="1"/>
    <col min="20" max="20" width="7.453125" style="335" customWidth="1"/>
    <col min="21" max="21" width="3.54296875" style="335" customWidth="1"/>
    <col min="22" max="22" width="3.7265625" style="335"/>
    <col min="23" max="25" width="5" style="335" customWidth="1"/>
    <col min="26" max="26" width="6.7265625" style="335" customWidth="1"/>
    <col min="27" max="27" width="4.1796875" style="335" customWidth="1"/>
    <col min="28" max="28" width="2" style="335" customWidth="1"/>
    <col min="29" max="16384" width="3.7265625" style="335"/>
  </cols>
  <sheetData>
    <row r="1" spans="2:28" ht="15" thickBot="1" x14ac:dyDescent="0.4">
      <c r="B1" s="108"/>
      <c r="C1" s="108"/>
      <c r="D1" s="108"/>
      <c r="E1" s="108"/>
      <c r="F1" s="108"/>
    </row>
    <row r="2" spans="2:28" ht="45.75" customHeight="1" x14ac:dyDescent="0.35">
      <c r="B2" s="858"/>
      <c r="C2" s="859"/>
      <c r="D2" s="859"/>
      <c r="E2" s="859"/>
      <c r="F2" s="859"/>
      <c r="G2" s="859"/>
      <c r="H2" s="974" t="s">
        <v>0</v>
      </c>
      <c r="I2" s="974"/>
      <c r="J2" s="974"/>
      <c r="K2" s="974"/>
      <c r="L2" s="974"/>
      <c r="M2" s="974"/>
      <c r="N2" s="974"/>
      <c r="O2" s="974"/>
      <c r="P2" s="974"/>
      <c r="Q2" s="974"/>
      <c r="R2" s="974"/>
      <c r="S2" s="974"/>
      <c r="T2" s="974"/>
      <c r="U2" s="974"/>
      <c r="V2" s="974"/>
      <c r="W2" s="974"/>
      <c r="X2" s="974"/>
      <c r="Y2" s="974"/>
      <c r="Z2" s="974"/>
      <c r="AA2" s="974"/>
      <c r="AB2" s="975"/>
    </row>
    <row r="3" spans="2:28" x14ac:dyDescent="0.35">
      <c r="B3" s="704"/>
      <c r="C3" s="705"/>
      <c r="D3" s="705"/>
      <c r="E3" s="705"/>
      <c r="F3" s="705"/>
      <c r="G3" s="705"/>
      <c r="H3" s="862" t="s">
        <v>1</v>
      </c>
      <c r="I3" s="862"/>
      <c r="J3" s="862"/>
      <c r="K3" s="862"/>
      <c r="L3" s="862"/>
      <c r="M3" s="862"/>
      <c r="N3" s="862"/>
      <c r="O3" s="862"/>
      <c r="P3" s="862" t="s">
        <v>2</v>
      </c>
      <c r="Q3" s="862"/>
      <c r="R3" s="862"/>
      <c r="S3" s="862"/>
      <c r="T3" s="862"/>
      <c r="U3" s="862"/>
      <c r="V3" s="862"/>
      <c r="W3" s="862"/>
      <c r="X3" s="862"/>
      <c r="Y3" s="862"/>
      <c r="Z3" s="862"/>
      <c r="AA3" s="862"/>
      <c r="AB3" s="863"/>
    </row>
    <row r="4" spans="2:28" ht="15" thickBot="1" x14ac:dyDescent="0.4">
      <c r="B4" s="707"/>
      <c r="C4" s="708"/>
      <c r="D4" s="708"/>
      <c r="E4" s="708"/>
      <c r="F4" s="708"/>
      <c r="G4" s="708"/>
      <c r="H4" s="864" t="s">
        <v>3</v>
      </c>
      <c r="I4" s="864"/>
      <c r="J4" s="864"/>
      <c r="K4" s="864"/>
      <c r="L4" s="864"/>
      <c r="M4" s="864"/>
      <c r="N4" s="864"/>
      <c r="O4" s="864"/>
      <c r="P4" s="864"/>
      <c r="Q4" s="864"/>
      <c r="R4" s="864"/>
      <c r="S4" s="864"/>
      <c r="T4" s="864"/>
      <c r="U4" s="864"/>
      <c r="V4" s="864"/>
      <c r="W4" s="864"/>
      <c r="X4" s="864"/>
      <c r="Y4" s="864"/>
      <c r="Z4" s="864"/>
      <c r="AA4" s="864"/>
      <c r="AB4" s="865"/>
    </row>
    <row r="5" spans="2:28" x14ac:dyDescent="0.35">
      <c r="H5" s="109"/>
      <c r="I5" s="109"/>
      <c r="J5" s="109"/>
      <c r="K5" s="109"/>
      <c r="L5" s="109"/>
      <c r="M5" s="109"/>
      <c r="N5" s="109"/>
      <c r="O5" s="109"/>
      <c r="P5" s="109"/>
      <c r="Q5" s="109"/>
      <c r="R5" s="109"/>
      <c r="S5" s="109"/>
      <c r="T5" s="109"/>
      <c r="U5" s="109"/>
      <c r="V5" s="109"/>
      <c r="W5" s="109"/>
      <c r="X5" s="109"/>
      <c r="Y5" s="109"/>
      <c r="Z5" s="109"/>
      <c r="AA5" s="109"/>
      <c r="AB5" s="109"/>
    </row>
    <row r="6" spans="2:28" ht="15" thickBot="1" x14ac:dyDescent="0.4">
      <c r="B6" s="110"/>
      <c r="C6" s="111"/>
      <c r="D6" s="111"/>
      <c r="E6" s="111"/>
      <c r="F6" s="111"/>
      <c r="G6" s="111"/>
      <c r="H6" s="111"/>
      <c r="I6" s="112"/>
      <c r="J6" s="112"/>
      <c r="K6" s="112"/>
      <c r="L6" s="112"/>
      <c r="M6" s="112"/>
      <c r="N6" s="112"/>
      <c r="O6" s="112"/>
      <c r="P6" s="112"/>
      <c r="Q6" s="112"/>
      <c r="R6" s="113"/>
      <c r="S6" s="113"/>
      <c r="T6" s="113"/>
      <c r="U6" s="113"/>
      <c r="V6" s="113"/>
      <c r="W6" s="111"/>
      <c r="X6" s="111"/>
      <c r="Y6" s="111"/>
      <c r="Z6" s="111"/>
      <c r="AA6" s="111"/>
      <c r="AB6" s="114"/>
    </row>
    <row r="7" spans="2:28" ht="15" customHeight="1" x14ac:dyDescent="0.35">
      <c r="B7" s="115"/>
      <c r="C7" s="953" t="s">
        <v>4</v>
      </c>
      <c r="D7" s="954"/>
      <c r="E7" s="954"/>
      <c r="F7" s="954"/>
      <c r="G7" s="954"/>
      <c r="H7" s="955"/>
      <c r="I7" s="1034" t="s">
        <v>702</v>
      </c>
      <c r="J7" s="1035"/>
      <c r="K7" s="1035"/>
      <c r="L7" s="1035"/>
      <c r="M7" s="1035"/>
      <c r="N7" s="1035"/>
      <c r="O7" s="1035"/>
      <c r="P7" s="1035"/>
      <c r="Q7" s="1035"/>
      <c r="R7" s="1035"/>
      <c r="S7" s="1035"/>
      <c r="T7" s="1035"/>
      <c r="U7" s="1035"/>
      <c r="V7" s="1035"/>
      <c r="W7" s="1035"/>
      <c r="X7" s="1035"/>
      <c r="Y7" s="1035"/>
      <c r="Z7" s="1035"/>
      <c r="AA7" s="1036"/>
      <c r="AB7" s="116"/>
    </row>
    <row r="8" spans="2:28" ht="15" thickBot="1" x14ac:dyDescent="0.4">
      <c r="B8" s="115"/>
      <c r="C8" s="956"/>
      <c r="D8" s="957"/>
      <c r="E8" s="957"/>
      <c r="F8" s="957"/>
      <c r="G8" s="957"/>
      <c r="H8" s="958"/>
      <c r="I8" s="1037"/>
      <c r="J8" s="1038"/>
      <c r="K8" s="1038"/>
      <c r="L8" s="1038"/>
      <c r="M8" s="1038"/>
      <c r="N8" s="1038"/>
      <c r="O8" s="1038"/>
      <c r="P8" s="1038"/>
      <c r="Q8" s="1038"/>
      <c r="R8" s="1038"/>
      <c r="S8" s="1038"/>
      <c r="T8" s="1038"/>
      <c r="U8" s="1038"/>
      <c r="V8" s="1038"/>
      <c r="W8" s="1038"/>
      <c r="X8" s="1038"/>
      <c r="Y8" s="1038"/>
      <c r="Z8" s="1038"/>
      <c r="AA8" s="1039"/>
      <c r="AB8" s="116"/>
    </row>
    <row r="9" spans="2:28" ht="15" thickBot="1" x14ac:dyDescent="0.4">
      <c r="B9" s="115"/>
      <c r="C9" s="117"/>
      <c r="D9" s="117"/>
      <c r="E9" s="117"/>
      <c r="F9" s="117"/>
      <c r="G9" s="117"/>
      <c r="H9" s="117"/>
      <c r="I9" s="118"/>
      <c r="J9" s="118"/>
      <c r="K9" s="118"/>
      <c r="L9" s="118"/>
      <c r="M9" s="118"/>
      <c r="N9" s="118"/>
      <c r="O9" s="118"/>
      <c r="P9" s="118"/>
      <c r="Q9" s="118"/>
      <c r="R9" s="119"/>
      <c r="S9" s="119"/>
      <c r="T9" s="119"/>
      <c r="U9" s="119"/>
      <c r="V9" s="119"/>
      <c r="W9" s="117"/>
      <c r="X9" s="117"/>
      <c r="Y9" s="117"/>
      <c r="Z9" s="117"/>
      <c r="AA9" s="117"/>
      <c r="AB9" s="116"/>
    </row>
    <row r="10" spans="2:28" ht="15" customHeight="1" thickBot="1" x14ac:dyDescent="0.4">
      <c r="B10" s="115"/>
      <c r="C10" s="953" t="s">
        <v>5</v>
      </c>
      <c r="D10" s="954"/>
      <c r="E10" s="954"/>
      <c r="F10" s="954"/>
      <c r="G10" s="954"/>
      <c r="H10" s="955"/>
      <c r="I10" s="828" t="s">
        <v>703</v>
      </c>
      <c r="J10" s="1057"/>
      <c r="K10" s="1057"/>
      <c r="L10" s="1057"/>
      <c r="M10" s="1057"/>
      <c r="N10" s="1057"/>
      <c r="O10" s="1057"/>
      <c r="P10" s="1057"/>
      <c r="Q10" s="1058"/>
      <c r="R10" s="834" t="s">
        <v>7</v>
      </c>
      <c r="S10" s="835"/>
      <c r="T10" s="835"/>
      <c r="U10" s="836"/>
      <c r="V10" s="929" t="s">
        <v>8</v>
      </c>
      <c r="W10" s="930"/>
      <c r="X10" s="930"/>
      <c r="Y10" s="930"/>
      <c r="Z10" s="930"/>
      <c r="AA10" s="931"/>
      <c r="AB10" s="116"/>
    </row>
    <row r="11" spans="2:28" ht="28.5" customHeight="1" thickBot="1" x14ac:dyDescent="0.4">
      <c r="B11" s="115"/>
      <c r="C11" s="956"/>
      <c r="D11" s="957"/>
      <c r="E11" s="957"/>
      <c r="F11" s="957"/>
      <c r="G11" s="957"/>
      <c r="H11" s="958"/>
      <c r="I11" s="1059"/>
      <c r="J11" s="1060"/>
      <c r="K11" s="1060"/>
      <c r="L11" s="1060"/>
      <c r="M11" s="1060"/>
      <c r="N11" s="1060"/>
      <c r="O11" s="1060"/>
      <c r="P11" s="1060"/>
      <c r="Q11" s="1061"/>
      <c r="R11" s="840" t="s">
        <v>704</v>
      </c>
      <c r="S11" s="841"/>
      <c r="T11" s="841"/>
      <c r="U11" s="842"/>
      <c r="V11" s="973">
        <v>1</v>
      </c>
      <c r="W11" s="1276"/>
      <c r="X11" s="1276"/>
      <c r="Y11" s="1276"/>
      <c r="Z11" s="1276"/>
      <c r="AA11" s="1277"/>
      <c r="AB11" s="116"/>
    </row>
    <row r="12" spans="2:28" ht="15" thickBot="1" x14ac:dyDescent="0.4">
      <c r="B12" s="120"/>
      <c r="C12" s="121"/>
      <c r="D12" s="121"/>
      <c r="E12" s="121"/>
      <c r="F12" s="121"/>
      <c r="G12" s="121"/>
      <c r="H12" s="121"/>
      <c r="I12" s="121"/>
      <c r="J12" s="121"/>
      <c r="K12" s="121"/>
      <c r="L12" s="121"/>
      <c r="M12" s="121"/>
      <c r="N12" s="121"/>
      <c r="O12" s="121"/>
      <c r="P12" s="121"/>
      <c r="Q12" s="121"/>
      <c r="R12" s="121"/>
      <c r="S12" s="121"/>
      <c r="T12" s="121"/>
      <c r="U12" s="121"/>
      <c r="V12" s="121"/>
      <c r="W12" s="121"/>
      <c r="X12" s="121"/>
      <c r="Y12" s="121"/>
      <c r="Z12" s="121"/>
      <c r="AA12" s="121"/>
      <c r="AB12" s="122"/>
    </row>
    <row r="13" spans="2:28" ht="15" customHeight="1" x14ac:dyDescent="0.35">
      <c r="B13" s="120"/>
      <c r="C13" s="953" t="s">
        <v>10</v>
      </c>
      <c r="D13" s="954"/>
      <c r="E13" s="954"/>
      <c r="F13" s="954"/>
      <c r="G13" s="954"/>
      <c r="H13" s="955"/>
      <c r="I13" s="959" t="s">
        <v>705</v>
      </c>
      <c r="J13" s="960"/>
      <c r="K13" s="960"/>
      <c r="L13" s="960"/>
      <c r="M13" s="960"/>
      <c r="N13" s="960"/>
      <c r="O13" s="960"/>
      <c r="P13" s="960"/>
      <c r="Q13" s="960"/>
      <c r="R13" s="960"/>
      <c r="S13" s="961"/>
      <c r="T13" s="953" t="s">
        <v>11</v>
      </c>
      <c r="U13" s="954"/>
      <c r="V13" s="954"/>
      <c r="W13" s="954"/>
      <c r="X13" s="954"/>
      <c r="Y13" s="954"/>
      <c r="Z13" s="954"/>
      <c r="AA13" s="955"/>
      <c r="AB13" s="122"/>
    </row>
    <row r="14" spans="2:28" ht="46.9" customHeight="1" thickBot="1" x14ac:dyDescent="0.4">
      <c r="B14" s="120"/>
      <c r="C14" s="956"/>
      <c r="D14" s="957"/>
      <c r="E14" s="957"/>
      <c r="F14" s="957"/>
      <c r="G14" s="957"/>
      <c r="H14" s="958"/>
      <c r="I14" s="962"/>
      <c r="J14" s="963"/>
      <c r="K14" s="963"/>
      <c r="L14" s="963"/>
      <c r="M14" s="963"/>
      <c r="N14" s="963"/>
      <c r="O14" s="963"/>
      <c r="P14" s="963"/>
      <c r="Q14" s="963"/>
      <c r="R14" s="963"/>
      <c r="S14" s="964"/>
      <c r="T14" s="965" t="s">
        <v>706</v>
      </c>
      <c r="U14" s="966"/>
      <c r="V14" s="966"/>
      <c r="W14" s="966"/>
      <c r="X14" s="966"/>
      <c r="Y14" s="966"/>
      <c r="Z14" s="966"/>
      <c r="AA14" s="967"/>
      <c r="AB14" s="122"/>
    </row>
    <row r="15" spans="2:28" ht="15" thickBot="1" x14ac:dyDescent="0.4">
      <c r="B15" s="120"/>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2"/>
    </row>
    <row r="16" spans="2:28" ht="57.75" customHeight="1" thickBot="1" x14ac:dyDescent="0.4">
      <c r="B16" s="120"/>
      <c r="C16" s="938" t="s">
        <v>13</v>
      </c>
      <c r="D16" s="939"/>
      <c r="E16" s="939"/>
      <c r="F16" s="939"/>
      <c r="G16" s="939"/>
      <c r="H16" s="940"/>
      <c r="I16" s="941" t="s">
        <v>707</v>
      </c>
      <c r="J16" s="942"/>
      <c r="K16" s="942"/>
      <c r="L16" s="942"/>
      <c r="M16" s="942"/>
      <c r="N16" s="942"/>
      <c r="O16" s="942"/>
      <c r="P16" s="942"/>
      <c r="Q16" s="942"/>
      <c r="R16" s="942"/>
      <c r="S16" s="942"/>
      <c r="T16" s="942"/>
      <c r="U16" s="942"/>
      <c r="V16" s="942"/>
      <c r="W16" s="942"/>
      <c r="X16" s="942"/>
      <c r="Y16" s="942"/>
      <c r="Z16" s="942"/>
      <c r="AA16" s="943"/>
      <c r="AB16" s="122"/>
    </row>
    <row r="17" spans="2:28" ht="16.5" customHeight="1" thickBot="1" x14ac:dyDescent="0.4">
      <c r="B17" s="120"/>
      <c r="C17" s="119"/>
      <c r="D17" s="119"/>
      <c r="E17" s="119"/>
      <c r="F17" s="119"/>
      <c r="G17" s="119"/>
      <c r="H17" s="119"/>
      <c r="I17" s="337"/>
      <c r="J17" s="337"/>
      <c r="K17" s="337"/>
      <c r="L17" s="337"/>
      <c r="M17" s="337"/>
      <c r="N17" s="337"/>
      <c r="O17" s="337"/>
      <c r="P17" s="337"/>
      <c r="Q17" s="337"/>
      <c r="R17" s="337"/>
      <c r="S17" s="337"/>
      <c r="T17" s="337"/>
      <c r="U17" s="337"/>
      <c r="V17" s="337"/>
      <c r="W17" s="337"/>
      <c r="X17" s="337"/>
      <c r="Y17" s="337"/>
      <c r="Z17" s="337"/>
      <c r="AA17" s="337"/>
      <c r="AB17" s="122"/>
    </row>
    <row r="18" spans="2:28" ht="87.65" customHeight="1" thickBot="1" x14ac:dyDescent="0.4">
      <c r="B18" s="120"/>
      <c r="C18" s="938" t="s">
        <v>15</v>
      </c>
      <c r="D18" s="939"/>
      <c r="E18" s="939"/>
      <c r="F18" s="939"/>
      <c r="G18" s="939"/>
      <c r="H18" s="940"/>
      <c r="I18" s="941" t="s">
        <v>708</v>
      </c>
      <c r="J18" s="942"/>
      <c r="K18" s="942"/>
      <c r="L18" s="942"/>
      <c r="M18" s="942"/>
      <c r="N18" s="942"/>
      <c r="O18" s="942"/>
      <c r="P18" s="942"/>
      <c r="Q18" s="942"/>
      <c r="R18" s="942"/>
      <c r="S18" s="942"/>
      <c r="T18" s="942"/>
      <c r="U18" s="942"/>
      <c r="V18" s="942"/>
      <c r="W18" s="942"/>
      <c r="X18" s="942"/>
      <c r="Y18" s="942"/>
      <c r="Z18" s="942"/>
      <c r="AA18" s="943"/>
      <c r="AB18" s="122"/>
    </row>
    <row r="19" spans="2:28" ht="16.5" customHeight="1" thickBot="1" x14ac:dyDescent="0.4">
      <c r="B19" s="120"/>
      <c r="C19" s="119"/>
      <c r="D19" s="119"/>
      <c r="E19" s="119"/>
      <c r="F19" s="119"/>
      <c r="G19" s="119"/>
      <c r="H19" s="119"/>
      <c r="I19" s="337"/>
      <c r="J19" s="337"/>
      <c r="K19" s="337"/>
      <c r="L19" s="337"/>
      <c r="M19" s="337"/>
      <c r="N19" s="337"/>
      <c r="O19" s="337"/>
      <c r="P19" s="337"/>
      <c r="Q19" s="337"/>
      <c r="R19" s="337"/>
      <c r="S19" s="337"/>
      <c r="T19" s="337"/>
      <c r="U19" s="337"/>
      <c r="V19" s="337"/>
      <c r="W19" s="337"/>
      <c r="X19" s="337"/>
      <c r="Y19" s="337"/>
      <c r="Z19" s="337"/>
      <c r="AA19" s="337"/>
      <c r="AB19" s="122"/>
    </row>
    <row r="20" spans="2:28" ht="22.5" customHeight="1" x14ac:dyDescent="0.35">
      <c r="B20" s="120"/>
      <c r="C20" s="843" t="s">
        <v>17</v>
      </c>
      <c r="D20" s="844"/>
      <c r="E20" s="844"/>
      <c r="F20" s="844"/>
      <c r="G20" s="844"/>
      <c r="H20" s="968"/>
      <c r="I20" s="804" t="s">
        <v>850</v>
      </c>
      <c r="J20" s="805"/>
      <c r="K20" s="805"/>
      <c r="L20" s="806"/>
      <c r="M20" s="929" t="s">
        <v>18</v>
      </c>
      <c r="N20" s="930"/>
      <c r="O20" s="930"/>
      <c r="P20" s="930"/>
      <c r="Q20" s="930"/>
      <c r="R20" s="930"/>
      <c r="S20" s="931"/>
      <c r="T20" s="929" t="s">
        <v>19</v>
      </c>
      <c r="U20" s="930"/>
      <c r="V20" s="930"/>
      <c r="W20" s="930"/>
      <c r="X20" s="930"/>
      <c r="Y20" s="930"/>
      <c r="Z20" s="930"/>
      <c r="AA20" s="931"/>
      <c r="AB20" s="122"/>
    </row>
    <row r="21" spans="2:28" ht="30.75" customHeight="1" thickBot="1" x14ac:dyDescent="0.4">
      <c r="B21" s="120"/>
      <c r="C21" s="845"/>
      <c r="D21" s="846"/>
      <c r="E21" s="846"/>
      <c r="F21" s="846"/>
      <c r="G21" s="846"/>
      <c r="H21" s="969"/>
      <c r="I21" s="807"/>
      <c r="J21" s="808"/>
      <c r="K21" s="808"/>
      <c r="L21" s="809"/>
      <c r="M21" s="1082" t="s">
        <v>147</v>
      </c>
      <c r="N21" s="1083"/>
      <c r="O21" s="1083"/>
      <c r="P21" s="1083"/>
      <c r="Q21" s="1083"/>
      <c r="R21" s="1083"/>
      <c r="S21" s="1084"/>
      <c r="T21" s="2386" t="s">
        <v>21</v>
      </c>
      <c r="U21" s="2387"/>
      <c r="V21" s="2387"/>
      <c r="W21" s="2387"/>
      <c r="X21" s="2387"/>
      <c r="Y21" s="2387"/>
      <c r="Z21" s="2387"/>
      <c r="AA21" s="2388"/>
      <c r="AB21" s="122"/>
    </row>
    <row r="22" spans="2:28" ht="15" thickBot="1" x14ac:dyDescent="0.4">
      <c r="B22" s="120"/>
      <c r="C22" s="121"/>
      <c r="D22" s="121"/>
      <c r="E22" s="121"/>
      <c r="F22" s="121"/>
      <c r="G22" s="121"/>
      <c r="H22" s="121"/>
      <c r="I22" s="121"/>
      <c r="J22" s="121"/>
      <c r="K22" s="121"/>
      <c r="L22" s="121"/>
      <c r="M22" s="121"/>
      <c r="N22" s="121"/>
      <c r="O22" s="121"/>
      <c r="P22" s="121"/>
      <c r="Q22" s="121"/>
      <c r="R22" s="121"/>
      <c r="S22" s="121"/>
      <c r="T22" s="121"/>
      <c r="U22" s="121"/>
      <c r="V22" s="121"/>
      <c r="W22" s="121"/>
      <c r="X22" s="121"/>
      <c r="Y22" s="121"/>
      <c r="Z22" s="121"/>
      <c r="AA22" s="121"/>
      <c r="AB22" s="122"/>
    </row>
    <row r="23" spans="2:28" ht="31.5" customHeight="1" x14ac:dyDescent="0.35">
      <c r="B23" s="120"/>
      <c r="C23" s="929" t="s">
        <v>22</v>
      </c>
      <c r="D23" s="930"/>
      <c r="E23" s="930"/>
      <c r="F23" s="930"/>
      <c r="G23" s="930"/>
      <c r="H23" s="930"/>
      <c r="I23" s="931"/>
      <c r="J23" s="929" t="s">
        <v>23</v>
      </c>
      <c r="K23" s="930"/>
      <c r="L23" s="930"/>
      <c r="M23" s="930"/>
      <c r="N23" s="930"/>
      <c r="O23" s="930"/>
      <c r="P23" s="931"/>
      <c r="Q23" s="929" t="s">
        <v>24</v>
      </c>
      <c r="R23" s="930"/>
      <c r="S23" s="930"/>
      <c r="T23" s="930"/>
      <c r="U23" s="930"/>
      <c r="V23" s="930"/>
      <c r="W23" s="930"/>
      <c r="X23" s="930"/>
      <c r="Y23" s="930"/>
      <c r="Z23" s="930"/>
      <c r="AA23" s="931"/>
      <c r="AB23" s="122"/>
    </row>
    <row r="24" spans="2:28" ht="48.65" customHeight="1" thickBot="1" x14ac:dyDescent="0.4">
      <c r="B24" s="120"/>
      <c r="C24" s="932" t="s">
        <v>709</v>
      </c>
      <c r="D24" s="933"/>
      <c r="E24" s="933"/>
      <c r="F24" s="933"/>
      <c r="G24" s="933"/>
      <c r="H24" s="933"/>
      <c r="I24" s="934"/>
      <c r="J24" s="932" t="s">
        <v>685</v>
      </c>
      <c r="K24" s="933"/>
      <c r="L24" s="933"/>
      <c r="M24" s="933"/>
      <c r="N24" s="933"/>
      <c r="O24" s="933"/>
      <c r="P24" s="934"/>
      <c r="Q24" s="935" t="s">
        <v>686</v>
      </c>
      <c r="R24" s="936"/>
      <c r="S24" s="936"/>
      <c r="T24" s="936"/>
      <c r="U24" s="936"/>
      <c r="V24" s="936"/>
      <c r="W24" s="936"/>
      <c r="X24" s="936"/>
      <c r="Y24" s="936"/>
      <c r="Z24" s="936"/>
      <c r="AA24" s="937"/>
      <c r="AB24" s="122"/>
    </row>
    <row r="25" spans="2:28" ht="15" thickBot="1" x14ac:dyDescent="0.4">
      <c r="B25" s="120"/>
      <c r="C25" s="121"/>
      <c r="D25" s="121"/>
      <c r="E25" s="121"/>
      <c r="F25" s="121"/>
      <c r="G25" s="121"/>
      <c r="H25" s="121"/>
      <c r="I25" s="121"/>
      <c r="J25" s="121"/>
      <c r="K25" s="121"/>
      <c r="L25" s="121"/>
      <c r="M25" s="121"/>
      <c r="N25" s="121"/>
      <c r="O25" s="121"/>
      <c r="P25" s="121"/>
      <c r="Q25" s="121"/>
      <c r="R25" s="121"/>
      <c r="S25" s="121"/>
      <c r="T25" s="121"/>
      <c r="U25" s="121"/>
      <c r="V25" s="121"/>
      <c r="W25" s="121"/>
      <c r="X25" s="121"/>
      <c r="Y25" s="121"/>
      <c r="Z25" s="121"/>
      <c r="AA25" s="121"/>
      <c r="AB25" s="122"/>
    </row>
    <row r="26" spans="2:28" ht="95.25" customHeight="1" thickBot="1" x14ac:dyDescent="0.4">
      <c r="B26" s="120"/>
      <c r="C26" s="938" t="s">
        <v>26</v>
      </c>
      <c r="D26" s="939"/>
      <c r="E26" s="939"/>
      <c r="F26" s="939"/>
      <c r="G26" s="939"/>
      <c r="H26" s="940"/>
      <c r="I26" s="1313" t="s">
        <v>851</v>
      </c>
      <c r="J26" s="1314"/>
      <c r="K26" s="1314"/>
      <c r="L26" s="1314"/>
      <c r="M26" s="1314"/>
      <c r="N26" s="1314"/>
      <c r="O26" s="1314"/>
      <c r="P26" s="1314"/>
      <c r="Q26" s="1314"/>
      <c r="R26" s="1314"/>
      <c r="S26" s="1314"/>
      <c r="T26" s="1314"/>
      <c r="U26" s="1314"/>
      <c r="V26" s="1314"/>
      <c r="W26" s="1314"/>
      <c r="X26" s="1314"/>
      <c r="Y26" s="1314"/>
      <c r="Z26" s="1314"/>
      <c r="AA26" s="1315"/>
      <c r="AB26" s="122"/>
    </row>
    <row r="27" spans="2:28" ht="15" thickBot="1" x14ac:dyDescent="0.4">
      <c r="B27" s="120"/>
      <c r="C27" s="119"/>
      <c r="D27" s="119"/>
      <c r="E27" s="119"/>
      <c r="F27" s="119"/>
      <c r="G27" s="119"/>
      <c r="H27" s="119"/>
      <c r="I27" s="337"/>
      <c r="J27" s="337"/>
      <c r="K27" s="337"/>
      <c r="L27" s="337"/>
      <c r="M27" s="337"/>
      <c r="N27" s="337"/>
      <c r="O27" s="337"/>
      <c r="P27" s="337"/>
      <c r="Q27" s="337"/>
      <c r="R27" s="337"/>
      <c r="S27" s="337"/>
      <c r="T27" s="337"/>
      <c r="U27" s="337"/>
      <c r="V27" s="337"/>
      <c r="W27" s="337"/>
      <c r="X27" s="337"/>
      <c r="Y27" s="337"/>
      <c r="Z27" s="337"/>
      <c r="AA27" s="337"/>
      <c r="AB27" s="122"/>
    </row>
    <row r="28" spans="2:28" ht="40.9" customHeight="1" thickBot="1" x14ac:dyDescent="0.4">
      <c r="B28" s="120"/>
      <c r="C28" s="938" t="s">
        <v>28</v>
      </c>
      <c r="D28" s="939"/>
      <c r="E28" s="939"/>
      <c r="F28" s="939"/>
      <c r="G28" s="939"/>
      <c r="H28" s="940"/>
      <c r="I28" s="818" t="s">
        <v>51</v>
      </c>
      <c r="J28" s="941"/>
      <c r="K28" s="944" t="s">
        <v>29</v>
      </c>
      <c r="L28" s="945"/>
      <c r="M28" s="945"/>
      <c r="N28" s="946"/>
      <c r="O28" s="1125" t="s">
        <v>30</v>
      </c>
      <c r="P28" s="1124"/>
      <c r="Q28" s="1124"/>
      <c r="R28" s="1126"/>
      <c r="S28" s="123" t="s">
        <v>32</v>
      </c>
      <c r="T28" s="1124" t="s">
        <v>31</v>
      </c>
      <c r="U28" s="1124"/>
      <c r="V28" s="1126"/>
      <c r="W28" s="124"/>
      <c r="X28" s="1208" t="s">
        <v>33</v>
      </c>
      <c r="Y28" s="1209"/>
      <c r="Z28" s="1210"/>
      <c r="AA28" s="125"/>
      <c r="AB28" s="122"/>
    </row>
    <row r="29" spans="2:28" ht="15" thickBot="1" x14ac:dyDescent="0.4">
      <c r="B29" s="120"/>
      <c r="C29" s="121"/>
      <c r="D29" s="121"/>
      <c r="E29" s="121"/>
      <c r="F29" s="121"/>
      <c r="G29" s="121"/>
      <c r="H29" s="121"/>
      <c r="I29" s="121"/>
      <c r="J29" s="121"/>
      <c r="K29" s="121"/>
      <c r="L29" s="121"/>
      <c r="M29" s="121"/>
      <c r="N29" s="121"/>
      <c r="O29" s="121"/>
      <c r="P29" s="121"/>
      <c r="Q29" s="121"/>
      <c r="R29" s="121"/>
      <c r="S29" s="121"/>
      <c r="T29" s="121"/>
      <c r="U29" s="121"/>
      <c r="V29" s="121"/>
      <c r="W29" s="121"/>
      <c r="X29" s="121"/>
      <c r="Y29" s="121"/>
      <c r="Z29" s="121"/>
      <c r="AA29" s="121"/>
      <c r="AB29" s="122"/>
    </row>
    <row r="30" spans="2:28" ht="15" customHeight="1" x14ac:dyDescent="0.35">
      <c r="B30" s="120"/>
      <c r="C30" s="778" t="s">
        <v>34</v>
      </c>
      <c r="D30" s="779"/>
      <c r="E30" s="779"/>
      <c r="F30" s="779"/>
      <c r="G30" s="779"/>
      <c r="H30" s="779"/>
      <c r="I30" s="779"/>
      <c r="J30" s="780"/>
      <c r="K30" s="787" t="s">
        <v>35</v>
      </c>
      <c r="L30" s="788"/>
      <c r="M30" s="788"/>
      <c r="N30" s="788"/>
      <c r="O30" s="788"/>
      <c r="P30" s="788"/>
      <c r="Q30" s="788"/>
      <c r="R30" s="788"/>
      <c r="S30" s="789" t="s">
        <v>36</v>
      </c>
      <c r="T30" s="789"/>
      <c r="U30" s="789"/>
      <c r="V30" s="789"/>
      <c r="W30" s="789"/>
      <c r="X30" s="915" t="s">
        <v>37</v>
      </c>
      <c r="Y30" s="915"/>
      <c r="Z30" s="915"/>
      <c r="AA30" s="916"/>
      <c r="AB30" s="122"/>
    </row>
    <row r="31" spans="2:28" ht="14.25" customHeight="1" x14ac:dyDescent="0.35">
      <c r="B31" s="120"/>
      <c r="C31" s="781"/>
      <c r="D31" s="782"/>
      <c r="E31" s="782"/>
      <c r="F31" s="782"/>
      <c r="G31" s="782"/>
      <c r="H31" s="782"/>
      <c r="I31" s="782"/>
      <c r="J31" s="783"/>
      <c r="K31" s="795" t="s">
        <v>38</v>
      </c>
      <c r="L31" s="771"/>
      <c r="M31" s="771"/>
      <c r="N31" s="771"/>
      <c r="O31" s="771" t="s">
        <v>39</v>
      </c>
      <c r="P31" s="771"/>
      <c r="Q31" s="771"/>
      <c r="R31" s="771"/>
      <c r="S31" s="771" t="s">
        <v>38</v>
      </c>
      <c r="T31" s="771"/>
      <c r="U31" s="771" t="s">
        <v>39</v>
      </c>
      <c r="V31" s="771"/>
      <c r="W31" s="771"/>
      <c r="X31" s="771" t="s">
        <v>38</v>
      </c>
      <c r="Y31" s="771"/>
      <c r="Z31" s="771" t="s">
        <v>39</v>
      </c>
      <c r="AA31" s="772"/>
      <c r="AB31" s="122"/>
    </row>
    <row r="32" spans="2:28" ht="15" customHeight="1" thickBot="1" x14ac:dyDescent="0.4">
      <c r="B32" s="120"/>
      <c r="C32" s="784"/>
      <c r="D32" s="785"/>
      <c r="E32" s="785"/>
      <c r="F32" s="785"/>
      <c r="G32" s="785"/>
      <c r="H32" s="785"/>
      <c r="I32" s="785"/>
      <c r="J32" s="786"/>
      <c r="K32" s="2440">
        <v>0</v>
      </c>
      <c r="L32" s="2436"/>
      <c r="M32" s="2436"/>
      <c r="N32" s="2436"/>
      <c r="O32" s="2436">
        <v>0.1</v>
      </c>
      <c r="P32" s="2436"/>
      <c r="Q32" s="2436"/>
      <c r="R32" s="2436"/>
      <c r="S32" s="2436">
        <v>0.11</v>
      </c>
      <c r="T32" s="2436"/>
      <c r="U32" s="2436">
        <v>0.19</v>
      </c>
      <c r="V32" s="2436"/>
      <c r="W32" s="2436"/>
      <c r="X32" s="2436">
        <v>0.2</v>
      </c>
      <c r="Y32" s="2436"/>
      <c r="Z32" s="2436">
        <v>1</v>
      </c>
      <c r="AA32" s="2437"/>
      <c r="AB32" s="122"/>
    </row>
    <row r="33" spans="2:28" ht="15" thickBot="1" x14ac:dyDescent="0.4">
      <c r="B33" s="120"/>
      <c r="C33" s="121"/>
      <c r="D33" s="121"/>
      <c r="E33" s="121"/>
      <c r="F33" s="121"/>
      <c r="G33" s="121"/>
      <c r="H33" s="121"/>
      <c r="I33" s="121"/>
      <c r="J33" s="121"/>
      <c r="K33" s="121"/>
      <c r="L33" s="121"/>
      <c r="M33" s="121"/>
      <c r="N33" s="121"/>
      <c r="O33" s="121"/>
      <c r="P33" s="121"/>
      <c r="Q33" s="121"/>
      <c r="R33" s="121"/>
      <c r="S33" s="121"/>
      <c r="T33" s="121"/>
      <c r="U33" s="121"/>
      <c r="V33" s="121"/>
      <c r="W33" s="121"/>
      <c r="X33" s="121"/>
      <c r="Y33" s="121"/>
      <c r="Z33" s="121"/>
      <c r="AA33" s="121"/>
      <c r="AB33" s="122"/>
    </row>
    <row r="34" spans="2:28" s="104" customFormat="1" ht="15" thickBot="1" x14ac:dyDescent="0.4">
      <c r="B34" s="339"/>
      <c r="C34" s="768" t="s">
        <v>40</v>
      </c>
      <c r="D34" s="769"/>
      <c r="E34" s="769"/>
      <c r="F34" s="769"/>
      <c r="G34" s="769"/>
      <c r="H34" s="769"/>
      <c r="I34" s="769"/>
      <c r="J34" s="769"/>
      <c r="K34" s="769"/>
      <c r="L34" s="769"/>
      <c r="M34" s="769"/>
      <c r="N34" s="769"/>
      <c r="O34" s="769"/>
      <c r="P34" s="769"/>
      <c r="Q34" s="769"/>
      <c r="R34" s="769"/>
      <c r="S34" s="769"/>
      <c r="T34" s="769"/>
      <c r="U34" s="769"/>
      <c r="V34" s="769"/>
      <c r="W34" s="769"/>
      <c r="X34" s="769"/>
      <c r="Y34" s="769"/>
      <c r="Z34" s="769"/>
      <c r="AA34" s="770"/>
      <c r="AB34" s="122"/>
    </row>
    <row r="35" spans="2:28" s="104" customFormat="1" ht="32.25" customHeight="1" thickBot="1" x14ac:dyDescent="0.4">
      <c r="B35" s="339"/>
      <c r="C35" s="768" t="s">
        <v>41</v>
      </c>
      <c r="D35" s="769"/>
      <c r="E35" s="769"/>
      <c r="F35" s="769"/>
      <c r="G35" s="770"/>
      <c r="H35" s="336" t="s">
        <v>710</v>
      </c>
      <c r="I35" s="336" t="s">
        <v>711</v>
      </c>
      <c r="J35" s="336" t="s">
        <v>42</v>
      </c>
      <c r="K35" s="1023" t="s">
        <v>43</v>
      </c>
      <c r="L35" s="766"/>
      <c r="M35" s="766"/>
      <c r="N35" s="766"/>
      <c r="O35" s="766"/>
      <c r="P35" s="766"/>
      <c r="Q35" s="766"/>
      <c r="R35" s="766"/>
      <c r="S35" s="766"/>
      <c r="T35" s="766"/>
      <c r="U35" s="766"/>
      <c r="V35" s="766"/>
      <c r="W35" s="766"/>
      <c r="X35" s="766"/>
      <c r="Y35" s="766"/>
      <c r="Z35" s="766"/>
      <c r="AA35" s="1024"/>
      <c r="AB35" s="122"/>
    </row>
    <row r="36" spans="2:28" s="104" customFormat="1" ht="121.5" customHeight="1" x14ac:dyDescent="0.35">
      <c r="B36" s="339"/>
      <c r="C36" s="1094" t="s">
        <v>674</v>
      </c>
      <c r="D36" s="1281"/>
      <c r="E36" s="1281"/>
      <c r="F36" s="1281"/>
      <c r="G36" s="1282"/>
      <c r="H36" s="341">
        <v>84.68</v>
      </c>
      <c r="I36" s="341">
        <v>98.32</v>
      </c>
      <c r="J36" s="149">
        <f>+I36-H36</f>
        <v>13.639999999999986</v>
      </c>
      <c r="K36" s="2433" t="s">
        <v>852</v>
      </c>
      <c r="L36" s="2434"/>
      <c r="M36" s="2434"/>
      <c r="N36" s="2434"/>
      <c r="O36" s="2434"/>
      <c r="P36" s="2434"/>
      <c r="Q36" s="2434"/>
      <c r="R36" s="2434"/>
      <c r="S36" s="2434"/>
      <c r="T36" s="2434"/>
      <c r="U36" s="2434"/>
      <c r="V36" s="2434"/>
      <c r="W36" s="2434"/>
      <c r="X36" s="2434"/>
      <c r="Y36" s="2434"/>
      <c r="Z36" s="2434"/>
      <c r="AA36" s="2435"/>
      <c r="AB36" s="122"/>
    </row>
    <row r="37" spans="2:28" s="104" customFormat="1" ht="98.25" customHeight="1" thickBot="1" x14ac:dyDescent="0.4">
      <c r="B37" s="339"/>
      <c r="C37" s="1094" t="s">
        <v>675</v>
      </c>
      <c r="D37" s="1281"/>
      <c r="E37" s="1281"/>
      <c r="F37" s="1281"/>
      <c r="G37" s="1282"/>
      <c r="H37" s="342"/>
      <c r="I37" s="342"/>
      <c r="J37" s="139">
        <f>+I37-H37</f>
        <v>0</v>
      </c>
      <c r="K37" s="2325"/>
      <c r="L37" s="2326"/>
      <c r="M37" s="2326"/>
      <c r="N37" s="2326"/>
      <c r="O37" s="2326"/>
      <c r="P37" s="2326"/>
      <c r="Q37" s="2326"/>
      <c r="R37" s="2326"/>
      <c r="S37" s="2326"/>
      <c r="T37" s="2326"/>
      <c r="U37" s="2326"/>
      <c r="V37" s="2326"/>
      <c r="W37" s="2326"/>
      <c r="X37" s="2326"/>
      <c r="Y37" s="2326"/>
      <c r="Z37" s="2326"/>
      <c r="AA37" s="2327"/>
      <c r="AB37" s="122"/>
    </row>
    <row r="38" spans="2:28" s="104" customFormat="1" ht="15.75" customHeight="1" thickBot="1" x14ac:dyDescent="0.4">
      <c r="B38" s="339"/>
      <c r="C38" s="1146" t="s">
        <v>46</v>
      </c>
      <c r="D38" s="1147"/>
      <c r="E38" s="1147"/>
      <c r="F38" s="1147"/>
      <c r="G38" s="1148"/>
      <c r="H38" s="153"/>
      <c r="I38" s="153"/>
      <c r="J38" s="139">
        <f>+AVERAGE(J36:J37)</f>
        <v>6.8199999999999932</v>
      </c>
      <c r="K38" s="1149"/>
      <c r="L38" s="1150"/>
      <c r="M38" s="1150"/>
      <c r="N38" s="1150"/>
      <c r="O38" s="1150"/>
      <c r="P38" s="1150"/>
      <c r="Q38" s="1150"/>
      <c r="R38" s="1150"/>
      <c r="S38" s="1150"/>
      <c r="T38" s="1150"/>
      <c r="U38" s="1150"/>
      <c r="V38" s="1150"/>
      <c r="W38" s="1150"/>
      <c r="X38" s="1150"/>
      <c r="Y38" s="1150"/>
      <c r="Z38" s="1150"/>
      <c r="AA38" s="1151"/>
      <c r="AB38" s="122"/>
    </row>
    <row r="39" spans="2:28" s="104" customFormat="1" ht="5.25" customHeight="1" x14ac:dyDescent="0.35">
      <c r="B39" s="339"/>
      <c r="C39" s="121"/>
      <c r="D39" s="121"/>
      <c r="E39" s="121"/>
      <c r="F39" s="121"/>
      <c r="G39" s="121"/>
      <c r="H39" s="142"/>
      <c r="I39" s="142"/>
      <c r="J39" s="143"/>
      <c r="K39" s="121"/>
      <c r="L39" s="121"/>
      <c r="M39" s="121"/>
      <c r="N39" s="121"/>
      <c r="O39" s="121"/>
      <c r="P39" s="121"/>
      <c r="Q39" s="121"/>
      <c r="R39" s="121"/>
      <c r="S39" s="121"/>
      <c r="T39" s="121"/>
      <c r="U39" s="121"/>
      <c r="V39" s="121"/>
      <c r="W39" s="121"/>
      <c r="X39" s="121"/>
      <c r="Y39" s="121"/>
      <c r="Z39" s="121"/>
      <c r="AA39" s="121"/>
      <c r="AB39" s="122"/>
    </row>
    <row r="40" spans="2:28" s="104" customFormat="1" ht="15" thickBot="1" x14ac:dyDescent="0.4">
      <c r="B40" s="339"/>
      <c r="C40" s="121"/>
      <c r="D40" s="121"/>
      <c r="E40" s="121"/>
      <c r="F40" s="121"/>
      <c r="G40" s="121"/>
      <c r="H40" s="142"/>
      <c r="I40" s="142"/>
      <c r="J40" s="143"/>
      <c r="K40" s="121"/>
      <c r="L40" s="121"/>
      <c r="M40" s="121"/>
      <c r="N40" s="121"/>
      <c r="O40" s="121"/>
      <c r="P40" s="121"/>
      <c r="Q40" s="121"/>
      <c r="R40" s="121"/>
      <c r="S40" s="121"/>
      <c r="T40" s="121"/>
      <c r="U40" s="121"/>
      <c r="V40" s="121"/>
      <c r="W40" s="121"/>
      <c r="X40" s="121"/>
      <c r="Y40" s="121"/>
      <c r="Z40" s="121"/>
      <c r="AA40" s="121"/>
      <c r="AB40" s="122"/>
    </row>
    <row r="41" spans="2:28" s="104" customFormat="1" x14ac:dyDescent="0.35">
      <c r="B41" s="339"/>
      <c r="C41" s="798" t="s">
        <v>47</v>
      </c>
      <c r="D41" s="799"/>
      <c r="E41" s="799"/>
      <c r="F41" s="799"/>
      <c r="G41" s="799"/>
      <c r="H41" s="799"/>
      <c r="I41" s="799"/>
      <c r="J41" s="799"/>
      <c r="K41" s="799"/>
      <c r="L41" s="799"/>
      <c r="M41" s="799"/>
      <c r="N41" s="799"/>
      <c r="O41" s="799"/>
      <c r="P41" s="799"/>
      <c r="Q41" s="799"/>
      <c r="R41" s="799"/>
      <c r="S41" s="799"/>
      <c r="T41" s="799"/>
      <c r="U41" s="799"/>
      <c r="V41" s="799"/>
      <c r="W41" s="799"/>
      <c r="X41" s="799"/>
      <c r="Y41" s="799"/>
      <c r="Z41" s="799"/>
      <c r="AA41" s="800"/>
      <c r="AB41" s="122"/>
    </row>
    <row r="42" spans="2:28" ht="15" thickBot="1" x14ac:dyDescent="0.4">
      <c r="B42" s="120"/>
      <c r="C42" s="1236"/>
      <c r="D42" s="1278"/>
      <c r="E42" s="1278"/>
      <c r="F42" s="1278"/>
      <c r="G42" s="1278"/>
      <c r="H42" s="1278"/>
      <c r="I42" s="1278"/>
      <c r="J42" s="1278"/>
      <c r="K42" s="1278"/>
      <c r="L42" s="1278"/>
      <c r="M42" s="1278"/>
      <c r="N42" s="1278"/>
      <c r="O42" s="1278"/>
      <c r="P42" s="1278"/>
      <c r="Q42" s="1278"/>
      <c r="R42" s="1278"/>
      <c r="S42" s="1278"/>
      <c r="T42" s="1278"/>
      <c r="U42" s="1278"/>
      <c r="V42" s="1278"/>
      <c r="W42" s="1278"/>
      <c r="X42" s="1278"/>
      <c r="Y42" s="1278"/>
      <c r="Z42" s="1278"/>
      <c r="AA42" s="1238"/>
      <c r="AB42" s="122"/>
    </row>
    <row r="43" spans="2:28" ht="20.25" customHeight="1" x14ac:dyDescent="0.35">
      <c r="B43" s="120"/>
      <c r="C43" s="724"/>
      <c r="D43" s="725"/>
      <c r="E43" s="725"/>
      <c r="F43" s="725"/>
      <c r="G43" s="725"/>
      <c r="H43" s="725"/>
      <c r="I43" s="725"/>
      <c r="J43" s="725"/>
      <c r="K43" s="725"/>
      <c r="L43" s="725"/>
      <c r="M43" s="725"/>
      <c r="N43" s="725"/>
      <c r="O43" s="725"/>
      <c r="P43" s="725"/>
      <c r="Q43" s="725"/>
      <c r="R43" s="725"/>
      <c r="S43" s="725"/>
      <c r="T43" s="725"/>
      <c r="U43" s="725"/>
      <c r="V43" s="725"/>
      <c r="W43" s="725"/>
      <c r="X43" s="725"/>
      <c r="Y43" s="725"/>
      <c r="Z43" s="725"/>
      <c r="AA43" s="726"/>
      <c r="AB43" s="122"/>
    </row>
    <row r="44" spans="2:28" ht="20.25" customHeight="1" x14ac:dyDescent="0.35">
      <c r="B44" s="120"/>
      <c r="C44" s="727"/>
      <c r="D44" s="728"/>
      <c r="E44" s="728"/>
      <c r="F44" s="728"/>
      <c r="G44" s="728"/>
      <c r="H44" s="728"/>
      <c r="I44" s="728"/>
      <c r="J44" s="728"/>
      <c r="K44" s="728"/>
      <c r="L44" s="728"/>
      <c r="M44" s="728"/>
      <c r="N44" s="728"/>
      <c r="O44" s="728"/>
      <c r="P44" s="728"/>
      <c r="Q44" s="728"/>
      <c r="R44" s="728"/>
      <c r="S44" s="728"/>
      <c r="T44" s="728"/>
      <c r="U44" s="728"/>
      <c r="V44" s="728"/>
      <c r="W44" s="728"/>
      <c r="X44" s="728"/>
      <c r="Y44" s="728"/>
      <c r="Z44" s="728"/>
      <c r="AA44" s="729"/>
      <c r="AB44" s="122"/>
    </row>
    <row r="45" spans="2:28" ht="20.25" customHeight="1" x14ac:dyDescent="0.35">
      <c r="B45" s="120"/>
      <c r="C45" s="727"/>
      <c r="D45" s="728"/>
      <c r="E45" s="728"/>
      <c r="F45" s="728"/>
      <c r="G45" s="728"/>
      <c r="H45" s="728"/>
      <c r="I45" s="728"/>
      <c r="J45" s="728"/>
      <c r="K45" s="728"/>
      <c r="L45" s="728"/>
      <c r="M45" s="728"/>
      <c r="N45" s="728"/>
      <c r="O45" s="728"/>
      <c r="P45" s="728"/>
      <c r="Q45" s="728"/>
      <c r="R45" s="728"/>
      <c r="S45" s="728"/>
      <c r="T45" s="728"/>
      <c r="U45" s="728"/>
      <c r="V45" s="728"/>
      <c r="W45" s="728"/>
      <c r="X45" s="728"/>
      <c r="Y45" s="728"/>
      <c r="Z45" s="728"/>
      <c r="AA45" s="729"/>
      <c r="AB45" s="122"/>
    </row>
    <row r="46" spans="2:28" ht="20.25" customHeight="1" x14ac:dyDescent="0.35">
      <c r="B46" s="120"/>
      <c r="C46" s="727"/>
      <c r="D46" s="728"/>
      <c r="E46" s="728"/>
      <c r="F46" s="728"/>
      <c r="G46" s="728"/>
      <c r="H46" s="728"/>
      <c r="I46" s="728"/>
      <c r="J46" s="728"/>
      <c r="K46" s="728"/>
      <c r="L46" s="728"/>
      <c r="M46" s="728"/>
      <c r="N46" s="728"/>
      <c r="O46" s="728"/>
      <c r="P46" s="728"/>
      <c r="Q46" s="728"/>
      <c r="R46" s="728"/>
      <c r="S46" s="728"/>
      <c r="T46" s="728"/>
      <c r="U46" s="728"/>
      <c r="V46" s="728"/>
      <c r="W46" s="728"/>
      <c r="X46" s="728"/>
      <c r="Y46" s="728"/>
      <c r="Z46" s="728"/>
      <c r="AA46" s="729"/>
      <c r="AB46" s="122"/>
    </row>
    <row r="47" spans="2:28" ht="20.25" customHeight="1" x14ac:dyDescent="0.35">
      <c r="B47" s="120"/>
      <c r="C47" s="727"/>
      <c r="D47" s="728"/>
      <c r="E47" s="728"/>
      <c r="F47" s="728"/>
      <c r="G47" s="728"/>
      <c r="H47" s="728"/>
      <c r="I47" s="728"/>
      <c r="J47" s="728"/>
      <c r="K47" s="728"/>
      <c r="L47" s="728"/>
      <c r="M47" s="728"/>
      <c r="N47" s="728"/>
      <c r="O47" s="728"/>
      <c r="P47" s="728"/>
      <c r="Q47" s="728"/>
      <c r="R47" s="728"/>
      <c r="S47" s="728"/>
      <c r="T47" s="728"/>
      <c r="U47" s="728"/>
      <c r="V47" s="728"/>
      <c r="W47" s="728"/>
      <c r="X47" s="728"/>
      <c r="Y47" s="728"/>
      <c r="Z47" s="728"/>
      <c r="AA47" s="729"/>
      <c r="AB47" s="122"/>
    </row>
    <row r="48" spans="2:28" ht="20.25" customHeight="1" x14ac:dyDescent="0.35">
      <c r="B48" s="120"/>
      <c r="C48" s="727"/>
      <c r="D48" s="728"/>
      <c r="E48" s="728"/>
      <c r="F48" s="728"/>
      <c r="G48" s="728"/>
      <c r="H48" s="728"/>
      <c r="I48" s="728"/>
      <c r="J48" s="728"/>
      <c r="K48" s="728"/>
      <c r="L48" s="728"/>
      <c r="M48" s="728"/>
      <c r="N48" s="728"/>
      <c r="O48" s="728"/>
      <c r="P48" s="728"/>
      <c r="Q48" s="728"/>
      <c r="R48" s="728"/>
      <c r="S48" s="728"/>
      <c r="T48" s="728"/>
      <c r="U48" s="728"/>
      <c r="V48" s="728"/>
      <c r="W48" s="728"/>
      <c r="X48" s="728"/>
      <c r="Y48" s="728"/>
      <c r="Z48" s="728"/>
      <c r="AA48" s="729"/>
      <c r="AB48" s="122"/>
    </row>
    <row r="49" spans="2:28" ht="20.25" customHeight="1" x14ac:dyDescent="0.35">
      <c r="B49" s="120"/>
      <c r="C49" s="727"/>
      <c r="D49" s="728"/>
      <c r="E49" s="728"/>
      <c r="F49" s="728"/>
      <c r="G49" s="728"/>
      <c r="H49" s="728"/>
      <c r="I49" s="728"/>
      <c r="J49" s="728"/>
      <c r="K49" s="728"/>
      <c r="L49" s="728"/>
      <c r="M49" s="728"/>
      <c r="N49" s="728"/>
      <c r="O49" s="728"/>
      <c r="P49" s="728"/>
      <c r="Q49" s="728"/>
      <c r="R49" s="728"/>
      <c r="S49" s="728"/>
      <c r="T49" s="728"/>
      <c r="U49" s="728"/>
      <c r="V49" s="728"/>
      <c r="W49" s="728"/>
      <c r="X49" s="728"/>
      <c r="Y49" s="728"/>
      <c r="Z49" s="728"/>
      <c r="AA49" s="729"/>
      <c r="AB49" s="122"/>
    </row>
    <row r="50" spans="2:28" ht="20.25" customHeight="1" x14ac:dyDescent="0.35">
      <c r="B50" s="120"/>
      <c r="C50" s="727"/>
      <c r="D50" s="728"/>
      <c r="E50" s="728"/>
      <c r="F50" s="728"/>
      <c r="G50" s="728"/>
      <c r="H50" s="728"/>
      <c r="I50" s="728"/>
      <c r="J50" s="728"/>
      <c r="K50" s="728"/>
      <c r="L50" s="728"/>
      <c r="M50" s="728"/>
      <c r="N50" s="728"/>
      <c r="O50" s="728"/>
      <c r="P50" s="728"/>
      <c r="Q50" s="728"/>
      <c r="R50" s="728"/>
      <c r="S50" s="728"/>
      <c r="T50" s="728"/>
      <c r="U50" s="728"/>
      <c r="V50" s="728"/>
      <c r="W50" s="728"/>
      <c r="X50" s="728"/>
      <c r="Y50" s="728"/>
      <c r="Z50" s="728"/>
      <c r="AA50" s="729"/>
      <c r="AB50" s="122"/>
    </row>
    <row r="51" spans="2:28" ht="20.25" customHeight="1" x14ac:dyDescent="0.35">
      <c r="B51" s="120"/>
      <c r="C51" s="727"/>
      <c r="D51" s="728"/>
      <c r="E51" s="728"/>
      <c r="F51" s="728"/>
      <c r="G51" s="728"/>
      <c r="H51" s="728"/>
      <c r="I51" s="728"/>
      <c r="J51" s="728"/>
      <c r="K51" s="728"/>
      <c r="L51" s="728"/>
      <c r="M51" s="728"/>
      <c r="N51" s="728"/>
      <c r="O51" s="728"/>
      <c r="P51" s="728"/>
      <c r="Q51" s="728"/>
      <c r="R51" s="728"/>
      <c r="S51" s="728"/>
      <c r="T51" s="728"/>
      <c r="U51" s="728"/>
      <c r="V51" s="728"/>
      <c r="W51" s="728"/>
      <c r="X51" s="728"/>
      <c r="Y51" s="728"/>
      <c r="Z51" s="728"/>
      <c r="AA51" s="729"/>
      <c r="AB51" s="122"/>
    </row>
    <row r="52" spans="2:28" ht="20.25" customHeight="1" x14ac:dyDescent="0.35">
      <c r="B52" s="120"/>
      <c r="C52" s="727"/>
      <c r="D52" s="728"/>
      <c r="E52" s="728"/>
      <c r="F52" s="728"/>
      <c r="G52" s="728"/>
      <c r="H52" s="728"/>
      <c r="I52" s="728"/>
      <c r="J52" s="728"/>
      <c r="K52" s="728"/>
      <c r="L52" s="728"/>
      <c r="M52" s="728"/>
      <c r="N52" s="728"/>
      <c r="O52" s="728"/>
      <c r="P52" s="728"/>
      <c r="Q52" s="728"/>
      <c r="R52" s="728"/>
      <c r="S52" s="728"/>
      <c r="T52" s="728"/>
      <c r="U52" s="728"/>
      <c r="V52" s="728"/>
      <c r="W52" s="728"/>
      <c r="X52" s="728"/>
      <c r="Y52" s="728"/>
      <c r="Z52" s="728"/>
      <c r="AA52" s="729"/>
      <c r="AB52" s="122"/>
    </row>
    <row r="53" spans="2:28" ht="20.25" customHeight="1" x14ac:dyDescent="0.35">
      <c r="B53" s="120"/>
      <c r="C53" s="727"/>
      <c r="D53" s="728"/>
      <c r="E53" s="728"/>
      <c r="F53" s="728"/>
      <c r="G53" s="728"/>
      <c r="H53" s="728"/>
      <c r="I53" s="728"/>
      <c r="J53" s="728"/>
      <c r="K53" s="728"/>
      <c r="L53" s="728"/>
      <c r="M53" s="728"/>
      <c r="N53" s="728"/>
      <c r="O53" s="728"/>
      <c r="P53" s="728"/>
      <c r="Q53" s="728"/>
      <c r="R53" s="728"/>
      <c r="S53" s="728"/>
      <c r="T53" s="728"/>
      <c r="U53" s="728"/>
      <c r="V53" s="728"/>
      <c r="W53" s="728"/>
      <c r="X53" s="728"/>
      <c r="Y53" s="728"/>
      <c r="Z53" s="728"/>
      <c r="AA53" s="729"/>
      <c r="AB53" s="122"/>
    </row>
    <row r="54" spans="2:28" ht="20.25" customHeight="1" x14ac:dyDescent="0.35">
      <c r="B54" s="120"/>
      <c r="C54" s="727"/>
      <c r="D54" s="728"/>
      <c r="E54" s="728"/>
      <c r="F54" s="728"/>
      <c r="G54" s="728"/>
      <c r="H54" s="728"/>
      <c r="I54" s="728"/>
      <c r="J54" s="728"/>
      <c r="K54" s="728"/>
      <c r="L54" s="728"/>
      <c r="M54" s="728"/>
      <c r="N54" s="728"/>
      <c r="O54" s="728"/>
      <c r="P54" s="728"/>
      <c r="Q54" s="728"/>
      <c r="R54" s="728"/>
      <c r="S54" s="728"/>
      <c r="T54" s="728"/>
      <c r="U54" s="728"/>
      <c r="V54" s="728"/>
      <c r="W54" s="728"/>
      <c r="X54" s="728"/>
      <c r="Y54" s="728"/>
      <c r="Z54" s="728"/>
      <c r="AA54" s="729"/>
      <c r="AB54" s="122"/>
    </row>
    <row r="55" spans="2:28" ht="20.25" customHeight="1" thickBot="1" x14ac:dyDescent="0.4">
      <c r="B55" s="120"/>
      <c r="C55" s="730"/>
      <c r="D55" s="731"/>
      <c r="E55" s="731"/>
      <c r="F55" s="731"/>
      <c r="G55" s="731"/>
      <c r="H55" s="731"/>
      <c r="I55" s="731"/>
      <c r="J55" s="731"/>
      <c r="K55" s="731"/>
      <c r="L55" s="731"/>
      <c r="M55" s="731"/>
      <c r="N55" s="731"/>
      <c r="O55" s="731"/>
      <c r="P55" s="731"/>
      <c r="Q55" s="731"/>
      <c r="R55" s="731"/>
      <c r="S55" s="731"/>
      <c r="T55" s="731"/>
      <c r="U55" s="731"/>
      <c r="V55" s="731"/>
      <c r="W55" s="731"/>
      <c r="X55" s="731"/>
      <c r="Y55" s="731"/>
      <c r="Z55" s="731"/>
      <c r="AA55" s="732"/>
      <c r="AB55" s="122"/>
    </row>
    <row r="56" spans="2:28" x14ac:dyDescent="0.35">
      <c r="B56" s="128"/>
      <c r="C56" s="144"/>
      <c r="D56" s="144"/>
      <c r="E56" s="144"/>
      <c r="F56" s="144"/>
      <c r="G56" s="144"/>
      <c r="H56" s="144"/>
      <c r="I56" s="144"/>
      <c r="J56" s="144"/>
      <c r="K56" s="144"/>
      <c r="L56" s="144"/>
      <c r="M56" s="144"/>
      <c r="N56" s="144"/>
      <c r="O56" s="144"/>
      <c r="P56" s="144"/>
      <c r="Q56" s="144"/>
      <c r="R56" s="144"/>
      <c r="S56" s="144"/>
      <c r="T56" s="144"/>
      <c r="U56" s="144"/>
      <c r="V56" s="144"/>
      <c r="W56" s="144"/>
      <c r="X56" s="144"/>
      <c r="Y56" s="144"/>
      <c r="Z56" s="144"/>
      <c r="AA56" s="144"/>
      <c r="AB56" s="129"/>
    </row>
    <row r="57" spans="2:28" ht="15" thickBot="1" x14ac:dyDescent="0.4">
      <c r="B57" s="130"/>
      <c r="C57" s="145"/>
      <c r="D57" s="145"/>
      <c r="E57" s="145"/>
      <c r="F57" s="145"/>
      <c r="G57" s="145"/>
      <c r="H57" s="145"/>
      <c r="I57" s="145"/>
      <c r="J57" s="145"/>
      <c r="K57" s="145"/>
      <c r="L57" s="145"/>
      <c r="M57" s="145"/>
      <c r="N57" s="145"/>
      <c r="O57" s="145"/>
      <c r="P57" s="145"/>
      <c r="Q57" s="145"/>
      <c r="R57" s="145"/>
      <c r="S57" s="145"/>
      <c r="T57" s="145"/>
      <c r="U57" s="145"/>
      <c r="V57" s="145"/>
      <c r="W57" s="145"/>
      <c r="X57" s="145"/>
      <c r="Y57" s="145"/>
      <c r="Z57" s="145"/>
      <c r="AA57" s="145"/>
      <c r="AB57" s="131"/>
    </row>
    <row r="58" spans="2:28" ht="15.65" customHeight="1" x14ac:dyDescent="0.35">
      <c r="B58" s="132"/>
      <c r="C58" s="1137" t="s">
        <v>41</v>
      </c>
      <c r="D58" s="1138"/>
      <c r="E58" s="1138"/>
      <c r="F58" s="1138"/>
      <c r="G58" s="1139"/>
      <c r="H58" s="1137" t="s">
        <v>68</v>
      </c>
      <c r="I58" s="1139"/>
      <c r="J58" s="1137" t="s">
        <v>48</v>
      </c>
      <c r="K58" s="1138"/>
      <c r="L58" s="1138"/>
      <c r="M58" s="1139"/>
      <c r="N58" s="1137" t="s">
        <v>49</v>
      </c>
      <c r="O58" s="1138"/>
      <c r="P58" s="1138"/>
      <c r="Q58" s="1138"/>
      <c r="R58" s="1138"/>
      <c r="S58" s="1138"/>
      <c r="T58" s="1138"/>
      <c r="U58" s="1139"/>
      <c r="V58" s="1247" t="s">
        <v>50</v>
      </c>
      <c r="W58" s="1247"/>
      <c r="X58" s="1247"/>
      <c r="Y58" s="1247"/>
      <c r="Z58" s="1247"/>
      <c r="AA58" s="1248"/>
      <c r="AB58" s="133"/>
    </row>
    <row r="59" spans="2:28" ht="15.5" x14ac:dyDescent="0.35">
      <c r="B59" s="134"/>
      <c r="C59" s="1140"/>
      <c r="D59" s="1279"/>
      <c r="E59" s="1279"/>
      <c r="F59" s="1279"/>
      <c r="G59" s="1142"/>
      <c r="H59" s="1140"/>
      <c r="I59" s="1142"/>
      <c r="J59" s="1140"/>
      <c r="K59" s="1279"/>
      <c r="L59" s="1279"/>
      <c r="M59" s="1142"/>
      <c r="N59" s="1140"/>
      <c r="O59" s="1279"/>
      <c r="P59" s="1279"/>
      <c r="Q59" s="1279"/>
      <c r="R59" s="1279"/>
      <c r="S59" s="1279"/>
      <c r="T59" s="1279"/>
      <c r="U59" s="1142"/>
      <c r="V59" s="1280"/>
      <c r="W59" s="1280"/>
      <c r="X59" s="1280"/>
      <c r="Y59" s="1280"/>
      <c r="Z59" s="1280"/>
      <c r="AA59" s="1250"/>
      <c r="AB59" s="133"/>
    </row>
    <row r="60" spans="2:28" ht="16" thickBot="1" x14ac:dyDescent="0.4">
      <c r="B60" s="134"/>
      <c r="C60" s="1140"/>
      <c r="D60" s="1279"/>
      <c r="E60" s="1279"/>
      <c r="F60" s="1279"/>
      <c r="G60" s="1142"/>
      <c r="H60" s="1140"/>
      <c r="I60" s="1142"/>
      <c r="J60" s="1140"/>
      <c r="K60" s="1279"/>
      <c r="L60" s="1279"/>
      <c r="M60" s="1142"/>
      <c r="N60" s="1140"/>
      <c r="O60" s="1279"/>
      <c r="P60" s="1279"/>
      <c r="Q60" s="1279"/>
      <c r="R60" s="1279"/>
      <c r="S60" s="1279"/>
      <c r="T60" s="1279"/>
      <c r="U60" s="1142"/>
      <c r="V60" s="1280"/>
      <c r="W60" s="1280"/>
      <c r="X60" s="1280"/>
      <c r="Y60" s="1280"/>
      <c r="Z60" s="1280"/>
      <c r="AA60" s="1250"/>
      <c r="AB60" s="133"/>
    </row>
    <row r="61" spans="2:28" ht="94.15" customHeight="1" x14ac:dyDescent="0.35">
      <c r="B61" s="132"/>
      <c r="C61" s="2441" t="s">
        <v>674</v>
      </c>
      <c r="D61" s="2400"/>
      <c r="E61" s="2400"/>
      <c r="F61" s="2400"/>
      <c r="G61" s="2400"/>
      <c r="H61" s="2400" t="s">
        <v>712</v>
      </c>
      <c r="I61" s="2400"/>
      <c r="J61" s="2442">
        <f>+J36</f>
        <v>13.639999999999986</v>
      </c>
      <c r="K61" s="2443"/>
      <c r="L61" s="2443"/>
      <c r="M61" s="2444"/>
      <c r="N61" s="2445" t="s">
        <v>853</v>
      </c>
      <c r="O61" s="2446"/>
      <c r="P61" s="2446"/>
      <c r="Q61" s="2446"/>
      <c r="R61" s="2446"/>
      <c r="S61" s="2446"/>
      <c r="T61" s="2446"/>
      <c r="U61" s="2447"/>
      <c r="V61" s="2431" t="s">
        <v>713</v>
      </c>
      <c r="W61" s="2431"/>
      <c r="X61" s="2431"/>
      <c r="Y61" s="2431"/>
      <c r="Z61" s="2431"/>
      <c r="AA61" s="2432"/>
      <c r="AB61" s="146"/>
    </row>
    <row r="62" spans="2:28" ht="115.5" customHeight="1" x14ac:dyDescent="0.35">
      <c r="B62" s="132"/>
      <c r="C62" s="1450" t="s">
        <v>675</v>
      </c>
      <c r="D62" s="1048"/>
      <c r="E62" s="1048"/>
      <c r="F62" s="1048"/>
      <c r="G62" s="1048"/>
      <c r="H62" s="1047"/>
      <c r="I62" s="1048"/>
      <c r="J62" s="2438"/>
      <c r="K62" s="2439"/>
      <c r="L62" s="2439"/>
      <c r="M62" s="2439"/>
      <c r="N62" s="2431"/>
      <c r="O62" s="2431"/>
      <c r="P62" s="2431"/>
      <c r="Q62" s="2431"/>
      <c r="R62" s="2431"/>
      <c r="S62" s="2431"/>
      <c r="T62" s="2431"/>
      <c r="U62" s="2431"/>
      <c r="V62" s="2431"/>
      <c r="W62" s="2431"/>
      <c r="X62" s="2431"/>
      <c r="Y62" s="2431"/>
      <c r="Z62" s="2431"/>
      <c r="AA62" s="2432"/>
      <c r="AB62" s="146"/>
    </row>
    <row r="63" spans="2:28" ht="15.75" customHeight="1" thickBot="1" x14ac:dyDescent="0.4">
      <c r="B63" s="132"/>
      <c r="C63" s="707"/>
      <c r="D63" s="708"/>
      <c r="E63" s="708"/>
      <c r="F63" s="708"/>
      <c r="G63" s="708"/>
      <c r="H63" s="708"/>
      <c r="I63" s="708"/>
      <c r="J63" s="708"/>
      <c r="K63" s="708"/>
      <c r="L63" s="708"/>
      <c r="M63" s="708"/>
      <c r="N63" s="708"/>
      <c r="O63" s="708"/>
      <c r="P63" s="708"/>
      <c r="Q63" s="708"/>
      <c r="R63" s="708"/>
      <c r="S63" s="708"/>
      <c r="T63" s="708"/>
      <c r="U63" s="708"/>
      <c r="V63" s="708"/>
      <c r="W63" s="708"/>
      <c r="X63" s="708"/>
      <c r="Y63" s="708"/>
      <c r="Z63" s="708"/>
      <c r="AA63" s="709"/>
      <c r="AB63" s="146"/>
    </row>
    <row r="64" spans="2:28" x14ac:dyDescent="0.35">
      <c r="B64" s="135"/>
      <c r="C64" s="144"/>
      <c r="D64" s="144"/>
      <c r="E64" s="144"/>
      <c r="F64" s="144"/>
      <c r="G64" s="144"/>
      <c r="H64" s="144"/>
      <c r="I64" s="144"/>
      <c r="J64" s="144"/>
      <c r="K64" s="144"/>
      <c r="L64" s="144"/>
      <c r="M64" s="144"/>
      <c r="N64" s="144"/>
      <c r="O64" s="144"/>
      <c r="P64" s="144"/>
      <c r="Q64" s="144"/>
      <c r="R64" s="144"/>
      <c r="S64" s="144"/>
      <c r="T64" s="144"/>
      <c r="U64" s="144"/>
      <c r="V64" s="144"/>
      <c r="W64" s="144"/>
      <c r="X64" s="144"/>
      <c r="Y64" s="144"/>
      <c r="Z64" s="144"/>
      <c r="AA64" s="144"/>
      <c r="AB64" s="136"/>
    </row>
    <row r="103" ht="6" customHeight="1" x14ac:dyDescent="0.35"/>
  </sheetData>
  <mergeCells count="88">
    <mergeCell ref="C61:G61"/>
    <mergeCell ref="H61:I61"/>
    <mergeCell ref="J61:M61"/>
    <mergeCell ref="N61:U61"/>
    <mergeCell ref="V61:AA61"/>
    <mergeCell ref="K31:N31"/>
    <mergeCell ref="O31:R31"/>
    <mergeCell ref="S31:T31"/>
    <mergeCell ref="C41:AA42"/>
    <mergeCell ref="C43:AA55"/>
    <mergeCell ref="U31:W31"/>
    <mergeCell ref="X31:Y31"/>
    <mergeCell ref="Z31:AA31"/>
    <mergeCell ref="K32:N32"/>
    <mergeCell ref="O32:R32"/>
    <mergeCell ref="S32:T32"/>
    <mergeCell ref="U32:W32"/>
    <mergeCell ref="C38:G38"/>
    <mergeCell ref="K38:AA38"/>
    <mergeCell ref="C36:G36"/>
    <mergeCell ref="C37:G37"/>
    <mergeCell ref="I26:AA26"/>
    <mergeCell ref="C26:H26"/>
    <mergeCell ref="C28:H28"/>
    <mergeCell ref="I28:J28"/>
    <mergeCell ref="K28:N28"/>
    <mergeCell ref="O28:R28"/>
    <mergeCell ref="T28:V28"/>
    <mergeCell ref="X28:Z28"/>
    <mergeCell ref="C18:H18"/>
    <mergeCell ref="I18:AA18"/>
    <mergeCell ref="C20:H21"/>
    <mergeCell ref="I20:L21"/>
    <mergeCell ref="M20:S20"/>
    <mergeCell ref="T20:AA20"/>
    <mergeCell ref="M21:S21"/>
    <mergeCell ref="T21:AA21"/>
    <mergeCell ref="C23:I23"/>
    <mergeCell ref="J23:P23"/>
    <mergeCell ref="Q23:AA23"/>
    <mergeCell ref="C24:I24"/>
    <mergeCell ref="J24:P24"/>
    <mergeCell ref="Q24:AA24"/>
    <mergeCell ref="I7:AA8"/>
    <mergeCell ref="C10:H11"/>
    <mergeCell ref="I10:Q11"/>
    <mergeCell ref="R10:U10"/>
    <mergeCell ref="V10:AA10"/>
    <mergeCell ref="R11:U11"/>
    <mergeCell ref="V11:AA11"/>
    <mergeCell ref="C7:H8"/>
    <mergeCell ref="B2:G4"/>
    <mergeCell ref="H2:AB2"/>
    <mergeCell ref="H3:O3"/>
    <mergeCell ref="P3:AB3"/>
    <mergeCell ref="H4:AB4"/>
    <mergeCell ref="C13:H14"/>
    <mergeCell ref="I13:S14"/>
    <mergeCell ref="T13:AA13"/>
    <mergeCell ref="T14:AA14"/>
    <mergeCell ref="C16:H16"/>
    <mergeCell ref="I16:AA16"/>
    <mergeCell ref="V62:AA62"/>
    <mergeCell ref="K36:AA36"/>
    <mergeCell ref="K37:AA37"/>
    <mergeCell ref="X32:Y32"/>
    <mergeCell ref="Z32:AA32"/>
    <mergeCell ref="C34:AA34"/>
    <mergeCell ref="C35:G35"/>
    <mergeCell ref="K35:AA35"/>
    <mergeCell ref="C30:J32"/>
    <mergeCell ref="K30:R30"/>
    <mergeCell ref="S30:W30"/>
    <mergeCell ref="X30:AA30"/>
    <mergeCell ref="C62:G62"/>
    <mergeCell ref="H62:I62"/>
    <mergeCell ref="J62:M62"/>
    <mergeCell ref="N62:U62"/>
    <mergeCell ref="C63:G63"/>
    <mergeCell ref="H63:I63"/>
    <mergeCell ref="J63:M63"/>
    <mergeCell ref="N63:U63"/>
    <mergeCell ref="V63:AA63"/>
    <mergeCell ref="C58:G60"/>
    <mergeCell ref="H58:I60"/>
    <mergeCell ref="J58:M60"/>
    <mergeCell ref="N58:U60"/>
    <mergeCell ref="V58:AA60"/>
  </mergeCells>
  <pageMargins left="0.7" right="0.7" top="0.75" bottom="0.75" header="0.3" footer="0.3"/>
  <drawing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C08AF"/>
  </sheetPr>
  <dimension ref="B1:AB114"/>
  <sheetViews>
    <sheetView topLeftCell="A37" workbookViewId="0">
      <selection activeCell="K37" sqref="K37:AA37"/>
    </sheetView>
  </sheetViews>
  <sheetFormatPr baseColWidth="10" defaultColWidth="3.7265625" defaultRowHeight="14.5" x14ac:dyDescent="0.35"/>
  <cols>
    <col min="1" max="1" width="3.7265625" style="2944"/>
    <col min="2" max="2" width="2.81640625" style="2944" customWidth="1"/>
    <col min="3" max="6" width="2.7265625" style="2944" customWidth="1"/>
    <col min="7" max="7" width="4.26953125" style="2944" customWidth="1"/>
    <col min="8" max="8" width="19.7265625" style="2944" customWidth="1"/>
    <col min="9" max="9" width="18.7265625" style="2944" customWidth="1"/>
    <col min="10" max="10" width="15" style="2944" customWidth="1"/>
    <col min="11" max="12" width="3.453125" style="2944" customWidth="1"/>
    <col min="13" max="15" width="2.7265625" style="2944" customWidth="1"/>
    <col min="16" max="16" width="3.453125" style="2944" customWidth="1"/>
    <col min="17" max="17" width="3.54296875" style="2944" customWidth="1"/>
    <col min="18" max="18" width="3.7265625" style="2944"/>
    <col min="19" max="19" width="3.26953125" style="2944" customWidth="1"/>
    <col min="20" max="20" width="7.453125" style="2944" customWidth="1"/>
    <col min="21" max="21" width="8.36328125" style="2944" customWidth="1"/>
    <col min="22" max="22" width="3.7265625" style="2944"/>
    <col min="23" max="25" width="5" style="2944" customWidth="1"/>
    <col min="26" max="26" width="6.7265625" style="2944" customWidth="1"/>
    <col min="27" max="27" width="4.1796875" style="2944" customWidth="1"/>
    <col min="28" max="28" width="2" style="2944" customWidth="1"/>
    <col min="29" max="16384" width="3.7265625" style="2944"/>
  </cols>
  <sheetData>
    <row r="1" spans="2:28" ht="15" thickBot="1" x14ac:dyDescent="0.4">
      <c r="B1" s="2945"/>
      <c r="C1" s="2945"/>
      <c r="D1" s="2945"/>
      <c r="E1" s="2945"/>
      <c r="F1" s="2945"/>
    </row>
    <row r="2" spans="2:28" ht="45.75" customHeight="1" x14ac:dyDescent="0.35">
      <c r="B2" s="858"/>
      <c r="C2" s="859"/>
      <c r="D2" s="859"/>
      <c r="E2" s="859"/>
      <c r="F2" s="859"/>
      <c r="G2" s="859"/>
      <c r="H2" s="974" t="s">
        <v>0</v>
      </c>
      <c r="I2" s="974"/>
      <c r="J2" s="974"/>
      <c r="K2" s="974"/>
      <c r="L2" s="974"/>
      <c r="M2" s="974"/>
      <c r="N2" s="974"/>
      <c r="O2" s="974"/>
      <c r="P2" s="974"/>
      <c r="Q2" s="974"/>
      <c r="R2" s="974"/>
      <c r="S2" s="974"/>
      <c r="T2" s="974"/>
      <c r="U2" s="974"/>
      <c r="V2" s="974"/>
      <c r="W2" s="974"/>
      <c r="X2" s="974"/>
      <c r="Y2" s="974"/>
      <c r="Z2" s="974"/>
      <c r="AA2" s="974"/>
      <c r="AB2" s="975"/>
    </row>
    <row r="3" spans="2:28" x14ac:dyDescent="0.35">
      <c r="B3" s="704"/>
      <c r="C3" s="705"/>
      <c r="D3" s="705"/>
      <c r="E3" s="705"/>
      <c r="F3" s="705"/>
      <c r="G3" s="705"/>
      <c r="H3" s="862" t="s">
        <v>1</v>
      </c>
      <c r="I3" s="862"/>
      <c r="J3" s="862"/>
      <c r="K3" s="862"/>
      <c r="L3" s="862"/>
      <c r="M3" s="862"/>
      <c r="N3" s="862"/>
      <c r="O3" s="862"/>
      <c r="P3" s="2448" t="s">
        <v>2</v>
      </c>
      <c r="Q3" s="2448"/>
      <c r="R3" s="2448"/>
      <c r="S3" s="2448"/>
      <c r="T3" s="2448"/>
      <c r="U3" s="2448"/>
      <c r="V3" s="2448"/>
      <c r="W3" s="2448"/>
      <c r="X3" s="2448"/>
      <c r="Y3" s="2448"/>
      <c r="Z3" s="2448"/>
      <c r="AA3" s="2448"/>
      <c r="AB3" s="2449"/>
    </row>
    <row r="4" spans="2:28" ht="15" thickBot="1" x14ac:dyDescent="0.4">
      <c r="B4" s="707"/>
      <c r="C4" s="708"/>
      <c r="D4" s="708"/>
      <c r="E4" s="708"/>
      <c r="F4" s="708"/>
      <c r="G4" s="708"/>
      <c r="H4" s="864" t="s">
        <v>3</v>
      </c>
      <c r="I4" s="864"/>
      <c r="J4" s="864"/>
      <c r="K4" s="864"/>
      <c r="L4" s="864"/>
      <c r="M4" s="864"/>
      <c r="N4" s="864"/>
      <c r="O4" s="864"/>
      <c r="P4" s="864"/>
      <c r="Q4" s="864"/>
      <c r="R4" s="864"/>
      <c r="S4" s="864"/>
      <c r="T4" s="864"/>
      <c r="U4" s="864"/>
      <c r="V4" s="864"/>
      <c r="W4" s="864"/>
      <c r="X4" s="864"/>
      <c r="Y4" s="864"/>
      <c r="Z4" s="864"/>
      <c r="AA4" s="864"/>
      <c r="AB4" s="865"/>
    </row>
    <row r="5" spans="2:28" ht="3.25" customHeight="1" x14ac:dyDescent="0.35">
      <c r="H5" s="476"/>
      <c r="I5" s="476"/>
      <c r="J5" s="476"/>
      <c r="K5" s="476"/>
      <c r="L5" s="476"/>
      <c r="M5" s="476"/>
      <c r="N5" s="476"/>
      <c r="O5" s="476"/>
      <c r="P5" s="476"/>
      <c r="Q5" s="476"/>
      <c r="R5" s="476"/>
      <c r="S5" s="476"/>
      <c r="T5" s="476"/>
      <c r="U5" s="476"/>
      <c r="V5" s="476"/>
      <c r="W5" s="476"/>
      <c r="X5" s="476"/>
      <c r="Y5" s="476"/>
      <c r="Z5" s="476"/>
      <c r="AA5" s="476"/>
      <c r="AB5" s="476"/>
    </row>
    <row r="6" spans="2:28" ht="5.25" customHeight="1" thickBot="1" x14ac:dyDescent="0.4">
      <c r="B6" s="506"/>
      <c r="C6" s="507"/>
      <c r="D6" s="507"/>
      <c r="E6" s="507"/>
      <c r="F6" s="507"/>
      <c r="G6" s="507"/>
      <c r="H6" s="507"/>
      <c r="I6" s="508"/>
      <c r="J6" s="508"/>
      <c r="K6" s="508"/>
      <c r="L6" s="508"/>
      <c r="M6" s="508"/>
      <c r="N6" s="508"/>
      <c r="O6" s="508"/>
      <c r="P6" s="508"/>
      <c r="Q6" s="508"/>
      <c r="R6" s="509"/>
      <c r="S6" s="509"/>
      <c r="T6" s="509"/>
      <c r="U6" s="509"/>
      <c r="V6" s="509"/>
      <c r="W6" s="507"/>
      <c r="X6" s="507"/>
      <c r="Y6" s="507"/>
      <c r="Z6" s="507"/>
      <c r="AA6" s="507"/>
      <c r="AB6" s="510"/>
    </row>
    <row r="7" spans="2:28" ht="15" customHeight="1" x14ac:dyDescent="0.35">
      <c r="B7" s="511"/>
      <c r="C7" s="953" t="s">
        <v>4</v>
      </c>
      <c r="D7" s="954"/>
      <c r="E7" s="954"/>
      <c r="F7" s="954"/>
      <c r="G7" s="954"/>
      <c r="H7" s="955"/>
      <c r="I7" s="1034" t="s">
        <v>714</v>
      </c>
      <c r="J7" s="1035"/>
      <c r="K7" s="1035"/>
      <c r="L7" s="1035"/>
      <c r="M7" s="1035"/>
      <c r="N7" s="1035"/>
      <c r="O7" s="1035"/>
      <c r="P7" s="1035"/>
      <c r="Q7" s="1035"/>
      <c r="R7" s="1035"/>
      <c r="S7" s="1035"/>
      <c r="T7" s="1035"/>
      <c r="U7" s="1035"/>
      <c r="V7" s="1035"/>
      <c r="W7" s="1035"/>
      <c r="X7" s="1035"/>
      <c r="Y7" s="1035"/>
      <c r="Z7" s="1035"/>
      <c r="AA7" s="1036"/>
      <c r="AB7" s="512"/>
    </row>
    <row r="8" spans="2:28" ht="15" thickBot="1" x14ac:dyDescent="0.4">
      <c r="B8" s="511"/>
      <c r="C8" s="956"/>
      <c r="D8" s="957"/>
      <c r="E8" s="957"/>
      <c r="F8" s="957"/>
      <c r="G8" s="957"/>
      <c r="H8" s="958"/>
      <c r="I8" s="1037"/>
      <c r="J8" s="1038"/>
      <c r="K8" s="1038"/>
      <c r="L8" s="1038"/>
      <c r="M8" s="1038"/>
      <c r="N8" s="1038"/>
      <c r="O8" s="1038"/>
      <c r="P8" s="1038"/>
      <c r="Q8" s="1038"/>
      <c r="R8" s="1038"/>
      <c r="S8" s="1038"/>
      <c r="T8" s="1038"/>
      <c r="U8" s="1038"/>
      <c r="V8" s="1038"/>
      <c r="W8" s="1038"/>
      <c r="X8" s="1038"/>
      <c r="Y8" s="1038"/>
      <c r="Z8" s="1038"/>
      <c r="AA8" s="1039"/>
      <c r="AB8" s="512"/>
    </row>
    <row r="9" spans="2:28" ht="3.75" customHeight="1" thickBot="1" x14ac:dyDescent="0.4">
      <c r="B9" s="511"/>
      <c r="C9" s="513"/>
      <c r="D9" s="513"/>
      <c r="E9" s="513"/>
      <c r="F9" s="513"/>
      <c r="G9" s="513"/>
      <c r="H9" s="513"/>
      <c r="I9" s="514"/>
      <c r="J9" s="514"/>
      <c r="K9" s="514"/>
      <c r="L9" s="514"/>
      <c r="M9" s="514"/>
      <c r="N9" s="514"/>
      <c r="O9" s="514"/>
      <c r="P9" s="514"/>
      <c r="Q9" s="514"/>
      <c r="R9" s="515"/>
      <c r="S9" s="515"/>
      <c r="T9" s="515"/>
      <c r="U9" s="515"/>
      <c r="V9" s="515"/>
      <c r="W9" s="513"/>
      <c r="X9" s="513"/>
      <c r="Y9" s="513"/>
      <c r="Z9" s="513"/>
      <c r="AA9" s="513"/>
      <c r="AB9" s="512"/>
    </row>
    <row r="10" spans="2:28" ht="15" customHeight="1" thickBot="1" x14ac:dyDescent="0.4">
      <c r="B10" s="511"/>
      <c r="C10" s="953" t="s">
        <v>5</v>
      </c>
      <c r="D10" s="954"/>
      <c r="E10" s="954"/>
      <c r="F10" s="954"/>
      <c r="G10" s="954"/>
      <c r="H10" s="955"/>
      <c r="I10" s="828" t="s">
        <v>715</v>
      </c>
      <c r="J10" s="1057"/>
      <c r="K10" s="1057"/>
      <c r="L10" s="1057"/>
      <c r="M10" s="1057"/>
      <c r="N10" s="1057"/>
      <c r="O10" s="1057"/>
      <c r="P10" s="1057"/>
      <c r="Q10" s="1058"/>
      <c r="R10" s="834" t="s">
        <v>7</v>
      </c>
      <c r="S10" s="835"/>
      <c r="T10" s="835"/>
      <c r="U10" s="836"/>
      <c r="V10" s="929" t="s">
        <v>8</v>
      </c>
      <c r="W10" s="930"/>
      <c r="X10" s="930"/>
      <c r="Y10" s="930"/>
      <c r="Z10" s="930"/>
      <c r="AA10" s="931"/>
      <c r="AB10" s="512"/>
    </row>
    <row r="11" spans="2:28" ht="28.5" customHeight="1" thickBot="1" x14ac:dyDescent="0.4">
      <c r="B11" s="511"/>
      <c r="C11" s="956"/>
      <c r="D11" s="957"/>
      <c r="E11" s="957"/>
      <c r="F11" s="957"/>
      <c r="G11" s="957"/>
      <c r="H11" s="958"/>
      <c r="I11" s="1059"/>
      <c r="J11" s="1060"/>
      <c r="K11" s="1060"/>
      <c r="L11" s="1060"/>
      <c r="M11" s="1060"/>
      <c r="N11" s="1060"/>
      <c r="O11" s="1060"/>
      <c r="P11" s="1060"/>
      <c r="Q11" s="1061"/>
      <c r="R11" s="840" t="s">
        <v>716</v>
      </c>
      <c r="S11" s="841"/>
      <c r="T11" s="841"/>
      <c r="U11" s="842"/>
      <c r="V11" s="973">
        <v>9</v>
      </c>
      <c r="W11" s="1276"/>
      <c r="X11" s="1276"/>
      <c r="Y11" s="1276"/>
      <c r="Z11" s="1276"/>
      <c r="AA11" s="1277"/>
      <c r="AB11" s="512"/>
    </row>
    <row r="12" spans="2:28" ht="1.5" hidden="1" customHeight="1" x14ac:dyDescent="0.35">
      <c r="B12" s="516"/>
      <c r="C12" s="517"/>
      <c r="D12" s="517"/>
      <c r="E12" s="517"/>
      <c r="F12" s="517"/>
      <c r="G12" s="517"/>
      <c r="H12" s="517"/>
      <c r="I12" s="517"/>
      <c r="J12" s="517"/>
      <c r="K12" s="517"/>
      <c r="L12" s="517"/>
      <c r="M12" s="517"/>
      <c r="N12" s="517"/>
      <c r="O12" s="517"/>
      <c r="P12" s="517"/>
      <c r="Q12" s="517"/>
      <c r="R12" s="517"/>
      <c r="S12" s="517"/>
      <c r="T12" s="517"/>
      <c r="U12" s="517"/>
      <c r="V12" s="517"/>
      <c r="W12" s="517"/>
      <c r="X12" s="517"/>
      <c r="Y12" s="517"/>
      <c r="Z12" s="517"/>
      <c r="AA12" s="517"/>
      <c r="AB12" s="518"/>
    </row>
    <row r="13" spans="2:28" ht="15" customHeight="1" x14ac:dyDescent="0.35">
      <c r="B13" s="516"/>
      <c r="C13" s="953" t="s">
        <v>10</v>
      </c>
      <c r="D13" s="954"/>
      <c r="E13" s="954"/>
      <c r="F13" s="954"/>
      <c r="G13" s="954"/>
      <c r="H13" s="955"/>
      <c r="I13" s="1307" t="s">
        <v>717</v>
      </c>
      <c r="J13" s="1308"/>
      <c r="K13" s="1308"/>
      <c r="L13" s="1308"/>
      <c r="M13" s="1308"/>
      <c r="N13" s="1308"/>
      <c r="O13" s="1308"/>
      <c r="P13" s="1308"/>
      <c r="Q13" s="1308"/>
      <c r="R13" s="1308"/>
      <c r="S13" s="1309"/>
      <c r="T13" s="953" t="s">
        <v>11</v>
      </c>
      <c r="U13" s="954"/>
      <c r="V13" s="954"/>
      <c r="W13" s="954"/>
      <c r="X13" s="954"/>
      <c r="Y13" s="954"/>
      <c r="Z13" s="954"/>
      <c r="AA13" s="955"/>
      <c r="AB13" s="518"/>
    </row>
    <row r="14" spans="2:28" ht="64.5" customHeight="1" thickBot="1" x14ac:dyDescent="0.4">
      <c r="B14" s="516"/>
      <c r="C14" s="956"/>
      <c r="D14" s="957"/>
      <c r="E14" s="957"/>
      <c r="F14" s="957"/>
      <c r="G14" s="957"/>
      <c r="H14" s="958"/>
      <c r="I14" s="1310"/>
      <c r="J14" s="1311"/>
      <c r="K14" s="1311"/>
      <c r="L14" s="1311"/>
      <c r="M14" s="1311"/>
      <c r="N14" s="1311"/>
      <c r="O14" s="1311"/>
      <c r="P14" s="1311"/>
      <c r="Q14" s="1311"/>
      <c r="R14" s="1311"/>
      <c r="S14" s="1312"/>
      <c r="T14" s="965" t="s">
        <v>12</v>
      </c>
      <c r="U14" s="966"/>
      <c r="V14" s="966"/>
      <c r="W14" s="966"/>
      <c r="X14" s="966"/>
      <c r="Y14" s="966"/>
      <c r="Z14" s="966"/>
      <c r="AA14" s="967"/>
      <c r="AB14" s="518"/>
    </row>
    <row r="15" spans="2:28" ht="6.75" customHeight="1" thickBot="1" x14ac:dyDescent="0.4">
      <c r="B15" s="516"/>
      <c r="C15" s="517"/>
      <c r="D15" s="517"/>
      <c r="E15" s="517"/>
      <c r="F15" s="517"/>
      <c r="G15" s="517"/>
      <c r="H15" s="517"/>
      <c r="I15" s="517"/>
      <c r="J15" s="517"/>
      <c r="K15" s="517"/>
      <c r="L15" s="517"/>
      <c r="M15" s="517"/>
      <c r="N15" s="517"/>
      <c r="O15" s="517"/>
      <c r="P15" s="517"/>
      <c r="Q15" s="517"/>
      <c r="R15" s="517"/>
      <c r="S15" s="517"/>
      <c r="T15" s="517"/>
      <c r="U15" s="517"/>
      <c r="V15" s="517"/>
      <c r="W15" s="517"/>
      <c r="X15" s="517"/>
      <c r="Y15" s="517"/>
      <c r="Z15" s="517"/>
      <c r="AA15" s="517"/>
      <c r="AB15" s="518"/>
    </row>
    <row r="16" spans="2:28" ht="57.75" customHeight="1" thickBot="1" x14ac:dyDescent="0.4">
      <c r="B16" s="516"/>
      <c r="C16" s="938" t="s">
        <v>13</v>
      </c>
      <c r="D16" s="939"/>
      <c r="E16" s="939"/>
      <c r="F16" s="939"/>
      <c r="G16" s="939"/>
      <c r="H16" s="940"/>
      <c r="I16" s="941" t="s">
        <v>718</v>
      </c>
      <c r="J16" s="942"/>
      <c r="K16" s="942"/>
      <c r="L16" s="942"/>
      <c r="M16" s="942"/>
      <c r="N16" s="942"/>
      <c r="O16" s="942"/>
      <c r="P16" s="942"/>
      <c r="Q16" s="942"/>
      <c r="R16" s="942"/>
      <c r="S16" s="942"/>
      <c r="T16" s="942"/>
      <c r="U16" s="942"/>
      <c r="V16" s="942"/>
      <c r="W16" s="942"/>
      <c r="X16" s="942"/>
      <c r="Y16" s="942"/>
      <c r="Z16" s="942"/>
      <c r="AA16" s="943"/>
      <c r="AB16" s="518"/>
    </row>
    <row r="17" spans="2:28" ht="16.5" customHeight="1" thickBot="1" x14ac:dyDescent="0.4">
      <c r="B17" s="516"/>
      <c r="C17" s="515"/>
      <c r="D17" s="515"/>
      <c r="E17" s="515"/>
      <c r="F17" s="515"/>
      <c r="G17" s="515"/>
      <c r="H17" s="515"/>
      <c r="I17" s="519"/>
      <c r="J17" s="519"/>
      <c r="K17" s="519"/>
      <c r="L17" s="519"/>
      <c r="M17" s="519"/>
      <c r="N17" s="519"/>
      <c r="O17" s="519"/>
      <c r="P17" s="519"/>
      <c r="Q17" s="519"/>
      <c r="R17" s="519"/>
      <c r="S17" s="519"/>
      <c r="T17" s="519"/>
      <c r="U17" s="519"/>
      <c r="V17" s="519"/>
      <c r="W17" s="519"/>
      <c r="X17" s="519"/>
      <c r="Y17" s="519"/>
      <c r="Z17" s="519"/>
      <c r="AA17" s="519"/>
      <c r="AB17" s="518"/>
    </row>
    <row r="18" spans="2:28" ht="52.5" customHeight="1" thickBot="1" x14ac:dyDescent="0.4">
      <c r="B18" s="516"/>
      <c r="C18" s="938" t="s">
        <v>75</v>
      </c>
      <c r="D18" s="939"/>
      <c r="E18" s="939"/>
      <c r="F18" s="939"/>
      <c r="G18" s="939"/>
      <c r="H18" s="940"/>
      <c r="I18" s="941" t="s">
        <v>719</v>
      </c>
      <c r="J18" s="942"/>
      <c r="K18" s="942"/>
      <c r="L18" s="942"/>
      <c r="M18" s="942"/>
      <c r="N18" s="942"/>
      <c r="O18" s="942"/>
      <c r="P18" s="942"/>
      <c r="Q18" s="942"/>
      <c r="R18" s="942"/>
      <c r="S18" s="942"/>
      <c r="T18" s="942"/>
      <c r="U18" s="942"/>
      <c r="V18" s="942"/>
      <c r="W18" s="942"/>
      <c r="X18" s="942"/>
      <c r="Y18" s="942"/>
      <c r="Z18" s="942"/>
      <c r="AA18" s="943"/>
      <c r="AB18" s="518"/>
    </row>
    <row r="19" spans="2:28" ht="16.5" customHeight="1" thickBot="1" x14ac:dyDescent="0.4">
      <c r="B19" s="516"/>
      <c r="C19" s="515"/>
      <c r="D19" s="515"/>
      <c r="E19" s="515"/>
      <c r="F19" s="515"/>
      <c r="G19" s="515"/>
      <c r="H19" s="515"/>
      <c r="I19" s="519"/>
      <c r="J19" s="519"/>
      <c r="K19" s="519"/>
      <c r="L19" s="519"/>
      <c r="M19" s="519"/>
      <c r="N19" s="519"/>
      <c r="O19" s="519"/>
      <c r="P19" s="519"/>
      <c r="Q19" s="519"/>
      <c r="R19" s="519"/>
      <c r="S19" s="519"/>
      <c r="T19" s="519"/>
      <c r="U19" s="519"/>
      <c r="V19" s="519"/>
      <c r="W19" s="519"/>
      <c r="X19" s="519"/>
      <c r="Y19" s="519"/>
      <c r="Z19" s="519"/>
      <c r="AA19" s="519"/>
      <c r="AB19" s="518"/>
    </row>
    <row r="20" spans="2:28" ht="21.75" customHeight="1" x14ac:dyDescent="0.35">
      <c r="B20" s="516"/>
      <c r="C20" s="843" t="s">
        <v>17</v>
      </c>
      <c r="D20" s="844"/>
      <c r="E20" s="844"/>
      <c r="F20" s="844"/>
      <c r="G20" s="844"/>
      <c r="H20" s="968"/>
      <c r="I20" s="804" t="s">
        <v>1202</v>
      </c>
      <c r="J20" s="805"/>
      <c r="K20" s="805"/>
      <c r="L20" s="806"/>
      <c r="M20" s="929" t="s">
        <v>18</v>
      </c>
      <c r="N20" s="930"/>
      <c r="O20" s="930"/>
      <c r="P20" s="930"/>
      <c r="Q20" s="930"/>
      <c r="R20" s="930"/>
      <c r="S20" s="931"/>
      <c r="T20" s="929" t="s">
        <v>19</v>
      </c>
      <c r="U20" s="930"/>
      <c r="V20" s="930"/>
      <c r="W20" s="930"/>
      <c r="X20" s="930"/>
      <c r="Y20" s="930"/>
      <c r="Z20" s="930"/>
      <c r="AA20" s="931"/>
      <c r="AB20" s="518"/>
    </row>
    <row r="21" spans="2:28" ht="21.75" customHeight="1" thickBot="1" x14ac:dyDescent="0.4">
      <c r="B21" s="516"/>
      <c r="C21" s="845"/>
      <c r="D21" s="846"/>
      <c r="E21" s="846"/>
      <c r="F21" s="846"/>
      <c r="G21" s="846"/>
      <c r="H21" s="969"/>
      <c r="I21" s="807"/>
      <c r="J21" s="808"/>
      <c r="K21" s="808"/>
      <c r="L21" s="809"/>
      <c r="M21" s="970" t="s">
        <v>720</v>
      </c>
      <c r="N21" s="971"/>
      <c r="O21" s="971"/>
      <c r="P21" s="971"/>
      <c r="Q21" s="971"/>
      <c r="R21" s="971"/>
      <c r="S21" s="972"/>
      <c r="T21" s="973" t="s">
        <v>61</v>
      </c>
      <c r="U21" s="971"/>
      <c r="V21" s="971"/>
      <c r="W21" s="971"/>
      <c r="X21" s="971"/>
      <c r="Y21" s="971"/>
      <c r="Z21" s="971"/>
      <c r="AA21" s="972"/>
      <c r="AB21" s="518"/>
    </row>
    <row r="22" spans="2:28" ht="15" thickBot="1" x14ac:dyDescent="0.4">
      <c r="B22" s="516"/>
      <c r="C22" s="517"/>
      <c r="D22" s="517"/>
      <c r="E22" s="517"/>
      <c r="F22" s="517"/>
      <c r="G22" s="517"/>
      <c r="H22" s="517"/>
      <c r="I22" s="517"/>
      <c r="J22" s="517"/>
      <c r="K22" s="517"/>
      <c r="L22" s="517"/>
      <c r="M22" s="517"/>
      <c r="N22" s="517"/>
      <c r="O22" s="517"/>
      <c r="P22" s="517"/>
      <c r="Q22" s="517"/>
      <c r="R22" s="517"/>
      <c r="S22" s="517"/>
      <c r="T22" s="517"/>
      <c r="U22" s="517"/>
      <c r="V22" s="517"/>
      <c r="W22" s="517"/>
      <c r="X22" s="517"/>
      <c r="Y22" s="517"/>
      <c r="Z22" s="517"/>
      <c r="AA22" s="517"/>
      <c r="AB22" s="518"/>
    </row>
    <row r="23" spans="2:28" ht="31.75" customHeight="1" x14ac:dyDescent="0.35">
      <c r="B23" s="516"/>
      <c r="C23" s="929" t="s">
        <v>22</v>
      </c>
      <c r="D23" s="930"/>
      <c r="E23" s="930"/>
      <c r="F23" s="930"/>
      <c r="G23" s="930"/>
      <c r="H23" s="930"/>
      <c r="I23" s="931"/>
      <c r="J23" s="929" t="s">
        <v>23</v>
      </c>
      <c r="K23" s="930"/>
      <c r="L23" s="930"/>
      <c r="M23" s="930"/>
      <c r="N23" s="930"/>
      <c r="O23" s="930"/>
      <c r="P23" s="931"/>
      <c r="Q23" s="929" t="s">
        <v>24</v>
      </c>
      <c r="R23" s="930"/>
      <c r="S23" s="930"/>
      <c r="T23" s="930"/>
      <c r="U23" s="930"/>
      <c r="V23" s="930"/>
      <c r="W23" s="930"/>
      <c r="X23" s="930"/>
      <c r="Y23" s="930"/>
      <c r="Z23" s="930"/>
      <c r="AA23" s="931"/>
      <c r="AB23" s="518"/>
    </row>
    <row r="24" spans="2:28" ht="30.25" customHeight="1" thickBot="1" x14ac:dyDescent="0.4">
      <c r="B24" s="516"/>
      <c r="C24" s="932" t="s">
        <v>721</v>
      </c>
      <c r="D24" s="933"/>
      <c r="E24" s="933"/>
      <c r="F24" s="933"/>
      <c r="G24" s="933"/>
      <c r="H24" s="933"/>
      <c r="I24" s="934"/>
      <c r="J24" s="932" t="s">
        <v>714</v>
      </c>
      <c r="K24" s="933"/>
      <c r="L24" s="933"/>
      <c r="M24" s="933"/>
      <c r="N24" s="933"/>
      <c r="O24" s="933"/>
      <c r="P24" s="934"/>
      <c r="Q24" s="935" t="s">
        <v>722</v>
      </c>
      <c r="R24" s="936"/>
      <c r="S24" s="936"/>
      <c r="T24" s="936"/>
      <c r="U24" s="936"/>
      <c r="V24" s="936"/>
      <c r="W24" s="936"/>
      <c r="X24" s="936"/>
      <c r="Y24" s="936"/>
      <c r="Z24" s="936"/>
      <c r="AA24" s="937"/>
      <c r="AB24" s="518"/>
    </row>
    <row r="25" spans="2:28" ht="15" thickBot="1" x14ac:dyDescent="0.4">
      <c r="B25" s="516"/>
      <c r="C25" s="517"/>
      <c r="D25" s="517"/>
      <c r="E25" s="517"/>
      <c r="F25" s="517"/>
      <c r="G25" s="517"/>
      <c r="H25" s="517"/>
      <c r="I25" s="517"/>
      <c r="J25" s="517"/>
      <c r="K25" s="517"/>
      <c r="L25" s="517"/>
      <c r="M25" s="517"/>
      <c r="N25" s="517"/>
      <c r="O25" s="517"/>
      <c r="P25" s="517"/>
      <c r="Q25" s="517"/>
      <c r="R25" s="517"/>
      <c r="S25" s="517"/>
      <c r="T25" s="517"/>
      <c r="U25" s="517"/>
      <c r="V25" s="517"/>
      <c r="W25" s="517"/>
      <c r="X25" s="517"/>
      <c r="Y25" s="517"/>
      <c r="Z25" s="517"/>
      <c r="AA25" s="517"/>
      <c r="AB25" s="518"/>
    </row>
    <row r="26" spans="2:28" ht="50.25" customHeight="1" thickBot="1" x14ac:dyDescent="0.4">
      <c r="B26" s="516"/>
      <c r="C26" s="938" t="s">
        <v>26</v>
      </c>
      <c r="D26" s="939"/>
      <c r="E26" s="939"/>
      <c r="F26" s="939"/>
      <c r="G26" s="939"/>
      <c r="H26" s="940"/>
      <c r="I26" s="941" t="s">
        <v>723</v>
      </c>
      <c r="J26" s="942"/>
      <c r="K26" s="942"/>
      <c r="L26" s="942"/>
      <c r="M26" s="942"/>
      <c r="N26" s="942"/>
      <c r="O26" s="942"/>
      <c r="P26" s="942"/>
      <c r="Q26" s="942"/>
      <c r="R26" s="942"/>
      <c r="S26" s="942"/>
      <c r="T26" s="942"/>
      <c r="U26" s="942"/>
      <c r="V26" s="942"/>
      <c r="W26" s="942"/>
      <c r="X26" s="942"/>
      <c r="Y26" s="942"/>
      <c r="Z26" s="942"/>
      <c r="AA26" s="943"/>
      <c r="AB26" s="518"/>
    </row>
    <row r="27" spans="2:28" ht="15" thickBot="1" x14ac:dyDescent="0.4">
      <c r="B27" s="516"/>
      <c r="C27" s="515"/>
      <c r="D27" s="515"/>
      <c r="E27" s="515"/>
      <c r="F27" s="515"/>
      <c r="G27" s="515"/>
      <c r="H27" s="515"/>
      <c r="I27" s="519"/>
      <c r="J27" s="519"/>
      <c r="K27" s="519"/>
      <c r="L27" s="519"/>
      <c r="M27" s="519"/>
      <c r="N27" s="519"/>
      <c r="O27" s="519"/>
      <c r="P27" s="519"/>
      <c r="Q27" s="519"/>
      <c r="R27" s="519"/>
      <c r="S27" s="519"/>
      <c r="T27" s="519"/>
      <c r="U27" s="519"/>
      <c r="V27" s="519"/>
      <c r="W27" s="519"/>
      <c r="X27" s="519"/>
      <c r="Y27" s="519"/>
      <c r="Z27" s="519"/>
      <c r="AA27" s="519"/>
      <c r="AB27" s="518"/>
    </row>
    <row r="28" spans="2:28" ht="53.5" customHeight="1" thickBot="1" x14ac:dyDescent="0.4">
      <c r="B28" s="516"/>
      <c r="C28" s="938" t="s">
        <v>28</v>
      </c>
      <c r="D28" s="939"/>
      <c r="E28" s="939"/>
      <c r="F28" s="939"/>
      <c r="G28" s="939"/>
      <c r="H28" s="940"/>
      <c r="I28" s="840">
        <v>1</v>
      </c>
      <c r="J28" s="941"/>
      <c r="K28" s="944" t="s">
        <v>29</v>
      </c>
      <c r="L28" s="945"/>
      <c r="M28" s="945"/>
      <c r="N28" s="946"/>
      <c r="O28" s="1125" t="s">
        <v>30</v>
      </c>
      <c r="P28" s="1124"/>
      <c r="Q28" s="1124"/>
      <c r="R28" s="1126"/>
      <c r="S28" s="530"/>
      <c r="T28" s="1124" t="s">
        <v>31</v>
      </c>
      <c r="U28" s="1124"/>
      <c r="V28" s="1126"/>
      <c r="W28" s="487" t="s">
        <v>32</v>
      </c>
      <c r="X28" s="1208" t="s">
        <v>33</v>
      </c>
      <c r="Y28" s="1209"/>
      <c r="Z28" s="1210"/>
      <c r="AA28" s="520"/>
      <c r="AB28" s="518"/>
    </row>
    <row r="29" spans="2:28" ht="15" thickBot="1" x14ac:dyDescent="0.4">
      <c r="B29" s="516"/>
      <c r="C29" s="517"/>
      <c r="D29" s="517"/>
      <c r="E29" s="517"/>
      <c r="F29" s="517"/>
      <c r="G29" s="517"/>
      <c r="H29" s="517"/>
      <c r="I29" s="517"/>
      <c r="J29" s="517"/>
      <c r="K29" s="517"/>
      <c r="L29" s="517"/>
      <c r="M29" s="517"/>
      <c r="N29" s="517"/>
      <c r="O29" s="517"/>
      <c r="P29" s="517"/>
      <c r="Q29" s="517"/>
      <c r="R29" s="517"/>
      <c r="S29" s="517"/>
      <c r="T29" s="517"/>
      <c r="U29" s="517"/>
      <c r="V29" s="517"/>
      <c r="W29" s="517"/>
      <c r="X29" s="517"/>
      <c r="Y29" s="517"/>
      <c r="Z29" s="517"/>
      <c r="AA29" s="517"/>
      <c r="AB29" s="518"/>
    </row>
    <row r="30" spans="2:28" ht="15" customHeight="1" x14ac:dyDescent="0.35">
      <c r="B30" s="516"/>
      <c r="C30" s="778" t="s">
        <v>34</v>
      </c>
      <c r="D30" s="779"/>
      <c r="E30" s="779"/>
      <c r="F30" s="779"/>
      <c r="G30" s="779"/>
      <c r="H30" s="779"/>
      <c r="I30" s="779"/>
      <c r="J30" s="780"/>
      <c r="K30" s="787" t="s">
        <v>35</v>
      </c>
      <c r="L30" s="788"/>
      <c r="M30" s="788"/>
      <c r="N30" s="788"/>
      <c r="O30" s="788"/>
      <c r="P30" s="788"/>
      <c r="Q30" s="788"/>
      <c r="R30" s="788"/>
      <c r="S30" s="789" t="s">
        <v>36</v>
      </c>
      <c r="T30" s="789"/>
      <c r="U30" s="789"/>
      <c r="V30" s="789"/>
      <c r="W30" s="789"/>
      <c r="X30" s="915" t="s">
        <v>37</v>
      </c>
      <c r="Y30" s="915"/>
      <c r="Z30" s="915"/>
      <c r="AA30" s="916"/>
      <c r="AB30" s="518"/>
    </row>
    <row r="31" spans="2:28" ht="14.25" customHeight="1" x14ac:dyDescent="0.35">
      <c r="B31" s="516"/>
      <c r="C31" s="781"/>
      <c r="D31" s="782"/>
      <c r="E31" s="782"/>
      <c r="F31" s="782"/>
      <c r="G31" s="782"/>
      <c r="H31" s="782"/>
      <c r="I31" s="782"/>
      <c r="J31" s="783"/>
      <c r="K31" s="795" t="s">
        <v>38</v>
      </c>
      <c r="L31" s="771"/>
      <c r="M31" s="771"/>
      <c r="N31" s="771"/>
      <c r="O31" s="771" t="s">
        <v>39</v>
      </c>
      <c r="P31" s="771"/>
      <c r="Q31" s="771"/>
      <c r="R31" s="771"/>
      <c r="S31" s="771" t="s">
        <v>38</v>
      </c>
      <c r="T31" s="771"/>
      <c r="U31" s="771" t="s">
        <v>39</v>
      </c>
      <c r="V31" s="771"/>
      <c r="W31" s="771"/>
      <c r="X31" s="771" t="s">
        <v>38</v>
      </c>
      <c r="Y31" s="771"/>
      <c r="Z31" s="771" t="s">
        <v>39</v>
      </c>
      <c r="AA31" s="772"/>
      <c r="AB31" s="518"/>
    </row>
    <row r="32" spans="2:28" ht="15" customHeight="1" thickBot="1" x14ac:dyDescent="0.4">
      <c r="B32" s="516"/>
      <c r="C32" s="784"/>
      <c r="D32" s="785"/>
      <c r="E32" s="785"/>
      <c r="F32" s="785"/>
      <c r="G32" s="785"/>
      <c r="H32" s="785"/>
      <c r="I32" s="785"/>
      <c r="J32" s="786"/>
      <c r="K32" s="2440">
        <v>0</v>
      </c>
      <c r="L32" s="2436"/>
      <c r="M32" s="2436"/>
      <c r="N32" s="2436"/>
      <c r="O32" s="2436">
        <v>0.6</v>
      </c>
      <c r="P32" s="2436"/>
      <c r="Q32" s="2436"/>
      <c r="R32" s="2436"/>
      <c r="S32" s="2436">
        <v>0.61</v>
      </c>
      <c r="T32" s="2436"/>
      <c r="U32" s="2436">
        <v>0.79</v>
      </c>
      <c r="V32" s="2436"/>
      <c r="W32" s="2436"/>
      <c r="X32" s="2436">
        <v>0.8</v>
      </c>
      <c r="Y32" s="2436"/>
      <c r="Z32" s="2436">
        <v>1</v>
      </c>
      <c r="AA32" s="2437"/>
      <c r="AB32" s="518"/>
    </row>
    <row r="33" spans="2:28" ht="15" thickBot="1" x14ac:dyDescent="0.4">
      <c r="B33" s="516"/>
      <c r="C33" s="517"/>
      <c r="D33" s="517"/>
      <c r="E33" s="517"/>
      <c r="F33" s="517"/>
      <c r="G33" s="517"/>
      <c r="H33" s="517"/>
      <c r="I33" s="517"/>
      <c r="J33" s="517"/>
      <c r="K33" s="517"/>
      <c r="L33" s="517"/>
      <c r="M33" s="517"/>
      <c r="N33" s="517"/>
      <c r="O33" s="517"/>
      <c r="P33" s="517"/>
      <c r="Q33" s="517"/>
      <c r="R33" s="517"/>
      <c r="S33" s="517"/>
      <c r="T33" s="517"/>
      <c r="U33" s="517"/>
      <c r="V33" s="517"/>
      <c r="W33" s="517"/>
      <c r="X33" s="517"/>
      <c r="Y33" s="517"/>
      <c r="Z33" s="517"/>
      <c r="AA33" s="517"/>
      <c r="AB33" s="518"/>
    </row>
    <row r="34" spans="2:28" s="2946" customFormat="1" ht="15" thickBot="1" x14ac:dyDescent="0.4">
      <c r="B34" s="521"/>
      <c r="C34" s="768" t="s">
        <v>40</v>
      </c>
      <c r="D34" s="769"/>
      <c r="E34" s="769"/>
      <c r="F34" s="769"/>
      <c r="G34" s="769"/>
      <c r="H34" s="769"/>
      <c r="I34" s="769"/>
      <c r="J34" s="769"/>
      <c r="K34" s="769"/>
      <c r="L34" s="769"/>
      <c r="M34" s="769"/>
      <c r="N34" s="769"/>
      <c r="O34" s="769"/>
      <c r="P34" s="769"/>
      <c r="Q34" s="769"/>
      <c r="R34" s="769"/>
      <c r="S34" s="769"/>
      <c r="T34" s="769"/>
      <c r="U34" s="769"/>
      <c r="V34" s="769"/>
      <c r="W34" s="769"/>
      <c r="X34" s="769"/>
      <c r="Y34" s="769"/>
      <c r="Z34" s="769"/>
      <c r="AA34" s="770"/>
      <c r="AB34" s="518"/>
    </row>
    <row r="35" spans="2:28" s="2946" customFormat="1" ht="84.25" customHeight="1" thickBot="1" x14ac:dyDescent="0.4">
      <c r="B35" s="521"/>
      <c r="C35" s="768" t="s">
        <v>41</v>
      </c>
      <c r="D35" s="769"/>
      <c r="E35" s="769"/>
      <c r="F35" s="769"/>
      <c r="G35" s="770"/>
      <c r="H35" s="611" t="s">
        <v>724</v>
      </c>
      <c r="I35" s="611" t="s">
        <v>725</v>
      </c>
      <c r="J35" s="611" t="s">
        <v>42</v>
      </c>
      <c r="K35" s="1023" t="s">
        <v>43</v>
      </c>
      <c r="L35" s="766"/>
      <c r="M35" s="766"/>
      <c r="N35" s="766"/>
      <c r="O35" s="766"/>
      <c r="P35" s="766"/>
      <c r="Q35" s="766"/>
      <c r="R35" s="766"/>
      <c r="S35" s="766"/>
      <c r="T35" s="766"/>
      <c r="U35" s="766"/>
      <c r="V35" s="766"/>
      <c r="W35" s="766"/>
      <c r="X35" s="766"/>
      <c r="Y35" s="766"/>
      <c r="Z35" s="766"/>
      <c r="AA35" s="1024"/>
      <c r="AB35" s="518"/>
    </row>
    <row r="36" spans="2:28" s="2946" customFormat="1" ht="72.5" customHeight="1" x14ac:dyDescent="0.35">
      <c r="B36" s="521"/>
      <c r="C36" s="1094" t="s">
        <v>726</v>
      </c>
      <c r="D36" s="1095"/>
      <c r="E36" s="1095"/>
      <c r="F36" s="1095"/>
      <c r="G36" s="1096"/>
      <c r="H36" s="2937">
        <v>56</v>
      </c>
      <c r="I36" s="2937">
        <v>56</v>
      </c>
      <c r="J36" s="652">
        <f>+H36/I36</f>
        <v>1</v>
      </c>
      <c r="K36" s="1221" t="s">
        <v>727</v>
      </c>
      <c r="L36" s="744"/>
      <c r="M36" s="744"/>
      <c r="N36" s="744"/>
      <c r="O36" s="744"/>
      <c r="P36" s="744"/>
      <c r="Q36" s="744"/>
      <c r="R36" s="744"/>
      <c r="S36" s="744"/>
      <c r="T36" s="744"/>
      <c r="U36" s="744"/>
      <c r="V36" s="744"/>
      <c r="W36" s="744"/>
      <c r="X36" s="744"/>
      <c r="Y36" s="744"/>
      <c r="Z36" s="744"/>
      <c r="AA36" s="745"/>
      <c r="AB36" s="518"/>
    </row>
    <row r="37" spans="2:28" s="2946" customFormat="1" ht="57.5" customHeight="1" x14ac:dyDescent="0.35">
      <c r="B37" s="521"/>
      <c r="C37" s="1094" t="s">
        <v>728</v>
      </c>
      <c r="D37" s="1095"/>
      <c r="E37" s="1095"/>
      <c r="F37" s="1095"/>
      <c r="G37" s="1096"/>
      <c r="H37" s="2927">
        <v>21</v>
      </c>
      <c r="I37" s="2927">
        <v>21</v>
      </c>
      <c r="J37" s="652">
        <f t="shared" ref="J37:J39" si="0">+H37/I37</f>
        <v>1</v>
      </c>
      <c r="K37" s="2013" t="s">
        <v>940</v>
      </c>
      <c r="L37" s="2014"/>
      <c r="M37" s="2014"/>
      <c r="N37" s="2014"/>
      <c r="O37" s="2014"/>
      <c r="P37" s="2014"/>
      <c r="Q37" s="2014"/>
      <c r="R37" s="2014"/>
      <c r="S37" s="2014"/>
      <c r="T37" s="2014"/>
      <c r="U37" s="2014"/>
      <c r="V37" s="2014"/>
      <c r="W37" s="2014"/>
      <c r="X37" s="2014"/>
      <c r="Y37" s="2014"/>
      <c r="Z37" s="2014"/>
      <c r="AA37" s="2015"/>
      <c r="AB37" s="518"/>
    </row>
    <row r="38" spans="2:28" s="2946" customFormat="1" ht="64" customHeight="1" x14ac:dyDescent="0.35">
      <c r="B38" s="521"/>
      <c r="C38" s="1094" t="s">
        <v>729</v>
      </c>
      <c r="D38" s="1095"/>
      <c r="E38" s="1095"/>
      <c r="F38" s="1095"/>
      <c r="G38" s="1096"/>
      <c r="H38" s="2927">
        <v>22</v>
      </c>
      <c r="I38" s="2927">
        <v>22</v>
      </c>
      <c r="J38" s="652">
        <f t="shared" si="0"/>
        <v>1</v>
      </c>
      <c r="K38" s="2452" t="s">
        <v>1203</v>
      </c>
      <c r="L38" s="744"/>
      <c r="M38" s="744"/>
      <c r="N38" s="744"/>
      <c r="O38" s="744"/>
      <c r="P38" s="744"/>
      <c r="Q38" s="744"/>
      <c r="R38" s="744"/>
      <c r="S38" s="744"/>
      <c r="T38" s="744"/>
      <c r="U38" s="744"/>
      <c r="V38" s="744"/>
      <c r="W38" s="744"/>
      <c r="X38" s="744"/>
      <c r="Y38" s="744"/>
      <c r="Z38" s="744"/>
      <c r="AA38" s="745"/>
      <c r="AB38" s="518"/>
    </row>
    <row r="39" spans="2:28" s="2946" customFormat="1" ht="48.75" customHeight="1" thickBot="1" x14ac:dyDescent="0.4">
      <c r="B39" s="521"/>
      <c r="C39" s="1094" t="s">
        <v>730</v>
      </c>
      <c r="D39" s="1095"/>
      <c r="E39" s="1095"/>
      <c r="F39" s="1095"/>
      <c r="G39" s="1096"/>
      <c r="H39" s="2927">
        <v>0</v>
      </c>
      <c r="I39" s="2927">
        <v>0</v>
      </c>
      <c r="J39" s="652" t="e">
        <f t="shared" si="0"/>
        <v>#DIV/0!</v>
      </c>
      <c r="K39" s="1221"/>
      <c r="L39" s="744"/>
      <c r="M39" s="744"/>
      <c r="N39" s="744"/>
      <c r="O39" s="744"/>
      <c r="P39" s="744"/>
      <c r="Q39" s="744"/>
      <c r="R39" s="744"/>
      <c r="S39" s="744"/>
      <c r="T39" s="744"/>
      <c r="U39" s="744"/>
      <c r="V39" s="744"/>
      <c r="W39" s="744"/>
      <c r="X39" s="744"/>
      <c r="Y39" s="744"/>
      <c r="Z39" s="744"/>
      <c r="AA39" s="745"/>
      <c r="AB39" s="518"/>
    </row>
    <row r="40" spans="2:28" s="2946" customFormat="1" ht="15.75" customHeight="1" thickBot="1" x14ac:dyDescent="0.4">
      <c r="B40" s="521"/>
      <c r="C40" s="1146" t="s">
        <v>46</v>
      </c>
      <c r="D40" s="1147"/>
      <c r="E40" s="1147"/>
      <c r="F40" s="1147"/>
      <c r="G40" s="1148"/>
      <c r="H40" s="248">
        <f>SUM(H36:H39)</f>
        <v>99</v>
      </c>
      <c r="I40" s="248">
        <f>SUM(I36:I39)</f>
        <v>99</v>
      </c>
      <c r="J40" s="209">
        <v>3.67</v>
      </c>
      <c r="K40" s="1149"/>
      <c r="L40" s="1150"/>
      <c r="M40" s="1150"/>
      <c r="N40" s="1150"/>
      <c r="O40" s="1150"/>
      <c r="P40" s="1150"/>
      <c r="Q40" s="1150"/>
      <c r="R40" s="1150"/>
      <c r="S40" s="1150"/>
      <c r="T40" s="1150"/>
      <c r="U40" s="1150"/>
      <c r="V40" s="1150"/>
      <c r="W40" s="1150"/>
      <c r="X40" s="1150"/>
      <c r="Y40" s="1150"/>
      <c r="Z40" s="1150"/>
      <c r="AA40" s="1151"/>
      <c r="AB40" s="518"/>
    </row>
    <row r="41" spans="2:28" s="2946" customFormat="1" ht="5.25" customHeight="1" x14ac:dyDescent="0.35">
      <c r="B41" s="521"/>
      <c r="C41" s="517"/>
      <c r="D41" s="517"/>
      <c r="E41" s="517"/>
      <c r="F41" s="517"/>
      <c r="G41" s="517"/>
      <c r="H41" s="523"/>
      <c r="I41" s="523"/>
      <c r="J41" s="143"/>
      <c r="K41" s="517"/>
      <c r="L41" s="517"/>
      <c r="M41" s="517"/>
      <c r="N41" s="517"/>
      <c r="O41" s="517"/>
      <c r="P41" s="517"/>
      <c r="Q41" s="517"/>
      <c r="R41" s="517"/>
      <c r="S41" s="517"/>
      <c r="T41" s="517"/>
      <c r="U41" s="517"/>
      <c r="V41" s="517"/>
      <c r="W41" s="517"/>
      <c r="X41" s="517"/>
      <c r="Y41" s="517"/>
      <c r="Z41" s="517"/>
      <c r="AA41" s="517"/>
      <c r="AB41" s="518"/>
    </row>
    <row r="42" spans="2:28" s="2946" customFormat="1" ht="15" thickBot="1" x14ac:dyDescent="0.4">
      <c r="B42" s="521"/>
      <c r="C42" s="517"/>
      <c r="D42" s="517"/>
      <c r="E42" s="517"/>
      <c r="F42" s="517"/>
      <c r="G42" s="517"/>
      <c r="H42" s="523"/>
      <c r="I42" s="523"/>
      <c r="J42" s="143"/>
      <c r="K42" s="517"/>
      <c r="L42" s="517"/>
      <c r="M42" s="517"/>
      <c r="N42" s="517"/>
      <c r="O42" s="517"/>
      <c r="P42" s="517"/>
      <c r="Q42" s="517"/>
      <c r="R42" s="517"/>
      <c r="S42" s="517"/>
      <c r="T42" s="517"/>
      <c r="U42" s="517"/>
      <c r="V42" s="517"/>
      <c r="W42" s="517"/>
      <c r="X42" s="517"/>
      <c r="Y42" s="517"/>
      <c r="Z42" s="517"/>
      <c r="AA42" s="517"/>
      <c r="AB42" s="518"/>
    </row>
    <row r="43" spans="2:28" s="2946" customFormat="1" x14ac:dyDescent="0.35">
      <c r="B43" s="521"/>
      <c r="C43" s="798" t="s">
        <v>47</v>
      </c>
      <c r="D43" s="799"/>
      <c r="E43" s="799"/>
      <c r="F43" s="799"/>
      <c r="G43" s="799"/>
      <c r="H43" s="799"/>
      <c r="I43" s="799"/>
      <c r="J43" s="799"/>
      <c r="K43" s="799"/>
      <c r="L43" s="799"/>
      <c r="M43" s="799"/>
      <c r="N43" s="799"/>
      <c r="O43" s="799"/>
      <c r="P43" s="799"/>
      <c r="Q43" s="799"/>
      <c r="R43" s="799"/>
      <c r="S43" s="799"/>
      <c r="T43" s="799"/>
      <c r="U43" s="799"/>
      <c r="V43" s="799"/>
      <c r="W43" s="799"/>
      <c r="X43" s="799"/>
      <c r="Y43" s="799"/>
      <c r="Z43" s="799"/>
      <c r="AA43" s="800"/>
      <c r="AB43" s="518"/>
    </row>
    <row r="44" spans="2:28" ht="15" thickBot="1" x14ac:dyDescent="0.4">
      <c r="B44" s="516"/>
      <c r="C44" s="1236"/>
      <c r="D44" s="1278"/>
      <c r="E44" s="1278"/>
      <c r="F44" s="1278"/>
      <c r="G44" s="1278"/>
      <c r="H44" s="1278"/>
      <c r="I44" s="1278"/>
      <c r="J44" s="1278"/>
      <c r="K44" s="1278"/>
      <c r="L44" s="1278"/>
      <c r="M44" s="1278"/>
      <c r="N44" s="1278"/>
      <c r="O44" s="1278"/>
      <c r="P44" s="1278"/>
      <c r="Q44" s="1278"/>
      <c r="R44" s="1278"/>
      <c r="S44" s="1278"/>
      <c r="T44" s="1278"/>
      <c r="U44" s="1278"/>
      <c r="V44" s="1278"/>
      <c r="W44" s="1278"/>
      <c r="X44" s="1278"/>
      <c r="Y44" s="1278"/>
      <c r="Z44" s="1278"/>
      <c r="AA44" s="1238"/>
      <c r="AB44" s="518"/>
    </row>
    <row r="45" spans="2:28" x14ac:dyDescent="0.35">
      <c r="B45" s="516"/>
      <c r="C45" s="724" t="s">
        <v>81</v>
      </c>
      <c r="D45" s="725"/>
      <c r="E45" s="725"/>
      <c r="F45" s="725"/>
      <c r="G45" s="725"/>
      <c r="H45" s="725"/>
      <c r="I45" s="725"/>
      <c r="J45" s="725"/>
      <c r="K45" s="725"/>
      <c r="L45" s="725"/>
      <c r="M45" s="725"/>
      <c r="N45" s="725"/>
      <c r="O45" s="725"/>
      <c r="P45" s="725"/>
      <c r="Q45" s="725"/>
      <c r="R45" s="725"/>
      <c r="S45" s="725"/>
      <c r="T45" s="725"/>
      <c r="U45" s="725"/>
      <c r="V45" s="725"/>
      <c r="W45" s="725"/>
      <c r="X45" s="725"/>
      <c r="Y45" s="725"/>
      <c r="Z45" s="725"/>
      <c r="AA45" s="726"/>
      <c r="AB45" s="518"/>
    </row>
    <row r="46" spans="2:28" x14ac:dyDescent="0.35">
      <c r="B46" s="516"/>
      <c r="C46" s="727"/>
      <c r="D46" s="728"/>
      <c r="E46" s="728"/>
      <c r="F46" s="728"/>
      <c r="G46" s="728"/>
      <c r="H46" s="728"/>
      <c r="I46" s="728"/>
      <c r="J46" s="728"/>
      <c r="K46" s="728"/>
      <c r="L46" s="728"/>
      <c r="M46" s="728"/>
      <c r="N46" s="728"/>
      <c r="O46" s="728"/>
      <c r="P46" s="728"/>
      <c r="Q46" s="728"/>
      <c r="R46" s="728"/>
      <c r="S46" s="728"/>
      <c r="T46" s="728"/>
      <c r="U46" s="728"/>
      <c r="V46" s="728"/>
      <c r="W46" s="728"/>
      <c r="X46" s="728"/>
      <c r="Y46" s="728"/>
      <c r="Z46" s="728"/>
      <c r="AA46" s="729"/>
      <c r="AB46" s="518"/>
    </row>
    <row r="47" spans="2:28" x14ac:dyDescent="0.35">
      <c r="B47" s="516"/>
      <c r="C47" s="727"/>
      <c r="D47" s="728"/>
      <c r="E47" s="728"/>
      <c r="F47" s="728"/>
      <c r="G47" s="728"/>
      <c r="H47" s="728"/>
      <c r="I47" s="728"/>
      <c r="J47" s="728"/>
      <c r="K47" s="728"/>
      <c r="L47" s="728"/>
      <c r="M47" s="728"/>
      <c r="N47" s="728"/>
      <c r="O47" s="728"/>
      <c r="P47" s="728"/>
      <c r="Q47" s="728"/>
      <c r="R47" s="728"/>
      <c r="S47" s="728"/>
      <c r="T47" s="728"/>
      <c r="U47" s="728"/>
      <c r="V47" s="728"/>
      <c r="W47" s="728"/>
      <c r="X47" s="728"/>
      <c r="Y47" s="728"/>
      <c r="Z47" s="728"/>
      <c r="AA47" s="729"/>
      <c r="AB47" s="518"/>
    </row>
    <row r="48" spans="2:28" x14ac:dyDescent="0.35">
      <c r="B48" s="516"/>
      <c r="C48" s="727"/>
      <c r="D48" s="728"/>
      <c r="E48" s="728"/>
      <c r="F48" s="728"/>
      <c r="G48" s="728"/>
      <c r="H48" s="728"/>
      <c r="I48" s="728"/>
      <c r="J48" s="728"/>
      <c r="K48" s="728"/>
      <c r="L48" s="728"/>
      <c r="M48" s="728"/>
      <c r="N48" s="728"/>
      <c r="O48" s="728"/>
      <c r="P48" s="728"/>
      <c r="Q48" s="728"/>
      <c r="R48" s="728"/>
      <c r="S48" s="728"/>
      <c r="T48" s="728"/>
      <c r="U48" s="728"/>
      <c r="V48" s="728"/>
      <c r="W48" s="728"/>
      <c r="X48" s="728"/>
      <c r="Y48" s="728"/>
      <c r="Z48" s="728"/>
      <c r="AA48" s="729"/>
      <c r="AB48" s="518"/>
    </row>
    <row r="49" spans="2:28" x14ac:dyDescent="0.35">
      <c r="B49" s="516"/>
      <c r="C49" s="727"/>
      <c r="D49" s="728"/>
      <c r="E49" s="728"/>
      <c r="F49" s="728"/>
      <c r="G49" s="728"/>
      <c r="H49" s="728"/>
      <c r="I49" s="728"/>
      <c r="J49" s="728"/>
      <c r="K49" s="728"/>
      <c r="L49" s="728"/>
      <c r="M49" s="728"/>
      <c r="N49" s="728"/>
      <c r="O49" s="728"/>
      <c r="P49" s="728"/>
      <c r="Q49" s="728"/>
      <c r="R49" s="728"/>
      <c r="S49" s="728"/>
      <c r="T49" s="728"/>
      <c r="U49" s="728"/>
      <c r="V49" s="728"/>
      <c r="W49" s="728"/>
      <c r="X49" s="728"/>
      <c r="Y49" s="728"/>
      <c r="Z49" s="728"/>
      <c r="AA49" s="729"/>
      <c r="AB49" s="518"/>
    </row>
    <row r="50" spans="2:28" x14ac:dyDescent="0.35">
      <c r="B50" s="516"/>
      <c r="C50" s="727"/>
      <c r="D50" s="728"/>
      <c r="E50" s="728"/>
      <c r="F50" s="728"/>
      <c r="G50" s="728"/>
      <c r="H50" s="728"/>
      <c r="I50" s="728"/>
      <c r="J50" s="728"/>
      <c r="K50" s="728"/>
      <c r="L50" s="728"/>
      <c r="M50" s="728"/>
      <c r="N50" s="728"/>
      <c r="O50" s="728"/>
      <c r="P50" s="728"/>
      <c r="Q50" s="728"/>
      <c r="R50" s="728"/>
      <c r="S50" s="728"/>
      <c r="T50" s="728"/>
      <c r="U50" s="728"/>
      <c r="V50" s="728"/>
      <c r="W50" s="728"/>
      <c r="X50" s="728"/>
      <c r="Y50" s="728"/>
      <c r="Z50" s="728"/>
      <c r="AA50" s="729"/>
      <c r="AB50" s="518"/>
    </row>
    <row r="51" spans="2:28" x14ac:dyDescent="0.35">
      <c r="B51" s="516"/>
      <c r="C51" s="727"/>
      <c r="D51" s="728"/>
      <c r="E51" s="728"/>
      <c r="F51" s="728"/>
      <c r="G51" s="728"/>
      <c r="H51" s="728"/>
      <c r="I51" s="728"/>
      <c r="J51" s="728"/>
      <c r="K51" s="728"/>
      <c r="L51" s="728"/>
      <c r="M51" s="728"/>
      <c r="N51" s="728"/>
      <c r="O51" s="728"/>
      <c r="P51" s="728"/>
      <c r="Q51" s="728"/>
      <c r="R51" s="728"/>
      <c r="S51" s="728"/>
      <c r="T51" s="728"/>
      <c r="U51" s="728"/>
      <c r="V51" s="728"/>
      <c r="W51" s="728"/>
      <c r="X51" s="728"/>
      <c r="Y51" s="728"/>
      <c r="Z51" s="728"/>
      <c r="AA51" s="729"/>
      <c r="AB51" s="518"/>
    </row>
    <row r="52" spans="2:28" x14ac:dyDescent="0.35">
      <c r="B52" s="516"/>
      <c r="C52" s="727"/>
      <c r="D52" s="728"/>
      <c r="E52" s="728"/>
      <c r="F52" s="728"/>
      <c r="G52" s="728"/>
      <c r="H52" s="728"/>
      <c r="I52" s="728"/>
      <c r="J52" s="728"/>
      <c r="K52" s="728"/>
      <c r="L52" s="728"/>
      <c r="M52" s="728"/>
      <c r="N52" s="728"/>
      <c r="O52" s="728"/>
      <c r="P52" s="728"/>
      <c r="Q52" s="728"/>
      <c r="R52" s="728"/>
      <c r="S52" s="728"/>
      <c r="T52" s="728"/>
      <c r="U52" s="728"/>
      <c r="V52" s="728"/>
      <c r="W52" s="728"/>
      <c r="X52" s="728"/>
      <c r="Y52" s="728"/>
      <c r="Z52" s="728"/>
      <c r="AA52" s="729"/>
      <c r="AB52" s="518"/>
    </row>
    <row r="53" spans="2:28" x14ac:dyDescent="0.35">
      <c r="B53" s="516"/>
      <c r="C53" s="727"/>
      <c r="D53" s="728"/>
      <c r="E53" s="728"/>
      <c r="F53" s="728"/>
      <c r="G53" s="728"/>
      <c r="H53" s="728"/>
      <c r="I53" s="728"/>
      <c r="J53" s="728"/>
      <c r="K53" s="728"/>
      <c r="L53" s="728"/>
      <c r="M53" s="728"/>
      <c r="N53" s="728"/>
      <c r="O53" s="728"/>
      <c r="P53" s="728"/>
      <c r="Q53" s="728"/>
      <c r="R53" s="728"/>
      <c r="S53" s="728"/>
      <c r="T53" s="728"/>
      <c r="U53" s="728"/>
      <c r="V53" s="728"/>
      <c r="W53" s="728"/>
      <c r="X53" s="728"/>
      <c r="Y53" s="728"/>
      <c r="Z53" s="728"/>
      <c r="AA53" s="729"/>
      <c r="AB53" s="518"/>
    </row>
    <row r="54" spans="2:28" x14ac:dyDescent="0.35">
      <c r="B54" s="516"/>
      <c r="C54" s="727"/>
      <c r="D54" s="728"/>
      <c r="E54" s="728"/>
      <c r="F54" s="728"/>
      <c r="G54" s="728"/>
      <c r="H54" s="728"/>
      <c r="I54" s="728"/>
      <c r="J54" s="728"/>
      <c r="K54" s="728"/>
      <c r="L54" s="728"/>
      <c r="M54" s="728"/>
      <c r="N54" s="728"/>
      <c r="O54" s="728"/>
      <c r="P54" s="728"/>
      <c r="Q54" s="728"/>
      <c r="R54" s="728"/>
      <c r="S54" s="728"/>
      <c r="T54" s="728"/>
      <c r="U54" s="728"/>
      <c r="V54" s="728"/>
      <c r="W54" s="728"/>
      <c r="X54" s="728"/>
      <c r="Y54" s="728"/>
      <c r="Z54" s="728"/>
      <c r="AA54" s="729"/>
      <c r="AB54" s="518"/>
    </row>
    <row r="55" spans="2:28" x14ac:dyDescent="0.35">
      <c r="B55" s="516"/>
      <c r="C55" s="727"/>
      <c r="D55" s="728"/>
      <c r="E55" s="728"/>
      <c r="F55" s="728"/>
      <c r="G55" s="728"/>
      <c r="H55" s="728"/>
      <c r="I55" s="728"/>
      <c r="J55" s="728"/>
      <c r="K55" s="728"/>
      <c r="L55" s="728"/>
      <c r="M55" s="728"/>
      <c r="N55" s="728"/>
      <c r="O55" s="728"/>
      <c r="P55" s="728"/>
      <c r="Q55" s="728"/>
      <c r="R55" s="728"/>
      <c r="S55" s="728"/>
      <c r="T55" s="728"/>
      <c r="U55" s="728"/>
      <c r="V55" s="728"/>
      <c r="W55" s="728"/>
      <c r="X55" s="728"/>
      <c r="Y55" s="728"/>
      <c r="Z55" s="728"/>
      <c r="AA55" s="729"/>
      <c r="AB55" s="518"/>
    </row>
    <row r="56" spans="2:28" x14ac:dyDescent="0.35">
      <c r="B56" s="516"/>
      <c r="C56" s="727"/>
      <c r="D56" s="728"/>
      <c r="E56" s="728"/>
      <c r="F56" s="728"/>
      <c r="G56" s="728"/>
      <c r="H56" s="728"/>
      <c r="I56" s="728"/>
      <c r="J56" s="728"/>
      <c r="K56" s="728"/>
      <c r="L56" s="728"/>
      <c r="M56" s="728"/>
      <c r="N56" s="728"/>
      <c r="O56" s="728"/>
      <c r="P56" s="728"/>
      <c r="Q56" s="728"/>
      <c r="R56" s="728"/>
      <c r="S56" s="728"/>
      <c r="T56" s="728"/>
      <c r="U56" s="728"/>
      <c r="V56" s="728"/>
      <c r="W56" s="728"/>
      <c r="X56" s="728"/>
      <c r="Y56" s="728"/>
      <c r="Z56" s="728"/>
      <c r="AA56" s="729"/>
      <c r="AB56" s="518"/>
    </row>
    <row r="57" spans="2:28" ht="15" thickBot="1" x14ac:dyDescent="0.4">
      <c r="B57" s="516"/>
      <c r="C57" s="730"/>
      <c r="D57" s="731"/>
      <c r="E57" s="731"/>
      <c r="F57" s="731"/>
      <c r="G57" s="731"/>
      <c r="H57" s="731"/>
      <c r="I57" s="731"/>
      <c r="J57" s="731"/>
      <c r="K57" s="731"/>
      <c r="L57" s="731"/>
      <c r="M57" s="731"/>
      <c r="N57" s="731"/>
      <c r="O57" s="731"/>
      <c r="P57" s="731"/>
      <c r="Q57" s="731"/>
      <c r="R57" s="731"/>
      <c r="S57" s="731"/>
      <c r="T57" s="731"/>
      <c r="U57" s="731"/>
      <c r="V57" s="731"/>
      <c r="W57" s="731"/>
      <c r="X57" s="731"/>
      <c r="Y57" s="731"/>
      <c r="Z57" s="731"/>
      <c r="AA57" s="732"/>
      <c r="AB57" s="518"/>
    </row>
    <row r="58" spans="2:28" x14ac:dyDescent="0.35">
      <c r="B58" s="2957"/>
      <c r="C58" s="525"/>
      <c r="D58" s="525"/>
      <c r="E58" s="525"/>
      <c r="F58" s="525"/>
      <c r="G58" s="525"/>
      <c r="H58" s="525"/>
      <c r="I58" s="525"/>
      <c r="J58" s="525"/>
      <c r="K58" s="525"/>
      <c r="L58" s="525"/>
      <c r="M58" s="525"/>
      <c r="N58" s="525"/>
      <c r="O58" s="525"/>
      <c r="P58" s="525"/>
      <c r="Q58" s="525"/>
      <c r="R58" s="525"/>
      <c r="S58" s="525"/>
      <c r="T58" s="525"/>
      <c r="U58" s="525"/>
      <c r="V58" s="525"/>
      <c r="W58" s="525"/>
      <c r="X58" s="525"/>
      <c r="Y58" s="525"/>
      <c r="Z58" s="525"/>
      <c r="AA58" s="525"/>
      <c r="AB58" s="526"/>
    </row>
    <row r="59" spans="2:28" ht="15" thickBot="1" x14ac:dyDescent="0.4">
      <c r="B59" s="482"/>
      <c r="C59" s="145"/>
      <c r="D59" s="145"/>
      <c r="E59" s="145"/>
      <c r="F59" s="145"/>
      <c r="G59" s="145"/>
      <c r="H59" s="145"/>
      <c r="I59" s="145"/>
      <c r="J59" s="145"/>
      <c r="K59" s="145"/>
      <c r="L59" s="145"/>
      <c r="M59" s="145"/>
      <c r="N59" s="145"/>
      <c r="O59" s="145"/>
      <c r="P59" s="145"/>
      <c r="Q59" s="145"/>
      <c r="R59" s="145"/>
      <c r="S59" s="145"/>
      <c r="T59" s="145"/>
      <c r="U59" s="145"/>
      <c r="V59" s="145"/>
      <c r="W59" s="145"/>
      <c r="X59" s="145"/>
      <c r="Y59" s="145"/>
      <c r="Z59" s="145"/>
      <c r="AA59" s="145"/>
      <c r="AB59" s="483"/>
    </row>
    <row r="60" spans="2:28" ht="15.5" x14ac:dyDescent="0.35">
      <c r="B60" s="527"/>
      <c r="C60" s="1137" t="s">
        <v>41</v>
      </c>
      <c r="D60" s="1138"/>
      <c r="E60" s="1138"/>
      <c r="F60" s="1138"/>
      <c r="G60" s="1139"/>
      <c r="H60" s="1137" t="s">
        <v>68</v>
      </c>
      <c r="I60" s="1139"/>
      <c r="J60" s="1137" t="s">
        <v>48</v>
      </c>
      <c r="K60" s="1138"/>
      <c r="L60" s="1138"/>
      <c r="M60" s="1139"/>
      <c r="N60" s="1137" t="s">
        <v>49</v>
      </c>
      <c r="O60" s="1138"/>
      <c r="P60" s="1138"/>
      <c r="Q60" s="1138"/>
      <c r="R60" s="1138"/>
      <c r="S60" s="1138"/>
      <c r="T60" s="1138"/>
      <c r="U60" s="1139"/>
      <c r="V60" s="1247" t="s">
        <v>50</v>
      </c>
      <c r="W60" s="1247"/>
      <c r="X60" s="1247"/>
      <c r="Y60" s="1247"/>
      <c r="Z60" s="1247"/>
      <c r="AA60" s="1248"/>
      <c r="AB60" s="502"/>
    </row>
    <row r="61" spans="2:28" ht="15.5" x14ac:dyDescent="0.35">
      <c r="B61" s="503"/>
      <c r="C61" s="1140"/>
      <c r="D61" s="1279"/>
      <c r="E61" s="1279"/>
      <c r="F61" s="1279"/>
      <c r="G61" s="1142"/>
      <c r="H61" s="1140"/>
      <c r="I61" s="1142"/>
      <c r="J61" s="1140"/>
      <c r="K61" s="1279"/>
      <c r="L61" s="1279"/>
      <c r="M61" s="1142"/>
      <c r="N61" s="1140"/>
      <c r="O61" s="1279"/>
      <c r="P61" s="1279"/>
      <c r="Q61" s="1279"/>
      <c r="R61" s="1279"/>
      <c r="S61" s="1279"/>
      <c r="T61" s="1279"/>
      <c r="U61" s="1142"/>
      <c r="V61" s="1280"/>
      <c r="W61" s="1280"/>
      <c r="X61" s="1280"/>
      <c r="Y61" s="1280"/>
      <c r="Z61" s="1280"/>
      <c r="AA61" s="1250"/>
      <c r="AB61" s="502"/>
    </row>
    <row r="62" spans="2:28" ht="16" thickBot="1" x14ac:dyDescent="0.4">
      <c r="B62" s="503"/>
      <c r="C62" s="1140"/>
      <c r="D62" s="1279"/>
      <c r="E62" s="1279"/>
      <c r="F62" s="1279"/>
      <c r="G62" s="1142"/>
      <c r="H62" s="1140"/>
      <c r="I62" s="1142"/>
      <c r="J62" s="1140"/>
      <c r="K62" s="1279"/>
      <c r="L62" s="1279"/>
      <c r="M62" s="1142"/>
      <c r="N62" s="1143"/>
      <c r="O62" s="1144"/>
      <c r="P62" s="1144"/>
      <c r="Q62" s="1144"/>
      <c r="R62" s="1144"/>
      <c r="S62" s="1144"/>
      <c r="T62" s="1144"/>
      <c r="U62" s="1145"/>
      <c r="V62" s="1251"/>
      <c r="W62" s="1251"/>
      <c r="X62" s="1251"/>
      <c r="Y62" s="1251"/>
      <c r="Z62" s="1251"/>
      <c r="AA62" s="1252"/>
      <c r="AB62" s="502"/>
    </row>
    <row r="63" spans="2:28" ht="99" customHeight="1" thickBot="1" x14ac:dyDescent="0.4">
      <c r="B63" s="527"/>
      <c r="C63" s="878" t="s">
        <v>212</v>
      </c>
      <c r="D63" s="877"/>
      <c r="E63" s="877"/>
      <c r="F63" s="877"/>
      <c r="G63" s="877"/>
      <c r="H63" s="876">
        <v>1</v>
      </c>
      <c r="I63" s="877"/>
      <c r="J63" s="876">
        <v>1</v>
      </c>
      <c r="K63" s="877"/>
      <c r="L63" s="877"/>
      <c r="M63" s="877"/>
      <c r="N63" s="2964" t="s">
        <v>731</v>
      </c>
      <c r="O63" s="2965"/>
      <c r="P63" s="2965"/>
      <c r="Q63" s="2965"/>
      <c r="R63" s="2965"/>
      <c r="S63" s="2965"/>
      <c r="T63" s="2965"/>
      <c r="U63" s="2966"/>
      <c r="V63" s="866" t="s">
        <v>732</v>
      </c>
      <c r="W63" s="867"/>
      <c r="X63" s="867"/>
      <c r="Y63" s="867"/>
      <c r="Z63" s="867"/>
      <c r="AA63" s="869"/>
      <c r="AB63" s="608"/>
    </row>
    <row r="64" spans="2:28" ht="102" customHeight="1" thickBot="1" x14ac:dyDescent="0.4">
      <c r="B64" s="527"/>
      <c r="C64" s="2300" t="s">
        <v>214</v>
      </c>
      <c r="D64" s="2301"/>
      <c r="E64" s="2301"/>
      <c r="F64" s="2301"/>
      <c r="G64" s="2301"/>
      <c r="H64" s="876">
        <v>1</v>
      </c>
      <c r="I64" s="877"/>
      <c r="J64" s="876">
        <v>1</v>
      </c>
      <c r="K64" s="877"/>
      <c r="L64" s="877"/>
      <c r="M64" s="877"/>
      <c r="N64" s="2964" t="s">
        <v>731</v>
      </c>
      <c r="O64" s="2965"/>
      <c r="P64" s="2965"/>
      <c r="Q64" s="2965"/>
      <c r="R64" s="2965"/>
      <c r="S64" s="2965"/>
      <c r="T64" s="2965"/>
      <c r="U64" s="2966"/>
      <c r="V64" s="866" t="s">
        <v>941</v>
      </c>
      <c r="W64" s="867"/>
      <c r="X64" s="867"/>
      <c r="Y64" s="867"/>
      <c r="Z64" s="867"/>
      <c r="AA64" s="869"/>
      <c r="AB64" s="608"/>
    </row>
    <row r="65" spans="2:28" ht="102.5" customHeight="1" thickBot="1" x14ac:dyDescent="0.4">
      <c r="B65" s="527"/>
      <c r="C65" s="2300" t="s">
        <v>215</v>
      </c>
      <c r="D65" s="2301"/>
      <c r="E65" s="2301"/>
      <c r="F65" s="2301"/>
      <c r="G65" s="2301"/>
      <c r="H65" s="2967">
        <v>1</v>
      </c>
      <c r="I65" s="2968"/>
      <c r="J65" s="2969">
        <v>1</v>
      </c>
      <c r="K65" s="2301"/>
      <c r="L65" s="2301"/>
      <c r="M65" s="2301"/>
      <c r="N65" s="2964" t="s">
        <v>731</v>
      </c>
      <c r="O65" s="2965"/>
      <c r="P65" s="2965"/>
      <c r="Q65" s="2965"/>
      <c r="R65" s="2965"/>
      <c r="S65" s="2965"/>
      <c r="T65" s="2965"/>
      <c r="U65" s="2966"/>
      <c r="V65" s="2970" t="s">
        <v>941</v>
      </c>
      <c r="W65" s="867"/>
      <c r="X65" s="867"/>
      <c r="Y65" s="867"/>
      <c r="Z65" s="867"/>
      <c r="AA65" s="869"/>
      <c r="AB65" s="608"/>
    </row>
    <row r="66" spans="2:28" ht="24" customHeight="1" x14ac:dyDescent="0.35">
      <c r="B66" s="527"/>
      <c r="C66" s="2008" t="s">
        <v>216</v>
      </c>
      <c r="D66" s="2009"/>
      <c r="E66" s="2009"/>
      <c r="F66" s="2009"/>
      <c r="G66" s="2009"/>
      <c r="H66" s="2971"/>
      <c r="I66" s="2009"/>
      <c r="J66" s="2971"/>
      <c r="K66" s="2009"/>
      <c r="L66" s="2009"/>
      <c r="M66" s="2009"/>
      <c r="N66" s="2972"/>
      <c r="O66" s="2973"/>
      <c r="P66" s="2973"/>
      <c r="Q66" s="2973"/>
      <c r="R66" s="2973"/>
      <c r="S66" s="2973"/>
      <c r="T66" s="2973"/>
      <c r="U66" s="2974"/>
      <c r="V66" s="2970"/>
      <c r="W66" s="867"/>
      <c r="X66" s="867"/>
      <c r="Y66" s="867"/>
      <c r="Z66" s="867"/>
      <c r="AA66" s="869"/>
      <c r="AB66" s="608"/>
    </row>
    <row r="67" spans="2:28" x14ac:dyDescent="0.35">
      <c r="B67" s="527"/>
      <c r="C67" s="704"/>
      <c r="D67" s="705"/>
      <c r="E67" s="705"/>
      <c r="F67" s="705"/>
      <c r="G67" s="705"/>
      <c r="H67" s="705"/>
      <c r="I67" s="705"/>
      <c r="J67" s="705"/>
      <c r="K67" s="705"/>
      <c r="L67" s="705"/>
      <c r="M67" s="705"/>
      <c r="N67" s="711"/>
      <c r="O67" s="712"/>
      <c r="P67" s="712"/>
      <c r="Q67" s="712"/>
      <c r="R67" s="712"/>
      <c r="S67" s="712"/>
      <c r="T67" s="712"/>
      <c r="U67" s="715"/>
      <c r="V67" s="711"/>
      <c r="W67" s="712"/>
      <c r="X67" s="712"/>
      <c r="Y67" s="712"/>
      <c r="Z67" s="712"/>
      <c r="AA67" s="713"/>
      <c r="AB67" s="608"/>
    </row>
    <row r="68" spans="2:28" x14ac:dyDescent="0.35">
      <c r="B68" s="527"/>
      <c r="C68" s="704"/>
      <c r="D68" s="705"/>
      <c r="E68" s="705"/>
      <c r="F68" s="705"/>
      <c r="G68" s="705"/>
      <c r="H68" s="705"/>
      <c r="I68" s="705"/>
      <c r="J68" s="705"/>
      <c r="K68" s="705"/>
      <c r="L68" s="705"/>
      <c r="M68" s="705"/>
      <c r="N68" s="711"/>
      <c r="O68" s="712"/>
      <c r="P68" s="712"/>
      <c r="Q68" s="712"/>
      <c r="R68" s="712"/>
      <c r="S68" s="712"/>
      <c r="T68" s="712"/>
      <c r="U68" s="715"/>
      <c r="V68" s="711"/>
      <c r="W68" s="712"/>
      <c r="X68" s="712"/>
      <c r="Y68" s="712"/>
      <c r="Z68" s="712"/>
      <c r="AA68" s="713"/>
      <c r="AB68" s="608"/>
    </row>
    <row r="69" spans="2:28" x14ac:dyDescent="0.35">
      <c r="B69" s="527"/>
      <c r="C69" s="704"/>
      <c r="D69" s="705"/>
      <c r="E69" s="705"/>
      <c r="F69" s="705"/>
      <c r="G69" s="705"/>
      <c r="H69" s="705"/>
      <c r="I69" s="705"/>
      <c r="J69" s="705"/>
      <c r="K69" s="705"/>
      <c r="L69" s="705"/>
      <c r="M69" s="705"/>
      <c r="N69" s="711"/>
      <c r="O69" s="712"/>
      <c r="P69" s="712"/>
      <c r="Q69" s="712"/>
      <c r="R69" s="712"/>
      <c r="S69" s="712"/>
      <c r="T69" s="712"/>
      <c r="U69" s="715"/>
      <c r="V69" s="711"/>
      <c r="W69" s="712"/>
      <c r="X69" s="712"/>
      <c r="Y69" s="712"/>
      <c r="Z69" s="712"/>
      <c r="AA69" s="713"/>
      <c r="AB69" s="608"/>
    </row>
    <row r="70" spans="2:28" x14ac:dyDescent="0.35">
      <c r="B70" s="527"/>
      <c r="C70" s="704"/>
      <c r="D70" s="705"/>
      <c r="E70" s="705"/>
      <c r="F70" s="705"/>
      <c r="G70" s="705"/>
      <c r="H70" s="705"/>
      <c r="I70" s="705"/>
      <c r="J70" s="705"/>
      <c r="K70" s="705"/>
      <c r="L70" s="705"/>
      <c r="M70" s="705"/>
      <c r="N70" s="711"/>
      <c r="O70" s="712"/>
      <c r="P70" s="712"/>
      <c r="Q70" s="712"/>
      <c r="R70" s="712"/>
      <c r="S70" s="712"/>
      <c r="T70" s="712"/>
      <c r="U70" s="715"/>
      <c r="V70" s="711"/>
      <c r="W70" s="712"/>
      <c r="X70" s="712"/>
      <c r="Y70" s="712"/>
      <c r="Z70" s="712"/>
      <c r="AA70" s="713"/>
      <c r="AB70" s="608"/>
    </row>
    <row r="71" spans="2:28" x14ac:dyDescent="0.35">
      <c r="B71" s="527"/>
      <c r="C71" s="704"/>
      <c r="D71" s="705"/>
      <c r="E71" s="705"/>
      <c r="F71" s="705"/>
      <c r="G71" s="705"/>
      <c r="H71" s="705"/>
      <c r="I71" s="705"/>
      <c r="J71" s="705"/>
      <c r="K71" s="705"/>
      <c r="L71" s="705"/>
      <c r="M71" s="705"/>
      <c r="N71" s="711"/>
      <c r="O71" s="712"/>
      <c r="P71" s="712"/>
      <c r="Q71" s="712"/>
      <c r="R71" s="712"/>
      <c r="S71" s="712"/>
      <c r="T71" s="712"/>
      <c r="U71" s="715"/>
      <c r="V71" s="711"/>
      <c r="W71" s="712"/>
      <c r="X71" s="712"/>
      <c r="Y71" s="712"/>
      <c r="Z71" s="712"/>
      <c r="AA71" s="713"/>
      <c r="AB71" s="608"/>
    </row>
    <row r="72" spans="2:28" x14ac:dyDescent="0.35">
      <c r="B72" s="527"/>
      <c r="C72" s="704"/>
      <c r="D72" s="705"/>
      <c r="E72" s="705"/>
      <c r="F72" s="705"/>
      <c r="G72" s="705"/>
      <c r="H72" s="705"/>
      <c r="I72" s="705"/>
      <c r="J72" s="705"/>
      <c r="K72" s="705"/>
      <c r="L72" s="705"/>
      <c r="M72" s="705"/>
      <c r="N72" s="711"/>
      <c r="O72" s="712"/>
      <c r="P72" s="712"/>
      <c r="Q72" s="712"/>
      <c r="R72" s="712"/>
      <c r="S72" s="712"/>
      <c r="T72" s="712"/>
      <c r="U72" s="715"/>
      <c r="V72" s="711"/>
      <c r="W72" s="712"/>
      <c r="X72" s="712"/>
      <c r="Y72" s="712"/>
      <c r="Z72" s="712"/>
      <c r="AA72" s="713"/>
      <c r="AB72" s="608"/>
    </row>
    <row r="73" spans="2:28" x14ac:dyDescent="0.35">
      <c r="B73" s="527"/>
      <c r="C73" s="704"/>
      <c r="D73" s="705"/>
      <c r="E73" s="705"/>
      <c r="F73" s="705"/>
      <c r="G73" s="705"/>
      <c r="H73" s="705"/>
      <c r="I73" s="705"/>
      <c r="J73" s="705"/>
      <c r="K73" s="705"/>
      <c r="L73" s="705"/>
      <c r="M73" s="705"/>
      <c r="N73" s="711"/>
      <c r="O73" s="712"/>
      <c r="P73" s="712"/>
      <c r="Q73" s="712"/>
      <c r="R73" s="712"/>
      <c r="S73" s="712"/>
      <c r="T73" s="712"/>
      <c r="U73" s="715"/>
      <c r="V73" s="711"/>
      <c r="W73" s="712"/>
      <c r="X73" s="712"/>
      <c r="Y73" s="712"/>
      <c r="Z73" s="712"/>
      <c r="AA73" s="713"/>
      <c r="AB73" s="608"/>
    </row>
    <row r="74" spans="2:28" ht="15.75" customHeight="1" thickBot="1" x14ac:dyDescent="0.4">
      <c r="B74" s="527"/>
      <c r="C74" s="707"/>
      <c r="D74" s="708"/>
      <c r="E74" s="708"/>
      <c r="F74" s="708"/>
      <c r="G74" s="708"/>
      <c r="H74" s="708"/>
      <c r="I74" s="708"/>
      <c r="J74" s="708"/>
      <c r="K74" s="708"/>
      <c r="L74" s="708"/>
      <c r="M74" s="708"/>
      <c r="N74" s="2427"/>
      <c r="O74" s="2428"/>
      <c r="P74" s="2428"/>
      <c r="Q74" s="2428"/>
      <c r="R74" s="2428"/>
      <c r="S74" s="2428"/>
      <c r="T74" s="2428"/>
      <c r="U74" s="2429"/>
      <c r="V74" s="2427"/>
      <c r="W74" s="2428"/>
      <c r="X74" s="2428"/>
      <c r="Y74" s="2428"/>
      <c r="Z74" s="2428"/>
      <c r="AA74" s="2430"/>
      <c r="AB74" s="608"/>
    </row>
    <row r="75" spans="2:28" x14ac:dyDescent="0.35">
      <c r="B75" s="484"/>
      <c r="C75" s="525"/>
      <c r="D75" s="525"/>
      <c r="E75" s="525"/>
      <c r="F75" s="525"/>
      <c r="G75" s="525"/>
      <c r="H75" s="525"/>
      <c r="I75" s="525"/>
      <c r="J75" s="525"/>
      <c r="K75" s="525"/>
      <c r="L75" s="525"/>
      <c r="M75" s="525"/>
      <c r="N75" s="525"/>
      <c r="O75" s="525"/>
      <c r="P75" s="525"/>
      <c r="Q75" s="525"/>
      <c r="R75" s="525"/>
      <c r="S75" s="525"/>
      <c r="T75" s="525"/>
      <c r="U75" s="525"/>
      <c r="V75" s="525"/>
      <c r="W75" s="525"/>
      <c r="X75" s="525"/>
      <c r="Y75" s="525"/>
      <c r="Z75" s="525"/>
      <c r="AA75" s="525"/>
      <c r="AB75" s="485"/>
    </row>
    <row r="114" ht="6" customHeight="1" x14ac:dyDescent="0.35"/>
  </sheetData>
  <mergeCells count="137">
    <mergeCell ref="C60:G62"/>
    <mergeCell ref="H60:I62"/>
    <mergeCell ref="J60:M62"/>
    <mergeCell ref="V60:AA62"/>
    <mergeCell ref="N60:U62"/>
    <mergeCell ref="C13:H14"/>
    <mergeCell ref="I13:S14"/>
    <mergeCell ref="T13:AA13"/>
    <mergeCell ref="T14:AA14"/>
    <mergeCell ref="C40:G40"/>
    <mergeCell ref="K40:AA40"/>
    <mergeCell ref="C43:AA44"/>
    <mergeCell ref="C45:AA57"/>
    <mergeCell ref="C39:G39"/>
    <mergeCell ref="K39:AA39"/>
    <mergeCell ref="C36:G36"/>
    <mergeCell ref="K36:AA36"/>
    <mergeCell ref="C37:G37"/>
    <mergeCell ref="K37:AA37"/>
    <mergeCell ref="C38:G38"/>
    <mergeCell ref="K38:AA38"/>
    <mergeCell ref="C23:I23"/>
    <mergeCell ref="J23:P23"/>
    <mergeCell ref="Q23:AA23"/>
    <mergeCell ref="C66:G66"/>
    <mergeCell ref="H66:I66"/>
    <mergeCell ref="J66:M66"/>
    <mergeCell ref="N63:U63"/>
    <mergeCell ref="N64:U64"/>
    <mergeCell ref="V63:AA63"/>
    <mergeCell ref="V64:AA64"/>
    <mergeCell ref="C63:G63"/>
    <mergeCell ref="H63:I63"/>
    <mergeCell ref="J63:M63"/>
    <mergeCell ref="C73:G73"/>
    <mergeCell ref="H73:I73"/>
    <mergeCell ref="J73:M73"/>
    <mergeCell ref="C74:G74"/>
    <mergeCell ref="H74:I74"/>
    <mergeCell ref="J74:M74"/>
    <mergeCell ref="C71:G71"/>
    <mergeCell ref="H71:I71"/>
    <mergeCell ref="J71:M71"/>
    <mergeCell ref="C72:G72"/>
    <mergeCell ref="H72:I72"/>
    <mergeCell ref="J72:M72"/>
    <mergeCell ref="H70:I70"/>
    <mergeCell ref="J70:M70"/>
    <mergeCell ref="C64:G64"/>
    <mergeCell ref="H64:I64"/>
    <mergeCell ref="J64:M64"/>
    <mergeCell ref="C70:G70"/>
    <mergeCell ref="N67:U67"/>
    <mergeCell ref="N68:U68"/>
    <mergeCell ref="N69:U69"/>
    <mergeCell ref="N70:U70"/>
    <mergeCell ref="C67:G67"/>
    <mergeCell ref="H67:I67"/>
    <mergeCell ref="J67:M67"/>
    <mergeCell ref="C68:G68"/>
    <mergeCell ref="C69:G69"/>
    <mergeCell ref="H69:I69"/>
    <mergeCell ref="J69:M69"/>
    <mergeCell ref="H68:I68"/>
    <mergeCell ref="J68:M68"/>
    <mergeCell ref="N65:U65"/>
    <mergeCell ref="N66:U66"/>
    <mergeCell ref="C65:G65"/>
    <mergeCell ref="H65:I65"/>
    <mergeCell ref="J65:M65"/>
    <mergeCell ref="K31:N31"/>
    <mergeCell ref="O31:R31"/>
    <mergeCell ref="S31:T31"/>
    <mergeCell ref="U31:W31"/>
    <mergeCell ref="N73:U73"/>
    <mergeCell ref="N74:U74"/>
    <mergeCell ref="V71:AA71"/>
    <mergeCell ref="V72:AA72"/>
    <mergeCell ref="V73:AA73"/>
    <mergeCell ref="V74:AA74"/>
    <mergeCell ref="V67:AA67"/>
    <mergeCell ref="V68:AA68"/>
    <mergeCell ref="V69:AA69"/>
    <mergeCell ref="V70:AA70"/>
    <mergeCell ref="N71:U71"/>
    <mergeCell ref="N72:U72"/>
    <mergeCell ref="V65:AA65"/>
    <mergeCell ref="V66:AA66"/>
    <mergeCell ref="X31:Y31"/>
    <mergeCell ref="Z31:AA31"/>
    <mergeCell ref="C24:I24"/>
    <mergeCell ref="J24:P24"/>
    <mergeCell ref="Q24:AA24"/>
    <mergeCell ref="K28:N28"/>
    <mergeCell ref="C34:AA34"/>
    <mergeCell ref="C35:G35"/>
    <mergeCell ref="K35:AA35"/>
    <mergeCell ref="C26:H26"/>
    <mergeCell ref="I26:AA26"/>
    <mergeCell ref="C28:H28"/>
    <mergeCell ref="I28:J28"/>
    <mergeCell ref="K32:N32"/>
    <mergeCell ref="O32:R32"/>
    <mergeCell ref="S32:T32"/>
    <mergeCell ref="U32:W32"/>
    <mergeCell ref="X32:Y32"/>
    <mergeCell ref="Z32:AA32"/>
    <mergeCell ref="C30:J32"/>
    <mergeCell ref="X28:Z28"/>
    <mergeCell ref="T28:V28"/>
    <mergeCell ref="O28:R28"/>
    <mergeCell ref="K30:R30"/>
    <mergeCell ref="S30:W30"/>
    <mergeCell ref="X30:AA30"/>
    <mergeCell ref="H2:AB2"/>
    <mergeCell ref="H3:O3"/>
    <mergeCell ref="P3:AB3"/>
    <mergeCell ref="H4:AB4"/>
    <mergeCell ref="C7:H8"/>
    <mergeCell ref="I7:AA8"/>
    <mergeCell ref="V10:AA10"/>
    <mergeCell ref="V11:AA11"/>
    <mergeCell ref="R10:U10"/>
    <mergeCell ref="I10:Q11"/>
    <mergeCell ref="R11:U11"/>
    <mergeCell ref="C10:H11"/>
    <mergeCell ref="B2:G4"/>
    <mergeCell ref="C16:H16"/>
    <mergeCell ref="I16:AA16"/>
    <mergeCell ref="C18:H18"/>
    <mergeCell ref="I18:AA18"/>
    <mergeCell ref="C20:H21"/>
    <mergeCell ref="I20:L21"/>
    <mergeCell ref="M20:S20"/>
    <mergeCell ref="T20:AA20"/>
    <mergeCell ref="M21:S21"/>
    <mergeCell ref="T21:AA21"/>
  </mergeCells>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C08AF"/>
  </sheetPr>
  <dimension ref="B1:AB91"/>
  <sheetViews>
    <sheetView topLeftCell="A38" zoomScale="70" zoomScaleNormal="70" workbookViewId="0">
      <selection activeCell="H39" sqref="H39"/>
    </sheetView>
  </sheetViews>
  <sheetFormatPr baseColWidth="10" defaultColWidth="3.54296875" defaultRowHeight="14.5" x14ac:dyDescent="0.35"/>
  <cols>
    <col min="1" max="1" width="3.54296875" style="602"/>
    <col min="2" max="2" width="2.81640625" style="602" customWidth="1"/>
    <col min="3" max="6" width="2.54296875" style="602" customWidth="1"/>
    <col min="7" max="7" width="4.453125" style="602" customWidth="1"/>
    <col min="8" max="8" width="19.81640625" style="602" customWidth="1"/>
    <col min="9" max="9" width="20.81640625" style="602" customWidth="1"/>
    <col min="10" max="10" width="13.54296875" style="602" customWidth="1"/>
    <col min="11" max="12" width="3.453125" style="602" customWidth="1"/>
    <col min="13" max="15" width="2.54296875" style="602" customWidth="1"/>
    <col min="16" max="17" width="3.453125" style="602" customWidth="1"/>
    <col min="18" max="18" width="3.54296875" style="602"/>
    <col min="19" max="19" width="3.453125" style="602" customWidth="1"/>
    <col min="20" max="20" width="7.453125" style="602" customWidth="1"/>
    <col min="21" max="21" width="3.453125" style="602" customWidth="1"/>
    <col min="22" max="22" width="3.54296875" style="602"/>
    <col min="23" max="25" width="5" style="602" customWidth="1"/>
    <col min="26" max="26" width="6.54296875" style="602" customWidth="1"/>
    <col min="27" max="27" width="4.1796875" style="602" customWidth="1"/>
    <col min="28" max="28" width="2" style="602" customWidth="1"/>
    <col min="29" max="16384" width="3.54296875" style="602"/>
  </cols>
  <sheetData>
    <row r="1" spans="2:28" ht="15" thickBot="1" x14ac:dyDescent="0.4">
      <c r="B1" s="505"/>
      <c r="C1" s="505"/>
      <c r="D1" s="505"/>
      <c r="E1" s="505"/>
      <c r="F1" s="505"/>
    </row>
    <row r="2" spans="2:28" ht="45.75" customHeight="1" x14ac:dyDescent="0.35">
      <c r="B2" s="858"/>
      <c r="C2" s="859"/>
      <c r="D2" s="859"/>
      <c r="E2" s="859"/>
      <c r="F2" s="859"/>
      <c r="G2" s="859"/>
      <c r="H2" s="860" t="s">
        <v>0</v>
      </c>
      <c r="I2" s="860"/>
      <c r="J2" s="860"/>
      <c r="K2" s="860"/>
      <c r="L2" s="860"/>
      <c r="M2" s="860"/>
      <c r="N2" s="860"/>
      <c r="O2" s="860"/>
      <c r="P2" s="860"/>
      <c r="Q2" s="860"/>
      <c r="R2" s="860"/>
      <c r="S2" s="860"/>
      <c r="T2" s="860"/>
      <c r="U2" s="860"/>
      <c r="V2" s="860"/>
      <c r="W2" s="860"/>
      <c r="X2" s="860"/>
      <c r="Y2" s="860"/>
      <c r="Z2" s="860"/>
      <c r="AA2" s="860"/>
      <c r="AB2" s="861"/>
    </row>
    <row r="3" spans="2:28" x14ac:dyDescent="0.35">
      <c r="B3" s="704"/>
      <c r="C3" s="705"/>
      <c r="D3" s="705"/>
      <c r="E3" s="705"/>
      <c r="F3" s="705"/>
      <c r="G3" s="705"/>
      <c r="H3" s="862" t="s">
        <v>959</v>
      </c>
      <c r="I3" s="862"/>
      <c r="J3" s="862"/>
      <c r="K3" s="862"/>
      <c r="L3" s="862"/>
      <c r="M3" s="862"/>
      <c r="N3" s="862"/>
      <c r="O3" s="862"/>
      <c r="P3" s="862" t="s">
        <v>71</v>
      </c>
      <c r="Q3" s="862"/>
      <c r="R3" s="862"/>
      <c r="S3" s="862"/>
      <c r="T3" s="862"/>
      <c r="U3" s="862"/>
      <c r="V3" s="862"/>
      <c r="W3" s="862"/>
      <c r="X3" s="862"/>
      <c r="Y3" s="862"/>
      <c r="Z3" s="862"/>
      <c r="AA3" s="862"/>
      <c r="AB3" s="863"/>
    </row>
    <row r="4" spans="2:28" ht="15" thickBot="1" x14ac:dyDescent="0.4">
      <c r="B4" s="707"/>
      <c r="C4" s="708"/>
      <c r="D4" s="708"/>
      <c r="E4" s="708"/>
      <c r="F4" s="708"/>
      <c r="G4" s="708"/>
      <c r="H4" s="864" t="s">
        <v>960</v>
      </c>
      <c r="I4" s="864"/>
      <c r="J4" s="864"/>
      <c r="K4" s="864"/>
      <c r="L4" s="864"/>
      <c r="M4" s="864"/>
      <c r="N4" s="864"/>
      <c r="O4" s="864"/>
      <c r="P4" s="864"/>
      <c r="Q4" s="864"/>
      <c r="R4" s="864"/>
      <c r="S4" s="864"/>
      <c r="T4" s="864"/>
      <c r="U4" s="864"/>
      <c r="V4" s="864"/>
      <c r="W4" s="864"/>
      <c r="X4" s="864"/>
      <c r="Y4" s="864"/>
      <c r="Z4" s="864"/>
      <c r="AA4" s="864"/>
      <c r="AB4" s="865"/>
    </row>
    <row r="5" spans="2:28" ht="6" customHeight="1" thickBot="1" x14ac:dyDescent="0.4">
      <c r="B5" s="691"/>
      <c r="C5" s="691"/>
      <c r="D5" s="691"/>
      <c r="E5" s="691"/>
      <c r="F5" s="691"/>
      <c r="G5" s="691"/>
      <c r="H5" s="691"/>
      <c r="I5" s="691"/>
      <c r="J5" s="691"/>
      <c r="K5" s="691"/>
      <c r="L5" s="691"/>
      <c r="M5" s="691"/>
      <c r="N5" s="691"/>
      <c r="O5" s="691"/>
      <c r="P5" s="691"/>
      <c r="Q5" s="691"/>
      <c r="R5" s="691"/>
      <c r="S5" s="691"/>
      <c r="T5" s="691"/>
      <c r="U5" s="691"/>
      <c r="V5" s="691"/>
      <c r="W5" s="691"/>
      <c r="X5" s="691"/>
      <c r="Y5" s="691"/>
      <c r="Z5" s="691"/>
      <c r="AA5" s="691"/>
      <c r="AB5" s="691"/>
    </row>
    <row r="6" spans="2:28" ht="13" customHeight="1" x14ac:dyDescent="0.35">
      <c r="B6" s="843" t="s">
        <v>961</v>
      </c>
      <c r="C6" s="844"/>
      <c r="D6" s="844"/>
      <c r="E6" s="844"/>
      <c r="F6" s="844"/>
      <c r="G6" s="844"/>
      <c r="H6" s="844"/>
      <c r="I6" s="847">
        <v>45352</v>
      </c>
      <c r="J6" s="798" t="s">
        <v>4</v>
      </c>
      <c r="K6" s="800"/>
      <c r="L6" s="1034" t="s">
        <v>995</v>
      </c>
      <c r="M6" s="1035"/>
      <c r="N6" s="1035"/>
      <c r="O6" s="1035"/>
      <c r="P6" s="1035"/>
      <c r="Q6" s="1035"/>
      <c r="R6" s="1035"/>
      <c r="S6" s="1035"/>
      <c r="T6" s="1035"/>
      <c r="U6" s="1035"/>
      <c r="V6" s="1035"/>
      <c r="W6" s="1035"/>
      <c r="X6" s="1035"/>
      <c r="Y6" s="1035"/>
      <c r="Z6" s="1035"/>
      <c r="AA6" s="1035"/>
      <c r="AB6" s="1036"/>
    </row>
    <row r="7" spans="2:28" ht="13" customHeight="1" thickBot="1" x14ac:dyDescent="0.4">
      <c r="B7" s="845"/>
      <c r="C7" s="846"/>
      <c r="D7" s="846"/>
      <c r="E7" s="846"/>
      <c r="F7" s="846"/>
      <c r="G7" s="846"/>
      <c r="H7" s="846"/>
      <c r="I7" s="848"/>
      <c r="J7" s="801"/>
      <c r="K7" s="803"/>
      <c r="L7" s="1037"/>
      <c r="M7" s="1038"/>
      <c r="N7" s="1038"/>
      <c r="O7" s="1038"/>
      <c r="P7" s="1038"/>
      <c r="Q7" s="1038"/>
      <c r="R7" s="1038"/>
      <c r="S7" s="1038"/>
      <c r="T7" s="1038"/>
      <c r="U7" s="1038"/>
      <c r="V7" s="1038"/>
      <c r="W7" s="1038"/>
      <c r="X7" s="1038"/>
      <c r="Y7" s="1038"/>
      <c r="Z7" s="1038"/>
      <c r="AA7" s="1038"/>
      <c r="AB7" s="1039"/>
    </row>
    <row r="8" spans="2:28" ht="6" customHeight="1" thickBot="1" x14ac:dyDescent="0.4">
      <c r="B8" s="825"/>
      <c r="C8" s="826"/>
      <c r="D8" s="826"/>
      <c r="E8" s="826"/>
      <c r="F8" s="826"/>
      <c r="G8" s="826"/>
      <c r="H8" s="826"/>
      <c r="I8" s="826"/>
      <c r="J8" s="826"/>
      <c r="K8" s="826"/>
      <c r="L8" s="826"/>
      <c r="M8" s="826"/>
      <c r="N8" s="826"/>
      <c r="O8" s="826"/>
      <c r="P8" s="826"/>
      <c r="Q8" s="826"/>
      <c r="R8" s="826"/>
      <c r="S8" s="826"/>
      <c r="T8" s="826"/>
      <c r="U8" s="826"/>
      <c r="V8" s="826"/>
      <c r="W8" s="826"/>
      <c r="X8" s="826"/>
      <c r="Y8" s="826"/>
      <c r="Z8" s="826"/>
      <c r="AA8" s="826"/>
      <c r="AB8" s="827"/>
    </row>
    <row r="9" spans="2:28" ht="29.5" customHeight="1" thickBot="1" x14ac:dyDescent="0.4">
      <c r="B9" s="721" t="s">
        <v>963</v>
      </c>
      <c r="C9" s="722"/>
      <c r="D9" s="722"/>
      <c r="E9" s="722"/>
      <c r="F9" s="722"/>
      <c r="G9" s="722"/>
      <c r="H9" s="723"/>
      <c r="I9" s="855" t="s">
        <v>964</v>
      </c>
      <c r="J9" s="856"/>
      <c r="K9" s="856"/>
      <c r="L9" s="856"/>
      <c r="M9" s="856"/>
      <c r="N9" s="856"/>
      <c r="O9" s="856"/>
      <c r="P9" s="856"/>
      <c r="Q9" s="856"/>
      <c r="R9" s="856"/>
      <c r="S9" s="856"/>
      <c r="T9" s="856"/>
      <c r="U9" s="856"/>
      <c r="V9" s="856"/>
      <c r="W9" s="856"/>
      <c r="X9" s="856"/>
      <c r="Y9" s="856"/>
      <c r="Z9" s="856"/>
      <c r="AA9" s="856"/>
      <c r="AB9" s="857"/>
    </row>
    <row r="10" spans="2:28" ht="6" customHeight="1" thickBot="1" x14ac:dyDescent="0.4">
      <c r="B10" s="825"/>
      <c r="C10" s="826"/>
      <c r="D10" s="826"/>
      <c r="E10" s="826"/>
      <c r="F10" s="826"/>
      <c r="G10" s="826"/>
      <c r="H10" s="826"/>
      <c r="I10" s="826"/>
      <c r="J10" s="826"/>
      <c r="K10" s="826"/>
      <c r="L10" s="826"/>
      <c r="M10" s="826"/>
      <c r="N10" s="826"/>
      <c r="O10" s="826"/>
      <c r="P10" s="826"/>
      <c r="Q10" s="826"/>
      <c r="R10" s="826"/>
      <c r="S10" s="826"/>
      <c r="T10" s="826"/>
      <c r="U10" s="826"/>
      <c r="V10" s="826"/>
      <c r="W10" s="826"/>
      <c r="X10" s="826"/>
      <c r="Y10" s="826"/>
      <c r="Z10" s="826"/>
      <c r="AA10" s="826"/>
      <c r="AB10" s="827"/>
    </row>
    <row r="11" spans="2:28" ht="16" customHeight="1" thickBot="1" x14ac:dyDescent="0.4">
      <c r="B11" s="798" t="s">
        <v>5</v>
      </c>
      <c r="C11" s="799"/>
      <c r="D11" s="799"/>
      <c r="E11" s="799"/>
      <c r="F11" s="799"/>
      <c r="G11" s="799"/>
      <c r="H11" s="800"/>
      <c r="I11" s="828" t="s">
        <v>91</v>
      </c>
      <c r="J11" s="829"/>
      <c r="K11" s="829"/>
      <c r="L11" s="829"/>
      <c r="M11" s="829"/>
      <c r="N11" s="829"/>
      <c r="O11" s="829"/>
      <c r="P11" s="830"/>
      <c r="Q11" s="834" t="s">
        <v>524</v>
      </c>
      <c r="R11" s="835"/>
      <c r="S11" s="835"/>
      <c r="T11" s="835"/>
      <c r="U11" s="836"/>
      <c r="V11" s="834" t="s">
        <v>7</v>
      </c>
      <c r="W11" s="835"/>
      <c r="X11" s="835"/>
      <c r="Y11" s="836"/>
      <c r="Z11" s="721" t="s">
        <v>8</v>
      </c>
      <c r="AA11" s="722"/>
      <c r="AB11" s="723"/>
    </row>
    <row r="12" spans="2:28" ht="24" customHeight="1" thickBot="1" x14ac:dyDescent="0.4">
      <c r="B12" s="801"/>
      <c r="C12" s="802"/>
      <c r="D12" s="802"/>
      <c r="E12" s="802"/>
      <c r="F12" s="802"/>
      <c r="G12" s="802"/>
      <c r="H12" s="803"/>
      <c r="I12" s="831"/>
      <c r="J12" s="832"/>
      <c r="K12" s="832"/>
      <c r="L12" s="832"/>
      <c r="M12" s="832"/>
      <c r="N12" s="832"/>
      <c r="O12" s="832"/>
      <c r="P12" s="833"/>
      <c r="Q12" s="837" t="s">
        <v>310</v>
      </c>
      <c r="R12" s="838"/>
      <c r="S12" s="838"/>
      <c r="T12" s="838"/>
      <c r="U12" s="839"/>
      <c r="V12" s="840" t="s">
        <v>92</v>
      </c>
      <c r="W12" s="841"/>
      <c r="X12" s="841"/>
      <c r="Y12" s="842"/>
      <c r="Z12" s="837">
        <v>2</v>
      </c>
      <c r="AA12" s="838"/>
      <c r="AB12" s="839"/>
    </row>
    <row r="13" spans="2:28" ht="6" customHeight="1" thickBot="1" x14ac:dyDescent="0.4">
      <c r="B13" s="733"/>
      <c r="C13" s="734"/>
      <c r="D13" s="734"/>
      <c r="E13" s="734"/>
      <c r="F13" s="734"/>
      <c r="G13" s="734"/>
      <c r="H13" s="734"/>
      <c r="I13" s="734"/>
      <c r="J13" s="734"/>
      <c r="K13" s="734"/>
      <c r="L13" s="734"/>
      <c r="M13" s="734"/>
      <c r="N13" s="734"/>
      <c r="O13" s="734"/>
      <c r="P13" s="734"/>
      <c r="Q13" s="734"/>
      <c r="R13" s="734"/>
      <c r="S13" s="734"/>
      <c r="T13" s="734"/>
      <c r="U13" s="734"/>
      <c r="V13" s="734"/>
      <c r="W13" s="734"/>
      <c r="X13" s="734"/>
      <c r="Y13" s="734"/>
      <c r="Z13" s="734"/>
      <c r="AA13" s="734"/>
      <c r="AB13" s="735"/>
    </row>
    <row r="14" spans="2:28" ht="16" customHeight="1" thickBot="1" x14ac:dyDescent="0.4">
      <c r="B14" s="798" t="s">
        <v>10</v>
      </c>
      <c r="C14" s="799"/>
      <c r="D14" s="799"/>
      <c r="E14" s="799"/>
      <c r="F14" s="799"/>
      <c r="G14" s="799"/>
      <c r="H14" s="800"/>
      <c r="I14" s="724" t="s">
        <v>1023</v>
      </c>
      <c r="J14" s="725"/>
      <c r="K14" s="725"/>
      <c r="L14" s="725"/>
      <c r="M14" s="725"/>
      <c r="N14" s="725"/>
      <c r="O14" s="725"/>
      <c r="P14" s="725"/>
      <c r="Q14" s="725"/>
      <c r="R14" s="725"/>
      <c r="S14" s="725"/>
      <c r="T14" s="725"/>
      <c r="U14" s="726"/>
      <c r="V14" s="721" t="s">
        <v>966</v>
      </c>
      <c r="W14" s="722"/>
      <c r="X14" s="722"/>
      <c r="Y14" s="722"/>
      <c r="Z14" s="722"/>
      <c r="AA14" s="722"/>
      <c r="AB14" s="723"/>
    </row>
    <row r="15" spans="2:28" ht="28.5" customHeight="1" thickBot="1" x14ac:dyDescent="0.4">
      <c r="B15" s="801"/>
      <c r="C15" s="802"/>
      <c r="D15" s="802"/>
      <c r="E15" s="802"/>
      <c r="F15" s="802"/>
      <c r="G15" s="802"/>
      <c r="H15" s="803"/>
      <c r="I15" s="730"/>
      <c r="J15" s="731"/>
      <c r="K15" s="731"/>
      <c r="L15" s="731"/>
      <c r="M15" s="731"/>
      <c r="N15" s="731"/>
      <c r="O15" s="731"/>
      <c r="P15" s="731"/>
      <c r="Q15" s="731"/>
      <c r="R15" s="731"/>
      <c r="S15" s="731"/>
      <c r="T15" s="731"/>
      <c r="U15" s="732"/>
      <c r="V15" s="815" t="s">
        <v>997</v>
      </c>
      <c r="W15" s="816"/>
      <c r="X15" s="816"/>
      <c r="Y15" s="816"/>
      <c r="Z15" s="816"/>
      <c r="AA15" s="816"/>
      <c r="AB15" s="817"/>
    </row>
    <row r="16" spans="2:28" ht="6" customHeight="1" thickBot="1" x14ac:dyDescent="0.4">
      <c r="B16" s="733"/>
      <c r="C16" s="734"/>
      <c r="D16" s="734"/>
      <c r="E16" s="734"/>
      <c r="F16" s="734"/>
      <c r="G16" s="734"/>
      <c r="H16" s="734"/>
      <c r="I16" s="734"/>
      <c r="J16" s="734"/>
      <c r="K16" s="734"/>
      <c r="L16" s="734"/>
      <c r="M16" s="734"/>
      <c r="N16" s="734"/>
      <c r="O16" s="734"/>
      <c r="P16" s="734"/>
      <c r="Q16" s="734"/>
      <c r="R16" s="734"/>
      <c r="S16" s="734"/>
      <c r="T16" s="734"/>
      <c r="U16" s="734"/>
      <c r="V16" s="734"/>
      <c r="W16" s="734"/>
      <c r="X16" s="734"/>
      <c r="Y16" s="734"/>
      <c r="Z16" s="734"/>
      <c r="AA16" s="734"/>
      <c r="AB16" s="735"/>
    </row>
    <row r="17" spans="2:28" ht="42" customHeight="1" thickBot="1" x14ac:dyDescent="0.4">
      <c r="B17" s="721" t="s">
        <v>13</v>
      </c>
      <c r="C17" s="722"/>
      <c r="D17" s="722"/>
      <c r="E17" s="722"/>
      <c r="F17" s="722"/>
      <c r="G17" s="722"/>
      <c r="H17" s="723"/>
      <c r="I17" s="818" t="s">
        <v>93</v>
      </c>
      <c r="J17" s="813"/>
      <c r="K17" s="813"/>
      <c r="L17" s="813"/>
      <c r="M17" s="813"/>
      <c r="N17" s="813"/>
      <c r="O17" s="813"/>
      <c r="P17" s="813"/>
      <c r="Q17" s="813"/>
      <c r="R17" s="813"/>
      <c r="S17" s="813"/>
      <c r="T17" s="813"/>
      <c r="U17" s="813"/>
      <c r="V17" s="813"/>
      <c r="W17" s="813"/>
      <c r="X17" s="813"/>
      <c r="Y17" s="813"/>
      <c r="Z17" s="813"/>
      <c r="AA17" s="813"/>
      <c r="AB17" s="814"/>
    </row>
    <row r="18" spans="2:28" ht="6" customHeight="1" thickBot="1" x14ac:dyDescent="0.4">
      <c r="B18" s="733"/>
      <c r="C18" s="734"/>
      <c r="D18" s="734"/>
      <c r="E18" s="734"/>
      <c r="F18" s="734"/>
      <c r="G18" s="734"/>
      <c r="H18" s="734"/>
      <c r="I18" s="734"/>
      <c r="J18" s="734"/>
      <c r="K18" s="734"/>
      <c r="L18" s="734"/>
      <c r="M18" s="734"/>
      <c r="N18" s="734"/>
      <c r="O18" s="734"/>
      <c r="P18" s="734"/>
      <c r="Q18" s="734"/>
      <c r="R18" s="734"/>
      <c r="S18" s="734"/>
      <c r="T18" s="734"/>
      <c r="U18" s="734"/>
      <c r="V18" s="734"/>
      <c r="W18" s="734"/>
      <c r="X18" s="734"/>
      <c r="Y18" s="734"/>
      <c r="Z18" s="734"/>
      <c r="AA18" s="734"/>
      <c r="AB18" s="735"/>
    </row>
    <row r="19" spans="2:28" ht="42" customHeight="1" thickBot="1" x14ac:dyDescent="0.4">
      <c r="B19" s="721" t="s">
        <v>967</v>
      </c>
      <c r="C19" s="722"/>
      <c r="D19" s="722"/>
      <c r="E19" s="722"/>
      <c r="F19" s="722"/>
      <c r="G19" s="722"/>
      <c r="H19" s="723"/>
      <c r="I19" s="818" t="s">
        <v>94</v>
      </c>
      <c r="J19" s="813"/>
      <c r="K19" s="813"/>
      <c r="L19" s="813"/>
      <c r="M19" s="813"/>
      <c r="N19" s="813"/>
      <c r="O19" s="813"/>
      <c r="P19" s="813"/>
      <c r="Q19" s="813"/>
      <c r="R19" s="813"/>
      <c r="S19" s="813"/>
      <c r="T19" s="813"/>
      <c r="U19" s="813"/>
      <c r="V19" s="813"/>
      <c r="W19" s="813"/>
      <c r="X19" s="813"/>
      <c r="Y19" s="813"/>
      <c r="Z19" s="813"/>
      <c r="AA19" s="813"/>
      <c r="AB19" s="814"/>
    </row>
    <row r="20" spans="2:28" ht="6" customHeight="1" thickBot="1" x14ac:dyDescent="0.4">
      <c r="B20" s="733"/>
      <c r="C20" s="734"/>
      <c r="D20" s="734"/>
      <c r="E20" s="734"/>
      <c r="F20" s="734"/>
      <c r="G20" s="734"/>
      <c r="H20" s="734"/>
      <c r="I20" s="734"/>
      <c r="J20" s="734"/>
      <c r="K20" s="734"/>
      <c r="L20" s="734"/>
      <c r="M20" s="734"/>
      <c r="N20" s="734"/>
      <c r="O20" s="734"/>
      <c r="P20" s="734"/>
      <c r="Q20" s="734"/>
      <c r="R20" s="734"/>
      <c r="S20" s="734"/>
      <c r="T20" s="734"/>
      <c r="U20" s="734"/>
      <c r="V20" s="734"/>
      <c r="W20" s="734"/>
      <c r="X20" s="734"/>
      <c r="Y20" s="734"/>
      <c r="Z20" s="734"/>
      <c r="AA20" s="734"/>
      <c r="AB20" s="735"/>
    </row>
    <row r="21" spans="2:28" ht="36.65" customHeight="1" thickBot="1" x14ac:dyDescent="0.4">
      <c r="B21" s="721" t="s">
        <v>530</v>
      </c>
      <c r="C21" s="722"/>
      <c r="D21" s="722"/>
      <c r="E21" s="722"/>
      <c r="F21" s="722"/>
      <c r="G21" s="723"/>
      <c r="H21" s="815" t="s">
        <v>84</v>
      </c>
      <c r="I21" s="816"/>
      <c r="J21" s="817"/>
      <c r="K21" s="721" t="s">
        <v>969</v>
      </c>
      <c r="L21" s="722"/>
      <c r="M21" s="722"/>
      <c r="N21" s="722"/>
      <c r="O21" s="722"/>
      <c r="P21" s="722"/>
      <c r="Q21" s="722"/>
      <c r="R21" s="722"/>
      <c r="S21" s="722"/>
      <c r="T21" s="723"/>
      <c r="U21" s="818" t="s">
        <v>293</v>
      </c>
      <c r="V21" s="813"/>
      <c r="W21" s="813"/>
      <c r="X21" s="813"/>
      <c r="Y21" s="813"/>
      <c r="Z21" s="813"/>
      <c r="AA21" s="813"/>
      <c r="AB21" s="814"/>
    </row>
    <row r="22" spans="2:28" ht="6" customHeight="1" thickBot="1" x14ac:dyDescent="0.4">
      <c r="B22" s="690"/>
      <c r="C22" s="691"/>
      <c r="D22" s="691"/>
      <c r="E22" s="691"/>
      <c r="F22" s="691"/>
      <c r="G22" s="691"/>
      <c r="H22" s="691"/>
      <c r="I22" s="691"/>
      <c r="J22" s="691"/>
      <c r="K22" s="691"/>
      <c r="L22" s="691"/>
      <c r="M22" s="691"/>
      <c r="N22" s="691"/>
      <c r="O22" s="691"/>
      <c r="P22" s="691"/>
      <c r="Q22" s="691"/>
      <c r="R22" s="691"/>
      <c r="S22" s="691"/>
      <c r="T22" s="691"/>
      <c r="U22" s="691"/>
      <c r="V22" s="691"/>
      <c r="W22" s="691"/>
      <c r="X22" s="691"/>
      <c r="Y22" s="691"/>
      <c r="Z22" s="691"/>
      <c r="AA22" s="691"/>
      <c r="AB22" s="692"/>
    </row>
    <row r="23" spans="2:28" ht="33" customHeight="1" thickBot="1" x14ac:dyDescent="0.4">
      <c r="B23" s="721" t="s">
        <v>970</v>
      </c>
      <c r="C23" s="722"/>
      <c r="D23" s="722"/>
      <c r="E23" s="722"/>
      <c r="F23" s="722"/>
      <c r="G23" s="722"/>
      <c r="H23" s="723"/>
      <c r="I23" s="818" t="s">
        <v>96</v>
      </c>
      <c r="J23" s="813"/>
      <c r="K23" s="813"/>
      <c r="L23" s="813"/>
      <c r="M23" s="813"/>
      <c r="N23" s="813"/>
      <c r="O23" s="813"/>
      <c r="P23" s="813"/>
      <c r="Q23" s="813"/>
      <c r="R23" s="813"/>
      <c r="S23" s="813"/>
      <c r="T23" s="813"/>
      <c r="U23" s="813"/>
      <c r="V23" s="813"/>
      <c r="W23" s="813"/>
      <c r="X23" s="813"/>
      <c r="Y23" s="813"/>
      <c r="Z23" s="813"/>
      <c r="AA23" s="813"/>
      <c r="AB23" s="814"/>
    </row>
    <row r="24" spans="2:28" ht="6" customHeight="1" thickBot="1" x14ac:dyDescent="0.4">
      <c r="B24" s="733"/>
      <c r="C24" s="734"/>
      <c r="D24" s="734"/>
      <c r="E24" s="734"/>
      <c r="F24" s="734"/>
      <c r="G24" s="734"/>
      <c r="H24" s="734"/>
      <c r="I24" s="734"/>
      <c r="J24" s="734"/>
      <c r="K24" s="734"/>
      <c r="L24" s="734"/>
      <c r="M24" s="734"/>
      <c r="N24" s="734"/>
      <c r="O24" s="734"/>
      <c r="P24" s="734"/>
      <c r="Q24" s="734"/>
      <c r="R24" s="734"/>
      <c r="S24" s="734"/>
      <c r="T24" s="734"/>
      <c r="U24" s="734"/>
      <c r="V24" s="734"/>
      <c r="W24" s="734"/>
      <c r="X24" s="734"/>
      <c r="Y24" s="734"/>
      <c r="Z24" s="734"/>
      <c r="AA24" s="734"/>
      <c r="AB24" s="735"/>
    </row>
    <row r="25" spans="2:28" ht="26.5" customHeight="1" thickBot="1" x14ac:dyDescent="0.4">
      <c r="B25" s="721" t="s">
        <v>314</v>
      </c>
      <c r="C25" s="722"/>
      <c r="D25" s="722"/>
      <c r="E25" s="722"/>
      <c r="F25" s="722"/>
      <c r="G25" s="722"/>
      <c r="H25" s="722"/>
      <c r="I25" s="722"/>
      <c r="J25" s="722"/>
      <c r="K25" s="722"/>
      <c r="L25" s="722"/>
      <c r="M25" s="615"/>
      <c r="N25" s="721" t="s">
        <v>24</v>
      </c>
      <c r="O25" s="722"/>
      <c r="P25" s="722"/>
      <c r="Q25" s="722"/>
      <c r="R25" s="722"/>
      <c r="S25" s="722"/>
      <c r="T25" s="722"/>
      <c r="U25" s="722"/>
      <c r="V25" s="722"/>
      <c r="W25" s="722"/>
      <c r="X25" s="722"/>
      <c r="Y25" s="722"/>
      <c r="Z25" s="722"/>
      <c r="AA25" s="722"/>
      <c r="AB25" s="723"/>
    </row>
    <row r="26" spans="2:28" ht="48.65" customHeight="1" thickBot="1" x14ac:dyDescent="0.4">
      <c r="B26" s="810" t="s">
        <v>78</v>
      </c>
      <c r="C26" s="811"/>
      <c r="D26" s="811"/>
      <c r="E26" s="811"/>
      <c r="F26" s="811"/>
      <c r="G26" s="811"/>
      <c r="H26" s="811"/>
      <c r="I26" s="811"/>
      <c r="J26" s="811"/>
      <c r="K26" s="811"/>
      <c r="L26" s="811"/>
      <c r="M26" s="812"/>
      <c r="N26" s="813" t="s">
        <v>998</v>
      </c>
      <c r="O26" s="813"/>
      <c r="P26" s="813"/>
      <c r="Q26" s="813"/>
      <c r="R26" s="813"/>
      <c r="S26" s="813"/>
      <c r="T26" s="813"/>
      <c r="U26" s="813"/>
      <c r="V26" s="813"/>
      <c r="W26" s="813"/>
      <c r="X26" s="813"/>
      <c r="Y26" s="813"/>
      <c r="Z26" s="813"/>
      <c r="AA26" s="813"/>
      <c r="AB26" s="814"/>
    </row>
    <row r="27" spans="2:28" ht="6" customHeight="1" thickBot="1" x14ac:dyDescent="0.4">
      <c r="B27" s="733"/>
      <c r="C27" s="734"/>
      <c r="D27" s="734"/>
      <c r="E27" s="734"/>
      <c r="F27" s="734"/>
      <c r="G27" s="734"/>
      <c r="H27" s="734"/>
      <c r="I27" s="734"/>
      <c r="J27" s="734"/>
      <c r="K27" s="734"/>
      <c r="L27" s="734"/>
      <c r="M27" s="734"/>
      <c r="N27" s="734"/>
      <c r="O27" s="734"/>
      <c r="P27" s="734"/>
      <c r="Q27" s="734"/>
      <c r="R27" s="734"/>
      <c r="S27" s="734"/>
      <c r="T27" s="734"/>
      <c r="U27" s="734"/>
      <c r="V27" s="734"/>
      <c r="W27" s="734"/>
      <c r="X27" s="734"/>
      <c r="Y27" s="734"/>
      <c r="Z27" s="734"/>
      <c r="AA27" s="734"/>
      <c r="AB27" s="735"/>
    </row>
    <row r="28" spans="2:28" ht="18" customHeight="1" thickBot="1" x14ac:dyDescent="0.4">
      <c r="B28" s="798" t="s">
        <v>972</v>
      </c>
      <c r="C28" s="799"/>
      <c r="D28" s="799"/>
      <c r="E28" s="799"/>
      <c r="F28" s="799"/>
      <c r="G28" s="799"/>
      <c r="H28" s="800"/>
      <c r="I28" s="804" t="s">
        <v>1024</v>
      </c>
      <c r="J28" s="805"/>
      <c r="K28" s="805"/>
      <c r="L28" s="806"/>
      <c r="M28" s="721" t="s">
        <v>22</v>
      </c>
      <c r="N28" s="722"/>
      <c r="O28" s="722"/>
      <c r="P28" s="722"/>
      <c r="Q28" s="722"/>
      <c r="R28" s="722"/>
      <c r="S28" s="722"/>
      <c r="T28" s="722"/>
      <c r="U28" s="722"/>
      <c r="V28" s="722"/>
      <c r="W28" s="723"/>
      <c r="X28" s="721" t="s">
        <v>18</v>
      </c>
      <c r="Y28" s="722"/>
      <c r="Z28" s="722"/>
      <c r="AA28" s="722"/>
      <c r="AB28" s="723"/>
    </row>
    <row r="29" spans="2:28" ht="43.5" customHeight="1" thickBot="1" x14ac:dyDescent="0.4">
      <c r="B29" s="801"/>
      <c r="C29" s="802"/>
      <c r="D29" s="802"/>
      <c r="E29" s="802"/>
      <c r="F29" s="802"/>
      <c r="G29" s="802"/>
      <c r="H29" s="803"/>
      <c r="I29" s="807"/>
      <c r="J29" s="808"/>
      <c r="K29" s="808"/>
      <c r="L29" s="809"/>
      <c r="M29" s="837" t="s">
        <v>85</v>
      </c>
      <c r="N29" s="811"/>
      <c r="O29" s="811"/>
      <c r="P29" s="811"/>
      <c r="Q29" s="811"/>
      <c r="R29" s="811"/>
      <c r="S29" s="811"/>
      <c r="T29" s="811"/>
      <c r="U29" s="811"/>
      <c r="V29" s="811"/>
      <c r="W29" s="812"/>
      <c r="X29" s="810" t="s">
        <v>20</v>
      </c>
      <c r="Y29" s="811"/>
      <c r="Z29" s="811"/>
      <c r="AA29" s="811"/>
      <c r="AB29" s="812"/>
    </row>
    <row r="30" spans="2:28" ht="6" customHeight="1" thickBot="1" x14ac:dyDescent="0.4">
      <c r="B30" s="733"/>
      <c r="C30" s="734"/>
      <c r="D30" s="734"/>
      <c r="E30" s="734"/>
      <c r="F30" s="734"/>
      <c r="G30" s="734"/>
      <c r="H30" s="734"/>
      <c r="I30" s="734"/>
      <c r="J30" s="734"/>
      <c r="K30" s="734"/>
      <c r="L30" s="734"/>
      <c r="M30" s="734"/>
      <c r="N30" s="734"/>
      <c r="O30" s="734"/>
      <c r="P30" s="734"/>
      <c r="Q30" s="734"/>
      <c r="R30" s="734"/>
      <c r="S30" s="734"/>
      <c r="T30" s="734"/>
      <c r="U30" s="734"/>
      <c r="V30" s="734"/>
      <c r="W30" s="734"/>
      <c r="X30" s="734"/>
      <c r="Y30" s="734"/>
      <c r="Z30" s="734"/>
      <c r="AA30" s="734"/>
      <c r="AB30" s="735"/>
    </row>
    <row r="31" spans="2:28" ht="15" customHeight="1" thickBot="1" x14ac:dyDescent="0.4">
      <c r="B31" s="778" t="s">
        <v>975</v>
      </c>
      <c r="C31" s="779"/>
      <c r="D31" s="779"/>
      <c r="E31" s="779"/>
      <c r="F31" s="779"/>
      <c r="G31" s="779"/>
      <c r="H31" s="779"/>
      <c r="I31" s="779"/>
      <c r="J31" s="780"/>
      <c r="K31" s="787" t="s">
        <v>35</v>
      </c>
      <c r="L31" s="788"/>
      <c r="M31" s="788"/>
      <c r="N31" s="788"/>
      <c r="O31" s="788"/>
      <c r="P31" s="788"/>
      <c r="Q31" s="788"/>
      <c r="R31" s="788"/>
      <c r="S31" s="789" t="s">
        <v>36</v>
      </c>
      <c r="T31" s="789"/>
      <c r="U31" s="789"/>
      <c r="V31" s="789"/>
      <c r="W31" s="790"/>
      <c r="X31" s="791" t="s">
        <v>37</v>
      </c>
      <c r="Y31" s="792"/>
      <c r="Z31" s="793"/>
      <c r="AA31" s="793"/>
      <c r="AB31" s="794"/>
    </row>
    <row r="32" spans="2:28" ht="14.25" customHeight="1" x14ac:dyDescent="0.35">
      <c r="B32" s="781"/>
      <c r="C32" s="782"/>
      <c r="D32" s="782"/>
      <c r="E32" s="782"/>
      <c r="F32" s="782"/>
      <c r="G32" s="782"/>
      <c r="H32" s="782"/>
      <c r="I32" s="782"/>
      <c r="J32" s="783"/>
      <c r="K32" s="795" t="s">
        <v>38</v>
      </c>
      <c r="L32" s="771"/>
      <c r="M32" s="771"/>
      <c r="N32" s="771"/>
      <c r="O32" s="771" t="s">
        <v>39</v>
      </c>
      <c r="P32" s="771"/>
      <c r="Q32" s="771"/>
      <c r="R32" s="771"/>
      <c r="S32" s="771" t="s">
        <v>38</v>
      </c>
      <c r="T32" s="771"/>
      <c r="U32" s="771" t="s">
        <v>39</v>
      </c>
      <c r="V32" s="771"/>
      <c r="W32" s="771"/>
      <c r="X32" s="796" t="s">
        <v>38</v>
      </c>
      <c r="Y32" s="797"/>
      <c r="Z32" s="771" t="s">
        <v>39</v>
      </c>
      <c r="AA32" s="771"/>
      <c r="AB32" s="772"/>
    </row>
    <row r="33" spans="2:28" ht="27.75" customHeight="1" thickBot="1" x14ac:dyDescent="0.4">
      <c r="B33" s="784"/>
      <c r="C33" s="785"/>
      <c r="D33" s="785"/>
      <c r="E33" s="785"/>
      <c r="F33" s="785"/>
      <c r="G33" s="785"/>
      <c r="H33" s="785"/>
      <c r="I33" s="785"/>
      <c r="J33" s="786"/>
      <c r="K33" s="1028" t="s">
        <v>98</v>
      </c>
      <c r="L33" s="1029"/>
      <c r="M33" s="1029"/>
      <c r="N33" s="1030"/>
      <c r="O33" s="1031" t="s">
        <v>1025</v>
      </c>
      <c r="P33" s="1029"/>
      <c r="Q33" s="1029"/>
      <c r="R33" s="1030"/>
      <c r="S33" s="1031" t="s">
        <v>100</v>
      </c>
      <c r="T33" s="1030"/>
      <c r="U33" s="1031" t="s">
        <v>1026</v>
      </c>
      <c r="V33" s="1029"/>
      <c r="W33" s="1030"/>
      <c r="X33" s="1032" t="s">
        <v>88</v>
      </c>
      <c r="Y33" s="1032"/>
      <c r="Z33" s="1031" t="s">
        <v>1027</v>
      </c>
      <c r="AA33" s="1029"/>
      <c r="AB33" s="1030"/>
    </row>
    <row r="34" spans="2:28" ht="6" customHeight="1" thickBot="1" x14ac:dyDescent="0.4">
      <c r="B34" s="733"/>
      <c r="C34" s="734"/>
      <c r="D34" s="734"/>
      <c r="E34" s="734"/>
      <c r="F34" s="734"/>
      <c r="G34" s="734"/>
      <c r="H34" s="734"/>
      <c r="I34" s="734"/>
      <c r="J34" s="734"/>
      <c r="K34" s="734"/>
      <c r="L34" s="734"/>
      <c r="M34" s="734"/>
      <c r="N34" s="734"/>
      <c r="O34" s="734"/>
      <c r="P34" s="734"/>
      <c r="Q34" s="734"/>
      <c r="R34" s="734"/>
      <c r="S34" s="734"/>
      <c r="T34" s="734"/>
      <c r="U34" s="734"/>
      <c r="V34" s="734"/>
      <c r="W34" s="734"/>
      <c r="X34" s="734"/>
      <c r="Y34" s="734"/>
      <c r="Z34" s="734"/>
      <c r="AA34" s="734"/>
      <c r="AB34" s="735"/>
    </row>
    <row r="35" spans="2:28" s="522" customFormat="1" ht="15" customHeight="1" thickBot="1" x14ac:dyDescent="0.4">
      <c r="B35" s="764" t="s">
        <v>40</v>
      </c>
      <c r="C35" s="765"/>
      <c r="D35" s="765"/>
      <c r="E35" s="765"/>
      <c r="F35" s="765"/>
      <c r="G35" s="765"/>
      <c r="H35" s="766"/>
      <c r="I35" s="766"/>
      <c r="J35" s="766"/>
      <c r="K35" s="765"/>
      <c r="L35" s="765"/>
      <c r="M35" s="765"/>
      <c r="N35" s="765"/>
      <c r="O35" s="765"/>
      <c r="P35" s="765"/>
      <c r="Q35" s="765"/>
      <c r="R35" s="765"/>
      <c r="S35" s="765"/>
      <c r="T35" s="765"/>
      <c r="U35" s="765"/>
      <c r="V35" s="765"/>
      <c r="W35" s="765"/>
      <c r="X35" s="765"/>
      <c r="Y35" s="765"/>
      <c r="Z35" s="765"/>
      <c r="AA35" s="765"/>
      <c r="AB35" s="767"/>
    </row>
    <row r="36" spans="2:28" s="522" customFormat="1" ht="44.25" customHeight="1" thickBot="1" x14ac:dyDescent="0.4">
      <c r="B36" s="1023" t="s">
        <v>41</v>
      </c>
      <c r="C36" s="766"/>
      <c r="D36" s="766"/>
      <c r="E36" s="766"/>
      <c r="F36" s="766"/>
      <c r="G36" s="1024"/>
      <c r="H36" s="606" t="s">
        <v>103</v>
      </c>
      <c r="I36" s="606" t="s">
        <v>104</v>
      </c>
      <c r="J36" s="603" t="s">
        <v>42</v>
      </c>
      <c r="K36" s="768" t="s">
        <v>43</v>
      </c>
      <c r="L36" s="769"/>
      <c r="M36" s="769"/>
      <c r="N36" s="769"/>
      <c r="O36" s="769"/>
      <c r="P36" s="769"/>
      <c r="Q36" s="769"/>
      <c r="R36" s="769"/>
      <c r="S36" s="769"/>
      <c r="T36" s="769"/>
      <c r="U36" s="769"/>
      <c r="V36" s="769"/>
      <c r="W36" s="769"/>
      <c r="X36" s="769"/>
      <c r="Y36" s="769"/>
      <c r="Z36" s="769"/>
      <c r="AA36" s="769"/>
      <c r="AB36" s="770"/>
    </row>
    <row r="37" spans="2:28" s="522" customFormat="1" ht="155.25" customHeight="1" x14ac:dyDescent="0.35">
      <c r="B37" s="1025" t="s">
        <v>538</v>
      </c>
      <c r="C37" s="1026"/>
      <c r="D37" s="1026"/>
      <c r="E37" s="1026"/>
      <c r="F37" s="1026"/>
      <c r="G37" s="1027"/>
      <c r="H37" s="174">
        <v>0.63423611111111111</v>
      </c>
      <c r="I37" s="166">
        <v>112</v>
      </c>
      <c r="J37" s="175">
        <v>0.33958333333333335</v>
      </c>
      <c r="K37" s="1020" t="s">
        <v>1028</v>
      </c>
      <c r="L37" s="1021"/>
      <c r="M37" s="1021"/>
      <c r="N37" s="1021"/>
      <c r="O37" s="1021"/>
      <c r="P37" s="1021"/>
      <c r="Q37" s="1021"/>
      <c r="R37" s="1021"/>
      <c r="S37" s="1021"/>
      <c r="T37" s="1021"/>
      <c r="U37" s="1021"/>
      <c r="V37" s="1021"/>
      <c r="W37" s="1021"/>
      <c r="X37" s="1021"/>
      <c r="Y37" s="1021"/>
      <c r="Z37" s="1021"/>
      <c r="AA37" s="1021"/>
      <c r="AB37" s="1022"/>
    </row>
    <row r="38" spans="2:28" s="522" customFormat="1" ht="148.5" customHeight="1" x14ac:dyDescent="0.35">
      <c r="B38" s="1017" t="s">
        <v>540</v>
      </c>
      <c r="C38" s="1018"/>
      <c r="D38" s="1018"/>
      <c r="E38" s="1018"/>
      <c r="F38" s="1018"/>
      <c r="G38" s="1019"/>
      <c r="H38" s="174">
        <v>0.47986111111111113</v>
      </c>
      <c r="I38" s="489">
        <v>167</v>
      </c>
      <c r="J38" s="175">
        <v>0.34305555555555556</v>
      </c>
      <c r="K38" s="1020" t="s">
        <v>1029</v>
      </c>
      <c r="L38" s="1021"/>
      <c r="M38" s="1021"/>
      <c r="N38" s="1021"/>
      <c r="O38" s="1021"/>
      <c r="P38" s="1021"/>
      <c r="Q38" s="1021"/>
      <c r="R38" s="1021"/>
      <c r="S38" s="1021"/>
      <c r="T38" s="1021"/>
      <c r="U38" s="1021"/>
      <c r="V38" s="1021"/>
      <c r="W38" s="1021"/>
      <c r="X38" s="1021"/>
      <c r="Y38" s="1021"/>
      <c r="Z38" s="1021"/>
      <c r="AA38" s="1021"/>
      <c r="AB38" s="1022"/>
    </row>
    <row r="39" spans="2:28" s="522" customFormat="1" ht="156.75" customHeight="1" x14ac:dyDescent="0.35">
      <c r="B39" s="1017" t="s">
        <v>541</v>
      </c>
      <c r="C39" s="1018"/>
      <c r="D39" s="1018"/>
      <c r="E39" s="1018"/>
      <c r="F39" s="1018"/>
      <c r="G39" s="1019"/>
      <c r="H39" s="174">
        <v>0.17152777777777778</v>
      </c>
      <c r="I39" s="489">
        <v>129</v>
      </c>
      <c r="J39" s="175">
        <v>0.31874999999999998</v>
      </c>
      <c r="K39" s="1020" t="s">
        <v>1030</v>
      </c>
      <c r="L39" s="1021"/>
      <c r="M39" s="1021"/>
      <c r="N39" s="1021"/>
      <c r="O39" s="1021"/>
      <c r="P39" s="1021"/>
      <c r="Q39" s="1021"/>
      <c r="R39" s="1021"/>
      <c r="S39" s="1021"/>
      <c r="T39" s="1021"/>
      <c r="U39" s="1021"/>
      <c r="V39" s="1021"/>
      <c r="W39" s="1021"/>
      <c r="X39" s="1021"/>
      <c r="Y39" s="1021"/>
      <c r="Z39" s="1021"/>
      <c r="AA39" s="1021"/>
      <c r="AB39" s="1022"/>
    </row>
    <row r="40" spans="2:28" s="522" customFormat="1" ht="15" thickBot="1" x14ac:dyDescent="0.4">
      <c r="B40" s="740"/>
      <c r="C40" s="741"/>
      <c r="D40" s="741"/>
      <c r="E40" s="741"/>
      <c r="F40" s="741"/>
      <c r="G40" s="742"/>
      <c r="H40" s="625"/>
      <c r="I40" s="501"/>
      <c r="J40" s="626" t="e">
        <f>+H40/I40</f>
        <v>#DIV/0!</v>
      </c>
      <c r="K40" s="743"/>
      <c r="L40" s="744"/>
      <c r="M40" s="744"/>
      <c r="N40" s="744"/>
      <c r="O40" s="744"/>
      <c r="P40" s="744"/>
      <c r="Q40" s="744"/>
      <c r="R40" s="744"/>
      <c r="S40" s="744"/>
      <c r="T40" s="744"/>
      <c r="U40" s="744"/>
      <c r="V40" s="744"/>
      <c r="W40" s="744"/>
      <c r="X40" s="744"/>
      <c r="Y40" s="744"/>
      <c r="Z40" s="744"/>
      <c r="AA40" s="744"/>
      <c r="AB40" s="745"/>
    </row>
    <row r="41" spans="2:28" s="522" customFormat="1" ht="15.75" customHeight="1" thickBot="1" x14ac:dyDescent="0.4">
      <c r="B41" s="746" t="s">
        <v>46</v>
      </c>
      <c r="C41" s="747"/>
      <c r="D41" s="747"/>
      <c r="E41" s="747"/>
      <c r="F41" s="747"/>
      <c r="G41" s="748"/>
      <c r="H41" s="628">
        <f>SUM(H37:H40)</f>
        <v>1.285625</v>
      </c>
      <c r="I41" s="628">
        <f>SUM(I37:I40)</f>
        <v>408</v>
      </c>
      <c r="J41" s="633">
        <f>AVERAGE(J37:J39)</f>
        <v>0.33379629629629631</v>
      </c>
      <c r="K41" s="749"/>
      <c r="L41" s="750"/>
      <c r="M41" s="750"/>
      <c r="N41" s="750"/>
      <c r="O41" s="750"/>
      <c r="P41" s="750"/>
      <c r="Q41" s="750"/>
      <c r="R41" s="750"/>
      <c r="S41" s="750"/>
      <c r="T41" s="750"/>
      <c r="U41" s="750"/>
      <c r="V41" s="750"/>
      <c r="W41" s="750"/>
      <c r="X41" s="750"/>
      <c r="Y41" s="750"/>
      <c r="Z41" s="750"/>
      <c r="AA41" s="750"/>
      <c r="AB41" s="751"/>
    </row>
    <row r="42" spans="2:28" s="522" customFormat="1" ht="6" customHeight="1" thickBot="1" x14ac:dyDescent="0.4">
      <c r="B42" s="718"/>
      <c r="C42" s="719"/>
      <c r="D42" s="719"/>
      <c r="E42" s="719"/>
      <c r="F42" s="719"/>
      <c r="G42" s="719"/>
      <c r="H42" s="719"/>
      <c r="I42" s="719"/>
      <c r="J42" s="719"/>
      <c r="K42" s="719"/>
      <c r="L42" s="719"/>
      <c r="M42" s="719"/>
      <c r="N42" s="719"/>
      <c r="O42" s="719"/>
      <c r="P42" s="719"/>
      <c r="Q42" s="719"/>
      <c r="R42" s="719"/>
      <c r="S42" s="719"/>
      <c r="T42" s="719"/>
      <c r="U42" s="719"/>
      <c r="V42" s="719"/>
      <c r="W42" s="719"/>
      <c r="X42" s="719"/>
      <c r="Y42" s="719"/>
      <c r="Z42" s="719"/>
      <c r="AA42" s="719"/>
      <c r="AB42" s="720"/>
    </row>
    <row r="43" spans="2:28" s="522" customFormat="1" ht="14.5" customHeight="1" thickBot="1" x14ac:dyDescent="0.4">
      <c r="B43" s="721" t="s">
        <v>981</v>
      </c>
      <c r="C43" s="722"/>
      <c r="D43" s="722"/>
      <c r="E43" s="722"/>
      <c r="F43" s="722"/>
      <c r="G43" s="722"/>
      <c r="H43" s="722"/>
      <c r="I43" s="722"/>
      <c r="J43" s="722"/>
      <c r="K43" s="722"/>
      <c r="L43" s="722"/>
      <c r="M43" s="722"/>
      <c r="N43" s="722"/>
      <c r="O43" s="722"/>
      <c r="P43" s="722"/>
      <c r="Q43" s="722"/>
      <c r="R43" s="722"/>
      <c r="S43" s="722"/>
      <c r="T43" s="722"/>
      <c r="U43" s="722"/>
      <c r="V43" s="722"/>
      <c r="W43" s="722"/>
      <c r="X43" s="722"/>
      <c r="Y43" s="722"/>
      <c r="Z43" s="722"/>
      <c r="AA43" s="722"/>
      <c r="AB43" s="723"/>
    </row>
    <row r="44" spans="2:28" ht="21" customHeight="1" x14ac:dyDescent="0.35">
      <c r="B44" s="724" t="s">
        <v>81</v>
      </c>
      <c r="C44" s="725"/>
      <c r="D44" s="725"/>
      <c r="E44" s="725"/>
      <c r="F44" s="725"/>
      <c r="G44" s="725"/>
      <c r="H44" s="725"/>
      <c r="I44" s="725"/>
      <c r="J44" s="725"/>
      <c r="K44" s="725"/>
      <c r="L44" s="725"/>
      <c r="M44" s="725"/>
      <c r="N44" s="725"/>
      <c r="O44" s="725"/>
      <c r="P44" s="725"/>
      <c r="Q44" s="725"/>
      <c r="R44" s="725"/>
      <c r="S44" s="725"/>
      <c r="T44" s="725"/>
      <c r="U44" s="725"/>
      <c r="V44" s="725"/>
      <c r="W44" s="725"/>
      <c r="X44" s="725"/>
      <c r="Y44" s="725"/>
      <c r="Z44" s="725"/>
      <c r="AA44" s="725"/>
      <c r="AB44" s="726"/>
    </row>
    <row r="45" spans="2:28" ht="21" customHeight="1" x14ac:dyDescent="0.35">
      <c r="B45" s="727"/>
      <c r="C45" s="728"/>
      <c r="D45" s="728"/>
      <c r="E45" s="728"/>
      <c r="F45" s="728"/>
      <c r="G45" s="728"/>
      <c r="H45" s="728"/>
      <c r="I45" s="728"/>
      <c r="J45" s="728"/>
      <c r="K45" s="728"/>
      <c r="L45" s="728"/>
      <c r="M45" s="728"/>
      <c r="N45" s="728"/>
      <c r="O45" s="728"/>
      <c r="P45" s="728"/>
      <c r="Q45" s="728"/>
      <c r="R45" s="728"/>
      <c r="S45" s="728"/>
      <c r="T45" s="728"/>
      <c r="U45" s="728"/>
      <c r="V45" s="728"/>
      <c r="W45" s="728"/>
      <c r="X45" s="728"/>
      <c r="Y45" s="728"/>
      <c r="Z45" s="728"/>
      <c r="AA45" s="728"/>
      <c r="AB45" s="729"/>
    </row>
    <row r="46" spans="2:28" ht="21" customHeight="1" x14ac:dyDescent="0.35">
      <c r="B46" s="727"/>
      <c r="C46" s="728"/>
      <c r="D46" s="728"/>
      <c r="E46" s="728"/>
      <c r="F46" s="728"/>
      <c r="G46" s="728"/>
      <c r="H46" s="728"/>
      <c r="I46" s="728"/>
      <c r="J46" s="728"/>
      <c r="K46" s="728"/>
      <c r="L46" s="728"/>
      <c r="M46" s="728"/>
      <c r="N46" s="728"/>
      <c r="O46" s="728"/>
      <c r="P46" s="728"/>
      <c r="Q46" s="728"/>
      <c r="R46" s="728"/>
      <c r="S46" s="728"/>
      <c r="T46" s="728"/>
      <c r="U46" s="728"/>
      <c r="V46" s="728"/>
      <c r="W46" s="728"/>
      <c r="X46" s="728"/>
      <c r="Y46" s="728"/>
      <c r="Z46" s="728"/>
      <c r="AA46" s="728"/>
      <c r="AB46" s="729"/>
    </row>
    <row r="47" spans="2:28" ht="21" customHeight="1" x14ac:dyDescent="0.35">
      <c r="B47" s="727"/>
      <c r="C47" s="728"/>
      <c r="D47" s="728"/>
      <c r="E47" s="728"/>
      <c r="F47" s="728"/>
      <c r="G47" s="728"/>
      <c r="H47" s="728"/>
      <c r="I47" s="728"/>
      <c r="J47" s="728"/>
      <c r="K47" s="728"/>
      <c r="L47" s="728"/>
      <c r="M47" s="728"/>
      <c r="N47" s="728"/>
      <c r="O47" s="728"/>
      <c r="P47" s="728"/>
      <c r="Q47" s="728"/>
      <c r="R47" s="728"/>
      <c r="S47" s="728"/>
      <c r="T47" s="728"/>
      <c r="U47" s="728"/>
      <c r="V47" s="728"/>
      <c r="W47" s="728"/>
      <c r="X47" s="728"/>
      <c r="Y47" s="728"/>
      <c r="Z47" s="728"/>
      <c r="AA47" s="728"/>
      <c r="AB47" s="729"/>
    </row>
    <row r="48" spans="2:28" ht="21" customHeight="1" x14ac:dyDescent="0.35">
      <c r="B48" s="727"/>
      <c r="C48" s="728"/>
      <c r="D48" s="728"/>
      <c r="E48" s="728"/>
      <c r="F48" s="728"/>
      <c r="G48" s="728"/>
      <c r="H48" s="728"/>
      <c r="I48" s="728"/>
      <c r="J48" s="728"/>
      <c r="K48" s="728"/>
      <c r="L48" s="728"/>
      <c r="M48" s="728"/>
      <c r="N48" s="728"/>
      <c r="O48" s="728"/>
      <c r="P48" s="728"/>
      <c r="Q48" s="728"/>
      <c r="R48" s="728"/>
      <c r="S48" s="728"/>
      <c r="T48" s="728"/>
      <c r="U48" s="728"/>
      <c r="V48" s="728"/>
      <c r="W48" s="728"/>
      <c r="X48" s="728"/>
      <c r="Y48" s="728"/>
      <c r="Z48" s="728"/>
      <c r="AA48" s="728"/>
      <c r="AB48" s="729"/>
    </row>
    <row r="49" spans="2:28" ht="21" customHeight="1" x14ac:dyDescent="0.35">
      <c r="B49" s="727"/>
      <c r="C49" s="728"/>
      <c r="D49" s="728"/>
      <c r="E49" s="728"/>
      <c r="F49" s="728"/>
      <c r="G49" s="728"/>
      <c r="H49" s="728"/>
      <c r="I49" s="728"/>
      <c r="J49" s="728"/>
      <c r="K49" s="728"/>
      <c r="L49" s="728"/>
      <c r="M49" s="728"/>
      <c r="N49" s="728"/>
      <c r="O49" s="728"/>
      <c r="P49" s="728"/>
      <c r="Q49" s="728"/>
      <c r="R49" s="728"/>
      <c r="S49" s="728"/>
      <c r="T49" s="728"/>
      <c r="U49" s="728"/>
      <c r="V49" s="728"/>
      <c r="W49" s="728"/>
      <c r="X49" s="728"/>
      <c r="Y49" s="728"/>
      <c r="Z49" s="728"/>
      <c r="AA49" s="728"/>
      <c r="AB49" s="729"/>
    </row>
    <row r="50" spans="2:28" ht="21" customHeight="1" x14ac:dyDescent="0.35">
      <c r="B50" s="727"/>
      <c r="C50" s="728"/>
      <c r="D50" s="728"/>
      <c r="E50" s="728"/>
      <c r="F50" s="728"/>
      <c r="G50" s="728"/>
      <c r="H50" s="728"/>
      <c r="I50" s="728"/>
      <c r="J50" s="728"/>
      <c r="K50" s="728"/>
      <c r="L50" s="728"/>
      <c r="M50" s="728"/>
      <c r="N50" s="728"/>
      <c r="O50" s="728"/>
      <c r="P50" s="728"/>
      <c r="Q50" s="728"/>
      <c r="R50" s="728"/>
      <c r="S50" s="728"/>
      <c r="T50" s="728"/>
      <c r="U50" s="728"/>
      <c r="V50" s="728"/>
      <c r="W50" s="728"/>
      <c r="X50" s="728"/>
      <c r="Y50" s="728"/>
      <c r="Z50" s="728"/>
      <c r="AA50" s="728"/>
      <c r="AB50" s="729"/>
    </row>
    <row r="51" spans="2:28" ht="21" customHeight="1" x14ac:dyDescent="0.35">
      <c r="B51" s="727"/>
      <c r="C51" s="728"/>
      <c r="D51" s="728"/>
      <c r="E51" s="728"/>
      <c r="F51" s="728"/>
      <c r="G51" s="728"/>
      <c r="H51" s="728"/>
      <c r="I51" s="728"/>
      <c r="J51" s="728"/>
      <c r="K51" s="728"/>
      <c r="L51" s="728"/>
      <c r="M51" s="728"/>
      <c r="N51" s="728"/>
      <c r="O51" s="728"/>
      <c r="P51" s="728"/>
      <c r="Q51" s="728"/>
      <c r="R51" s="728"/>
      <c r="S51" s="728"/>
      <c r="T51" s="728"/>
      <c r="U51" s="728"/>
      <c r="V51" s="728"/>
      <c r="W51" s="728"/>
      <c r="X51" s="728"/>
      <c r="Y51" s="728"/>
      <c r="Z51" s="728"/>
      <c r="AA51" s="728"/>
      <c r="AB51" s="729"/>
    </row>
    <row r="52" spans="2:28" ht="21" customHeight="1" x14ac:dyDescent="0.35">
      <c r="B52" s="727"/>
      <c r="C52" s="728"/>
      <c r="D52" s="728"/>
      <c r="E52" s="728"/>
      <c r="F52" s="728"/>
      <c r="G52" s="728"/>
      <c r="H52" s="728"/>
      <c r="I52" s="728"/>
      <c r="J52" s="728"/>
      <c r="K52" s="728"/>
      <c r="L52" s="728"/>
      <c r="M52" s="728"/>
      <c r="N52" s="728"/>
      <c r="O52" s="728"/>
      <c r="P52" s="728"/>
      <c r="Q52" s="728"/>
      <c r="R52" s="728"/>
      <c r="S52" s="728"/>
      <c r="T52" s="728"/>
      <c r="U52" s="728"/>
      <c r="V52" s="728"/>
      <c r="W52" s="728"/>
      <c r="X52" s="728"/>
      <c r="Y52" s="728"/>
      <c r="Z52" s="728"/>
      <c r="AA52" s="728"/>
      <c r="AB52" s="729"/>
    </row>
    <row r="53" spans="2:28" ht="21" customHeight="1" thickBot="1" x14ac:dyDescent="0.4">
      <c r="B53" s="730"/>
      <c r="C53" s="731"/>
      <c r="D53" s="731"/>
      <c r="E53" s="731"/>
      <c r="F53" s="731"/>
      <c r="G53" s="731"/>
      <c r="H53" s="731"/>
      <c r="I53" s="731"/>
      <c r="J53" s="731"/>
      <c r="K53" s="731"/>
      <c r="L53" s="731"/>
      <c r="M53" s="731"/>
      <c r="N53" s="731"/>
      <c r="O53" s="731"/>
      <c r="P53" s="731"/>
      <c r="Q53" s="731"/>
      <c r="R53" s="731"/>
      <c r="S53" s="731"/>
      <c r="T53" s="731"/>
      <c r="U53" s="731"/>
      <c r="V53" s="731"/>
      <c r="W53" s="731"/>
      <c r="X53" s="731"/>
      <c r="Y53" s="731"/>
      <c r="Z53" s="731"/>
      <c r="AA53" s="731"/>
      <c r="AB53" s="732"/>
    </row>
    <row r="54" spans="2:28" ht="6" customHeight="1" thickBot="1" x14ac:dyDescent="0.4">
      <c r="B54" s="733"/>
      <c r="C54" s="734"/>
      <c r="D54" s="734"/>
      <c r="E54" s="734"/>
      <c r="F54" s="734"/>
      <c r="G54" s="734"/>
      <c r="H54" s="734"/>
      <c r="I54" s="734"/>
      <c r="J54" s="734"/>
      <c r="K54" s="734"/>
      <c r="L54" s="734"/>
      <c r="M54" s="734"/>
      <c r="N54" s="734"/>
      <c r="O54" s="734"/>
      <c r="P54" s="734"/>
      <c r="Q54" s="734"/>
      <c r="R54" s="734"/>
      <c r="S54" s="734"/>
      <c r="T54" s="734"/>
      <c r="U54" s="734"/>
      <c r="V54" s="734"/>
      <c r="W54" s="734"/>
      <c r="X54" s="734"/>
      <c r="Y54" s="734"/>
      <c r="Z54" s="734"/>
      <c r="AA54" s="734"/>
      <c r="AB54" s="735"/>
    </row>
    <row r="55" spans="2:28" ht="27" customHeight="1" x14ac:dyDescent="0.35">
      <c r="B55" s="736" t="s">
        <v>41</v>
      </c>
      <c r="C55" s="737"/>
      <c r="D55" s="737"/>
      <c r="E55" s="737"/>
      <c r="F55" s="737"/>
      <c r="G55" s="737"/>
      <c r="H55" s="737" t="s">
        <v>68</v>
      </c>
      <c r="I55" s="737"/>
      <c r="J55" s="737" t="s">
        <v>48</v>
      </c>
      <c r="K55" s="737"/>
      <c r="L55" s="737"/>
      <c r="M55" s="737"/>
      <c r="N55" s="737" t="s">
        <v>49</v>
      </c>
      <c r="O55" s="737"/>
      <c r="P55" s="737"/>
      <c r="Q55" s="737"/>
      <c r="R55" s="737"/>
      <c r="S55" s="737"/>
      <c r="T55" s="737"/>
      <c r="U55" s="737"/>
      <c r="V55" s="738" t="s">
        <v>50</v>
      </c>
      <c r="W55" s="738"/>
      <c r="X55" s="738"/>
      <c r="Y55" s="738"/>
      <c r="Z55" s="738"/>
      <c r="AA55" s="738"/>
      <c r="AB55" s="739"/>
    </row>
    <row r="56" spans="2:28" ht="68.25" customHeight="1" x14ac:dyDescent="0.35">
      <c r="B56" s="714" t="s">
        <v>538</v>
      </c>
      <c r="C56" s="712"/>
      <c r="D56" s="712"/>
      <c r="E56" s="712"/>
      <c r="F56" s="712"/>
      <c r="G56" s="715"/>
      <c r="H56" s="1041" t="s">
        <v>105</v>
      </c>
      <c r="I56" s="1010"/>
      <c r="J56" s="1009" t="s">
        <v>106</v>
      </c>
      <c r="K56" s="1010"/>
      <c r="L56" s="1010"/>
      <c r="M56" s="1010"/>
      <c r="N56" s="1014" t="s">
        <v>107</v>
      </c>
      <c r="O56" s="1015"/>
      <c r="P56" s="1015"/>
      <c r="Q56" s="1015"/>
      <c r="R56" s="1015"/>
      <c r="S56" s="1015"/>
      <c r="T56" s="1015"/>
      <c r="U56" s="1016"/>
      <c r="V56" s="716" t="s">
        <v>1031</v>
      </c>
      <c r="W56" s="716"/>
      <c r="X56" s="716"/>
      <c r="Y56" s="716"/>
      <c r="Z56" s="716"/>
      <c r="AA56" s="716"/>
      <c r="AB56" s="717"/>
    </row>
    <row r="57" spans="2:28" ht="68.25" customHeight="1" x14ac:dyDescent="0.35">
      <c r="B57" s="714" t="s">
        <v>540</v>
      </c>
      <c r="C57" s="712"/>
      <c r="D57" s="712"/>
      <c r="E57" s="712"/>
      <c r="F57" s="712"/>
      <c r="G57" s="715"/>
      <c r="H57" s="1041" t="s">
        <v>925</v>
      </c>
      <c r="I57" s="1010"/>
      <c r="J57" s="1011" t="s">
        <v>926</v>
      </c>
      <c r="K57" s="1012"/>
      <c r="L57" s="1012"/>
      <c r="M57" s="1013"/>
      <c r="N57" s="1014" t="s">
        <v>1032</v>
      </c>
      <c r="O57" s="1015"/>
      <c r="P57" s="1015"/>
      <c r="Q57" s="1015"/>
      <c r="R57" s="1015"/>
      <c r="S57" s="1015"/>
      <c r="T57" s="1015"/>
      <c r="U57" s="1016"/>
      <c r="V57" s="716" t="s">
        <v>1033</v>
      </c>
      <c r="W57" s="716"/>
      <c r="X57" s="716"/>
      <c r="Y57" s="716"/>
      <c r="Z57" s="716"/>
      <c r="AA57" s="716"/>
      <c r="AB57" s="717"/>
    </row>
    <row r="58" spans="2:28" ht="101.25" customHeight="1" x14ac:dyDescent="0.35">
      <c r="B58" s="714" t="s">
        <v>541</v>
      </c>
      <c r="C58" s="712"/>
      <c r="D58" s="712"/>
      <c r="E58" s="712"/>
      <c r="F58" s="712"/>
      <c r="G58" s="715"/>
      <c r="H58" s="1041" t="s">
        <v>1034</v>
      </c>
      <c r="I58" s="1010"/>
      <c r="J58" s="1011" t="s">
        <v>1035</v>
      </c>
      <c r="K58" s="1012"/>
      <c r="L58" s="1012"/>
      <c r="M58" s="1013"/>
      <c r="N58" s="1014" t="s">
        <v>1036</v>
      </c>
      <c r="O58" s="1015"/>
      <c r="P58" s="1015"/>
      <c r="Q58" s="1015"/>
      <c r="R58" s="1015"/>
      <c r="S58" s="1015"/>
      <c r="T58" s="1015"/>
      <c r="U58" s="1016"/>
      <c r="V58" s="716" t="s">
        <v>1033</v>
      </c>
      <c r="W58" s="716"/>
      <c r="X58" s="716"/>
      <c r="Y58" s="716"/>
      <c r="Z58" s="716"/>
      <c r="AA58" s="716"/>
      <c r="AB58" s="717"/>
    </row>
    <row r="59" spans="2:28" ht="15" thickBot="1" x14ac:dyDescent="0.4">
      <c r="B59" s="704"/>
      <c r="C59" s="705"/>
      <c r="D59" s="705"/>
      <c r="E59" s="705"/>
      <c r="F59" s="705"/>
      <c r="G59" s="705"/>
      <c r="H59" s="705"/>
      <c r="I59" s="705"/>
      <c r="J59" s="705"/>
      <c r="K59" s="705"/>
      <c r="L59" s="705"/>
      <c r="M59" s="705"/>
      <c r="N59" s="705"/>
      <c r="O59" s="705"/>
      <c r="P59" s="705"/>
      <c r="Q59" s="705"/>
      <c r="R59" s="705"/>
      <c r="S59" s="705"/>
      <c r="T59" s="705"/>
      <c r="U59" s="705"/>
      <c r="V59" s="705"/>
      <c r="W59" s="705"/>
      <c r="X59" s="705"/>
      <c r="Y59" s="705"/>
      <c r="Z59" s="705"/>
      <c r="AA59" s="705"/>
      <c r="AB59" s="706"/>
    </row>
    <row r="60" spans="2:28" ht="4.5" customHeight="1" thickBot="1" x14ac:dyDescent="0.4">
      <c r="B60" s="690"/>
      <c r="C60" s="691"/>
      <c r="D60" s="691"/>
      <c r="E60" s="691"/>
      <c r="F60" s="691"/>
      <c r="G60" s="691"/>
      <c r="H60" s="691"/>
      <c r="I60" s="691"/>
      <c r="J60" s="691"/>
      <c r="K60" s="691"/>
      <c r="L60" s="691"/>
      <c r="M60" s="691"/>
      <c r="N60" s="691"/>
      <c r="O60" s="691"/>
      <c r="P60" s="691"/>
      <c r="Q60" s="691"/>
      <c r="R60" s="691"/>
      <c r="S60" s="691"/>
      <c r="T60" s="691"/>
      <c r="U60" s="691"/>
      <c r="V60" s="691"/>
      <c r="W60" s="691"/>
      <c r="X60" s="691"/>
      <c r="Y60" s="691"/>
      <c r="Z60" s="691"/>
      <c r="AA60" s="691"/>
      <c r="AB60" s="692"/>
    </row>
    <row r="61" spans="2:28" ht="14.5" customHeight="1" x14ac:dyDescent="0.35">
      <c r="B61" s="693" t="s">
        <v>987</v>
      </c>
      <c r="C61" s="694"/>
      <c r="D61" s="694"/>
      <c r="E61" s="694"/>
      <c r="F61" s="694"/>
      <c r="G61" s="694"/>
      <c r="H61" s="695" t="s">
        <v>988</v>
      </c>
      <c r="I61" s="695"/>
      <c r="J61" s="695"/>
      <c r="K61" s="695"/>
      <c r="L61" s="695"/>
      <c r="M61" s="695"/>
      <c r="N61" s="695"/>
      <c r="O61" s="695"/>
      <c r="P61" s="695"/>
      <c r="Q61" s="695"/>
      <c r="R61" s="696"/>
      <c r="S61" s="697" t="s">
        <v>989</v>
      </c>
      <c r="T61" s="695"/>
      <c r="U61" s="695"/>
      <c r="V61" s="695"/>
      <c r="W61" s="695"/>
      <c r="X61" s="695"/>
      <c r="Y61" s="695"/>
      <c r="Z61" s="695"/>
      <c r="AA61" s="695"/>
      <c r="AB61" s="696"/>
    </row>
    <row r="62" spans="2:28" ht="16" customHeight="1" thickBot="1" x14ac:dyDescent="0.4">
      <c r="B62" s="693"/>
      <c r="C62" s="694"/>
      <c r="D62" s="694"/>
      <c r="E62" s="694"/>
      <c r="F62" s="694"/>
      <c r="G62" s="694"/>
      <c r="H62" s="695"/>
      <c r="I62" s="695"/>
      <c r="J62" s="695"/>
      <c r="K62" s="695"/>
      <c r="L62" s="695"/>
      <c r="M62" s="695"/>
      <c r="N62" s="695"/>
      <c r="O62" s="695"/>
      <c r="P62" s="695"/>
      <c r="Q62" s="695"/>
      <c r="R62" s="696"/>
      <c r="S62" s="697"/>
      <c r="T62" s="695"/>
      <c r="U62" s="695"/>
      <c r="V62" s="695"/>
      <c r="W62" s="695"/>
      <c r="X62" s="695"/>
      <c r="Y62" s="695"/>
      <c r="Z62" s="695"/>
      <c r="AA62" s="695"/>
      <c r="AB62" s="696"/>
    </row>
    <row r="63" spans="2:28" ht="50.15" customHeight="1" thickBot="1" x14ac:dyDescent="0.4">
      <c r="B63" s="1040">
        <f>+J41</f>
        <v>0.33379629629629631</v>
      </c>
      <c r="C63" s="1007"/>
      <c r="D63" s="1007"/>
      <c r="E63" s="1007"/>
      <c r="F63" s="1007"/>
      <c r="G63" s="1008"/>
      <c r="H63" s="701" t="s">
        <v>990</v>
      </c>
      <c r="I63" s="702"/>
      <c r="J63" s="702"/>
      <c r="K63" s="702"/>
      <c r="L63" s="702"/>
      <c r="M63" s="702"/>
      <c r="N63" s="702"/>
      <c r="O63" s="702"/>
      <c r="P63" s="702"/>
      <c r="Q63" s="702"/>
      <c r="R63" s="703"/>
      <c r="S63" s="690"/>
      <c r="T63" s="691"/>
      <c r="U63" s="691"/>
      <c r="V63" s="691"/>
      <c r="W63" s="691"/>
      <c r="X63" s="691"/>
      <c r="Y63" s="691"/>
      <c r="Z63" s="691"/>
      <c r="AA63" s="691"/>
      <c r="AB63" s="692"/>
    </row>
    <row r="64" spans="2:28" ht="4" customHeight="1" thickBot="1" x14ac:dyDescent="0.4">
      <c r="B64" s="669"/>
      <c r="C64" s="670"/>
      <c r="D64" s="670"/>
      <c r="E64" s="670"/>
      <c r="F64" s="670"/>
      <c r="G64" s="670"/>
      <c r="H64" s="670"/>
      <c r="I64" s="670"/>
      <c r="J64" s="670"/>
      <c r="K64" s="670"/>
      <c r="L64" s="670"/>
      <c r="M64" s="670"/>
      <c r="N64" s="670"/>
      <c r="O64" s="670"/>
      <c r="P64" s="670"/>
      <c r="Q64" s="670"/>
      <c r="R64" s="670"/>
      <c r="S64" s="670"/>
      <c r="T64" s="670"/>
      <c r="U64" s="670"/>
      <c r="V64" s="670"/>
      <c r="W64" s="670"/>
      <c r="X64" s="670"/>
      <c r="Y64" s="670"/>
      <c r="Z64" s="670"/>
      <c r="AA64" s="670"/>
      <c r="AB64" s="671"/>
    </row>
    <row r="65" spans="2:28" ht="27" customHeight="1" x14ac:dyDescent="0.35">
      <c r="B65" s="672" t="s">
        <v>991</v>
      </c>
      <c r="C65" s="673"/>
      <c r="D65" s="673"/>
      <c r="E65" s="673"/>
      <c r="F65" s="673"/>
      <c r="G65" s="673"/>
      <c r="H65" s="674"/>
      <c r="I65" s="999" t="s">
        <v>1005</v>
      </c>
      <c r="J65" s="1000"/>
      <c r="K65" s="1000"/>
      <c r="L65" s="1000"/>
      <c r="M65" s="1000"/>
      <c r="N65" s="1000"/>
      <c r="O65" s="1000"/>
      <c r="P65" s="1001"/>
      <c r="Q65" s="672" t="s">
        <v>993</v>
      </c>
      <c r="R65" s="673"/>
      <c r="S65" s="673"/>
      <c r="T65" s="673"/>
      <c r="U65" s="674"/>
      <c r="V65" s="1005" t="s">
        <v>1006</v>
      </c>
      <c r="W65" s="685"/>
      <c r="X65" s="685"/>
      <c r="Y65" s="685"/>
      <c r="Z65" s="685"/>
      <c r="AA65" s="685"/>
      <c r="AB65" s="686"/>
    </row>
    <row r="66" spans="2:28" ht="27" customHeight="1" thickBot="1" x14ac:dyDescent="0.4">
      <c r="B66" s="675"/>
      <c r="C66" s="676"/>
      <c r="D66" s="676"/>
      <c r="E66" s="676"/>
      <c r="F66" s="676"/>
      <c r="G66" s="676"/>
      <c r="H66" s="677"/>
      <c r="I66" s="1002"/>
      <c r="J66" s="1003"/>
      <c r="K66" s="1003"/>
      <c r="L66" s="1003"/>
      <c r="M66" s="1003"/>
      <c r="N66" s="1003"/>
      <c r="O66" s="1003"/>
      <c r="P66" s="1004"/>
      <c r="Q66" s="675"/>
      <c r="R66" s="676"/>
      <c r="S66" s="676"/>
      <c r="T66" s="676"/>
      <c r="U66" s="677"/>
      <c r="V66" s="687"/>
      <c r="W66" s="688"/>
      <c r="X66" s="688"/>
      <c r="Y66" s="688"/>
      <c r="Z66" s="688"/>
      <c r="AA66" s="688"/>
      <c r="AB66" s="689"/>
    </row>
    <row r="91" ht="6" customHeight="1" x14ac:dyDescent="0.35"/>
  </sheetData>
  <mergeCells count="125">
    <mergeCell ref="B6:H7"/>
    <mergeCell ref="I6:I7"/>
    <mergeCell ref="J6:K7"/>
    <mergeCell ref="L6:AB7"/>
    <mergeCell ref="B8:AB8"/>
    <mergeCell ref="B9:H9"/>
    <mergeCell ref="I9:AB9"/>
    <mergeCell ref="B2:G4"/>
    <mergeCell ref="H2:AB2"/>
    <mergeCell ref="H3:O3"/>
    <mergeCell ref="P3:AB3"/>
    <mergeCell ref="H4:AB4"/>
    <mergeCell ref="B5:AB5"/>
    <mergeCell ref="B13:AB13"/>
    <mergeCell ref="B14:H15"/>
    <mergeCell ref="I14:U15"/>
    <mergeCell ref="V14:AB14"/>
    <mergeCell ref="V15:AB15"/>
    <mergeCell ref="B16:AB16"/>
    <mergeCell ref="B10:AB10"/>
    <mergeCell ref="B11:H12"/>
    <mergeCell ref="I11:P12"/>
    <mergeCell ref="Q11:U11"/>
    <mergeCell ref="V11:Y11"/>
    <mergeCell ref="Z11:AB11"/>
    <mergeCell ref="Q12:U12"/>
    <mergeCell ref="V12:Y12"/>
    <mergeCell ref="Z12:AB12"/>
    <mergeCell ref="B21:G21"/>
    <mergeCell ref="H21:J21"/>
    <mergeCell ref="K21:T21"/>
    <mergeCell ref="U21:AB21"/>
    <mergeCell ref="B22:AB22"/>
    <mergeCell ref="B23:H23"/>
    <mergeCell ref="I23:AB23"/>
    <mergeCell ref="B17:H17"/>
    <mergeCell ref="I17:AB17"/>
    <mergeCell ref="B18:AB18"/>
    <mergeCell ref="B19:H19"/>
    <mergeCell ref="I19:AB19"/>
    <mergeCell ref="B20:AB20"/>
    <mergeCell ref="B28:H29"/>
    <mergeCell ref="I28:L29"/>
    <mergeCell ref="M28:W28"/>
    <mergeCell ref="X28:AB28"/>
    <mergeCell ref="M29:W29"/>
    <mergeCell ref="X29:AB29"/>
    <mergeCell ref="B24:AB24"/>
    <mergeCell ref="B25:L25"/>
    <mergeCell ref="N25:AB25"/>
    <mergeCell ref="B26:M26"/>
    <mergeCell ref="N26:AB26"/>
    <mergeCell ref="B27:AB27"/>
    <mergeCell ref="B30:AB30"/>
    <mergeCell ref="B31:J33"/>
    <mergeCell ref="K31:R31"/>
    <mergeCell ref="S31:W31"/>
    <mergeCell ref="X31:AB31"/>
    <mergeCell ref="K32:N32"/>
    <mergeCell ref="O32:R32"/>
    <mergeCell ref="S32:T32"/>
    <mergeCell ref="U32:W32"/>
    <mergeCell ref="X32:Y32"/>
    <mergeCell ref="B34:AB34"/>
    <mergeCell ref="B35:AB35"/>
    <mergeCell ref="B36:G36"/>
    <mergeCell ref="K36:AB36"/>
    <mergeCell ref="B37:G37"/>
    <mergeCell ref="K37:AB37"/>
    <mergeCell ref="Z32:AB32"/>
    <mergeCell ref="K33:N33"/>
    <mergeCell ref="O33:R33"/>
    <mergeCell ref="S33:T33"/>
    <mergeCell ref="U33:W33"/>
    <mergeCell ref="X33:Y33"/>
    <mergeCell ref="Z33:AB33"/>
    <mergeCell ref="B41:G41"/>
    <mergeCell ref="K41:AB41"/>
    <mergeCell ref="B42:AB42"/>
    <mergeCell ref="B43:AB43"/>
    <mergeCell ref="B44:AB53"/>
    <mergeCell ref="B54:AB54"/>
    <mergeCell ref="B38:G38"/>
    <mergeCell ref="K38:AB38"/>
    <mergeCell ref="B39:G39"/>
    <mergeCell ref="K39:AB39"/>
    <mergeCell ref="B40:G40"/>
    <mergeCell ref="K40:AB40"/>
    <mergeCell ref="B55:G55"/>
    <mergeCell ref="H55:I55"/>
    <mergeCell ref="J55:M55"/>
    <mergeCell ref="N55:U55"/>
    <mergeCell ref="V55:AB55"/>
    <mergeCell ref="B56:G56"/>
    <mergeCell ref="H56:I56"/>
    <mergeCell ref="J56:M56"/>
    <mergeCell ref="N56:U56"/>
    <mergeCell ref="V56:AB56"/>
    <mergeCell ref="B59:G59"/>
    <mergeCell ref="H59:I59"/>
    <mergeCell ref="J59:M59"/>
    <mergeCell ref="N59:U59"/>
    <mergeCell ref="V59:AB59"/>
    <mergeCell ref="B60:AB60"/>
    <mergeCell ref="B57:G57"/>
    <mergeCell ref="H57:I57"/>
    <mergeCell ref="J57:M57"/>
    <mergeCell ref="N57:U57"/>
    <mergeCell ref="V57:AB57"/>
    <mergeCell ref="B58:G58"/>
    <mergeCell ref="H58:I58"/>
    <mergeCell ref="J58:M58"/>
    <mergeCell ref="N58:U58"/>
    <mergeCell ref="V58:AB58"/>
    <mergeCell ref="B64:AB64"/>
    <mergeCell ref="B65:H66"/>
    <mergeCell ref="I65:P66"/>
    <mergeCell ref="Q65:U66"/>
    <mergeCell ref="V65:AB66"/>
    <mergeCell ref="B61:G62"/>
    <mergeCell ref="H61:R62"/>
    <mergeCell ref="S61:AB62"/>
    <mergeCell ref="B63:G63"/>
    <mergeCell ref="H63:R63"/>
    <mergeCell ref="S63:AB63"/>
  </mergeCell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x14:formula1>
            <xm:f>'C:\Users\erika.munoz\Downloads\[SRPI-IND-003_tiempo_promedio_de_atencion_chat_virtual_nf.xlsx]Listas'!#REF!</xm:f>
          </x14:formula1>
          <xm:sqref>X29:AB29</xm:sqref>
        </x14:dataValidation>
        <x14:dataValidation type="list" allowBlank="1" showInputMessage="1" showErrorMessage="1">
          <x14:formula1>
            <xm:f>'C:\Users\erika.munoz\Downloads\[SRPI-IND-003_tiempo_promedio_de_atencion_chat_virtual_nf.xlsx]Listas'!#REF!</xm:f>
          </x14:formula1>
          <xm:sqref>N26:AB26</xm:sqref>
        </x14:dataValidation>
        <x14:dataValidation type="list" allowBlank="1" showInputMessage="1" showErrorMessage="1">
          <x14:formula1>
            <xm:f>'C:\Users\erika.munoz\Downloads\[SRPI-IND-003_tiempo_promedio_de_atencion_chat_virtual_nf.xlsx]Listas'!#REF!</xm:f>
          </x14:formula1>
          <xm:sqref>U21:AB21</xm:sqref>
        </x14:dataValidation>
        <x14:dataValidation type="list" allowBlank="1" showInputMessage="1" showErrorMessage="1">
          <x14:formula1>
            <xm:f>'C:\Users\erika.munoz\Downloads\[SRPI-IND-003_tiempo_promedio_de_atencion_chat_virtual_nf.xlsx]Listas'!#REF!</xm:f>
          </x14:formula1>
          <xm:sqref>V15:AB15</xm:sqref>
        </x14:dataValidation>
        <x14:dataValidation type="list" allowBlank="1" showInputMessage="1" showErrorMessage="1">
          <x14:formula1>
            <xm:f>'C:\Users\erika.munoz\Downloads\[SRPI-IND-003_tiempo_promedio_de_atencion_chat_virtual_nf.xlsx]Listas'!#REF!</xm:f>
          </x14:formula1>
          <xm:sqref>Q12:U12</xm:sqref>
        </x14:dataValidation>
        <x14:dataValidation type="list" allowBlank="1" showInputMessage="1" showErrorMessage="1">
          <x14:formula1>
            <xm:f>'C:\Users\erika.munoz\Downloads\[SRPI-IND-003_tiempo_promedio_de_atencion_chat_virtual_nf.xlsx]Listas'!#REF!</xm:f>
          </x14:formula1>
          <xm:sqref>I9:AB9</xm:sqref>
        </x14:dataValidation>
        <x14:dataValidation type="list" allowBlank="1" showInputMessage="1" showErrorMessage="1">
          <x14:formula1>
            <xm:f>'C:\Users\erika.munoz\Downloads\[SRPI-IND-003_tiempo_promedio_de_atencion_chat_virtual_nf.xlsx]Listas'!#REF!</xm:f>
          </x14:formula1>
          <xm:sqref>L6:AB7</xm:sqref>
        </x14:dataValidation>
      </x14:dataValidations>
    </ext>
  </extLs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C08AF"/>
  </sheetPr>
  <dimension ref="A1:AF110"/>
  <sheetViews>
    <sheetView topLeftCell="A40" zoomScale="70" zoomScaleNormal="70" workbookViewId="0">
      <selection activeCell="H38" sqref="H38:J38"/>
    </sheetView>
  </sheetViews>
  <sheetFormatPr baseColWidth="10" defaultColWidth="3.81640625" defaultRowHeight="14.5" x14ac:dyDescent="0.35"/>
  <cols>
    <col min="1" max="1" width="2" style="464" customWidth="1"/>
    <col min="2" max="6" width="2.81640625" style="464" customWidth="1"/>
    <col min="7" max="7" width="4.1796875" style="464" customWidth="1"/>
    <col min="8" max="8" width="16.81640625" style="464" customWidth="1"/>
    <col min="9" max="9" width="15.81640625" style="464" customWidth="1"/>
    <col min="10" max="10" width="16" style="464" customWidth="1"/>
    <col min="11" max="15" width="5.1796875" style="464" customWidth="1"/>
    <col min="16" max="16" width="4.1796875" style="464" customWidth="1"/>
    <col min="17" max="17" width="5.1796875" style="464" customWidth="1"/>
    <col min="18" max="18" width="4.1796875" style="464" customWidth="1"/>
    <col min="19" max="19" width="5.1796875" style="464" customWidth="1"/>
    <col min="20" max="20" width="4.453125" style="464" customWidth="1"/>
    <col min="21" max="21" width="4.81640625" style="464" customWidth="1"/>
    <col min="22" max="25" width="5.1796875" style="464" customWidth="1"/>
    <col min="26" max="26" width="4.54296875" style="464" customWidth="1"/>
    <col min="27" max="27" width="13" style="464" customWidth="1"/>
    <col min="28" max="28" width="2" style="464" customWidth="1"/>
    <col min="29" max="29" width="1.54296875" style="464" customWidth="1"/>
    <col min="30" max="30" width="3.81640625" style="464"/>
    <col min="31" max="31" width="5.81640625" style="464" bestFit="1" customWidth="1"/>
    <col min="32" max="32" width="6.81640625" style="464" bestFit="1" customWidth="1"/>
    <col min="33" max="16384" width="3.81640625" style="464"/>
  </cols>
  <sheetData>
    <row r="1" spans="1:32" ht="9" customHeight="1" thickBot="1" x14ac:dyDescent="0.4">
      <c r="A1" s="2981"/>
      <c r="B1" s="3085"/>
      <c r="C1" s="3085"/>
      <c r="D1" s="3085"/>
      <c r="E1" s="3085"/>
      <c r="F1" s="3085"/>
      <c r="G1" s="3083"/>
      <c r="H1" s="3083"/>
      <c r="I1" s="3083"/>
      <c r="J1" s="3083"/>
      <c r="K1" s="3083"/>
      <c r="L1" s="3083"/>
      <c r="M1" s="3083"/>
      <c r="N1" s="3083"/>
      <c r="O1" s="3083"/>
      <c r="P1" s="3083"/>
      <c r="Q1" s="3083"/>
      <c r="R1" s="3083"/>
      <c r="S1" s="3083"/>
      <c r="T1" s="3083"/>
      <c r="U1" s="3083"/>
      <c r="V1" s="3083"/>
      <c r="W1" s="3083"/>
      <c r="X1" s="3083"/>
      <c r="Y1" s="3083"/>
      <c r="Z1" s="3083"/>
      <c r="AA1" s="3083"/>
      <c r="AB1" s="3083"/>
      <c r="AC1" s="2981"/>
      <c r="AD1" s="2981"/>
      <c r="AE1" s="2981"/>
      <c r="AF1" s="2981"/>
    </row>
    <row r="2" spans="1:32" ht="45.75" customHeight="1" x14ac:dyDescent="0.35">
      <c r="A2" s="2981"/>
      <c r="B2" s="858"/>
      <c r="C2" s="859"/>
      <c r="D2" s="859"/>
      <c r="E2" s="859"/>
      <c r="F2" s="859"/>
      <c r="G2" s="859"/>
      <c r="H2" s="3138" t="s">
        <v>0</v>
      </c>
      <c r="I2" s="3138"/>
      <c r="J2" s="3138"/>
      <c r="K2" s="3138"/>
      <c r="L2" s="3138"/>
      <c r="M2" s="3138"/>
      <c r="N2" s="3138"/>
      <c r="O2" s="3138"/>
      <c r="P2" s="3138"/>
      <c r="Q2" s="3138"/>
      <c r="R2" s="3138"/>
      <c r="S2" s="3138"/>
      <c r="T2" s="3138"/>
      <c r="U2" s="3138"/>
      <c r="V2" s="3138"/>
      <c r="W2" s="3138"/>
      <c r="X2" s="3138"/>
      <c r="Y2" s="3138"/>
      <c r="Z2" s="3138"/>
      <c r="AA2" s="3138"/>
      <c r="AB2" s="3139"/>
      <c r="AC2" s="2981"/>
      <c r="AD2" s="2981"/>
      <c r="AE2" s="2981"/>
      <c r="AF2" s="2981"/>
    </row>
    <row r="3" spans="1:32" ht="15" customHeight="1" x14ac:dyDescent="0.35">
      <c r="A3" s="2981"/>
      <c r="B3" s="704"/>
      <c r="C3" s="705"/>
      <c r="D3" s="705"/>
      <c r="E3" s="705"/>
      <c r="F3" s="705"/>
      <c r="G3" s="705"/>
      <c r="H3" s="862" t="s">
        <v>1</v>
      </c>
      <c r="I3" s="862"/>
      <c r="J3" s="862"/>
      <c r="K3" s="862"/>
      <c r="L3" s="862"/>
      <c r="M3" s="862"/>
      <c r="N3" s="862"/>
      <c r="O3" s="862"/>
      <c r="P3" s="862" t="s">
        <v>2</v>
      </c>
      <c r="Q3" s="862"/>
      <c r="R3" s="862"/>
      <c r="S3" s="862"/>
      <c r="T3" s="862"/>
      <c r="U3" s="862"/>
      <c r="V3" s="862"/>
      <c r="W3" s="862"/>
      <c r="X3" s="862"/>
      <c r="Y3" s="862"/>
      <c r="Z3" s="862"/>
      <c r="AA3" s="862"/>
      <c r="AB3" s="863"/>
      <c r="AC3" s="2981"/>
      <c r="AD3" s="2981"/>
      <c r="AE3" s="2981"/>
      <c r="AF3" s="2981"/>
    </row>
    <row r="4" spans="1:32" ht="15.75" customHeight="1" thickBot="1" x14ac:dyDescent="0.4">
      <c r="A4" s="2981"/>
      <c r="B4" s="707"/>
      <c r="C4" s="708"/>
      <c r="D4" s="708"/>
      <c r="E4" s="708"/>
      <c r="F4" s="708"/>
      <c r="G4" s="708"/>
      <c r="H4" s="864" t="s">
        <v>733</v>
      </c>
      <c r="I4" s="864"/>
      <c r="J4" s="864"/>
      <c r="K4" s="864"/>
      <c r="L4" s="864"/>
      <c r="M4" s="864"/>
      <c r="N4" s="864"/>
      <c r="O4" s="864"/>
      <c r="P4" s="864"/>
      <c r="Q4" s="864"/>
      <c r="R4" s="864"/>
      <c r="S4" s="864"/>
      <c r="T4" s="864"/>
      <c r="U4" s="864"/>
      <c r="V4" s="864"/>
      <c r="W4" s="864"/>
      <c r="X4" s="864"/>
      <c r="Y4" s="864"/>
      <c r="Z4" s="864"/>
      <c r="AA4" s="864"/>
      <c r="AB4" s="865"/>
      <c r="AC4" s="2981"/>
      <c r="AD4" s="2981"/>
      <c r="AE4" s="2981"/>
      <c r="AF4" s="2981"/>
    </row>
    <row r="5" spans="1:32" ht="8.25" customHeight="1" x14ac:dyDescent="0.35">
      <c r="A5" s="2981"/>
      <c r="B5" s="3083"/>
      <c r="C5" s="3083"/>
      <c r="D5" s="3083"/>
      <c r="E5" s="3083"/>
      <c r="F5" s="3083"/>
      <c r="G5" s="3083"/>
      <c r="H5" s="3086"/>
      <c r="I5" s="3086"/>
      <c r="J5" s="3086"/>
      <c r="K5" s="3086"/>
      <c r="L5" s="3086"/>
      <c r="M5" s="3086"/>
      <c r="N5" s="3086"/>
      <c r="O5" s="3086"/>
      <c r="P5" s="3086"/>
      <c r="Q5" s="3086"/>
      <c r="R5" s="3086"/>
      <c r="S5" s="3086"/>
      <c r="T5" s="3086"/>
      <c r="U5" s="3086"/>
      <c r="V5" s="3086"/>
      <c r="W5" s="3086"/>
      <c r="X5" s="3086"/>
      <c r="Y5" s="3086"/>
      <c r="Z5" s="3086"/>
      <c r="AA5" s="3086"/>
      <c r="AB5" s="3086"/>
      <c r="AC5" s="2981"/>
      <c r="AD5" s="2981"/>
      <c r="AE5" s="2981"/>
      <c r="AF5" s="2981"/>
    </row>
    <row r="6" spans="1:32" ht="9" customHeight="1" thickBot="1" x14ac:dyDescent="0.4">
      <c r="A6" s="2981"/>
      <c r="B6" s="3087"/>
      <c r="C6" s="3088"/>
      <c r="D6" s="3088"/>
      <c r="E6" s="3088"/>
      <c r="F6" s="3088"/>
      <c r="G6" s="3088"/>
      <c r="H6" s="3088"/>
      <c r="I6" s="3089"/>
      <c r="J6" s="3089"/>
      <c r="K6" s="3089"/>
      <c r="L6" s="3089"/>
      <c r="M6" s="3089"/>
      <c r="N6" s="3089"/>
      <c r="O6" s="3089"/>
      <c r="P6" s="3089"/>
      <c r="Q6" s="3089"/>
      <c r="R6" s="3090"/>
      <c r="S6" s="3090"/>
      <c r="T6" s="3090"/>
      <c r="U6" s="3090"/>
      <c r="V6" s="3090"/>
      <c r="W6" s="3088"/>
      <c r="X6" s="3088"/>
      <c r="Y6" s="3088"/>
      <c r="Z6" s="3088"/>
      <c r="AA6" s="3088"/>
      <c r="AB6" s="3091"/>
      <c r="AC6" s="2981"/>
      <c r="AD6" s="2981"/>
      <c r="AE6" s="2981"/>
      <c r="AF6" s="2981"/>
    </row>
    <row r="7" spans="1:32" ht="15" customHeight="1" x14ac:dyDescent="0.35">
      <c r="A7" s="2981"/>
      <c r="B7" s="3092"/>
      <c r="C7" s="953" t="s">
        <v>4</v>
      </c>
      <c r="D7" s="954"/>
      <c r="E7" s="954"/>
      <c r="F7" s="954"/>
      <c r="G7" s="954"/>
      <c r="H7" s="955"/>
      <c r="I7" s="2503" t="s">
        <v>734</v>
      </c>
      <c r="J7" s="2504"/>
      <c r="K7" s="2504"/>
      <c r="L7" s="2504"/>
      <c r="M7" s="2504"/>
      <c r="N7" s="2504"/>
      <c r="O7" s="2504"/>
      <c r="P7" s="2504"/>
      <c r="Q7" s="2504"/>
      <c r="R7" s="2504"/>
      <c r="S7" s="2504"/>
      <c r="T7" s="2504"/>
      <c r="U7" s="2504"/>
      <c r="V7" s="2504"/>
      <c r="W7" s="2504"/>
      <c r="X7" s="2504"/>
      <c r="Y7" s="2504"/>
      <c r="Z7" s="2504"/>
      <c r="AA7" s="2505"/>
      <c r="AB7" s="3093"/>
      <c r="AC7" s="2981"/>
      <c r="AD7" s="2981"/>
      <c r="AE7" s="2981"/>
      <c r="AF7" s="2981"/>
    </row>
    <row r="8" spans="1:32" ht="9.75" customHeight="1" thickBot="1" x14ac:dyDescent="0.4">
      <c r="A8" s="2981"/>
      <c r="B8" s="3092"/>
      <c r="C8" s="956"/>
      <c r="D8" s="957"/>
      <c r="E8" s="957"/>
      <c r="F8" s="957"/>
      <c r="G8" s="957"/>
      <c r="H8" s="958"/>
      <c r="I8" s="2506"/>
      <c r="J8" s="2507"/>
      <c r="K8" s="2507"/>
      <c r="L8" s="2507"/>
      <c r="M8" s="2507"/>
      <c r="N8" s="2507"/>
      <c r="O8" s="2507"/>
      <c r="P8" s="2507"/>
      <c r="Q8" s="2507"/>
      <c r="R8" s="2507"/>
      <c r="S8" s="2507"/>
      <c r="T8" s="2507"/>
      <c r="U8" s="2507"/>
      <c r="V8" s="2507"/>
      <c r="W8" s="2507"/>
      <c r="X8" s="2507"/>
      <c r="Y8" s="2507"/>
      <c r="Z8" s="2507"/>
      <c r="AA8" s="2508"/>
      <c r="AB8" s="3093"/>
      <c r="AC8" s="2981"/>
      <c r="AD8" s="2981"/>
      <c r="AE8" s="2981"/>
      <c r="AF8" s="2981"/>
    </row>
    <row r="9" spans="1:32" ht="6.75" customHeight="1" thickBot="1" x14ac:dyDescent="0.4">
      <c r="A9" s="2981"/>
      <c r="B9" s="3092"/>
      <c r="C9" s="3094"/>
      <c r="D9" s="3094"/>
      <c r="E9" s="3094"/>
      <c r="F9" s="3094"/>
      <c r="G9" s="3094"/>
      <c r="H9" s="3094"/>
      <c r="I9" s="3095"/>
      <c r="J9" s="3095"/>
      <c r="K9" s="3095"/>
      <c r="L9" s="3095"/>
      <c r="M9" s="3095"/>
      <c r="N9" s="3095"/>
      <c r="O9" s="3095"/>
      <c r="P9" s="3095"/>
      <c r="Q9" s="3095"/>
      <c r="R9" s="3096"/>
      <c r="S9" s="3096"/>
      <c r="T9" s="3096"/>
      <c r="U9" s="3096"/>
      <c r="V9" s="3096"/>
      <c r="W9" s="3094"/>
      <c r="X9" s="3094"/>
      <c r="Y9" s="3094"/>
      <c r="Z9" s="3094"/>
      <c r="AA9" s="3119"/>
      <c r="AB9" s="3093"/>
      <c r="AC9" s="2981"/>
      <c r="AD9" s="2981"/>
      <c r="AE9" s="2981"/>
      <c r="AF9" s="2981"/>
    </row>
    <row r="10" spans="1:32" ht="15" customHeight="1" thickBot="1" x14ac:dyDescent="0.4">
      <c r="A10" s="2981"/>
      <c r="B10" s="3092"/>
      <c r="C10" s="953" t="s">
        <v>5</v>
      </c>
      <c r="D10" s="954"/>
      <c r="E10" s="954"/>
      <c r="F10" s="954"/>
      <c r="G10" s="954"/>
      <c r="H10" s="955"/>
      <c r="I10" s="2456" t="s">
        <v>735</v>
      </c>
      <c r="J10" s="3140"/>
      <c r="K10" s="3140"/>
      <c r="L10" s="3140"/>
      <c r="M10" s="3140"/>
      <c r="N10" s="3140"/>
      <c r="O10" s="3140"/>
      <c r="P10" s="3140"/>
      <c r="Q10" s="3141"/>
      <c r="R10" s="834" t="s">
        <v>7</v>
      </c>
      <c r="S10" s="835"/>
      <c r="T10" s="835"/>
      <c r="U10" s="836"/>
      <c r="V10" s="929" t="s">
        <v>8</v>
      </c>
      <c r="W10" s="930"/>
      <c r="X10" s="930"/>
      <c r="Y10" s="930"/>
      <c r="Z10" s="930"/>
      <c r="AA10" s="931"/>
      <c r="AB10" s="3093"/>
      <c r="AC10" s="2981"/>
      <c r="AD10" s="2981"/>
      <c r="AE10" s="2981"/>
      <c r="AF10" s="2981"/>
    </row>
    <row r="11" spans="1:32" ht="24" customHeight="1" thickBot="1" x14ac:dyDescent="0.4">
      <c r="A11" s="2981"/>
      <c r="B11" s="3092"/>
      <c r="C11" s="956"/>
      <c r="D11" s="957"/>
      <c r="E11" s="957"/>
      <c r="F11" s="957"/>
      <c r="G11" s="957"/>
      <c r="H11" s="958"/>
      <c r="I11" s="3142"/>
      <c r="J11" s="3143"/>
      <c r="K11" s="3143"/>
      <c r="L11" s="3143"/>
      <c r="M11" s="3143"/>
      <c r="N11" s="3143"/>
      <c r="O11" s="3143"/>
      <c r="P11" s="3143"/>
      <c r="Q11" s="3144"/>
      <c r="R11" s="840" t="s">
        <v>736</v>
      </c>
      <c r="S11" s="841"/>
      <c r="T11" s="841"/>
      <c r="U11" s="842"/>
      <c r="V11" s="2457">
        <v>1</v>
      </c>
      <c r="W11" s="2458"/>
      <c r="X11" s="2458"/>
      <c r="Y11" s="2458"/>
      <c r="Z11" s="2458"/>
      <c r="AA11" s="2459"/>
      <c r="AB11" s="3093"/>
      <c r="AC11" s="2981"/>
      <c r="AD11" s="2981"/>
      <c r="AE11" s="2981"/>
      <c r="AF11" s="2981"/>
    </row>
    <row r="12" spans="1:32" ht="5.25" customHeight="1" thickBot="1" x14ac:dyDescent="0.4">
      <c r="A12" s="2981"/>
      <c r="B12" s="3097"/>
      <c r="C12" s="3098"/>
      <c r="D12" s="3098"/>
      <c r="E12" s="3098"/>
      <c r="F12" s="3098"/>
      <c r="G12" s="3098"/>
      <c r="H12" s="3098"/>
      <c r="I12" s="3098"/>
      <c r="J12" s="3098"/>
      <c r="K12" s="3098"/>
      <c r="L12" s="3098"/>
      <c r="M12" s="3098"/>
      <c r="N12" s="3098"/>
      <c r="O12" s="3098"/>
      <c r="P12" s="3098"/>
      <c r="Q12" s="3098"/>
      <c r="R12" s="3098"/>
      <c r="S12" s="3098"/>
      <c r="T12" s="3098"/>
      <c r="U12" s="3098"/>
      <c r="V12" s="3098"/>
      <c r="W12" s="3098"/>
      <c r="X12" s="3098"/>
      <c r="Y12" s="3098"/>
      <c r="Z12" s="3098"/>
      <c r="AA12" s="3120"/>
      <c r="AB12" s="3099"/>
      <c r="AC12" s="2981"/>
      <c r="AD12" s="2981"/>
      <c r="AE12" s="2981"/>
      <c r="AF12" s="2981"/>
    </row>
    <row r="13" spans="1:32" ht="15" customHeight="1" x14ac:dyDescent="0.35">
      <c r="A13" s="2981"/>
      <c r="B13" s="3097"/>
      <c r="C13" s="2541" t="s">
        <v>10</v>
      </c>
      <c r="D13" s="2542"/>
      <c r="E13" s="2542"/>
      <c r="F13" s="2542"/>
      <c r="G13" s="2542"/>
      <c r="H13" s="2543"/>
      <c r="I13" s="959" t="s">
        <v>737</v>
      </c>
      <c r="J13" s="960"/>
      <c r="K13" s="960"/>
      <c r="L13" s="960"/>
      <c r="M13" s="960"/>
      <c r="N13" s="960"/>
      <c r="O13" s="960"/>
      <c r="P13" s="960"/>
      <c r="Q13" s="960"/>
      <c r="R13" s="960"/>
      <c r="S13" s="961"/>
      <c r="T13" s="3145" t="s">
        <v>11</v>
      </c>
      <c r="U13" s="3146"/>
      <c r="V13" s="3146"/>
      <c r="W13" s="3146"/>
      <c r="X13" s="3146"/>
      <c r="Y13" s="3146"/>
      <c r="Z13" s="3146"/>
      <c r="AA13" s="3147"/>
      <c r="AB13" s="3099"/>
      <c r="AC13" s="2981"/>
      <c r="AD13" s="2981"/>
      <c r="AE13" s="2981"/>
      <c r="AF13" s="2981"/>
    </row>
    <row r="14" spans="1:32" ht="21" customHeight="1" thickBot="1" x14ac:dyDescent="0.4">
      <c r="A14" s="2981"/>
      <c r="B14" s="3097"/>
      <c r="C14" s="2544"/>
      <c r="D14" s="2545"/>
      <c r="E14" s="2545"/>
      <c r="F14" s="2545"/>
      <c r="G14" s="2545"/>
      <c r="H14" s="2546"/>
      <c r="I14" s="962"/>
      <c r="J14" s="963"/>
      <c r="K14" s="963"/>
      <c r="L14" s="963"/>
      <c r="M14" s="963"/>
      <c r="N14" s="963"/>
      <c r="O14" s="963"/>
      <c r="P14" s="963"/>
      <c r="Q14" s="963"/>
      <c r="R14" s="963"/>
      <c r="S14" s="964"/>
      <c r="T14" s="3148" t="s">
        <v>73</v>
      </c>
      <c r="U14" s="3149"/>
      <c r="V14" s="3149"/>
      <c r="W14" s="3149"/>
      <c r="X14" s="3149"/>
      <c r="Y14" s="3149"/>
      <c r="Z14" s="3149"/>
      <c r="AA14" s="3150"/>
      <c r="AB14" s="3099"/>
      <c r="AC14" s="2981"/>
      <c r="AD14" s="2981"/>
      <c r="AE14" s="2981"/>
      <c r="AF14" s="2981"/>
    </row>
    <row r="15" spans="1:32" ht="6" customHeight="1" thickBot="1" x14ac:dyDescent="0.4">
      <c r="A15" s="2981"/>
      <c r="B15" s="3097"/>
      <c r="C15" s="3098"/>
      <c r="D15" s="3098"/>
      <c r="E15" s="3098"/>
      <c r="F15" s="3098"/>
      <c r="G15" s="3098"/>
      <c r="H15" s="3098"/>
      <c r="I15" s="3121"/>
      <c r="J15" s="3121"/>
      <c r="K15" s="3121"/>
      <c r="L15" s="3121"/>
      <c r="M15" s="3121"/>
      <c r="N15" s="3121"/>
      <c r="O15" s="3121"/>
      <c r="P15" s="3121"/>
      <c r="Q15" s="3121"/>
      <c r="R15" s="3121"/>
      <c r="S15" s="3121"/>
      <c r="T15" s="3121"/>
      <c r="U15" s="3121"/>
      <c r="V15" s="3121"/>
      <c r="W15" s="3121"/>
      <c r="X15" s="3121"/>
      <c r="Y15" s="3121"/>
      <c r="Z15" s="3121"/>
      <c r="AA15" s="3122"/>
      <c r="AB15" s="3099"/>
      <c r="AC15" s="2981"/>
      <c r="AD15" s="2981"/>
      <c r="AE15" s="2981"/>
      <c r="AF15" s="2981"/>
    </row>
    <row r="16" spans="1:32" ht="23.25" customHeight="1" thickBot="1" x14ac:dyDescent="0.4">
      <c r="A16" s="2981"/>
      <c r="B16" s="3097"/>
      <c r="C16" s="2553" t="s">
        <v>13</v>
      </c>
      <c r="D16" s="2554"/>
      <c r="E16" s="2554"/>
      <c r="F16" s="2554"/>
      <c r="G16" s="2554"/>
      <c r="H16" s="2555"/>
      <c r="I16" s="941" t="s">
        <v>738</v>
      </c>
      <c r="J16" s="942"/>
      <c r="K16" s="942"/>
      <c r="L16" s="942"/>
      <c r="M16" s="942"/>
      <c r="N16" s="942"/>
      <c r="O16" s="942"/>
      <c r="P16" s="942"/>
      <c r="Q16" s="942"/>
      <c r="R16" s="942"/>
      <c r="S16" s="942"/>
      <c r="T16" s="942"/>
      <c r="U16" s="942"/>
      <c r="V16" s="942"/>
      <c r="W16" s="942"/>
      <c r="X16" s="942"/>
      <c r="Y16" s="942"/>
      <c r="Z16" s="942"/>
      <c r="AA16" s="943"/>
      <c r="AB16" s="3099"/>
      <c r="AC16" s="2981"/>
      <c r="AD16" s="2981"/>
      <c r="AE16" s="2981"/>
      <c r="AF16" s="2981"/>
    </row>
    <row r="17" spans="1:32" ht="6.75" customHeight="1" thickBot="1" x14ac:dyDescent="0.4">
      <c r="A17" s="2981"/>
      <c r="B17" s="3097"/>
      <c r="C17" s="3123"/>
      <c r="D17" s="3123"/>
      <c r="E17" s="3123"/>
      <c r="F17" s="3123"/>
      <c r="G17" s="3123"/>
      <c r="H17" s="3123"/>
      <c r="I17" s="3100"/>
      <c r="J17" s="3100"/>
      <c r="K17" s="3100"/>
      <c r="L17" s="3100"/>
      <c r="M17" s="3100"/>
      <c r="N17" s="3100"/>
      <c r="O17" s="3100"/>
      <c r="P17" s="3100"/>
      <c r="Q17" s="3100"/>
      <c r="R17" s="3100"/>
      <c r="S17" s="3100"/>
      <c r="T17" s="3100"/>
      <c r="U17" s="3100"/>
      <c r="V17" s="3100"/>
      <c r="W17" s="3100"/>
      <c r="X17" s="3100"/>
      <c r="Y17" s="3100"/>
      <c r="Z17" s="3100"/>
      <c r="AA17" s="3124"/>
      <c r="AB17" s="3099"/>
      <c r="AC17" s="2981"/>
      <c r="AD17" s="2981"/>
      <c r="AE17" s="2981"/>
      <c r="AF17" s="2981"/>
    </row>
    <row r="18" spans="1:32" ht="33.75" customHeight="1" thickBot="1" x14ac:dyDescent="0.4">
      <c r="A18" s="2981"/>
      <c r="B18" s="3097"/>
      <c r="C18" s="2553" t="s">
        <v>75</v>
      </c>
      <c r="D18" s="2554"/>
      <c r="E18" s="2554"/>
      <c r="F18" s="2554"/>
      <c r="G18" s="2554"/>
      <c r="H18" s="2555"/>
      <c r="I18" s="941" t="s">
        <v>739</v>
      </c>
      <c r="J18" s="942"/>
      <c r="K18" s="942"/>
      <c r="L18" s="942"/>
      <c r="M18" s="942"/>
      <c r="N18" s="942"/>
      <c r="O18" s="942"/>
      <c r="P18" s="942"/>
      <c r="Q18" s="942"/>
      <c r="R18" s="942"/>
      <c r="S18" s="942"/>
      <c r="T18" s="942"/>
      <c r="U18" s="942"/>
      <c r="V18" s="942"/>
      <c r="W18" s="942"/>
      <c r="X18" s="942"/>
      <c r="Y18" s="942"/>
      <c r="Z18" s="942"/>
      <c r="AA18" s="943"/>
      <c r="AB18" s="3099"/>
      <c r="AC18" s="2981"/>
      <c r="AD18" s="2981"/>
      <c r="AE18" s="2981"/>
      <c r="AF18" s="2981"/>
    </row>
    <row r="19" spans="1:32" ht="6.75" customHeight="1" thickBot="1" x14ac:dyDescent="0.4">
      <c r="A19" s="2981"/>
      <c r="B19" s="3097"/>
      <c r="C19" s="3096"/>
      <c r="D19" s="3096"/>
      <c r="E19" s="3096"/>
      <c r="F19" s="3096"/>
      <c r="G19" s="3096"/>
      <c r="H19" s="3096"/>
      <c r="I19" s="3100"/>
      <c r="J19" s="3100"/>
      <c r="K19" s="3100"/>
      <c r="L19" s="3100"/>
      <c r="M19" s="3100"/>
      <c r="N19" s="3100"/>
      <c r="O19" s="3100"/>
      <c r="P19" s="3100"/>
      <c r="Q19" s="3100"/>
      <c r="R19" s="3100"/>
      <c r="S19" s="3100"/>
      <c r="T19" s="3100"/>
      <c r="U19" s="3100"/>
      <c r="V19" s="3100"/>
      <c r="W19" s="3100"/>
      <c r="X19" s="3100"/>
      <c r="Y19" s="3100"/>
      <c r="Z19" s="3100"/>
      <c r="AA19" s="3124"/>
      <c r="AB19" s="3099"/>
      <c r="AC19" s="2981"/>
      <c r="AD19" s="2981"/>
      <c r="AE19" s="2981"/>
      <c r="AF19" s="2981"/>
    </row>
    <row r="20" spans="1:32" ht="14.25" customHeight="1" x14ac:dyDescent="0.35">
      <c r="A20" s="2981"/>
      <c r="B20" s="3097"/>
      <c r="C20" s="843" t="s">
        <v>17</v>
      </c>
      <c r="D20" s="844"/>
      <c r="E20" s="844"/>
      <c r="F20" s="844"/>
      <c r="G20" s="844"/>
      <c r="H20" s="968"/>
      <c r="I20" s="804" t="s">
        <v>740</v>
      </c>
      <c r="J20" s="805"/>
      <c r="K20" s="805"/>
      <c r="L20" s="806"/>
      <c r="M20" s="929" t="s">
        <v>18</v>
      </c>
      <c r="N20" s="930"/>
      <c r="O20" s="930"/>
      <c r="P20" s="930"/>
      <c r="Q20" s="930"/>
      <c r="R20" s="930"/>
      <c r="S20" s="931"/>
      <c r="T20" s="929" t="s">
        <v>19</v>
      </c>
      <c r="U20" s="930"/>
      <c r="V20" s="930"/>
      <c r="W20" s="930"/>
      <c r="X20" s="930"/>
      <c r="Y20" s="930"/>
      <c r="Z20" s="930"/>
      <c r="AA20" s="931"/>
      <c r="AB20" s="3099"/>
      <c r="AC20" s="2981"/>
      <c r="AD20" s="2981"/>
      <c r="AE20" s="2981"/>
      <c r="AF20" s="2981"/>
    </row>
    <row r="21" spans="1:32" ht="15.75" customHeight="1" thickBot="1" x14ac:dyDescent="0.4">
      <c r="A21" s="2981"/>
      <c r="B21" s="3097"/>
      <c r="C21" s="845"/>
      <c r="D21" s="846"/>
      <c r="E21" s="846"/>
      <c r="F21" s="846"/>
      <c r="G21" s="846"/>
      <c r="H21" s="969"/>
      <c r="I21" s="807"/>
      <c r="J21" s="808"/>
      <c r="K21" s="808"/>
      <c r="L21" s="809"/>
      <c r="M21" s="970" t="s">
        <v>194</v>
      </c>
      <c r="N21" s="971"/>
      <c r="O21" s="971"/>
      <c r="P21" s="971"/>
      <c r="Q21" s="971"/>
      <c r="R21" s="971"/>
      <c r="S21" s="972"/>
      <c r="T21" s="973" t="s">
        <v>61</v>
      </c>
      <c r="U21" s="971"/>
      <c r="V21" s="971"/>
      <c r="W21" s="971"/>
      <c r="X21" s="971"/>
      <c r="Y21" s="971"/>
      <c r="Z21" s="971"/>
      <c r="AA21" s="972"/>
      <c r="AB21" s="3099"/>
      <c r="AC21" s="2981"/>
      <c r="AD21" s="2981"/>
      <c r="AE21" s="2981"/>
      <c r="AF21" s="2981"/>
    </row>
    <row r="22" spans="1:32" ht="6.75" customHeight="1" thickBot="1" x14ac:dyDescent="0.4">
      <c r="A22" s="2981"/>
      <c r="B22" s="3097"/>
      <c r="C22" s="3098"/>
      <c r="D22" s="3098"/>
      <c r="E22" s="3098"/>
      <c r="F22" s="3098"/>
      <c r="G22" s="3098"/>
      <c r="H22" s="3098"/>
      <c r="I22" s="3098"/>
      <c r="J22" s="3098"/>
      <c r="K22" s="3098"/>
      <c r="L22" s="3098"/>
      <c r="M22" s="3098"/>
      <c r="N22" s="3098"/>
      <c r="O22" s="3098"/>
      <c r="P22" s="3098"/>
      <c r="Q22" s="3098"/>
      <c r="R22" s="3098"/>
      <c r="S22" s="3098"/>
      <c r="T22" s="3098"/>
      <c r="U22" s="3098"/>
      <c r="V22" s="3098"/>
      <c r="W22" s="3098"/>
      <c r="X22" s="3098"/>
      <c r="Y22" s="3098"/>
      <c r="Z22" s="3098"/>
      <c r="AA22" s="3120"/>
      <c r="AB22" s="3099"/>
      <c r="AC22" s="2981"/>
      <c r="AD22" s="2981"/>
      <c r="AE22" s="2981"/>
      <c r="AF22" s="2981"/>
    </row>
    <row r="23" spans="1:32" ht="23.25" customHeight="1" x14ac:dyDescent="0.35">
      <c r="A23" s="2981"/>
      <c r="B23" s="3097"/>
      <c r="C23" s="2453" t="s">
        <v>22</v>
      </c>
      <c r="D23" s="2454"/>
      <c r="E23" s="2454"/>
      <c r="F23" s="2454"/>
      <c r="G23" s="2454"/>
      <c r="H23" s="2454"/>
      <c r="I23" s="2455"/>
      <c r="J23" s="2453" t="s">
        <v>23</v>
      </c>
      <c r="K23" s="2454"/>
      <c r="L23" s="2454"/>
      <c r="M23" s="2454"/>
      <c r="N23" s="2454"/>
      <c r="O23" s="2454"/>
      <c r="P23" s="2455"/>
      <c r="Q23" s="2453" t="s">
        <v>24</v>
      </c>
      <c r="R23" s="2454"/>
      <c r="S23" s="2454"/>
      <c r="T23" s="2454"/>
      <c r="U23" s="2454"/>
      <c r="V23" s="2454"/>
      <c r="W23" s="2454"/>
      <c r="X23" s="2454"/>
      <c r="Y23" s="2454"/>
      <c r="Z23" s="2454"/>
      <c r="AA23" s="2455"/>
      <c r="AB23" s="3099"/>
      <c r="AC23" s="2981"/>
      <c r="AD23" s="2981"/>
      <c r="AE23" s="2981"/>
      <c r="AF23" s="2981"/>
    </row>
    <row r="24" spans="1:32" ht="31.5" customHeight="1" thickBot="1" x14ac:dyDescent="0.4">
      <c r="A24" s="2981"/>
      <c r="B24" s="3097"/>
      <c r="C24" s="932" t="s">
        <v>741</v>
      </c>
      <c r="D24" s="933"/>
      <c r="E24" s="933"/>
      <c r="F24" s="933"/>
      <c r="G24" s="933"/>
      <c r="H24" s="933"/>
      <c r="I24" s="934"/>
      <c r="J24" s="932" t="s">
        <v>742</v>
      </c>
      <c r="K24" s="933"/>
      <c r="L24" s="933"/>
      <c r="M24" s="933"/>
      <c r="N24" s="933"/>
      <c r="O24" s="933"/>
      <c r="P24" s="934"/>
      <c r="Q24" s="935" t="s">
        <v>743</v>
      </c>
      <c r="R24" s="936"/>
      <c r="S24" s="936"/>
      <c r="T24" s="936"/>
      <c r="U24" s="936"/>
      <c r="V24" s="936"/>
      <c r="W24" s="936"/>
      <c r="X24" s="936"/>
      <c r="Y24" s="936"/>
      <c r="Z24" s="936"/>
      <c r="AA24" s="937"/>
      <c r="AB24" s="3099"/>
      <c r="AC24" s="2981"/>
      <c r="AD24" s="2981"/>
      <c r="AE24" s="2981"/>
      <c r="AF24" s="2981"/>
    </row>
    <row r="25" spans="1:32" ht="7.5" customHeight="1" thickBot="1" x14ac:dyDescent="0.4">
      <c r="A25" s="2981"/>
      <c r="B25" s="3097"/>
      <c r="C25" s="3098"/>
      <c r="D25" s="3098"/>
      <c r="E25" s="3098"/>
      <c r="F25" s="3098"/>
      <c r="G25" s="3098"/>
      <c r="H25" s="3098"/>
      <c r="I25" s="3098"/>
      <c r="J25" s="3098"/>
      <c r="K25" s="3098"/>
      <c r="L25" s="3098"/>
      <c r="M25" s="3098"/>
      <c r="N25" s="3098"/>
      <c r="O25" s="3098"/>
      <c r="P25" s="3098"/>
      <c r="Q25" s="3098"/>
      <c r="R25" s="3098"/>
      <c r="S25" s="3098"/>
      <c r="T25" s="3098"/>
      <c r="U25" s="3098"/>
      <c r="V25" s="3098"/>
      <c r="W25" s="3098"/>
      <c r="X25" s="3098"/>
      <c r="Y25" s="3098"/>
      <c r="Z25" s="3098"/>
      <c r="AA25" s="3120"/>
      <c r="AB25" s="3099"/>
      <c r="AC25" s="2981"/>
      <c r="AD25" s="2981"/>
      <c r="AE25" s="2981"/>
      <c r="AF25" s="2981"/>
    </row>
    <row r="26" spans="1:32" ht="26.25" customHeight="1" thickBot="1" x14ac:dyDescent="0.4">
      <c r="A26" s="2981"/>
      <c r="B26" s="3097"/>
      <c r="C26" s="2553" t="s">
        <v>26</v>
      </c>
      <c r="D26" s="2554"/>
      <c r="E26" s="2554"/>
      <c r="F26" s="2554"/>
      <c r="G26" s="2554"/>
      <c r="H26" s="2555"/>
      <c r="I26" s="941" t="s">
        <v>744</v>
      </c>
      <c r="J26" s="942"/>
      <c r="K26" s="942"/>
      <c r="L26" s="942"/>
      <c r="M26" s="942"/>
      <c r="N26" s="942"/>
      <c r="O26" s="942"/>
      <c r="P26" s="942"/>
      <c r="Q26" s="942"/>
      <c r="R26" s="942"/>
      <c r="S26" s="942"/>
      <c r="T26" s="942"/>
      <c r="U26" s="942"/>
      <c r="V26" s="942"/>
      <c r="W26" s="942"/>
      <c r="X26" s="942"/>
      <c r="Y26" s="942"/>
      <c r="Z26" s="942"/>
      <c r="AA26" s="943"/>
      <c r="AB26" s="3099"/>
      <c r="AC26" s="2981"/>
      <c r="AD26" s="2981"/>
      <c r="AE26" s="2981"/>
      <c r="AF26" s="2981"/>
    </row>
    <row r="27" spans="1:32" ht="6" customHeight="1" thickBot="1" x14ac:dyDescent="0.4">
      <c r="A27" s="2981"/>
      <c r="B27" s="3097"/>
      <c r="C27" s="3096"/>
      <c r="D27" s="3096"/>
      <c r="E27" s="3096"/>
      <c r="F27" s="3096"/>
      <c r="G27" s="3096"/>
      <c r="H27" s="3096"/>
      <c r="I27" s="3100"/>
      <c r="J27" s="3100"/>
      <c r="K27" s="3100"/>
      <c r="L27" s="3100"/>
      <c r="M27" s="3100"/>
      <c r="N27" s="3100"/>
      <c r="O27" s="3100"/>
      <c r="P27" s="3100"/>
      <c r="Q27" s="3100"/>
      <c r="R27" s="3100"/>
      <c r="S27" s="3100"/>
      <c r="T27" s="3100"/>
      <c r="U27" s="3100"/>
      <c r="V27" s="3100"/>
      <c r="W27" s="3100"/>
      <c r="X27" s="3100"/>
      <c r="Y27" s="3100"/>
      <c r="Z27" s="3100"/>
      <c r="AA27" s="3124"/>
      <c r="AB27" s="3099"/>
      <c r="AC27" s="2981"/>
      <c r="AD27" s="2981"/>
      <c r="AE27" s="2981"/>
      <c r="AF27" s="2981"/>
    </row>
    <row r="28" spans="1:32" ht="30.75" customHeight="1" thickBot="1" x14ac:dyDescent="0.4">
      <c r="A28" s="2981"/>
      <c r="B28" s="3097"/>
      <c r="C28" s="2553" t="s">
        <v>28</v>
      </c>
      <c r="D28" s="2554"/>
      <c r="E28" s="2554"/>
      <c r="F28" s="2554"/>
      <c r="G28" s="2554"/>
      <c r="H28" s="2555"/>
      <c r="I28" s="840">
        <v>0.9</v>
      </c>
      <c r="J28" s="941"/>
      <c r="K28" s="2010" t="s">
        <v>29</v>
      </c>
      <c r="L28" s="2011"/>
      <c r="M28" s="2011"/>
      <c r="N28" s="2012"/>
      <c r="O28" s="818" t="s">
        <v>30</v>
      </c>
      <c r="P28" s="813"/>
      <c r="Q28" s="813"/>
      <c r="R28" s="814"/>
      <c r="S28" s="3118" t="s">
        <v>32</v>
      </c>
      <c r="T28" s="813" t="s">
        <v>31</v>
      </c>
      <c r="U28" s="813"/>
      <c r="V28" s="814"/>
      <c r="W28" s="3113"/>
      <c r="X28" s="1464" t="s">
        <v>33</v>
      </c>
      <c r="Y28" s="1462"/>
      <c r="Z28" s="1463"/>
      <c r="AA28" s="3112"/>
      <c r="AB28" s="3099"/>
      <c r="AC28" s="2981"/>
      <c r="AD28" s="2981"/>
      <c r="AE28" s="2981"/>
      <c r="AF28" s="2981"/>
    </row>
    <row r="29" spans="1:32" ht="6.75" customHeight="1" thickBot="1" x14ac:dyDescent="0.4">
      <c r="A29" s="2981"/>
      <c r="B29" s="3097"/>
      <c r="C29" s="3098"/>
      <c r="D29" s="3098"/>
      <c r="E29" s="3098"/>
      <c r="F29" s="3098"/>
      <c r="G29" s="3098"/>
      <c r="H29" s="3098"/>
      <c r="I29" s="3098"/>
      <c r="J29" s="3098"/>
      <c r="K29" s="3098"/>
      <c r="L29" s="3098"/>
      <c r="M29" s="3098"/>
      <c r="N29" s="3098"/>
      <c r="O29" s="3098"/>
      <c r="P29" s="3098"/>
      <c r="Q29" s="3098"/>
      <c r="R29" s="3098"/>
      <c r="S29" s="3098"/>
      <c r="T29" s="3098"/>
      <c r="U29" s="3098"/>
      <c r="V29" s="3098"/>
      <c r="W29" s="3098"/>
      <c r="X29" s="3098"/>
      <c r="Y29" s="3098"/>
      <c r="Z29" s="3098"/>
      <c r="AA29" s="3120"/>
      <c r="AB29" s="3099"/>
      <c r="AC29" s="2981"/>
      <c r="AD29" s="2981"/>
      <c r="AE29" s="2981"/>
      <c r="AF29" s="2981"/>
    </row>
    <row r="30" spans="1:32" ht="15" customHeight="1" x14ac:dyDescent="0.35">
      <c r="A30" s="2981"/>
      <c r="B30" s="3097"/>
      <c r="C30" s="778" t="s">
        <v>34</v>
      </c>
      <c r="D30" s="779"/>
      <c r="E30" s="779"/>
      <c r="F30" s="779"/>
      <c r="G30" s="779"/>
      <c r="H30" s="779"/>
      <c r="I30" s="779"/>
      <c r="J30" s="780"/>
      <c r="K30" s="787" t="s">
        <v>35</v>
      </c>
      <c r="L30" s="788"/>
      <c r="M30" s="788"/>
      <c r="N30" s="788"/>
      <c r="O30" s="788"/>
      <c r="P30" s="788"/>
      <c r="Q30" s="788"/>
      <c r="R30" s="788"/>
      <c r="S30" s="789" t="s">
        <v>36</v>
      </c>
      <c r="T30" s="789"/>
      <c r="U30" s="789"/>
      <c r="V30" s="789"/>
      <c r="W30" s="789"/>
      <c r="X30" s="915" t="s">
        <v>37</v>
      </c>
      <c r="Y30" s="915"/>
      <c r="Z30" s="915"/>
      <c r="AA30" s="916"/>
      <c r="AB30" s="3099"/>
      <c r="AC30" s="2981"/>
      <c r="AD30" s="2981"/>
      <c r="AE30" s="2981"/>
      <c r="AF30" s="2981"/>
    </row>
    <row r="31" spans="1:32" ht="14.25" customHeight="1" x14ac:dyDescent="0.35">
      <c r="A31" s="2981"/>
      <c r="B31" s="3097"/>
      <c r="C31" s="781"/>
      <c r="D31" s="782"/>
      <c r="E31" s="782"/>
      <c r="F31" s="782"/>
      <c r="G31" s="782"/>
      <c r="H31" s="782"/>
      <c r="I31" s="782"/>
      <c r="J31" s="783"/>
      <c r="K31" s="795" t="s">
        <v>38</v>
      </c>
      <c r="L31" s="771"/>
      <c r="M31" s="771"/>
      <c r="N31" s="771"/>
      <c r="O31" s="771" t="s">
        <v>39</v>
      </c>
      <c r="P31" s="771"/>
      <c r="Q31" s="771"/>
      <c r="R31" s="771"/>
      <c r="S31" s="771" t="s">
        <v>38</v>
      </c>
      <c r="T31" s="771"/>
      <c r="U31" s="771" t="s">
        <v>39</v>
      </c>
      <c r="V31" s="771"/>
      <c r="W31" s="771"/>
      <c r="X31" s="771" t="s">
        <v>38</v>
      </c>
      <c r="Y31" s="771"/>
      <c r="Z31" s="771" t="s">
        <v>39</v>
      </c>
      <c r="AA31" s="772"/>
      <c r="AB31" s="3099"/>
      <c r="AC31" s="2981"/>
      <c r="AD31" s="2981"/>
      <c r="AE31" s="2981"/>
      <c r="AF31" s="2981"/>
    </row>
    <row r="32" spans="1:32" ht="15" customHeight="1" thickBot="1" x14ac:dyDescent="0.4">
      <c r="A32" s="2981"/>
      <c r="B32" s="3097"/>
      <c r="C32" s="784"/>
      <c r="D32" s="785"/>
      <c r="E32" s="785"/>
      <c r="F32" s="785"/>
      <c r="G32" s="785"/>
      <c r="H32" s="785"/>
      <c r="I32" s="785"/>
      <c r="J32" s="786"/>
      <c r="K32" s="3082">
        <v>0</v>
      </c>
      <c r="L32" s="3077"/>
      <c r="M32" s="3077"/>
      <c r="N32" s="3077"/>
      <c r="O32" s="3069">
        <v>0.79900000000000004</v>
      </c>
      <c r="P32" s="3077"/>
      <c r="Q32" s="3077"/>
      <c r="R32" s="3077"/>
      <c r="S32" s="3068">
        <v>0.8</v>
      </c>
      <c r="T32" s="3077"/>
      <c r="U32" s="3069">
        <v>0.89900000000000002</v>
      </c>
      <c r="V32" s="3077"/>
      <c r="W32" s="3077"/>
      <c r="X32" s="3068">
        <v>0.9</v>
      </c>
      <c r="Y32" s="3077"/>
      <c r="Z32" s="3068">
        <v>1</v>
      </c>
      <c r="AA32" s="3066"/>
      <c r="AB32" s="3099"/>
      <c r="AC32" s="2981"/>
      <c r="AD32" s="2981"/>
      <c r="AE32" s="2981"/>
      <c r="AF32" s="2981"/>
    </row>
    <row r="33" spans="1:32" ht="6.75" customHeight="1" thickBot="1" x14ac:dyDescent="0.4">
      <c r="A33" s="2981"/>
      <c r="B33" s="3097"/>
      <c r="C33" s="3098"/>
      <c r="D33" s="3098"/>
      <c r="E33" s="3098"/>
      <c r="F33" s="3098"/>
      <c r="G33" s="3098"/>
      <c r="H33" s="3098"/>
      <c r="I33" s="3098"/>
      <c r="J33" s="3098"/>
      <c r="K33" s="3098"/>
      <c r="L33" s="3098"/>
      <c r="M33" s="3098"/>
      <c r="N33" s="3098"/>
      <c r="O33" s="3098"/>
      <c r="P33" s="3098"/>
      <c r="Q33" s="3098"/>
      <c r="R33" s="3098"/>
      <c r="S33" s="3098"/>
      <c r="T33" s="3098"/>
      <c r="U33" s="3098"/>
      <c r="V33" s="3098"/>
      <c r="W33" s="3098"/>
      <c r="X33" s="3098"/>
      <c r="Y33" s="3098"/>
      <c r="Z33" s="3098"/>
      <c r="AA33" s="3120"/>
      <c r="AB33" s="3099"/>
      <c r="AC33" s="3083"/>
      <c r="AD33" s="3083"/>
      <c r="AE33" s="3083"/>
      <c r="AF33" s="3083"/>
    </row>
    <row r="34" spans="1:32" s="465" customFormat="1" ht="15.75" customHeight="1" x14ac:dyDescent="0.35">
      <c r="A34" s="2983"/>
      <c r="B34" s="3102"/>
      <c r="C34" s="2317" t="s">
        <v>40</v>
      </c>
      <c r="D34" s="2318"/>
      <c r="E34" s="2318"/>
      <c r="F34" s="2318"/>
      <c r="G34" s="2318"/>
      <c r="H34" s="2318"/>
      <c r="I34" s="2318"/>
      <c r="J34" s="2318"/>
      <c r="K34" s="2318"/>
      <c r="L34" s="2318"/>
      <c r="M34" s="2318"/>
      <c r="N34" s="2318"/>
      <c r="O34" s="2318"/>
      <c r="P34" s="2318"/>
      <c r="Q34" s="2318"/>
      <c r="R34" s="2318"/>
      <c r="S34" s="2318"/>
      <c r="T34" s="2318"/>
      <c r="U34" s="2318"/>
      <c r="V34" s="2318"/>
      <c r="W34" s="2318"/>
      <c r="X34" s="2318"/>
      <c r="Y34" s="2318"/>
      <c r="Z34" s="2318"/>
      <c r="AA34" s="2319"/>
      <c r="AB34" s="3099"/>
      <c r="AC34" s="3101"/>
      <c r="AD34" s="3101"/>
      <c r="AE34" s="3101"/>
      <c r="AF34" s="3101"/>
    </row>
    <row r="35" spans="1:32" s="465" customFormat="1" ht="50.25" customHeight="1" x14ac:dyDescent="0.35">
      <c r="A35" s="2983"/>
      <c r="B35" s="3102"/>
      <c r="C35" s="2564" t="s">
        <v>41</v>
      </c>
      <c r="D35" s="2565"/>
      <c r="E35" s="2565"/>
      <c r="F35" s="2565"/>
      <c r="G35" s="2565"/>
      <c r="H35" s="3125" t="s">
        <v>745</v>
      </c>
      <c r="I35" s="3125" t="s">
        <v>746</v>
      </c>
      <c r="J35" s="3125" t="s">
        <v>747</v>
      </c>
      <c r="K35" s="2426" t="s">
        <v>43</v>
      </c>
      <c r="L35" s="2426"/>
      <c r="M35" s="2426"/>
      <c r="N35" s="2426"/>
      <c r="O35" s="2426"/>
      <c r="P35" s="2426"/>
      <c r="Q35" s="2426"/>
      <c r="R35" s="2426"/>
      <c r="S35" s="2426"/>
      <c r="T35" s="2426"/>
      <c r="U35" s="2426"/>
      <c r="V35" s="2426"/>
      <c r="W35" s="2426"/>
      <c r="X35" s="2426"/>
      <c r="Y35" s="2426"/>
      <c r="Z35" s="2426"/>
      <c r="AA35" s="2566"/>
      <c r="AB35" s="3099"/>
      <c r="AC35" s="3101"/>
      <c r="AD35" s="3101"/>
      <c r="AE35" s="3101"/>
      <c r="AF35" s="3101"/>
    </row>
    <row r="36" spans="1:32" s="465" customFormat="1" ht="122" customHeight="1" x14ac:dyDescent="0.35">
      <c r="A36" s="2983"/>
      <c r="B36" s="3102"/>
      <c r="C36" s="2460" t="s">
        <v>236</v>
      </c>
      <c r="D36" s="3078"/>
      <c r="E36" s="3078"/>
      <c r="F36" s="3078"/>
      <c r="G36" s="3078"/>
      <c r="H36" s="3133">
        <v>25</v>
      </c>
      <c r="I36" s="3133">
        <v>28</v>
      </c>
      <c r="J36" s="3134">
        <v>0.89</v>
      </c>
      <c r="K36" s="3070" t="s">
        <v>1227</v>
      </c>
      <c r="L36" s="3071"/>
      <c r="M36" s="3071"/>
      <c r="N36" s="3071"/>
      <c r="O36" s="3071"/>
      <c r="P36" s="3071"/>
      <c r="Q36" s="3071"/>
      <c r="R36" s="3071"/>
      <c r="S36" s="3071"/>
      <c r="T36" s="3071"/>
      <c r="U36" s="3071"/>
      <c r="V36" s="3071"/>
      <c r="W36" s="3071"/>
      <c r="X36" s="3071"/>
      <c r="Y36" s="3071"/>
      <c r="Z36" s="3071"/>
      <c r="AA36" s="3071"/>
      <c r="AB36" s="3099"/>
      <c r="AC36" s="3101"/>
      <c r="AD36" s="3101"/>
      <c r="AE36" s="3101"/>
      <c r="AF36" s="3132"/>
    </row>
    <row r="37" spans="1:32" s="522" customFormat="1" ht="122.15" customHeight="1" x14ac:dyDescent="0.35">
      <c r="A37" s="2983"/>
      <c r="B37" s="3102"/>
      <c r="C37" s="2460" t="s">
        <v>239</v>
      </c>
      <c r="D37" s="2461"/>
      <c r="E37" s="2461"/>
      <c r="F37" s="2461"/>
      <c r="G37" s="2461"/>
      <c r="H37" s="3126">
        <v>18</v>
      </c>
      <c r="I37" s="3126">
        <v>18</v>
      </c>
      <c r="J37" s="3127">
        <v>1</v>
      </c>
      <c r="K37" s="1021" t="s">
        <v>1228</v>
      </c>
      <c r="L37" s="1021"/>
      <c r="M37" s="1021"/>
      <c r="N37" s="1021"/>
      <c r="O37" s="1021"/>
      <c r="P37" s="1021"/>
      <c r="Q37" s="1021"/>
      <c r="R37" s="1021"/>
      <c r="S37" s="1021"/>
      <c r="T37" s="1021"/>
      <c r="U37" s="1021"/>
      <c r="V37" s="1021"/>
      <c r="W37" s="1021"/>
      <c r="X37" s="1021"/>
      <c r="Y37" s="1021"/>
      <c r="Z37" s="1021"/>
      <c r="AA37" s="1022"/>
      <c r="AB37" s="3099"/>
      <c r="AC37" s="3101"/>
      <c r="AD37" s="3101"/>
      <c r="AE37" s="3132"/>
      <c r="AF37" s="3132"/>
    </row>
    <row r="38" spans="1:32" s="522" customFormat="1" ht="147.75" customHeight="1" x14ac:dyDescent="0.35">
      <c r="A38" s="2983"/>
      <c r="B38" s="3102"/>
      <c r="C38" s="2460" t="s">
        <v>748</v>
      </c>
      <c r="D38" s="2461"/>
      <c r="E38" s="2461"/>
      <c r="F38" s="2461"/>
      <c r="G38" s="2461"/>
      <c r="H38" s="3126">
        <v>18</v>
      </c>
      <c r="I38" s="3126">
        <v>18</v>
      </c>
      <c r="J38" s="3127">
        <v>1</v>
      </c>
      <c r="K38" s="1021" t="s">
        <v>1229</v>
      </c>
      <c r="L38" s="1021"/>
      <c r="M38" s="1021"/>
      <c r="N38" s="1021"/>
      <c r="O38" s="1021"/>
      <c r="P38" s="1021"/>
      <c r="Q38" s="1021"/>
      <c r="R38" s="1021"/>
      <c r="S38" s="1021"/>
      <c r="T38" s="1021"/>
      <c r="U38" s="1021"/>
      <c r="V38" s="1021"/>
      <c r="W38" s="1021"/>
      <c r="X38" s="1021"/>
      <c r="Y38" s="1021"/>
      <c r="Z38" s="1021"/>
      <c r="AA38" s="1022"/>
      <c r="AB38" s="3099"/>
      <c r="AC38" s="3101"/>
      <c r="AD38" s="3101"/>
      <c r="AE38" s="3101"/>
      <c r="AF38" s="3101"/>
    </row>
    <row r="39" spans="1:32" s="522" customFormat="1" ht="108" customHeight="1" thickBot="1" x14ac:dyDescent="0.4">
      <c r="A39" s="2983"/>
      <c r="B39" s="3102"/>
      <c r="C39" s="2460" t="s">
        <v>241</v>
      </c>
      <c r="D39" s="2461"/>
      <c r="E39" s="2461"/>
      <c r="F39" s="2461"/>
      <c r="G39" s="2461"/>
      <c r="H39" s="3128"/>
      <c r="I39" s="3128"/>
      <c r="J39" s="3127"/>
      <c r="K39" s="1021"/>
      <c r="L39" s="1021"/>
      <c r="M39" s="1021"/>
      <c r="N39" s="1021"/>
      <c r="O39" s="1021"/>
      <c r="P39" s="1021"/>
      <c r="Q39" s="1021"/>
      <c r="R39" s="1021"/>
      <c r="S39" s="1021"/>
      <c r="T39" s="1021"/>
      <c r="U39" s="1021"/>
      <c r="V39" s="1021"/>
      <c r="W39" s="1021"/>
      <c r="X39" s="1021"/>
      <c r="Y39" s="1021"/>
      <c r="Z39" s="1021"/>
      <c r="AA39" s="1022"/>
      <c r="AB39" s="3099"/>
      <c r="AC39" s="3101"/>
      <c r="AD39" s="3101"/>
      <c r="AE39" s="3101"/>
      <c r="AF39" s="3101"/>
    </row>
    <row r="40" spans="1:32" s="522" customFormat="1" ht="134.25" customHeight="1" thickTop="1" thickBot="1" x14ac:dyDescent="0.4">
      <c r="A40" s="2983"/>
      <c r="B40" s="3102"/>
      <c r="C40" s="2469" t="s">
        <v>749</v>
      </c>
      <c r="D40" s="2470"/>
      <c r="E40" s="2470"/>
      <c r="F40" s="2470"/>
      <c r="G40" s="2470"/>
      <c r="H40" s="3129">
        <v>36</v>
      </c>
      <c r="I40" s="3129">
        <v>36</v>
      </c>
      <c r="J40" s="3130">
        <v>1</v>
      </c>
      <c r="K40" s="2471"/>
      <c r="L40" s="2471"/>
      <c r="M40" s="2471"/>
      <c r="N40" s="2471"/>
      <c r="O40" s="2471"/>
      <c r="P40" s="2471"/>
      <c r="Q40" s="2471"/>
      <c r="R40" s="2471"/>
      <c r="S40" s="2471"/>
      <c r="T40" s="2471"/>
      <c r="U40" s="2471"/>
      <c r="V40" s="2471"/>
      <c r="W40" s="2471"/>
      <c r="X40" s="2471"/>
      <c r="Y40" s="2471"/>
      <c r="Z40" s="2471"/>
      <c r="AA40" s="2472"/>
      <c r="AB40" s="3099"/>
      <c r="AC40" s="3101"/>
      <c r="AD40" s="3101"/>
      <c r="AE40" s="3101"/>
      <c r="AF40" s="3101"/>
    </row>
    <row r="41" spans="1:32" s="522" customFormat="1" ht="25.5" customHeight="1" thickBot="1" x14ac:dyDescent="0.4">
      <c r="A41" s="2983"/>
      <c r="B41" s="3102"/>
      <c r="C41" s="3098"/>
      <c r="D41" s="3098"/>
      <c r="E41" s="3098"/>
      <c r="F41" s="3098"/>
      <c r="G41" s="3098"/>
      <c r="H41" s="3114"/>
      <c r="I41" s="3114"/>
      <c r="J41" s="3115"/>
      <c r="K41" s="3098"/>
      <c r="L41" s="3098"/>
      <c r="M41" s="3098"/>
      <c r="N41" s="3098"/>
      <c r="O41" s="3098"/>
      <c r="P41" s="3098"/>
      <c r="Q41" s="3098"/>
      <c r="R41" s="3098"/>
      <c r="S41" s="3098"/>
      <c r="T41" s="3098"/>
      <c r="U41" s="3098"/>
      <c r="V41" s="3098"/>
      <c r="W41" s="3098"/>
      <c r="X41" s="3098"/>
      <c r="Y41" s="3098"/>
      <c r="Z41" s="3098"/>
      <c r="AA41" s="3098"/>
      <c r="AB41" s="3099"/>
      <c r="AC41" s="3101"/>
      <c r="AD41" s="3101"/>
      <c r="AE41" s="3101"/>
      <c r="AF41" s="3101"/>
    </row>
    <row r="42" spans="1:32" s="522" customFormat="1" ht="4.5" customHeight="1" x14ac:dyDescent="0.35">
      <c r="A42" s="2983"/>
      <c r="B42" s="3102"/>
      <c r="C42" s="798" t="s">
        <v>47</v>
      </c>
      <c r="D42" s="799"/>
      <c r="E42" s="799"/>
      <c r="F42" s="799"/>
      <c r="G42" s="799"/>
      <c r="H42" s="799"/>
      <c r="I42" s="799"/>
      <c r="J42" s="799"/>
      <c r="K42" s="799"/>
      <c r="L42" s="799"/>
      <c r="M42" s="799"/>
      <c r="N42" s="799"/>
      <c r="O42" s="799"/>
      <c r="P42" s="799"/>
      <c r="Q42" s="799"/>
      <c r="R42" s="799"/>
      <c r="S42" s="799"/>
      <c r="T42" s="799"/>
      <c r="U42" s="799"/>
      <c r="V42" s="799"/>
      <c r="W42" s="799"/>
      <c r="X42" s="799"/>
      <c r="Y42" s="799"/>
      <c r="Z42" s="799"/>
      <c r="AA42" s="800"/>
      <c r="AB42" s="3099"/>
      <c r="AC42" s="3101"/>
      <c r="AD42" s="3101"/>
      <c r="AE42" s="3101"/>
      <c r="AF42" s="3101"/>
    </row>
    <row r="43" spans="1:32" s="522" customFormat="1" ht="14.5" customHeight="1" thickBot="1" x14ac:dyDescent="0.4">
      <c r="A43" s="2983"/>
      <c r="B43" s="3097"/>
      <c r="C43" s="1236"/>
      <c r="D43" s="1278"/>
      <c r="E43" s="1278"/>
      <c r="F43" s="1278"/>
      <c r="G43" s="1278"/>
      <c r="H43" s="1278"/>
      <c r="I43" s="1278"/>
      <c r="J43" s="1278"/>
      <c r="K43" s="1278"/>
      <c r="L43" s="1278"/>
      <c r="M43" s="1278"/>
      <c r="N43" s="1278"/>
      <c r="O43" s="1278"/>
      <c r="P43" s="1278"/>
      <c r="Q43" s="1278"/>
      <c r="R43" s="1278"/>
      <c r="S43" s="1278"/>
      <c r="T43" s="1278"/>
      <c r="U43" s="1278"/>
      <c r="V43" s="1278"/>
      <c r="W43" s="1278"/>
      <c r="X43" s="1278"/>
      <c r="Y43" s="1278"/>
      <c r="Z43" s="1278"/>
      <c r="AA43" s="1238"/>
      <c r="AB43" s="3099"/>
      <c r="AC43" s="3101"/>
      <c r="AD43" s="3101"/>
      <c r="AE43" s="3101"/>
      <c r="AF43" s="3101"/>
    </row>
    <row r="44" spans="1:32" s="522" customFormat="1" ht="15" customHeight="1" thickBot="1" x14ac:dyDescent="0.4">
      <c r="A44" s="2983"/>
      <c r="B44" s="3097"/>
      <c r="C44" s="837" t="s">
        <v>81</v>
      </c>
      <c r="D44" s="838"/>
      <c r="E44" s="838"/>
      <c r="F44" s="838"/>
      <c r="G44" s="838"/>
      <c r="H44" s="838"/>
      <c r="I44" s="838"/>
      <c r="J44" s="838"/>
      <c r="K44" s="838"/>
      <c r="L44" s="838"/>
      <c r="M44" s="838"/>
      <c r="N44" s="838"/>
      <c r="O44" s="838"/>
      <c r="P44" s="838"/>
      <c r="Q44" s="838"/>
      <c r="R44" s="838"/>
      <c r="S44" s="838"/>
      <c r="T44" s="838"/>
      <c r="U44" s="838"/>
      <c r="V44" s="838"/>
      <c r="W44" s="838"/>
      <c r="X44" s="838"/>
      <c r="Y44" s="838"/>
      <c r="Z44" s="838"/>
      <c r="AA44" s="839"/>
      <c r="AB44" s="3099"/>
      <c r="AC44" s="3101"/>
      <c r="AD44" s="3101"/>
      <c r="AE44" s="3101"/>
      <c r="AF44" s="3101"/>
    </row>
    <row r="45" spans="1:32" s="522" customFormat="1" ht="165" customHeight="1" x14ac:dyDescent="0.35">
      <c r="A45" s="2983"/>
      <c r="B45" s="3103"/>
      <c r="C45" s="3116"/>
      <c r="D45" s="3116"/>
      <c r="E45" s="3116"/>
      <c r="F45" s="3116"/>
      <c r="G45" s="3116"/>
      <c r="H45" s="3116"/>
      <c r="I45" s="3116"/>
      <c r="J45" s="3116"/>
      <c r="K45" s="3116"/>
      <c r="L45" s="3116"/>
      <c r="M45" s="3116"/>
      <c r="N45" s="3116"/>
      <c r="O45" s="3116"/>
      <c r="P45" s="3116"/>
      <c r="Q45" s="3116"/>
      <c r="R45" s="3116"/>
      <c r="S45" s="3116"/>
      <c r="T45" s="3116"/>
      <c r="U45" s="3116"/>
      <c r="V45" s="3116"/>
      <c r="W45" s="3116"/>
      <c r="X45" s="3116"/>
      <c r="Y45" s="3116"/>
      <c r="Z45" s="3116"/>
      <c r="AA45" s="3116"/>
      <c r="AB45" s="3104"/>
      <c r="AC45" s="3083"/>
      <c r="AD45" s="3083"/>
      <c r="AE45" s="3083"/>
      <c r="AF45" s="3083"/>
    </row>
    <row r="46" spans="1:32" s="504" customFormat="1" ht="7.5" customHeight="1" thickBot="1" x14ac:dyDescent="0.4">
      <c r="A46" s="2981"/>
      <c r="B46" s="3105"/>
      <c r="C46" s="3117"/>
      <c r="D46" s="3117"/>
      <c r="E46" s="3117"/>
      <c r="F46" s="3117"/>
      <c r="G46" s="3117"/>
      <c r="H46" s="3117"/>
      <c r="I46" s="3117"/>
      <c r="J46" s="3117"/>
      <c r="K46" s="3117"/>
      <c r="L46" s="3117"/>
      <c r="M46" s="3117"/>
      <c r="N46" s="3117"/>
      <c r="O46" s="3117"/>
      <c r="P46" s="3117"/>
      <c r="Q46" s="3117"/>
      <c r="R46" s="3117"/>
      <c r="S46" s="3117"/>
      <c r="T46" s="3117"/>
      <c r="U46" s="3117"/>
      <c r="V46" s="3117"/>
      <c r="W46" s="3117"/>
      <c r="X46" s="3117"/>
      <c r="Y46" s="3117"/>
      <c r="Z46" s="3117"/>
      <c r="AA46" s="3117"/>
      <c r="AB46" s="3106"/>
      <c r="AC46" s="3083"/>
      <c r="AD46" s="3083"/>
      <c r="AE46" s="3083"/>
      <c r="AF46" s="3083"/>
    </row>
    <row r="47" spans="1:32" s="504" customFormat="1" ht="8.25" customHeight="1" x14ac:dyDescent="0.35">
      <c r="A47" s="2981"/>
      <c r="B47" s="3107"/>
      <c r="C47" s="2332" t="s">
        <v>41</v>
      </c>
      <c r="D47" s="2303"/>
      <c r="E47" s="2303"/>
      <c r="F47" s="2303"/>
      <c r="G47" s="2303"/>
      <c r="H47" s="2303" t="s">
        <v>68</v>
      </c>
      <c r="I47" s="2303"/>
      <c r="J47" s="2303" t="s">
        <v>48</v>
      </c>
      <c r="K47" s="2303"/>
      <c r="L47" s="2303"/>
      <c r="M47" s="2303"/>
      <c r="N47" s="2303" t="s">
        <v>49</v>
      </c>
      <c r="O47" s="2303"/>
      <c r="P47" s="2303"/>
      <c r="Q47" s="2303"/>
      <c r="R47" s="2303"/>
      <c r="S47" s="2303"/>
      <c r="T47" s="2303"/>
      <c r="U47" s="2303"/>
      <c r="V47" s="2306" t="s">
        <v>50</v>
      </c>
      <c r="W47" s="2306"/>
      <c r="X47" s="2306"/>
      <c r="Y47" s="2306"/>
      <c r="Z47" s="2306"/>
      <c r="AA47" s="2307"/>
      <c r="AB47" s="3108"/>
      <c r="AC47" s="3083"/>
      <c r="AD47" s="3083"/>
      <c r="AE47" s="3083"/>
      <c r="AF47" s="3083"/>
    </row>
    <row r="48" spans="1:32" s="504" customFormat="1" ht="45.75" customHeight="1" x14ac:dyDescent="0.35">
      <c r="A48" s="2981"/>
      <c r="B48" s="3107"/>
      <c r="C48" s="2040" t="s">
        <v>236</v>
      </c>
      <c r="D48" s="2041"/>
      <c r="E48" s="2041"/>
      <c r="F48" s="2041"/>
      <c r="G48" s="3076"/>
      <c r="H48" s="3135">
        <v>1</v>
      </c>
      <c r="I48" s="3136"/>
      <c r="J48" s="3135">
        <v>0.89</v>
      </c>
      <c r="K48" s="3137"/>
      <c r="L48" s="3137"/>
      <c r="M48" s="3136"/>
      <c r="N48" s="2481" t="s">
        <v>1230</v>
      </c>
      <c r="O48" s="2482"/>
      <c r="P48" s="2482"/>
      <c r="Q48" s="2482"/>
      <c r="R48" s="2482"/>
      <c r="S48" s="2482"/>
      <c r="T48" s="2482"/>
      <c r="U48" s="2483"/>
      <c r="V48" s="2481" t="s">
        <v>1231</v>
      </c>
      <c r="W48" s="2482"/>
      <c r="X48" s="2482"/>
      <c r="Y48" s="2482"/>
      <c r="Z48" s="2482"/>
      <c r="AA48" s="2483"/>
      <c r="AB48" s="3108"/>
      <c r="AC48" s="3083"/>
      <c r="AD48" s="3083"/>
      <c r="AE48" s="3083"/>
      <c r="AF48" s="3083"/>
    </row>
    <row r="49" spans="1:32" s="504" customFormat="1" ht="122.25" customHeight="1" x14ac:dyDescent="0.35">
      <c r="A49" s="3083"/>
      <c r="B49" s="3107"/>
      <c r="C49" s="2040" t="s">
        <v>239</v>
      </c>
      <c r="D49" s="2041"/>
      <c r="E49" s="2041"/>
      <c r="F49" s="2041"/>
      <c r="G49" s="3076"/>
      <c r="H49" s="1047">
        <v>0.97</v>
      </c>
      <c r="I49" s="1048"/>
      <c r="J49" s="1047">
        <v>1</v>
      </c>
      <c r="K49" s="1048"/>
      <c r="L49" s="1048"/>
      <c r="M49" s="1048"/>
      <c r="N49" s="2481" t="s">
        <v>905</v>
      </c>
      <c r="O49" s="2482"/>
      <c r="P49" s="2482"/>
      <c r="Q49" s="2482"/>
      <c r="R49" s="2482"/>
      <c r="S49" s="2482"/>
      <c r="T49" s="2482"/>
      <c r="U49" s="2483"/>
      <c r="V49" s="2481" t="s">
        <v>906</v>
      </c>
      <c r="W49" s="2482"/>
      <c r="X49" s="2482"/>
      <c r="Y49" s="2482"/>
      <c r="Z49" s="2482"/>
      <c r="AA49" s="2483"/>
      <c r="AB49" s="3108"/>
      <c r="AC49" s="3083"/>
      <c r="AD49" s="2981"/>
      <c r="AE49" s="2981"/>
      <c r="AF49" s="2981"/>
    </row>
    <row r="50" spans="1:32" s="504" customFormat="1" ht="53.25" hidden="1" customHeight="1" x14ac:dyDescent="0.35">
      <c r="A50" s="3083"/>
      <c r="B50" s="3107"/>
      <c r="C50" s="2040" t="s">
        <v>240</v>
      </c>
      <c r="D50" s="2041"/>
      <c r="E50" s="2041"/>
      <c r="F50" s="2041"/>
      <c r="G50" s="3076"/>
      <c r="H50" s="3072"/>
      <c r="I50" s="3080"/>
      <c r="J50" s="1047">
        <v>1</v>
      </c>
      <c r="K50" s="1048"/>
      <c r="L50" s="1048"/>
      <c r="M50" s="1048"/>
      <c r="N50" s="2481" t="s">
        <v>905</v>
      </c>
      <c r="O50" s="2482"/>
      <c r="P50" s="2482"/>
      <c r="Q50" s="2482"/>
      <c r="R50" s="2482"/>
      <c r="S50" s="2482"/>
      <c r="T50" s="2482"/>
      <c r="U50" s="2483"/>
      <c r="V50" s="2481" t="s">
        <v>906</v>
      </c>
      <c r="W50" s="2482"/>
      <c r="X50" s="2482"/>
      <c r="Y50" s="2482"/>
      <c r="Z50" s="2482"/>
      <c r="AA50" s="2483"/>
      <c r="AB50" s="3108"/>
      <c r="AC50" s="3083"/>
      <c r="AD50" s="2981"/>
      <c r="AE50" s="2981"/>
      <c r="AF50" s="2981"/>
    </row>
    <row r="51" spans="1:32" s="504" customFormat="1" ht="52.5" hidden="1" customHeight="1" x14ac:dyDescent="0.4">
      <c r="A51" s="3083"/>
      <c r="B51" s="3107"/>
      <c r="C51" s="995" t="s">
        <v>241</v>
      </c>
      <c r="D51" s="996"/>
      <c r="E51" s="996"/>
      <c r="F51" s="996"/>
      <c r="G51" s="997"/>
      <c r="H51" s="3075"/>
      <c r="I51" s="3067"/>
      <c r="J51" s="3075"/>
      <c r="K51" s="3081"/>
      <c r="L51" s="3081"/>
      <c r="M51" s="3067"/>
      <c r="N51" s="3079"/>
      <c r="O51" s="3073"/>
      <c r="P51" s="3073"/>
      <c r="Q51" s="3073"/>
      <c r="R51" s="3073"/>
      <c r="S51" s="3073"/>
      <c r="T51" s="3073"/>
      <c r="U51" s="3074"/>
      <c r="V51" s="2481"/>
      <c r="W51" s="2482"/>
      <c r="X51" s="2482"/>
      <c r="Y51" s="2482"/>
      <c r="Z51" s="2482"/>
      <c r="AA51" s="2483"/>
      <c r="AB51" s="3108"/>
      <c r="AC51" s="3083"/>
      <c r="AD51" s="2981"/>
      <c r="AE51" s="2981"/>
      <c r="AF51" s="2981"/>
    </row>
    <row r="52" spans="1:32" s="504" customFormat="1" ht="52.5" hidden="1" customHeight="1" thickBot="1" x14ac:dyDescent="0.35">
      <c r="A52" s="3083"/>
      <c r="B52" s="3107"/>
      <c r="C52" s="2484" t="s">
        <v>239</v>
      </c>
      <c r="D52" s="2485"/>
      <c r="E52" s="2485"/>
      <c r="F52" s="2485"/>
      <c r="G52" s="2485"/>
      <c r="H52" s="1047"/>
      <c r="I52" s="1048"/>
      <c r="J52" s="1047"/>
      <c r="K52" s="1048"/>
      <c r="L52" s="1048"/>
      <c r="M52" s="1048"/>
      <c r="N52" s="2478"/>
      <c r="O52" s="2478"/>
      <c r="P52" s="2478"/>
      <c r="Q52" s="2478"/>
      <c r="R52" s="2478"/>
      <c r="S52" s="2478"/>
      <c r="T52" s="2478"/>
      <c r="U52" s="2478"/>
      <c r="V52" s="2479"/>
      <c r="W52" s="2479"/>
      <c r="X52" s="2479"/>
      <c r="Y52" s="2479"/>
      <c r="Z52" s="2479"/>
      <c r="AA52" s="2480"/>
      <c r="AB52" s="3109"/>
      <c r="AC52" s="3083"/>
      <c r="AD52" s="2981"/>
      <c r="AE52" s="2981"/>
      <c r="AF52" s="2981"/>
    </row>
    <row r="53" spans="1:32" s="504" customFormat="1" ht="6" customHeight="1" x14ac:dyDescent="0.35">
      <c r="A53" s="3083"/>
      <c r="B53" s="3107"/>
      <c r="C53" s="2484" t="s">
        <v>240</v>
      </c>
      <c r="D53" s="2486"/>
      <c r="E53" s="2486"/>
      <c r="F53" s="2486"/>
      <c r="G53" s="2486"/>
      <c r="H53" s="1047"/>
      <c r="I53" s="1048"/>
      <c r="J53" s="710"/>
      <c r="K53" s="705"/>
      <c r="L53" s="705"/>
      <c r="M53" s="705"/>
      <c r="N53" s="2479"/>
      <c r="O53" s="2479"/>
      <c r="P53" s="2479"/>
      <c r="Q53" s="2479"/>
      <c r="R53" s="2479"/>
      <c r="S53" s="2479"/>
      <c r="T53" s="2479"/>
      <c r="U53" s="2479"/>
      <c r="V53" s="2479"/>
      <c r="W53" s="2479"/>
      <c r="X53" s="2479"/>
      <c r="Y53" s="2479"/>
      <c r="Z53" s="2479"/>
      <c r="AA53" s="2480"/>
      <c r="AB53" s="3109"/>
      <c r="AC53" s="3083"/>
      <c r="AD53" s="2981"/>
      <c r="AE53" s="2981"/>
      <c r="AF53" s="2981"/>
    </row>
    <row r="54" spans="1:32" s="504" customFormat="1" ht="8.25" customHeight="1" thickBot="1" x14ac:dyDescent="0.4">
      <c r="A54" s="3083"/>
      <c r="B54" s="3107"/>
      <c r="C54" s="2487" t="s">
        <v>241</v>
      </c>
      <c r="D54" s="1710"/>
      <c r="E54" s="1710"/>
      <c r="F54" s="1710"/>
      <c r="G54" s="1710"/>
      <c r="H54" s="2488"/>
      <c r="I54" s="708"/>
      <c r="J54" s="2488"/>
      <c r="K54" s="708"/>
      <c r="L54" s="708"/>
      <c r="M54" s="708"/>
      <c r="N54" s="2489"/>
      <c r="O54" s="2489"/>
      <c r="P54" s="2489"/>
      <c r="Q54" s="2489"/>
      <c r="R54" s="2489"/>
      <c r="S54" s="2489"/>
      <c r="T54" s="2489"/>
      <c r="U54" s="2489"/>
      <c r="V54" s="2479"/>
      <c r="W54" s="2479"/>
      <c r="X54" s="2479"/>
      <c r="Y54" s="2479"/>
      <c r="Z54" s="2479"/>
      <c r="AA54" s="2480"/>
      <c r="AB54" s="3109"/>
      <c r="AC54" s="3083"/>
      <c r="AD54" s="2981"/>
      <c r="AE54" s="2981"/>
      <c r="AF54" s="2981"/>
    </row>
    <row r="55" spans="1:32" s="253" customFormat="1" x14ac:dyDescent="0.35">
      <c r="A55" s="3083"/>
      <c r="B55" s="3110"/>
      <c r="C55" s="3116"/>
      <c r="D55" s="3116"/>
      <c r="E55" s="3116"/>
      <c r="F55" s="3116"/>
      <c r="G55" s="3116"/>
      <c r="H55" s="3116"/>
      <c r="I55" s="3116"/>
      <c r="J55" s="3116"/>
      <c r="K55" s="3116"/>
      <c r="L55" s="3116"/>
      <c r="M55" s="3116"/>
      <c r="N55" s="3116"/>
      <c r="O55" s="3116"/>
      <c r="P55" s="3116"/>
      <c r="Q55" s="3116"/>
      <c r="R55" s="3116"/>
      <c r="S55" s="3116"/>
      <c r="T55" s="3116"/>
      <c r="U55" s="3116"/>
      <c r="V55" s="3116"/>
      <c r="W55" s="3116"/>
      <c r="X55" s="3116"/>
      <c r="Y55" s="3116"/>
      <c r="Z55" s="3116"/>
      <c r="AA55" s="3116"/>
      <c r="AB55" s="3111"/>
      <c r="AC55" s="3083"/>
    </row>
    <row r="56" spans="1:32" s="253" customFormat="1" x14ac:dyDescent="0.35">
      <c r="A56" s="3083"/>
      <c r="B56" s="3083"/>
      <c r="C56" s="3083"/>
      <c r="D56" s="3083"/>
      <c r="E56" s="3083"/>
      <c r="F56" s="3083"/>
      <c r="G56" s="3083"/>
      <c r="H56" s="3083"/>
      <c r="I56" s="3083"/>
      <c r="J56" s="3083"/>
      <c r="K56" s="3083"/>
      <c r="L56" s="3083"/>
      <c r="M56" s="3083"/>
      <c r="N56" s="3083"/>
      <c r="O56" s="3083"/>
      <c r="P56" s="3083"/>
      <c r="Q56" s="3083"/>
      <c r="R56" s="3083"/>
      <c r="S56" s="3083"/>
      <c r="T56" s="3083"/>
      <c r="U56" s="3083"/>
      <c r="V56" s="3083"/>
      <c r="W56" s="3083"/>
      <c r="X56" s="3083"/>
      <c r="Y56" s="3083"/>
      <c r="Z56" s="3083"/>
      <c r="AA56" s="3083"/>
      <c r="AB56" s="3083"/>
      <c r="AC56" s="3083"/>
    </row>
    <row r="57" spans="1:32" s="253" customFormat="1" ht="15" customHeight="1" x14ac:dyDescent="0.35">
      <c r="A57" s="3084"/>
      <c r="B57" s="3084"/>
      <c r="C57" s="3084"/>
      <c r="D57" s="3084"/>
      <c r="E57" s="3084"/>
      <c r="F57" s="3084"/>
      <c r="G57" s="3084"/>
      <c r="H57" s="3084"/>
      <c r="I57" s="3084"/>
      <c r="J57" s="3084"/>
      <c r="K57" s="3084"/>
      <c r="L57" s="3084"/>
      <c r="M57" s="3084"/>
      <c r="N57" s="3084"/>
      <c r="O57" s="3084"/>
      <c r="P57" s="3084"/>
      <c r="Q57" s="3084"/>
      <c r="R57" s="3084"/>
      <c r="S57" s="3084"/>
      <c r="T57" s="3084"/>
      <c r="U57" s="3084"/>
      <c r="V57" s="3084"/>
      <c r="W57" s="3084"/>
      <c r="X57" s="3084"/>
      <c r="Y57" s="3084"/>
      <c r="Z57" s="3084"/>
      <c r="AA57" s="3084"/>
      <c r="AB57" s="3084"/>
      <c r="AC57" s="3131"/>
    </row>
    <row r="58" spans="1:32" s="253" customFormat="1" ht="15" customHeight="1" x14ac:dyDescent="0.35">
      <c r="A58" s="3084"/>
      <c r="B58" s="3084"/>
      <c r="C58" s="3084"/>
      <c r="D58" s="3084"/>
      <c r="E58" s="3084"/>
      <c r="F58" s="3084"/>
      <c r="G58" s="3084"/>
      <c r="H58" s="3084"/>
      <c r="I58" s="3084"/>
      <c r="J58" s="3084"/>
      <c r="K58" s="3084"/>
      <c r="L58" s="3084"/>
      <c r="M58" s="3084"/>
      <c r="N58" s="3084"/>
      <c r="O58" s="3084"/>
      <c r="P58" s="3084"/>
      <c r="Q58" s="3084"/>
      <c r="R58" s="3084"/>
      <c r="S58" s="3084"/>
      <c r="T58" s="3084"/>
      <c r="U58" s="3084"/>
      <c r="V58" s="3084"/>
      <c r="W58" s="3084"/>
      <c r="X58" s="3084"/>
      <c r="Y58" s="3084"/>
      <c r="Z58" s="3084"/>
      <c r="AA58" s="3084"/>
      <c r="AB58" s="3084"/>
      <c r="AC58" s="3131"/>
    </row>
    <row r="59" spans="1:32" s="253" customFormat="1" ht="15" customHeight="1" x14ac:dyDescent="0.35">
      <c r="A59" s="3084"/>
      <c r="B59" s="3084"/>
      <c r="C59" s="3084"/>
      <c r="D59" s="3084"/>
      <c r="E59" s="3084"/>
      <c r="F59" s="3084"/>
      <c r="G59" s="3084"/>
      <c r="H59" s="3084"/>
      <c r="I59" s="3084"/>
      <c r="J59" s="3084"/>
      <c r="K59" s="3084"/>
      <c r="L59" s="3084"/>
      <c r="M59" s="3084"/>
      <c r="N59" s="3084"/>
      <c r="O59" s="3084"/>
      <c r="P59" s="3084"/>
      <c r="Q59" s="3084"/>
      <c r="R59" s="3084"/>
      <c r="S59" s="3084"/>
      <c r="T59" s="3084"/>
      <c r="U59" s="3084"/>
      <c r="V59" s="3084"/>
      <c r="W59" s="3084"/>
      <c r="X59" s="3084"/>
      <c r="Y59" s="3084"/>
      <c r="Z59" s="3084"/>
      <c r="AA59" s="3084"/>
      <c r="AB59" s="3084"/>
      <c r="AC59" s="3131"/>
    </row>
    <row r="60" spans="1:32" s="253" customFormat="1" ht="15" customHeight="1" x14ac:dyDescent="0.35">
      <c r="A60" s="3084"/>
      <c r="B60" s="3084"/>
      <c r="C60" s="3084"/>
      <c r="D60" s="3084"/>
      <c r="E60" s="3084"/>
      <c r="F60" s="3084"/>
      <c r="G60" s="3084"/>
      <c r="H60" s="3084"/>
      <c r="I60" s="3084"/>
      <c r="J60" s="3084"/>
      <c r="K60" s="3084"/>
      <c r="L60" s="3084"/>
      <c r="M60" s="3084"/>
      <c r="N60" s="3084"/>
      <c r="O60" s="3084"/>
      <c r="P60" s="3084"/>
      <c r="Q60" s="3084"/>
      <c r="R60" s="3084"/>
      <c r="S60" s="3084"/>
      <c r="T60" s="3084"/>
      <c r="U60" s="3084"/>
      <c r="V60" s="3084"/>
      <c r="W60" s="3084"/>
      <c r="X60" s="3084"/>
      <c r="Y60" s="3084"/>
      <c r="Z60" s="3084"/>
      <c r="AA60" s="3084"/>
      <c r="AB60" s="3084"/>
      <c r="AC60" s="3131"/>
    </row>
    <row r="61" spans="1:32" s="504" customFormat="1" x14ac:dyDescent="0.35">
      <c r="A61" s="3084"/>
      <c r="B61" s="3084"/>
      <c r="C61" s="3084"/>
      <c r="D61" s="3084"/>
      <c r="E61" s="3084"/>
      <c r="F61" s="3084"/>
      <c r="G61" s="3084"/>
      <c r="H61" s="3084"/>
      <c r="I61" s="3084"/>
      <c r="J61" s="3084"/>
      <c r="K61" s="3084"/>
      <c r="L61" s="3084"/>
      <c r="M61" s="3084"/>
      <c r="N61" s="3084"/>
      <c r="O61" s="3084"/>
      <c r="P61" s="3084"/>
      <c r="Q61" s="3084"/>
      <c r="R61" s="3084"/>
      <c r="S61" s="3084"/>
      <c r="T61" s="3084"/>
      <c r="U61" s="3084"/>
      <c r="V61" s="3084"/>
      <c r="W61" s="3084"/>
      <c r="X61" s="3084"/>
      <c r="Y61" s="3084"/>
      <c r="Z61" s="3084"/>
      <c r="AA61" s="3084"/>
      <c r="AB61" s="3084"/>
      <c r="AC61" s="3131"/>
      <c r="AD61" s="2981"/>
      <c r="AE61" s="2981"/>
      <c r="AF61" s="2981"/>
    </row>
    <row r="62" spans="1:32" s="504" customFormat="1" ht="15" thickBot="1" x14ac:dyDescent="0.4">
      <c r="A62" s="3084"/>
      <c r="B62" s="3084"/>
      <c r="C62" s="3084"/>
      <c r="D62" s="3084"/>
      <c r="E62" s="3084"/>
      <c r="F62" s="3084"/>
      <c r="G62" s="3084"/>
      <c r="H62" s="3084"/>
      <c r="I62" s="3084"/>
      <c r="J62" s="3084"/>
      <c r="K62" s="3084"/>
      <c r="L62" s="3084"/>
      <c r="M62" s="3084"/>
      <c r="N62" s="3084"/>
      <c r="O62" s="3084"/>
      <c r="P62" s="3084"/>
      <c r="Q62" s="3084"/>
      <c r="R62" s="3084"/>
      <c r="S62" s="3084"/>
      <c r="T62" s="3084"/>
      <c r="U62" s="3084"/>
      <c r="V62" s="3084"/>
      <c r="W62" s="3084"/>
      <c r="X62" s="3084"/>
      <c r="Y62" s="3084"/>
      <c r="Z62" s="3084"/>
      <c r="AA62" s="3084"/>
      <c r="AB62" s="3084"/>
      <c r="AC62" s="3131"/>
      <c r="AD62" s="2981"/>
      <c r="AE62" s="2981"/>
      <c r="AF62" s="2981"/>
    </row>
    <row r="63" spans="1:32" s="504" customFormat="1" ht="14.5" customHeight="1" x14ac:dyDescent="0.35">
      <c r="A63" s="2981"/>
      <c r="B63" s="3011"/>
      <c r="C63" s="3010"/>
      <c r="D63" s="3010"/>
      <c r="E63" s="3010"/>
      <c r="F63" s="3010"/>
      <c r="G63" s="3010"/>
      <c r="H63" s="3010"/>
      <c r="I63" s="3010"/>
      <c r="J63" s="3010"/>
      <c r="K63" s="3010"/>
      <c r="L63" s="3010"/>
      <c r="M63" s="3010"/>
      <c r="N63" s="3010"/>
      <c r="O63" s="3010"/>
      <c r="P63" s="3010"/>
      <c r="Q63" s="3010"/>
      <c r="R63" s="3010"/>
      <c r="S63" s="3010"/>
      <c r="T63" s="3010"/>
      <c r="U63" s="3010"/>
      <c r="V63" s="3026"/>
      <c r="W63" s="3026"/>
      <c r="X63" s="3026"/>
      <c r="Y63" s="3026"/>
      <c r="Z63" s="3026"/>
      <c r="AA63" s="3026"/>
      <c r="AB63" s="3027"/>
      <c r="AC63" s="2981"/>
      <c r="AD63" s="2981"/>
      <c r="AE63" s="2981"/>
      <c r="AF63" s="2981"/>
    </row>
    <row r="64" spans="1:32" s="504" customFormat="1" ht="14.5" customHeight="1" x14ac:dyDescent="0.35">
      <c r="A64" s="2981"/>
      <c r="B64" s="3024"/>
      <c r="C64" s="3025"/>
      <c r="D64" s="3025"/>
      <c r="E64" s="3025"/>
      <c r="F64" s="3025"/>
      <c r="G64" s="3025"/>
      <c r="H64" s="3012"/>
      <c r="I64" s="3012"/>
      <c r="J64" s="3013"/>
      <c r="K64" s="3014"/>
      <c r="L64" s="3014"/>
      <c r="M64" s="3015"/>
      <c r="N64" s="3028"/>
      <c r="O64" s="3028"/>
      <c r="P64" s="3028"/>
      <c r="Q64" s="3028"/>
      <c r="R64" s="3028"/>
      <c r="S64" s="3028"/>
      <c r="T64" s="3028"/>
      <c r="U64" s="3028"/>
      <c r="V64" s="3016"/>
      <c r="W64" s="3016"/>
      <c r="X64" s="3016"/>
      <c r="Y64" s="3016"/>
      <c r="Z64" s="3016"/>
      <c r="AA64" s="3016"/>
      <c r="AB64" s="3017"/>
      <c r="AC64" s="2981"/>
      <c r="AD64" s="2981"/>
      <c r="AE64" s="2981"/>
      <c r="AF64" s="2981"/>
    </row>
    <row r="65" spans="1:32" s="504" customFormat="1" ht="14.5" customHeight="1" x14ac:dyDescent="0.35">
      <c r="A65" s="2981"/>
      <c r="B65" s="3024"/>
      <c r="C65" s="3025"/>
      <c r="D65" s="3025"/>
      <c r="E65" s="3025"/>
      <c r="F65" s="3025"/>
      <c r="G65" s="3025"/>
      <c r="H65" s="3012"/>
      <c r="I65" s="3012"/>
      <c r="J65" s="3013"/>
      <c r="K65" s="3014"/>
      <c r="L65" s="3014"/>
      <c r="M65" s="3015"/>
      <c r="N65" s="3028"/>
      <c r="O65" s="3028"/>
      <c r="P65" s="3028"/>
      <c r="Q65" s="3028"/>
      <c r="R65" s="3028"/>
      <c r="S65" s="3028"/>
      <c r="T65" s="3028"/>
      <c r="U65" s="3028"/>
      <c r="V65" s="3016"/>
      <c r="W65" s="3016"/>
      <c r="X65" s="3016"/>
      <c r="Y65" s="3016"/>
      <c r="Z65" s="3016"/>
      <c r="AA65" s="3016"/>
      <c r="AB65" s="3017"/>
      <c r="AC65" s="2981"/>
      <c r="AD65" s="2981"/>
      <c r="AE65" s="2981"/>
      <c r="AF65" s="2981"/>
    </row>
    <row r="66" spans="1:32" s="504" customFormat="1" ht="14.5" customHeight="1" x14ac:dyDescent="0.35">
      <c r="A66" s="2981"/>
      <c r="B66" s="3024"/>
      <c r="C66" s="3025"/>
      <c r="D66" s="3025"/>
      <c r="E66" s="3025"/>
      <c r="F66" s="3025"/>
      <c r="G66" s="3025"/>
      <c r="H66" s="3012"/>
      <c r="I66" s="3012"/>
      <c r="J66" s="3013"/>
      <c r="K66" s="3014"/>
      <c r="L66" s="3014"/>
      <c r="M66" s="3015"/>
      <c r="N66" s="3028"/>
      <c r="O66" s="3028"/>
      <c r="P66" s="3028"/>
      <c r="Q66" s="3028"/>
      <c r="R66" s="3028"/>
      <c r="S66" s="3028"/>
      <c r="T66" s="3028"/>
      <c r="U66" s="3028"/>
      <c r="V66" s="3016"/>
      <c r="W66" s="3016"/>
      <c r="X66" s="3016"/>
      <c r="Y66" s="3016"/>
      <c r="Z66" s="3016"/>
      <c r="AA66" s="3016"/>
      <c r="AB66" s="3017"/>
      <c r="AC66" s="2981"/>
      <c r="AD66" s="2981"/>
      <c r="AE66" s="2981"/>
      <c r="AF66" s="2981"/>
    </row>
    <row r="67" spans="1:32" s="504" customFormat="1" ht="14.5" customHeight="1" x14ac:dyDescent="0.35">
      <c r="A67" s="2981"/>
      <c r="B67" s="3024"/>
      <c r="C67" s="3025"/>
      <c r="D67" s="3025"/>
      <c r="E67" s="3025"/>
      <c r="F67" s="3025"/>
      <c r="G67" s="3025"/>
      <c r="H67" s="3020"/>
      <c r="I67" s="3021"/>
      <c r="J67" s="3022"/>
      <c r="K67" s="3023"/>
      <c r="L67" s="3023"/>
      <c r="M67" s="3023"/>
      <c r="N67" s="3028"/>
      <c r="O67" s="3028"/>
      <c r="P67" s="3028"/>
      <c r="Q67" s="3028"/>
      <c r="R67" s="3028"/>
      <c r="S67" s="3028"/>
      <c r="T67" s="3028"/>
      <c r="U67" s="3028"/>
      <c r="V67" s="3016"/>
      <c r="W67" s="3016"/>
      <c r="X67" s="3016"/>
      <c r="Y67" s="3016"/>
      <c r="Z67" s="3016"/>
      <c r="AA67" s="3016"/>
      <c r="AB67" s="3017"/>
      <c r="AC67" s="2981"/>
      <c r="AD67" s="2981"/>
      <c r="AE67" s="2981"/>
      <c r="AF67" s="2981"/>
    </row>
    <row r="68" spans="1:32" s="253" customFormat="1" ht="15.75" customHeight="1" x14ac:dyDescent="0.35">
      <c r="A68" s="2981"/>
      <c r="B68" s="3004"/>
      <c r="C68" s="3002"/>
      <c r="D68" s="3002"/>
      <c r="E68" s="3002"/>
      <c r="F68" s="3002"/>
      <c r="G68" s="3002"/>
      <c r="H68" s="3002"/>
      <c r="I68" s="3002"/>
      <c r="J68" s="3002"/>
      <c r="K68" s="3002"/>
      <c r="L68" s="3002"/>
      <c r="M68" s="3002"/>
      <c r="N68" s="3002"/>
      <c r="O68" s="3002"/>
      <c r="P68" s="3002"/>
      <c r="Q68" s="3002"/>
      <c r="R68" s="3002"/>
      <c r="S68" s="3002"/>
      <c r="T68" s="3002"/>
      <c r="U68" s="3002"/>
      <c r="V68" s="3002"/>
      <c r="W68" s="3002"/>
      <c r="X68" s="3002"/>
      <c r="Y68" s="3002"/>
      <c r="Z68" s="3002"/>
      <c r="AA68" s="3002"/>
      <c r="AB68" s="3009"/>
      <c r="AC68" s="172"/>
    </row>
    <row r="69" spans="1:32" s="504" customFormat="1" x14ac:dyDescent="0.35">
      <c r="A69" s="2981"/>
      <c r="B69" s="3004"/>
      <c r="C69" s="3002"/>
      <c r="D69" s="3002"/>
      <c r="E69" s="3002"/>
      <c r="F69" s="3002"/>
      <c r="G69" s="3002"/>
      <c r="H69" s="3002"/>
      <c r="I69" s="3002"/>
      <c r="J69" s="3002"/>
      <c r="K69" s="3002"/>
      <c r="L69" s="3002"/>
      <c r="M69" s="3002"/>
      <c r="N69" s="3002"/>
      <c r="O69" s="3002"/>
      <c r="P69" s="3002"/>
      <c r="Q69" s="3002"/>
      <c r="R69" s="3002"/>
      <c r="S69" s="3002"/>
      <c r="T69" s="3002"/>
      <c r="U69" s="3002"/>
      <c r="V69" s="3002"/>
      <c r="W69" s="3002"/>
      <c r="X69" s="3002"/>
      <c r="Y69" s="3002"/>
      <c r="Z69" s="3002"/>
      <c r="AA69" s="3002"/>
      <c r="AB69" s="3009"/>
      <c r="AC69" s="2981"/>
      <c r="AD69" s="2981"/>
      <c r="AE69" s="2981"/>
      <c r="AF69" s="2981"/>
    </row>
    <row r="70" spans="1:32" s="504" customFormat="1" x14ac:dyDescent="0.35">
      <c r="A70" s="3084"/>
      <c r="B70" s="3084"/>
      <c r="C70" s="3084"/>
      <c r="D70" s="3084"/>
      <c r="E70" s="3084"/>
      <c r="F70" s="3084"/>
      <c r="G70" s="3084"/>
      <c r="H70" s="3084"/>
      <c r="I70" s="3084"/>
      <c r="J70" s="3084"/>
      <c r="K70" s="3084"/>
      <c r="L70" s="3084"/>
      <c r="M70" s="3084"/>
      <c r="N70" s="3084"/>
      <c r="O70" s="3084"/>
      <c r="P70" s="3084"/>
      <c r="Q70" s="3084"/>
      <c r="R70" s="3084"/>
      <c r="S70" s="3084"/>
      <c r="T70" s="3084"/>
      <c r="U70" s="3084"/>
      <c r="V70" s="3084"/>
      <c r="W70" s="3084"/>
      <c r="X70" s="3084"/>
      <c r="Y70" s="3084"/>
      <c r="Z70" s="3084"/>
      <c r="AA70" s="3084"/>
      <c r="AB70" s="3084"/>
      <c r="AC70" s="3131"/>
      <c r="AD70" s="2981"/>
      <c r="AE70" s="2981"/>
      <c r="AF70" s="2981"/>
    </row>
    <row r="71" spans="1:32" s="504" customFormat="1" x14ac:dyDescent="0.35">
      <c r="A71" s="2981"/>
      <c r="B71" s="3004"/>
      <c r="C71" s="3002"/>
      <c r="D71" s="3002"/>
      <c r="E71" s="3002"/>
      <c r="F71" s="3002"/>
      <c r="G71" s="3002"/>
      <c r="H71" s="3002"/>
      <c r="I71" s="3002"/>
      <c r="J71" s="3002"/>
      <c r="K71" s="3002"/>
      <c r="L71" s="3002"/>
      <c r="M71" s="3002"/>
      <c r="N71" s="3002"/>
      <c r="O71" s="3002"/>
      <c r="P71" s="3002"/>
      <c r="Q71" s="3002"/>
      <c r="R71" s="3002"/>
      <c r="S71" s="3002"/>
      <c r="T71" s="3002"/>
      <c r="U71" s="3002"/>
      <c r="V71" s="3002"/>
      <c r="W71" s="3002"/>
      <c r="X71" s="3002"/>
      <c r="Y71" s="3002"/>
      <c r="Z71" s="3002"/>
      <c r="AA71" s="3002"/>
      <c r="AB71" s="3009"/>
      <c r="AC71" s="2981"/>
      <c r="AD71" s="2981"/>
      <c r="AE71" s="2981"/>
      <c r="AF71" s="2981"/>
    </row>
    <row r="72" spans="1:32" s="504" customFormat="1" x14ac:dyDescent="0.35">
      <c r="A72" s="2981"/>
      <c r="B72" s="3004"/>
      <c r="C72" s="3002"/>
      <c r="D72" s="3002"/>
      <c r="E72" s="3002"/>
      <c r="F72" s="3002"/>
      <c r="G72" s="3002"/>
      <c r="H72" s="3002"/>
      <c r="I72" s="3002"/>
      <c r="J72" s="3002"/>
      <c r="K72" s="3002"/>
      <c r="L72" s="3002"/>
      <c r="M72" s="3002"/>
      <c r="N72" s="3002"/>
      <c r="O72" s="3002"/>
      <c r="P72" s="3002"/>
      <c r="Q72" s="3002"/>
      <c r="R72" s="3002"/>
      <c r="S72" s="3002"/>
      <c r="T72" s="3002"/>
      <c r="U72" s="3002"/>
      <c r="V72" s="3002"/>
      <c r="W72" s="3002"/>
      <c r="X72" s="3002"/>
      <c r="Y72" s="3002"/>
      <c r="Z72" s="3002"/>
      <c r="AA72" s="3002"/>
      <c r="AB72" s="3009"/>
      <c r="AC72" s="2981"/>
      <c r="AD72" s="2981"/>
      <c r="AE72" s="2981"/>
      <c r="AF72" s="2981"/>
    </row>
    <row r="73" spans="1:32" s="504" customFormat="1" x14ac:dyDescent="0.35">
      <c r="A73" s="2981"/>
      <c r="B73" s="3004"/>
      <c r="C73" s="3002"/>
      <c r="D73" s="3002"/>
      <c r="E73" s="3002"/>
      <c r="F73" s="3002"/>
      <c r="G73" s="3002"/>
      <c r="H73" s="3002"/>
      <c r="I73" s="3002"/>
      <c r="J73" s="3002"/>
      <c r="K73" s="3002"/>
      <c r="L73" s="3002"/>
      <c r="M73" s="3002"/>
      <c r="N73" s="3002"/>
      <c r="O73" s="3002"/>
      <c r="P73" s="3002"/>
      <c r="Q73" s="3002"/>
      <c r="R73" s="3002"/>
      <c r="S73" s="3002"/>
      <c r="T73" s="3002"/>
      <c r="U73" s="3002"/>
      <c r="V73" s="3002"/>
      <c r="W73" s="3002"/>
      <c r="X73" s="3002"/>
      <c r="Y73" s="3002"/>
      <c r="Z73" s="3002"/>
      <c r="AA73" s="3002"/>
      <c r="AB73" s="3009"/>
      <c r="AC73" s="2981"/>
      <c r="AD73" s="2981"/>
      <c r="AE73" s="2981"/>
      <c r="AF73" s="2981"/>
    </row>
    <row r="74" spans="1:32" s="504" customFormat="1" x14ac:dyDescent="0.35">
      <c r="A74" s="2981"/>
      <c r="B74" s="3004"/>
      <c r="C74" s="3002"/>
      <c r="D74" s="3002"/>
      <c r="E74" s="3002"/>
      <c r="F74" s="3002"/>
      <c r="G74" s="3002"/>
      <c r="H74" s="3002"/>
      <c r="I74" s="3002"/>
      <c r="J74" s="3002"/>
      <c r="K74" s="3002"/>
      <c r="L74" s="3002"/>
      <c r="M74" s="3002"/>
      <c r="N74" s="3002"/>
      <c r="O74" s="3002"/>
      <c r="P74" s="3002"/>
      <c r="Q74" s="3002"/>
      <c r="R74" s="3002"/>
      <c r="S74" s="3002"/>
      <c r="T74" s="3002"/>
      <c r="U74" s="3002"/>
      <c r="V74" s="3002"/>
      <c r="W74" s="3002"/>
      <c r="X74" s="3002"/>
      <c r="Y74" s="3002"/>
      <c r="Z74" s="3002"/>
      <c r="AA74" s="3002"/>
      <c r="AB74" s="3009"/>
      <c r="AC74" s="2981"/>
      <c r="AD74" s="2981"/>
      <c r="AE74" s="2981"/>
      <c r="AF74" s="2981"/>
    </row>
    <row r="75" spans="1:32" s="504" customFormat="1" ht="15" thickBot="1" x14ac:dyDescent="0.4">
      <c r="A75" s="2981"/>
      <c r="B75" s="3005"/>
      <c r="C75" s="3003"/>
      <c r="D75" s="3003"/>
      <c r="E75" s="3003"/>
      <c r="F75" s="3003"/>
      <c r="G75" s="3003"/>
      <c r="H75" s="3003"/>
      <c r="I75" s="3003"/>
      <c r="J75" s="3003"/>
      <c r="K75" s="3003"/>
      <c r="L75" s="3003"/>
      <c r="M75" s="3003"/>
      <c r="N75" s="3003"/>
      <c r="O75" s="3003"/>
      <c r="P75" s="3003"/>
      <c r="Q75" s="3003"/>
      <c r="R75" s="3003"/>
      <c r="S75" s="3003"/>
      <c r="T75" s="3003"/>
      <c r="U75" s="3003"/>
      <c r="V75" s="3003"/>
      <c r="W75" s="3003"/>
      <c r="X75" s="3003"/>
      <c r="Y75" s="3003"/>
      <c r="Z75" s="3003"/>
      <c r="AA75" s="3003"/>
      <c r="AB75" s="3056"/>
      <c r="AC75" s="2981"/>
      <c r="AD75" s="2981"/>
      <c r="AE75" s="2981"/>
      <c r="AF75" s="2981"/>
    </row>
    <row r="76" spans="1:32" s="504" customFormat="1" ht="15" thickBot="1" x14ac:dyDescent="0.4">
      <c r="A76" s="2981"/>
      <c r="B76" s="3006"/>
      <c r="C76" s="3007"/>
      <c r="D76" s="3007"/>
      <c r="E76" s="3007"/>
      <c r="F76" s="3007"/>
      <c r="G76" s="3007"/>
      <c r="H76" s="3007"/>
      <c r="I76" s="3007"/>
      <c r="J76" s="3007"/>
      <c r="K76" s="3007"/>
      <c r="L76" s="3007"/>
      <c r="M76" s="3007"/>
      <c r="N76" s="3007"/>
      <c r="O76" s="3007"/>
      <c r="P76" s="3007"/>
      <c r="Q76" s="3007"/>
      <c r="R76" s="3007"/>
      <c r="S76" s="3007"/>
      <c r="T76" s="3007"/>
      <c r="U76" s="3007"/>
      <c r="V76" s="3007"/>
      <c r="W76" s="3007"/>
      <c r="X76" s="3007"/>
      <c r="Y76" s="3007"/>
      <c r="Z76" s="3007"/>
      <c r="AA76" s="3007"/>
      <c r="AB76" s="3008"/>
      <c r="AC76" s="2981"/>
      <c r="AD76" s="2981"/>
      <c r="AE76" s="2981"/>
      <c r="AF76" s="2981"/>
    </row>
    <row r="77" spans="1:32" s="504" customFormat="1" ht="14.5" customHeight="1" x14ac:dyDescent="0.35">
      <c r="A77" s="2981"/>
      <c r="B77" s="3018"/>
      <c r="C77" s="3019"/>
      <c r="D77" s="3019"/>
      <c r="E77" s="3019"/>
      <c r="F77" s="3019"/>
      <c r="G77" s="3019"/>
      <c r="H77" s="3057"/>
      <c r="I77" s="3057"/>
      <c r="J77" s="3057"/>
      <c r="K77" s="3057"/>
      <c r="L77" s="3057"/>
      <c r="M77" s="3057"/>
      <c r="N77" s="3057"/>
      <c r="O77" s="3057"/>
      <c r="P77" s="3057"/>
      <c r="Q77" s="3057"/>
      <c r="R77" s="3058"/>
      <c r="S77" s="3059"/>
      <c r="T77" s="3057"/>
      <c r="U77" s="3057"/>
      <c r="V77" s="3057"/>
      <c r="W77" s="3057"/>
      <c r="X77" s="3057"/>
      <c r="Y77" s="3057"/>
      <c r="Z77" s="3057"/>
      <c r="AA77" s="3057"/>
      <c r="AB77" s="3058"/>
      <c r="AC77" s="2981"/>
      <c r="AD77" s="2981"/>
      <c r="AE77" s="2981"/>
      <c r="AF77" s="2981"/>
    </row>
    <row r="78" spans="1:32" s="504" customFormat="1" ht="15" thickBot="1" x14ac:dyDescent="0.4">
      <c r="A78" s="2981"/>
      <c r="B78" s="3018"/>
      <c r="C78" s="3019"/>
      <c r="D78" s="3019"/>
      <c r="E78" s="3019"/>
      <c r="F78" s="3019"/>
      <c r="G78" s="3019"/>
      <c r="H78" s="3057"/>
      <c r="I78" s="3057"/>
      <c r="J78" s="3057"/>
      <c r="K78" s="3057"/>
      <c r="L78" s="3057"/>
      <c r="M78" s="3057"/>
      <c r="N78" s="3057"/>
      <c r="O78" s="3057"/>
      <c r="P78" s="3057"/>
      <c r="Q78" s="3057"/>
      <c r="R78" s="3058"/>
      <c r="S78" s="3059"/>
      <c r="T78" s="3057"/>
      <c r="U78" s="3057"/>
      <c r="V78" s="3057"/>
      <c r="W78" s="3057"/>
      <c r="X78" s="3057"/>
      <c r="Y78" s="3057"/>
      <c r="Z78" s="3057"/>
      <c r="AA78" s="3057"/>
      <c r="AB78" s="3058"/>
      <c r="AC78" s="2981"/>
      <c r="AD78" s="2981"/>
      <c r="AE78" s="2981"/>
      <c r="AF78" s="2981"/>
    </row>
    <row r="79" spans="1:32" s="504" customFormat="1" ht="15" thickBot="1" x14ac:dyDescent="0.4">
      <c r="A79" s="2981"/>
      <c r="B79" s="3050"/>
      <c r="C79" s="3051"/>
      <c r="D79" s="3051"/>
      <c r="E79" s="3051"/>
      <c r="F79" s="3051"/>
      <c r="G79" s="3052"/>
      <c r="H79" s="3053"/>
      <c r="I79" s="3054"/>
      <c r="J79" s="3054"/>
      <c r="K79" s="3054"/>
      <c r="L79" s="3054"/>
      <c r="M79" s="3054"/>
      <c r="N79" s="3054"/>
      <c r="O79" s="3054"/>
      <c r="P79" s="3054"/>
      <c r="Q79" s="3054"/>
      <c r="R79" s="3055"/>
      <c r="S79" s="3006"/>
      <c r="T79" s="3007"/>
      <c r="U79" s="3007"/>
      <c r="V79" s="3007"/>
      <c r="W79" s="3007"/>
      <c r="X79" s="3007"/>
      <c r="Y79" s="3007"/>
      <c r="Z79" s="3007"/>
      <c r="AA79" s="3007"/>
      <c r="AB79" s="3008"/>
      <c r="AC79" s="2981"/>
      <c r="AD79" s="2981"/>
      <c r="AE79" s="2981"/>
      <c r="AF79" s="2981"/>
    </row>
    <row r="80" spans="1:32" s="504" customFormat="1" ht="15" thickBot="1" x14ac:dyDescent="0.4">
      <c r="A80" s="2981"/>
      <c r="B80" s="3047"/>
      <c r="C80" s="3048"/>
      <c r="D80" s="3048"/>
      <c r="E80" s="3048"/>
      <c r="F80" s="3048"/>
      <c r="G80" s="3048"/>
      <c r="H80" s="3048"/>
      <c r="I80" s="3048"/>
      <c r="J80" s="3048"/>
      <c r="K80" s="3048"/>
      <c r="L80" s="3048"/>
      <c r="M80" s="3048"/>
      <c r="N80" s="3048"/>
      <c r="O80" s="3048"/>
      <c r="P80" s="3048"/>
      <c r="Q80" s="3048"/>
      <c r="R80" s="3048"/>
      <c r="S80" s="3048"/>
      <c r="T80" s="3048"/>
      <c r="U80" s="3048"/>
      <c r="V80" s="3048"/>
      <c r="W80" s="3048"/>
      <c r="X80" s="3048"/>
      <c r="Y80" s="3048"/>
      <c r="Z80" s="3048"/>
      <c r="AA80" s="3048"/>
      <c r="AB80" s="3049"/>
      <c r="AC80" s="2981"/>
      <c r="AD80" s="2981"/>
      <c r="AE80" s="2981"/>
      <c r="AF80" s="2981"/>
    </row>
    <row r="81" spans="1:32" s="504" customFormat="1" ht="14.5" customHeight="1" x14ac:dyDescent="0.35">
      <c r="A81" s="2981"/>
      <c r="B81" s="3035"/>
      <c r="C81" s="3036"/>
      <c r="D81" s="3036"/>
      <c r="E81" s="3036"/>
      <c r="F81" s="3036"/>
      <c r="G81" s="3036"/>
      <c r="H81" s="3037"/>
      <c r="I81" s="3041"/>
      <c r="J81" s="3042"/>
      <c r="K81" s="3042"/>
      <c r="L81" s="3042"/>
      <c r="M81" s="3042"/>
      <c r="N81" s="3042"/>
      <c r="O81" s="3042"/>
      <c r="P81" s="3043"/>
      <c r="Q81" s="3035"/>
      <c r="R81" s="3036"/>
      <c r="S81" s="3036"/>
      <c r="T81" s="3036"/>
      <c r="U81" s="3037"/>
      <c r="V81" s="3029"/>
      <c r="W81" s="3030"/>
      <c r="X81" s="3030"/>
      <c r="Y81" s="3030"/>
      <c r="Z81" s="3030"/>
      <c r="AA81" s="3030"/>
      <c r="AB81" s="3031"/>
      <c r="AC81" s="2981"/>
      <c r="AD81" s="2981"/>
      <c r="AE81" s="2981"/>
      <c r="AF81" s="2981"/>
    </row>
    <row r="82" spans="1:32" s="504" customFormat="1" ht="15" thickBot="1" x14ac:dyDescent="0.4">
      <c r="A82" s="2981"/>
      <c r="B82" s="3038"/>
      <c r="C82" s="3039"/>
      <c r="D82" s="3039"/>
      <c r="E82" s="3039"/>
      <c r="F82" s="3039"/>
      <c r="G82" s="3039"/>
      <c r="H82" s="3040"/>
      <c r="I82" s="3044"/>
      <c r="J82" s="3045"/>
      <c r="K82" s="3045"/>
      <c r="L82" s="3045"/>
      <c r="M82" s="3045"/>
      <c r="N82" s="3045"/>
      <c r="O82" s="3045"/>
      <c r="P82" s="3046"/>
      <c r="Q82" s="3038"/>
      <c r="R82" s="3039"/>
      <c r="S82" s="3039"/>
      <c r="T82" s="3039"/>
      <c r="U82" s="3040"/>
      <c r="V82" s="3032"/>
      <c r="W82" s="3033"/>
      <c r="X82" s="3033"/>
      <c r="Y82" s="3033"/>
      <c r="Z82" s="3033"/>
      <c r="AA82" s="3033"/>
      <c r="AB82" s="3034"/>
      <c r="AC82" s="2981"/>
      <c r="AD82" s="2981"/>
      <c r="AE82" s="2981"/>
      <c r="AF82" s="2981"/>
    </row>
    <row r="83" spans="1:32" s="504" customFormat="1" x14ac:dyDescent="0.35">
      <c r="A83" s="2981"/>
      <c r="B83" s="2981"/>
      <c r="C83" s="2981"/>
      <c r="D83" s="2981"/>
      <c r="E83" s="2981"/>
      <c r="F83" s="2981"/>
      <c r="G83" s="2981"/>
      <c r="H83" s="2981"/>
      <c r="I83" s="2981"/>
      <c r="J83" s="2981"/>
      <c r="K83" s="2981"/>
      <c r="L83" s="2981"/>
      <c r="M83" s="2981"/>
      <c r="N83" s="2981"/>
      <c r="O83" s="2981"/>
      <c r="P83" s="2981"/>
      <c r="Q83" s="2981"/>
      <c r="R83" s="2981"/>
      <c r="S83" s="2981"/>
      <c r="T83" s="2981"/>
      <c r="U83" s="2981"/>
      <c r="V83" s="2981"/>
      <c r="W83" s="2981"/>
      <c r="X83" s="2981"/>
      <c r="Y83" s="2981"/>
      <c r="Z83" s="2981"/>
      <c r="AA83" s="2981"/>
      <c r="AB83" s="2981"/>
      <c r="AC83" s="2981"/>
      <c r="AD83" s="2981"/>
      <c r="AE83" s="2981"/>
      <c r="AF83" s="2981"/>
    </row>
    <row r="84" spans="1:32" s="504" customFormat="1" x14ac:dyDescent="0.35">
      <c r="A84" s="2981"/>
      <c r="B84" s="2981"/>
      <c r="C84" s="2981"/>
      <c r="D84" s="2981"/>
      <c r="E84" s="2981"/>
      <c r="F84" s="2981"/>
      <c r="G84" s="2981"/>
      <c r="H84" s="2981"/>
      <c r="I84" s="2981"/>
      <c r="J84" s="2981"/>
      <c r="K84" s="2981"/>
      <c r="L84" s="2981"/>
      <c r="M84" s="2981"/>
      <c r="N84" s="2981"/>
      <c r="O84" s="2981"/>
      <c r="P84" s="2981"/>
      <c r="Q84" s="2981"/>
      <c r="R84" s="2981"/>
      <c r="S84" s="2981"/>
      <c r="T84" s="2981"/>
      <c r="U84" s="2981"/>
      <c r="V84" s="2981"/>
      <c r="W84" s="2981"/>
      <c r="X84" s="2981"/>
      <c r="Y84" s="2981"/>
      <c r="Z84" s="2981"/>
      <c r="AA84" s="2981"/>
      <c r="AB84" s="2981"/>
      <c r="AC84" s="2981"/>
      <c r="AD84" s="2981"/>
      <c r="AE84" s="2981"/>
      <c r="AF84" s="2981"/>
    </row>
    <row r="85" spans="1:32" s="504" customFormat="1" x14ac:dyDescent="0.35">
      <c r="A85" s="2981"/>
      <c r="B85" s="2981"/>
      <c r="C85" s="2981"/>
      <c r="D85" s="2981"/>
      <c r="E85" s="2981"/>
      <c r="F85" s="2981"/>
      <c r="G85" s="2981"/>
      <c r="H85" s="2981"/>
      <c r="I85" s="2981"/>
      <c r="J85" s="2981"/>
      <c r="K85" s="2981"/>
      <c r="L85" s="2981"/>
      <c r="M85" s="2981"/>
      <c r="N85" s="2981"/>
      <c r="O85" s="2981"/>
      <c r="P85" s="2981"/>
      <c r="Q85" s="2981"/>
      <c r="R85" s="2981"/>
      <c r="S85" s="2981"/>
      <c r="T85" s="2981"/>
      <c r="U85" s="2981"/>
      <c r="V85" s="2981"/>
      <c r="W85" s="2981"/>
      <c r="X85" s="2981"/>
      <c r="Y85" s="2981"/>
      <c r="Z85" s="2981"/>
      <c r="AA85" s="2981"/>
      <c r="AB85" s="2981"/>
      <c r="AC85" s="2981"/>
      <c r="AD85" s="2981"/>
      <c r="AE85" s="2981"/>
      <c r="AF85" s="2981"/>
    </row>
    <row r="86" spans="1:32" s="504" customFormat="1" x14ac:dyDescent="0.35">
      <c r="A86" s="2981"/>
      <c r="B86" s="2981"/>
      <c r="C86" s="2981"/>
      <c r="D86" s="2981"/>
      <c r="E86" s="2981"/>
      <c r="F86" s="2981"/>
      <c r="G86" s="2981"/>
      <c r="H86" s="2981"/>
      <c r="I86" s="2981"/>
      <c r="J86" s="2981"/>
      <c r="K86" s="2981"/>
      <c r="L86" s="2981"/>
      <c r="M86" s="2981"/>
      <c r="N86" s="2981"/>
      <c r="O86" s="2981"/>
      <c r="P86" s="2981"/>
      <c r="Q86" s="2981"/>
      <c r="R86" s="2981"/>
      <c r="S86" s="2981"/>
      <c r="T86" s="2981"/>
      <c r="U86" s="2981"/>
      <c r="V86" s="2981"/>
      <c r="W86" s="2981"/>
      <c r="X86" s="2981"/>
      <c r="Y86" s="2981"/>
      <c r="Z86" s="2981"/>
      <c r="AA86" s="2981"/>
      <c r="AB86" s="2981"/>
      <c r="AC86" s="2981"/>
      <c r="AD86" s="2981"/>
      <c r="AE86" s="2981"/>
      <c r="AF86" s="2981"/>
    </row>
    <row r="87" spans="1:32" s="504" customFormat="1" x14ac:dyDescent="0.35">
      <c r="A87" s="2981"/>
      <c r="B87" s="2981"/>
      <c r="C87" s="2981"/>
      <c r="D87" s="2981"/>
      <c r="E87" s="2981"/>
      <c r="F87" s="2981"/>
      <c r="G87" s="2981"/>
      <c r="H87" s="2981"/>
      <c r="I87" s="2981"/>
      <c r="J87" s="2981"/>
      <c r="K87" s="2981"/>
      <c r="L87" s="2981"/>
      <c r="M87" s="2981"/>
      <c r="N87" s="2981"/>
      <c r="O87" s="2981"/>
      <c r="P87" s="2981"/>
      <c r="Q87" s="2981"/>
      <c r="R87" s="2981"/>
      <c r="S87" s="2981"/>
      <c r="T87" s="2981"/>
      <c r="U87" s="2981"/>
      <c r="V87" s="2981"/>
      <c r="W87" s="2981"/>
      <c r="X87" s="2981"/>
      <c r="Y87" s="2981"/>
      <c r="Z87" s="2981"/>
      <c r="AA87" s="2981"/>
      <c r="AB87" s="2981"/>
      <c r="AC87" s="2981"/>
      <c r="AD87" s="2981"/>
      <c r="AE87" s="2981"/>
      <c r="AF87" s="2981"/>
    </row>
    <row r="88" spans="1:32" s="504" customFormat="1" x14ac:dyDescent="0.35">
      <c r="A88" s="2981"/>
      <c r="B88" s="2981"/>
      <c r="C88" s="2981"/>
      <c r="D88" s="2981"/>
      <c r="E88" s="2981"/>
      <c r="F88" s="2981"/>
      <c r="G88" s="2981"/>
      <c r="H88" s="2981"/>
      <c r="I88" s="2981"/>
      <c r="J88" s="2981"/>
      <c r="K88" s="2981"/>
      <c r="L88" s="2981"/>
      <c r="M88" s="2981"/>
      <c r="N88" s="2981"/>
      <c r="O88" s="2981"/>
      <c r="P88" s="2981"/>
      <c r="Q88" s="2981"/>
      <c r="R88" s="2981"/>
      <c r="S88" s="2981"/>
      <c r="T88" s="2981"/>
      <c r="U88" s="2981"/>
      <c r="V88" s="2981"/>
      <c r="W88" s="2981"/>
      <c r="X88" s="2981"/>
      <c r="Y88" s="2981"/>
      <c r="Z88" s="2981"/>
      <c r="AA88" s="2981"/>
      <c r="AB88" s="2981"/>
      <c r="AC88" s="2981"/>
      <c r="AD88" s="2981"/>
      <c r="AE88" s="2981"/>
      <c r="AF88" s="2981"/>
    </row>
    <row r="89" spans="1:32" s="504" customFormat="1" x14ac:dyDescent="0.35">
      <c r="A89" s="2981"/>
      <c r="B89" s="2981"/>
      <c r="C89" s="2981"/>
      <c r="D89" s="2981"/>
      <c r="E89" s="2981"/>
      <c r="F89" s="2981"/>
      <c r="G89" s="2981"/>
      <c r="H89" s="2981"/>
      <c r="I89" s="2981"/>
      <c r="J89" s="2981"/>
      <c r="K89" s="2981"/>
      <c r="L89" s="2981"/>
      <c r="M89" s="2981"/>
      <c r="N89" s="2981"/>
      <c r="O89" s="2981"/>
      <c r="P89" s="2981"/>
      <c r="Q89" s="2981"/>
      <c r="R89" s="2981"/>
      <c r="S89" s="2981"/>
      <c r="T89" s="2981"/>
      <c r="U89" s="2981"/>
      <c r="V89" s="2981"/>
      <c r="W89" s="2981"/>
      <c r="X89" s="2981"/>
      <c r="Y89" s="2981"/>
      <c r="Z89" s="2981"/>
      <c r="AA89" s="2981"/>
      <c r="AB89" s="2981"/>
      <c r="AC89" s="2981"/>
      <c r="AD89" s="2981"/>
      <c r="AE89" s="2981"/>
      <c r="AF89" s="2981"/>
    </row>
    <row r="90" spans="1:32" s="504" customFormat="1" x14ac:dyDescent="0.35">
      <c r="A90" s="2981"/>
      <c r="B90" s="2981"/>
      <c r="C90" s="2981"/>
      <c r="D90" s="2981"/>
      <c r="E90" s="2981"/>
      <c r="F90" s="2981"/>
      <c r="G90" s="2981"/>
      <c r="H90" s="2981"/>
      <c r="I90" s="2981"/>
      <c r="J90" s="2981"/>
      <c r="K90" s="2981"/>
      <c r="L90" s="2981"/>
      <c r="M90" s="2981"/>
      <c r="N90" s="2981"/>
      <c r="O90" s="2981"/>
      <c r="P90" s="2981"/>
      <c r="Q90" s="2981"/>
      <c r="R90" s="2981"/>
      <c r="S90" s="2981"/>
      <c r="T90" s="2981"/>
      <c r="U90" s="2981"/>
      <c r="V90" s="2981"/>
      <c r="W90" s="2981"/>
      <c r="X90" s="2981"/>
      <c r="Y90" s="2981"/>
      <c r="Z90" s="2981"/>
      <c r="AA90" s="2981"/>
      <c r="AB90" s="2981"/>
      <c r="AC90" s="2981"/>
      <c r="AD90" s="2981"/>
      <c r="AE90" s="2981"/>
      <c r="AF90" s="2981"/>
    </row>
    <row r="91" spans="1:32" s="504" customFormat="1" x14ac:dyDescent="0.35">
      <c r="A91" s="2981"/>
      <c r="B91" s="2981"/>
      <c r="C91" s="2981"/>
      <c r="D91" s="2981"/>
      <c r="E91" s="2981"/>
      <c r="F91" s="2981"/>
      <c r="G91" s="2981"/>
      <c r="H91" s="2981"/>
      <c r="I91" s="2981"/>
      <c r="J91" s="2981"/>
      <c r="K91" s="2981"/>
      <c r="L91" s="2981"/>
      <c r="M91" s="2981"/>
      <c r="N91" s="2981"/>
      <c r="O91" s="2981"/>
      <c r="P91" s="2981"/>
      <c r="Q91" s="2981"/>
      <c r="R91" s="2981"/>
      <c r="S91" s="2981"/>
      <c r="T91" s="2981"/>
      <c r="U91" s="2981"/>
      <c r="V91" s="2981"/>
      <c r="W91" s="2981"/>
      <c r="X91" s="2981"/>
      <c r="Y91" s="2981"/>
      <c r="Z91" s="2981"/>
      <c r="AA91" s="2981"/>
      <c r="AB91" s="2981"/>
      <c r="AC91" s="2981"/>
      <c r="AD91" s="2981"/>
      <c r="AE91" s="2981"/>
      <c r="AF91" s="2981"/>
    </row>
    <row r="92" spans="1:32" s="504" customFormat="1" x14ac:dyDescent="0.35">
      <c r="A92" s="2981"/>
      <c r="B92" s="2981"/>
      <c r="C92" s="2981"/>
      <c r="D92" s="2981"/>
      <c r="E92" s="2981"/>
      <c r="F92" s="2981"/>
      <c r="G92" s="2981"/>
      <c r="H92" s="2981"/>
      <c r="I92" s="2981"/>
      <c r="J92" s="2981"/>
      <c r="K92" s="2981"/>
      <c r="L92" s="2981"/>
      <c r="M92" s="2981"/>
      <c r="N92" s="2981"/>
      <c r="O92" s="2981"/>
      <c r="P92" s="2981"/>
      <c r="Q92" s="2981"/>
      <c r="R92" s="2981"/>
      <c r="S92" s="2981"/>
      <c r="T92" s="2981"/>
      <c r="U92" s="2981"/>
      <c r="V92" s="2981"/>
      <c r="W92" s="2981"/>
      <c r="X92" s="2981"/>
      <c r="Y92" s="2981"/>
      <c r="Z92" s="2981"/>
      <c r="AA92" s="2981"/>
      <c r="AB92" s="2981"/>
      <c r="AC92" s="2981"/>
      <c r="AD92" s="2981"/>
      <c r="AE92" s="2981"/>
      <c r="AF92" s="2981"/>
    </row>
    <row r="93" spans="1:32" s="504" customFormat="1" x14ac:dyDescent="0.35">
      <c r="A93" s="2981"/>
      <c r="B93" s="2981"/>
      <c r="C93" s="2981"/>
      <c r="D93" s="2981"/>
      <c r="E93" s="2981"/>
      <c r="F93" s="2981"/>
      <c r="G93" s="2981"/>
      <c r="H93" s="2981"/>
      <c r="I93" s="2981"/>
      <c r="J93" s="2981"/>
      <c r="K93" s="2981"/>
      <c r="L93" s="2981"/>
      <c r="M93" s="2981"/>
      <c r="N93" s="2981"/>
      <c r="O93" s="2981"/>
      <c r="P93" s="2981"/>
      <c r="Q93" s="2981"/>
      <c r="R93" s="2981"/>
      <c r="S93" s="2981"/>
      <c r="T93" s="2981"/>
      <c r="U93" s="2981"/>
      <c r="V93" s="2981"/>
      <c r="W93" s="2981"/>
      <c r="X93" s="2981"/>
      <c r="Y93" s="2981"/>
      <c r="Z93" s="2981"/>
      <c r="AA93" s="2981"/>
      <c r="AB93" s="2981"/>
      <c r="AC93" s="2981"/>
      <c r="AD93" s="2981"/>
      <c r="AE93" s="2981"/>
      <c r="AF93" s="2981"/>
    </row>
    <row r="94" spans="1:32" s="504" customFormat="1" x14ac:dyDescent="0.35">
      <c r="A94" s="2981"/>
      <c r="B94" s="2981"/>
      <c r="C94" s="2981"/>
      <c r="D94" s="2981"/>
      <c r="E94" s="2981"/>
      <c r="F94" s="2981"/>
      <c r="G94" s="2981"/>
      <c r="H94" s="2981"/>
      <c r="I94" s="2981"/>
      <c r="J94" s="2981"/>
      <c r="K94" s="2981"/>
      <c r="L94" s="2981"/>
      <c r="M94" s="2981"/>
      <c r="N94" s="2981"/>
      <c r="O94" s="2981"/>
      <c r="P94" s="2981"/>
      <c r="Q94" s="2981"/>
      <c r="R94" s="2981"/>
      <c r="S94" s="2981"/>
      <c r="T94" s="2981"/>
      <c r="U94" s="2981"/>
      <c r="V94" s="2981"/>
      <c r="W94" s="2981"/>
      <c r="X94" s="2981"/>
      <c r="Y94" s="2981"/>
      <c r="Z94" s="2981"/>
      <c r="AA94" s="2981"/>
      <c r="AB94" s="2981"/>
      <c r="AC94" s="2981"/>
      <c r="AD94" s="2981"/>
      <c r="AE94" s="2981"/>
      <c r="AF94" s="2981"/>
    </row>
    <row r="95" spans="1:32" s="504" customFormat="1" x14ac:dyDescent="0.35">
      <c r="A95" s="2981"/>
      <c r="B95" s="2981"/>
      <c r="C95" s="2981"/>
      <c r="D95" s="2981"/>
      <c r="E95" s="2981"/>
      <c r="F95" s="2981"/>
      <c r="G95" s="2981"/>
      <c r="H95" s="2981"/>
      <c r="I95" s="2981"/>
      <c r="J95" s="2981"/>
      <c r="K95" s="2981"/>
      <c r="L95" s="2981"/>
      <c r="M95" s="2981"/>
      <c r="N95" s="2981"/>
      <c r="O95" s="2981"/>
      <c r="P95" s="2981"/>
      <c r="Q95" s="2981"/>
      <c r="R95" s="2981"/>
      <c r="S95" s="2981"/>
      <c r="T95" s="2981"/>
      <c r="U95" s="2981"/>
      <c r="V95" s="2981"/>
      <c r="W95" s="2981"/>
      <c r="X95" s="2981"/>
      <c r="Y95" s="2981"/>
      <c r="Z95" s="2981"/>
      <c r="AA95" s="2981"/>
      <c r="AB95" s="2981"/>
      <c r="AC95" s="2981"/>
      <c r="AD95" s="2981"/>
      <c r="AE95" s="2981"/>
      <c r="AF95" s="2981"/>
    </row>
    <row r="96" spans="1:32" s="504" customFormat="1" x14ac:dyDescent="0.35">
      <c r="A96" s="2981"/>
      <c r="B96" s="2981"/>
      <c r="C96" s="2981"/>
      <c r="D96" s="2981"/>
      <c r="E96" s="2981"/>
      <c r="F96" s="2981"/>
      <c r="G96" s="2981"/>
      <c r="H96" s="2981"/>
      <c r="I96" s="2981"/>
      <c r="J96" s="2981"/>
      <c r="K96" s="2981"/>
      <c r="L96" s="2981"/>
      <c r="M96" s="2981"/>
      <c r="N96" s="2981"/>
      <c r="O96" s="2981"/>
      <c r="P96" s="2981"/>
      <c r="Q96" s="2981"/>
      <c r="R96" s="2981"/>
      <c r="S96" s="2981"/>
      <c r="T96" s="2981"/>
      <c r="U96" s="2981"/>
      <c r="V96" s="2981"/>
      <c r="W96" s="2981"/>
      <c r="X96" s="2981"/>
      <c r="Y96" s="2981"/>
      <c r="Z96" s="2981"/>
      <c r="AA96" s="2981"/>
      <c r="AB96" s="2981"/>
      <c r="AC96" s="2981"/>
      <c r="AD96" s="2981"/>
      <c r="AE96" s="2981"/>
      <c r="AF96" s="2981"/>
    </row>
    <row r="97" spans="1:32" s="504" customFormat="1" x14ac:dyDescent="0.35">
      <c r="A97" s="2981"/>
      <c r="B97" s="2981"/>
      <c r="C97" s="2981"/>
      <c r="D97" s="2981"/>
      <c r="E97" s="2981"/>
      <c r="F97" s="2981"/>
      <c r="G97" s="2981"/>
      <c r="H97" s="2981"/>
      <c r="I97" s="2981"/>
      <c r="J97" s="2981"/>
      <c r="K97" s="2981"/>
      <c r="L97" s="2981"/>
      <c r="M97" s="2981"/>
      <c r="N97" s="2981"/>
      <c r="O97" s="2981"/>
      <c r="P97" s="2981"/>
      <c r="Q97" s="2981"/>
      <c r="R97" s="2981"/>
      <c r="S97" s="2981"/>
      <c r="T97" s="2981"/>
      <c r="U97" s="2981"/>
      <c r="V97" s="2981"/>
      <c r="W97" s="2981"/>
      <c r="X97" s="2981"/>
      <c r="Y97" s="2981"/>
      <c r="Z97" s="2981"/>
      <c r="AA97" s="2981"/>
      <c r="AB97" s="2981"/>
      <c r="AC97" s="2981"/>
      <c r="AD97" s="2981"/>
      <c r="AE97" s="2981"/>
      <c r="AF97" s="2981"/>
    </row>
    <row r="98" spans="1:32" s="504" customFormat="1" x14ac:dyDescent="0.35">
      <c r="A98" s="2981"/>
      <c r="B98" s="2981"/>
      <c r="C98" s="2981"/>
      <c r="D98" s="2981"/>
      <c r="E98" s="2981"/>
      <c r="F98" s="2981"/>
      <c r="G98" s="2981"/>
      <c r="H98" s="2981"/>
      <c r="I98" s="2981"/>
      <c r="J98" s="2981"/>
      <c r="K98" s="2981"/>
      <c r="L98" s="2981"/>
      <c r="M98" s="2981"/>
      <c r="N98" s="2981"/>
      <c r="O98" s="2981"/>
      <c r="P98" s="2981"/>
      <c r="Q98" s="2981"/>
      <c r="R98" s="2981"/>
      <c r="S98" s="2981"/>
      <c r="T98" s="2981"/>
      <c r="U98" s="2981"/>
      <c r="V98" s="2981"/>
      <c r="W98" s="2981"/>
      <c r="X98" s="2981"/>
      <c r="Y98" s="2981"/>
      <c r="Z98" s="2981"/>
      <c r="AA98" s="2981"/>
      <c r="AB98" s="2981"/>
      <c r="AC98" s="2981"/>
      <c r="AD98" s="2981"/>
      <c r="AE98" s="2981"/>
      <c r="AF98" s="2981"/>
    </row>
    <row r="99" spans="1:32" s="504" customFormat="1" x14ac:dyDescent="0.35">
      <c r="A99" s="2981"/>
      <c r="B99" s="2981"/>
      <c r="C99" s="2981"/>
      <c r="D99" s="2981"/>
      <c r="E99" s="2981"/>
      <c r="F99" s="2981"/>
      <c r="G99" s="2981"/>
      <c r="H99" s="2981"/>
      <c r="I99" s="2981"/>
      <c r="J99" s="2981"/>
      <c r="K99" s="2981"/>
      <c r="L99" s="2981"/>
      <c r="M99" s="2981"/>
      <c r="N99" s="2981"/>
      <c r="O99" s="2981"/>
      <c r="P99" s="2981"/>
      <c r="Q99" s="2981"/>
      <c r="R99" s="2981"/>
      <c r="S99" s="2981"/>
      <c r="T99" s="2981"/>
      <c r="U99" s="2981"/>
      <c r="V99" s="2981"/>
      <c r="W99" s="2981"/>
      <c r="X99" s="2981"/>
      <c r="Y99" s="2981"/>
      <c r="Z99" s="2981"/>
      <c r="AA99" s="2981"/>
      <c r="AB99" s="2981"/>
      <c r="AC99" s="2981"/>
      <c r="AD99" s="2981"/>
      <c r="AE99" s="2981"/>
      <c r="AF99" s="2981"/>
    </row>
    <row r="100" spans="1:32" s="504" customFormat="1" x14ac:dyDescent="0.35">
      <c r="A100" s="2981"/>
      <c r="B100" s="2981"/>
      <c r="C100" s="2981"/>
      <c r="D100" s="2981"/>
      <c r="E100" s="2981"/>
      <c r="F100" s="2981"/>
      <c r="G100" s="2981"/>
      <c r="H100" s="2981"/>
      <c r="I100" s="2981"/>
      <c r="J100" s="2981"/>
      <c r="K100" s="2981"/>
      <c r="L100" s="2981"/>
      <c r="M100" s="2981"/>
      <c r="N100" s="2981"/>
      <c r="O100" s="2981"/>
      <c r="P100" s="2981"/>
      <c r="Q100" s="2981"/>
      <c r="R100" s="2981"/>
      <c r="S100" s="2981"/>
      <c r="T100" s="2981"/>
      <c r="U100" s="2981"/>
      <c r="V100" s="2981"/>
      <c r="W100" s="2981"/>
      <c r="X100" s="2981"/>
      <c r="Y100" s="2981"/>
      <c r="Z100" s="2981"/>
      <c r="AA100" s="2981"/>
      <c r="AB100" s="2981"/>
      <c r="AC100" s="2981"/>
      <c r="AD100" s="2981"/>
      <c r="AE100" s="2981"/>
      <c r="AF100" s="2981"/>
    </row>
    <row r="101" spans="1:32" s="504" customFormat="1" x14ac:dyDescent="0.35">
      <c r="A101" s="2981"/>
      <c r="B101" s="2981"/>
      <c r="C101" s="2981"/>
      <c r="D101" s="2981"/>
      <c r="E101" s="2981"/>
      <c r="F101" s="2981"/>
      <c r="G101" s="2981"/>
      <c r="H101" s="2981"/>
      <c r="I101" s="2981"/>
      <c r="J101" s="2981"/>
      <c r="K101" s="2981"/>
      <c r="L101" s="2981"/>
      <c r="M101" s="2981"/>
      <c r="N101" s="2981"/>
      <c r="O101" s="2981"/>
      <c r="P101" s="2981"/>
      <c r="Q101" s="2981"/>
      <c r="R101" s="2981"/>
      <c r="S101" s="2981"/>
      <c r="T101" s="2981"/>
      <c r="U101" s="2981"/>
      <c r="V101" s="2981"/>
      <c r="W101" s="2981"/>
      <c r="X101" s="2981"/>
      <c r="Y101" s="2981"/>
      <c r="Z101" s="2981"/>
      <c r="AA101" s="2981"/>
      <c r="AB101" s="2981"/>
      <c r="AC101" s="2981"/>
      <c r="AD101" s="2981"/>
      <c r="AE101" s="2981"/>
      <c r="AF101" s="2981"/>
    </row>
    <row r="102" spans="1:32" x14ac:dyDescent="0.35">
      <c r="A102" s="2981"/>
      <c r="B102" s="2981"/>
      <c r="C102" s="2981"/>
      <c r="D102" s="2981"/>
      <c r="E102" s="2981"/>
      <c r="F102" s="2981"/>
      <c r="G102" s="2981"/>
      <c r="H102" s="2981"/>
      <c r="I102" s="2981"/>
      <c r="J102" s="2981"/>
      <c r="K102" s="2981"/>
      <c r="L102" s="2981"/>
      <c r="M102" s="2981"/>
      <c r="N102" s="2981"/>
      <c r="O102" s="2981"/>
      <c r="P102" s="2981"/>
      <c r="Q102" s="2981"/>
      <c r="R102" s="2981"/>
      <c r="S102" s="2981"/>
      <c r="T102" s="2981"/>
      <c r="U102" s="2981"/>
      <c r="V102" s="2981"/>
      <c r="W102" s="2981"/>
      <c r="X102" s="2981"/>
      <c r="Y102" s="2981"/>
      <c r="Z102" s="2981"/>
      <c r="AA102" s="2981"/>
      <c r="AB102" s="2981"/>
      <c r="AC102" s="2981"/>
      <c r="AD102" s="2981"/>
      <c r="AE102" s="2981"/>
      <c r="AF102" s="2981"/>
    </row>
    <row r="103" spans="1:32" x14ac:dyDescent="0.35">
      <c r="A103" s="2981"/>
      <c r="B103" s="2981"/>
      <c r="C103" s="2981"/>
      <c r="D103" s="2981"/>
      <c r="E103" s="2981"/>
      <c r="F103" s="2981"/>
      <c r="G103" s="2981"/>
      <c r="H103" s="2981"/>
      <c r="I103" s="2981"/>
      <c r="J103" s="2981"/>
      <c r="K103" s="2981"/>
      <c r="L103" s="2981"/>
      <c r="M103" s="2981"/>
      <c r="N103" s="2981"/>
      <c r="O103" s="2981"/>
      <c r="P103" s="2981"/>
      <c r="Q103" s="2981"/>
      <c r="R103" s="2981"/>
      <c r="S103" s="2981"/>
      <c r="T103" s="2981"/>
      <c r="U103" s="2981"/>
      <c r="V103" s="2981"/>
      <c r="W103" s="2981"/>
      <c r="X103" s="2981"/>
      <c r="Y103" s="2981"/>
      <c r="Z103" s="2981"/>
      <c r="AA103" s="2981"/>
      <c r="AB103" s="2981"/>
      <c r="AC103" s="2981"/>
      <c r="AD103" s="2981"/>
      <c r="AE103" s="2981"/>
      <c r="AF103" s="2981"/>
    </row>
    <row r="104" spans="1:32" x14ac:dyDescent="0.35">
      <c r="A104" s="2981"/>
      <c r="B104" s="2981"/>
      <c r="C104" s="2981"/>
      <c r="D104" s="2981"/>
      <c r="E104" s="2981"/>
      <c r="F104" s="2981"/>
      <c r="G104" s="2981"/>
      <c r="H104" s="2981"/>
      <c r="I104" s="2981"/>
      <c r="J104" s="2981"/>
      <c r="K104" s="2981"/>
      <c r="L104" s="2981"/>
      <c r="M104" s="2981"/>
      <c r="N104" s="2981"/>
      <c r="O104" s="2981"/>
      <c r="P104" s="2981"/>
      <c r="Q104" s="2981"/>
      <c r="R104" s="2981"/>
      <c r="S104" s="2981"/>
      <c r="T104" s="2981"/>
      <c r="U104" s="2981"/>
      <c r="V104" s="2981"/>
      <c r="W104" s="2981"/>
      <c r="X104" s="2981"/>
      <c r="Y104" s="2981"/>
      <c r="Z104" s="2981"/>
      <c r="AA104" s="2981"/>
      <c r="AB104" s="2981"/>
      <c r="AC104" s="2981"/>
      <c r="AD104" s="2981"/>
      <c r="AE104" s="2981"/>
      <c r="AF104" s="2981"/>
    </row>
    <row r="105" spans="1:32" x14ac:dyDescent="0.35">
      <c r="A105" s="2981"/>
      <c r="B105" s="2981"/>
      <c r="C105" s="2981"/>
      <c r="D105" s="2981"/>
      <c r="E105" s="2981"/>
      <c r="F105" s="2981"/>
      <c r="G105" s="2981"/>
      <c r="H105" s="2981"/>
      <c r="I105" s="2981"/>
      <c r="J105" s="2981"/>
      <c r="K105" s="2981"/>
      <c r="L105" s="2981"/>
      <c r="M105" s="2981"/>
      <c r="N105" s="2981"/>
      <c r="O105" s="2981"/>
      <c r="P105" s="2981"/>
      <c r="Q105" s="2981"/>
      <c r="R105" s="2981"/>
      <c r="S105" s="2981"/>
      <c r="T105" s="2981"/>
      <c r="U105" s="2981"/>
      <c r="V105" s="2981"/>
      <c r="W105" s="2981"/>
      <c r="X105" s="2981"/>
      <c r="Y105" s="2981"/>
      <c r="Z105" s="2981"/>
      <c r="AA105" s="2981"/>
      <c r="AB105" s="2981"/>
      <c r="AC105" s="2981"/>
      <c r="AD105" s="2981"/>
      <c r="AE105" s="2981"/>
      <c r="AF105" s="2981"/>
    </row>
    <row r="106" spans="1:32" x14ac:dyDescent="0.35">
      <c r="A106" s="2981"/>
      <c r="B106" s="2981"/>
      <c r="C106" s="2981"/>
      <c r="D106" s="2981"/>
      <c r="E106" s="2981"/>
      <c r="F106" s="2981"/>
      <c r="G106" s="2981"/>
      <c r="H106" s="2981"/>
      <c r="I106" s="2981"/>
      <c r="J106" s="2981"/>
      <c r="K106" s="2981"/>
      <c r="L106" s="2981"/>
      <c r="M106" s="2981"/>
      <c r="N106" s="2981"/>
      <c r="O106" s="2981"/>
      <c r="P106" s="2981"/>
      <c r="Q106" s="2981"/>
      <c r="R106" s="2981"/>
      <c r="S106" s="2981"/>
      <c r="T106" s="2981"/>
      <c r="U106" s="2981"/>
      <c r="V106" s="2981"/>
      <c r="W106" s="2981"/>
      <c r="X106" s="2981"/>
      <c r="Y106" s="2981"/>
      <c r="Z106" s="2981"/>
      <c r="AA106" s="2981"/>
      <c r="AB106" s="2981"/>
      <c r="AC106" s="2981"/>
      <c r="AD106" s="2981"/>
      <c r="AE106" s="2981"/>
      <c r="AF106" s="2981"/>
    </row>
    <row r="107" spans="1:32" x14ac:dyDescent="0.35">
      <c r="A107" s="2981"/>
      <c r="B107" s="2981"/>
      <c r="C107" s="2981"/>
      <c r="D107" s="2981"/>
      <c r="E107" s="2981"/>
      <c r="F107" s="2981"/>
      <c r="G107" s="2981"/>
      <c r="H107" s="2981"/>
      <c r="I107" s="2981"/>
      <c r="J107" s="2981"/>
      <c r="K107" s="2981"/>
      <c r="L107" s="2981"/>
      <c r="M107" s="2981"/>
      <c r="N107" s="2981"/>
      <c r="O107" s="2981"/>
      <c r="P107" s="2981"/>
      <c r="Q107" s="2981"/>
      <c r="R107" s="2981"/>
      <c r="S107" s="2981"/>
      <c r="T107" s="2981"/>
      <c r="U107" s="2981"/>
      <c r="V107" s="2981"/>
      <c r="W107" s="2981"/>
      <c r="X107" s="2981"/>
      <c r="Y107" s="2981"/>
      <c r="Z107" s="2981"/>
      <c r="AA107" s="2981"/>
      <c r="AB107" s="2981"/>
      <c r="AC107" s="2981"/>
      <c r="AD107" s="2981"/>
      <c r="AE107" s="2981"/>
      <c r="AF107" s="2981"/>
    </row>
    <row r="108" spans="1:32" ht="6" customHeight="1" x14ac:dyDescent="0.35">
      <c r="A108" s="2981"/>
      <c r="B108" s="2981"/>
      <c r="C108" s="2981"/>
      <c r="D108" s="2981"/>
      <c r="E108" s="2981"/>
      <c r="F108" s="2981"/>
      <c r="G108" s="2981"/>
      <c r="H108" s="2981"/>
      <c r="I108" s="2981"/>
      <c r="J108" s="2981"/>
      <c r="K108" s="2981"/>
      <c r="L108" s="2981"/>
      <c r="M108" s="2981"/>
      <c r="N108" s="2981"/>
      <c r="O108" s="2981"/>
      <c r="P108" s="2981"/>
      <c r="Q108" s="2981"/>
      <c r="R108" s="2981"/>
      <c r="S108" s="2981"/>
      <c r="T108" s="2981"/>
      <c r="U108" s="2981"/>
      <c r="V108" s="2981"/>
      <c r="W108" s="2981"/>
      <c r="X108" s="2981"/>
      <c r="Y108" s="2981"/>
      <c r="Z108" s="2981"/>
      <c r="AA108" s="2981"/>
      <c r="AB108" s="2981"/>
      <c r="AC108" s="2981"/>
      <c r="AD108" s="2981"/>
      <c r="AE108" s="2981"/>
      <c r="AF108" s="2981"/>
    </row>
    <row r="109" spans="1:32" x14ac:dyDescent="0.35">
      <c r="A109" s="2981"/>
      <c r="B109" s="2981"/>
      <c r="C109" s="2981"/>
      <c r="D109" s="2981"/>
      <c r="E109" s="2981"/>
      <c r="F109" s="2981"/>
      <c r="G109" s="2981"/>
      <c r="H109" s="2981"/>
      <c r="I109" s="2981"/>
      <c r="J109" s="2981"/>
      <c r="K109" s="2981"/>
      <c r="L109" s="2981"/>
      <c r="M109" s="2981"/>
      <c r="N109" s="2981"/>
      <c r="O109" s="2981"/>
      <c r="P109" s="2981"/>
      <c r="Q109" s="2981"/>
      <c r="R109" s="2981"/>
      <c r="S109" s="2981"/>
      <c r="T109" s="2981"/>
      <c r="U109" s="2981"/>
      <c r="V109" s="2981"/>
      <c r="W109" s="2981"/>
      <c r="X109" s="2981"/>
      <c r="Y109" s="2981"/>
      <c r="Z109" s="2981"/>
      <c r="AA109" s="2981"/>
      <c r="AB109" s="2981"/>
      <c r="AC109" s="2981"/>
      <c r="AD109" s="2981"/>
      <c r="AE109" s="2981"/>
      <c r="AF109" s="2981"/>
    </row>
    <row r="110" spans="1:32" x14ac:dyDescent="0.35">
      <c r="A110" s="2981"/>
      <c r="B110" s="2981"/>
      <c r="C110" s="2981"/>
      <c r="D110" s="2981"/>
      <c r="E110" s="2981"/>
      <c r="F110" s="2981"/>
      <c r="G110" s="2981"/>
      <c r="H110" s="2981"/>
      <c r="I110" s="2981"/>
      <c r="J110" s="2981"/>
      <c r="K110" s="2981"/>
      <c r="L110" s="2981"/>
      <c r="M110" s="2981"/>
      <c r="N110" s="2981"/>
      <c r="O110" s="2981"/>
      <c r="P110" s="2981"/>
      <c r="Q110" s="2981"/>
      <c r="R110" s="2981"/>
      <c r="S110" s="2981"/>
      <c r="T110" s="2981"/>
      <c r="U110" s="2981"/>
      <c r="V110" s="2981"/>
      <c r="W110" s="2981"/>
      <c r="X110" s="2981"/>
      <c r="Y110" s="2981"/>
      <c r="Z110" s="2981"/>
      <c r="AA110" s="2981"/>
      <c r="AB110" s="2981"/>
      <c r="AC110" s="2981"/>
      <c r="AD110" s="2981"/>
      <c r="AE110" s="2981"/>
      <c r="AF110" s="2981"/>
    </row>
  </sheetData>
  <mergeCells count="112">
    <mergeCell ref="C48:G48"/>
    <mergeCell ref="H48:I48"/>
    <mergeCell ref="J48:M48"/>
    <mergeCell ref="N48:U48"/>
    <mergeCell ref="V48:AA48"/>
    <mergeCell ref="C7:H8"/>
    <mergeCell ref="I7:AA8"/>
    <mergeCell ref="B2:G4"/>
    <mergeCell ref="H2:AB2"/>
    <mergeCell ref="H3:O3"/>
    <mergeCell ref="P3:AB3"/>
    <mergeCell ref="H4:AB4"/>
    <mergeCell ref="C10:H11"/>
    <mergeCell ref="I10:Q11"/>
    <mergeCell ref="R10:U10"/>
    <mergeCell ref="V10:AA10"/>
    <mergeCell ref="R11:U11"/>
    <mergeCell ref="V11:AA11"/>
    <mergeCell ref="C13:H14"/>
    <mergeCell ref="I13:S14"/>
    <mergeCell ref="T13:AA13"/>
    <mergeCell ref="T14:AA14"/>
    <mergeCell ref="C16:H16"/>
    <mergeCell ref="I16:AA16"/>
    <mergeCell ref="C18:H18"/>
    <mergeCell ref="I18:AA18"/>
    <mergeCell ref="C20:H21"/>
    <mergeCell ref="I20:L21"/>
    <mergeCell ref="M20:S20"/>
    <mergeCell ref="T20:AA20"/>
    <mergeCell ref="M21:S21"/>
    <mergeCell ref="T21:AA21"/>
    <mergeCell ref="C23:I23"/>
    <mergeCell ref="J23:P23"/>
    <mergeCell ref="Q23:AA23"/>
    <mergeCell ref="C24:I24"/>
    <mergeCell ref="J24:P24"/>
    <mergeCell ref="Q24:AA24"/>
    <mergeCell ref="X31:Y31"/>
    <mergeCell ref="Z31:AA31"/>
    <mergeCell ref="C26:H26"/>
    <mergeCell ref="I26:AA26"/>
    <mergeCell ref="C28:H28"/>
    <mergeCell ref="I28:J28"/>
    <mergeCell ref="K28:N28"/>
    <mergeCell ref="O28:R28"/>
    <mergeCell ref="T28:V28"/>
    <mergeCell ref="X28:Z28"/>
    <mergeCell ref="C37:G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C34:AA34"/>
    <mergeCell ref="C35:G35"/>
    <mergeCell ref="K35:AA35"/>
    <mergeCell ref="C36:G36"/>
    <mergeCell ref="K37:AA37"/>
    <mergeCell ref="K36:AA36"/>
    <mergeCell ref="V53:AA53"/>
    <mergeCell ref="C52:G52"/>
    <mergeCell ref="H52:I52"/>
    <mergeCell ref="J52:M52"/>
    <mergeCell ref="N52:U52"/>
    <mergeCell ref="V52:AA52"/>
    <mergeCell ref="H49:I49"/>
    <mergeCell ref="J49:M49"/>
    <mergeCell ref="N49:U49"/>
    <mergeCell ref="V49:AA49"/>
    <mergeCell ref="C49:G49"/>
    <mergeCell ref="C51:G51"/>
    <mergeCell ref="H51:I51"/>
    <mergeCell ref="J51:M51"/>
    <mergeCell ref="N51:U51"/>
    <mergeCell ref="V51:AA51"/>
    <mergeCell ref="C50:G50"/>
    <mergeCell ref="H50:I50"/>
    <mergeCell ref="J50:M50"/>
    <mergeCell ref="N50:U50"/>
    <mergeCell ref="V50:AA50"/>
    <mergeCell ref="C54:G54"/>
    <mergeCell ref="C38:G38"/>
    <mergeCell ref="K38:AA38"/>
    <mergeCell ref="C39:G39"/>
    <mergeCell ref="K39:AA39"/>
    <mergeCell ref="C40:G40"/>
    <mergeCell ref="K40:AA40"/>
    <mergeCell ref="C42:AA43"/>
    <mergeCell ref="C44:AA44"/>
    <mergeCell ref="C47:G47"/>
    <mergeCell ref="H47:I47"/>
    <mergeCell ref="J47:M47"/>
    <mergeCell ref="N47:U47"/>
    <mergeCell ref="V47:AA47"/>
    <mergeCell ref="H54:I54"/>
    <mergeCell ref="J54:M54"/>
    <mergeCell ref="N54:U54"/>
    <mergeCell ref="V54:AA54"/>
    <mergeCell ref="C53:G53"/>
    <mergeCell ref="H53:I53"/>
    <mergeCell ref="J53:M53"/>
    <mergeCell ref="N53:U53"/>
  </mergeCells>
  <pageMargins left="0.7" right="0.7" top="0.75" bottom="0.75" header="0.3" footer="0.3"/>
  <drawing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C08AF"/>
  </sheetPr>
  <dimension ref="A1:AG106"/>
  <sheetViews>
    <sheetView topLeftCell="A37" zoomScale="55" zoomScaleNormal="55" workbookViewId="0">
      <selection activeCell="H38" sqref="H38:J38"/>
    </sheetView>
  </sheetViews>
  <sheetFormatPr baseColWidth="10" defaultColWidth="3.81640625" defaultRowHeight="14.5" x14ac:dyDescent="0.35"/>
  <cols>
    <col min="1" max="1" width="2" style="464" customWidth="1"/>
    <col min="2" max="6" width="2.81640625" style="464" customWidth="1"/>
    <col min="7" max="7" width="4.1796875" style="464" customWidth="1"/>
    <col min="8" max="8" width="15.453125" style="464" customWidth="1"/>
    <col min="9" max="9" width="15.81640625" style="464" customWidth="1"/>
    <col min="10" max="10" width="15" style="464" customWidth="1"/>
    <col min="11" max="14" width="3.453125" style="464" customWidth="1"/>
    <col min="15" max="15" width="2.81640625" style="464" customWidth="1"/>
    <col min="16" max="16" width="3.453125" style="464" customWidth="1"/>
    <col min="17" max="17" width="3.54296875" style="464" customWidth="1"/>
    <col min="18" max="18" width="3.81640625" style="464"/>
    <col min="19" max="19" width="4.81640625" style="464" customWidth="1"/>
    <col min="20" max="20" width="7.453125" style="464" customWidth="1"/>
    <col min="21" max="21" width="3.54296875" style="464" customWidth="1"/>
    <col min="22" max="22" width="3.81640625" style="464"/>
    <col min="23" max="25" width="5" style="464" customWidth="1"/>
    <col min="26" max="26" width="6.81640625" style="464" customWidth="1"/>
    <col min="27" max="27" width="39.54296875" style="464" customWidth="1"/>
    <col min="28" max="28" width="2" style="464" customWidth="1"/>
    <col min="29" max="29" width="1.54296875" style="464" customWidth="1"/>
    <col min="30" max="32" width="3.81640625" style="464"/>
    <col min="33" max="33" width="4.1796875" style="464" bestFit="1" customWidth="1"/>
    <col min="34" max="16384" width="3.81640625" style="464"/>
  </cols>
  <sheetData>
    <row r="1" spans="1:33" ht="9" customHeight="1" thickBot="1" x14ac:dyDescent="0.4">
      <c r="A1" s="3084"/>
      <c r="B1" s="3156"/>
      <c r="C1" s="3156"/>
      <c r="D1" s="3156"/>
      <c r="E1" s="3156"/>
      <c r="F1" s="3156"/>
      <c r="G1" s="3154"/>
      <c r="H1" s="3154"/>
      <c r="I1" s="3154"/>
      <c r="J1" s="3154"/>
      <c r="K1" s="3154"/>
      <c r="L1" s="3154"/>
      <c r="M1" s="3154"/>
      <c r="N1" s="3154"/>
      <c r="O1" s="3154"/>
      <c r="P1" s="3154"/>
      <c r="Q1" s="3154"/>
      <c r="R1" s="3154"/>
      <c r="S1" s="3154"/>
      <c r="T1" s="3154"/>
      <c r="U1" s="3154"/>
      <c r="V1" s="3154"/>
      <c r="W1" s="3154"/>
      <c r="X1" s="3154"/>
      <c r="Y1" s="3154"/>
      <c r="Z1" s="3154"/>
      <c r="AA1" s="3154"/>
      <c r="AB1" s="3154"/>
      <c r="AC1" s="3084"/>
      <c r="AD1" s="3084"/>
      <c r="AE1" s="3084"/>
      <c r="AF1" s="3084"/>
      <c r="AG1" s="3084"/>
    </row>
    <row r="2" spans="1:33" ht="45.75" customHeight="1" x14ac:dyDescent="0.35">
      <c r="A2" s="3084"/>
      <c r="B2" s="858"/>
      <c r="C2" s="859"/>
      <c r="D2" s="859"/>
      <c r="E2" s="859"/>
      <c r="F2" s="859"/>
      <c r="G2" s="859"/>
      <c r="H2" s="974" t="s">
        <v>0</v>
      </c>
      <c r="I2" s="974"/>
      <c r="J2" s="974"/>
      <c r="K2" s="974"/>
      <c r="L2" s="974"/>
      <c r="M2" s="974"/>
      <c r="N2" s="974"/>
      <c r="O2" s="974"/>
      <c r="P2" s="974"/>
      <c r="Q2" s="974"/>
      <c r="R2" s="974"/>
      <c r="S2" s="974"/>
      <c r="T2" s="974"/>
      <c r="U2" s="974"/>
      <c r="V2" s="974"/>
      <c r="W2" s="974"/>
      <c r="X2" s="974"/>
      <c r="Y2" s="974"/>
      <c r="Z2" s="974"/>
      <c r="AA2" s="974"/>
      <c r="AB2" s="975"/>
      <c r="AC2" s="3084"/>
      <c r="AD2" s="3084"/>
      <c r="AE2" s="3084"/>
      <c r="AF2" s="3084"/>
      <c r="AG2" s="3084"/>
    </row>
    <row r="3" spans="1:33" ht="15" customHeight="1" x14ac:dyDescent="0.35">
      <c r="A3" s="3084"/>
      <c r="B3" s="704"/>
      <c r="C3" s="705"/>
      <c r="D3" s="705"/>
      <c r="E3" s="705"/>
      <c r="F3" s="705"/>
      <c r="G3" s="705"/>
      <c r="H3" s="862" t="s">
        <v>1</v>
      </c>
      <c r="I3" s="862"/>
      <c r="J3" s="862"/>
      <c r="K3" s="862"/>
      <c r="L3" s="862"/>
      <c r="M3" s="862"/>
      <c r="N3" s="862"/>
      <c r="O3" s="862"/>
      <c r="P3" s="862" t="s">
        <v>2</v>
      </c>
      <c r="Q3" s="862"/>
      <c r="R3" s="862"/>
      <c r="S3" s="862"/>
      <c r="T3" s="862"/>
      <c r="U3" s="862"/>
      <c r="V3" s="862"/>
      <c r="W3" s="862"/>
      <c r="X3" s="862"/>
      <c r="Y3" s="862"/>
      <c r="Z3" s="862"/>
      <c r="AA3" s="862"/>
      <c r="AB3" s="863"/>
      <c r="AC3" s="3084"/>
      <c r="AD3" s="3084"/>
      <c r="AE3" s="3084"/>
      <c r="AF3" s="3084"/>
      <c r="AG3" s="3084"/>
    </row>
    <row r="4" spans="1:33" ht="15.75" customHeight="1" thickBot="1" x14ac:dyDescent="0.4">
      <c r="A4" s="3084"/>
      <c r="B4" s="707"/>
      <c r="C4" s="708"/>
      <c r="D4" s="708"/>
      <c r="E4" s="708"/>
      <c r="F4" s="708"/>
      <c r="G4" s="708"/>
      <c r="H4" s="864" t="s">
        <v>750</v>
      </c>
      <c r="I4" s="864"/>
      <c r="J4" s="864"/>
      <c r="K4" s="864"/>
      <c r="L4" s="864"/>
      <c r="M4" s="864"/>
      <c r="N4" s="864"/>
      <c r="O4" s="864"/>
      <c r="P4" s="864"/>
      <c r="Q4" s="864"/>
      <c r="R4" s="864"/>
      <c r="S4" s="864"/>
      <c r="T4" s="864"/>
      <c r="U4" s="864"/>
      <c r="V4" s="864"/>
      <c r="W4" s="864"/>
      <c r="X4" s="864"/>
      <c r="Y4" s="864"/>
      <c r="Z4" s="864"/>
      <c r="AA4" s="864"/>
      <c r="AB4" s="865"/>
      <c r="AC4" s="3084"/>
      <c r="AD4" s="3084"/>
      <c r="AE4" s="3084"/>
      <c r="AF4" s="3084"/>
      <c r="AG4" s="3084"/>
    </row>
    <row r="5" spans="1:33" ht="8.25" customHeight="1" x14ac:dyDescent="0.35">
      <c r="A5" s="3084"/>
      <c r="B5" s="3154"/>
      <c r="C5" s="3154"/>
      <c r="D5" s="3154"/>
      <c r="E5" s="3154"/>
      <c r="F5" s="3154"/>
      <c r="G5" s="3154"/>
      <c r="H5" s="3157"/>
      <c r="I5" s="3157"/>
      <c r="J5" s="3157"/>
      <c r="K5" s="3157"/>
      <c r="L5" s="3157"/>
      <c r="M5" s="3157"/>
      <c r="N5" s="3157"/>
      <c r="O5" s="3157"/>
      <c r="P5" s="3157"/>
      <c r="Q5" s="3157"/>
      <c r="R5" s="3157"/>
      <c r="S5" s="3157"/>
      <c r="T5" s="3157"/>
      <c r="U5" s="3157"/>
      <c r="V5" s="3157"/>
      <c r="W5" s="3157"/>
      <c r="X5" s="3157"/>
      <c r="Y5" s="3157"/>
      <c r="Z5" s="3157"/>
      <c r="AA5" s="3157"/>
      <c r="AB5" s="3157"/>
      <c r="AC5" s="3084"/>
      <c r="AD5" s="3084"/>
      <c r="AE5" s="3084"/>
      <c r="AF5" s="3084"/>
      <c r="AG5" s="3084"/>
    </row>
    <row r="6" spans="1:33" ht="9" customHeight="1" thickBot="1" x14ac:dyDescent="0.4">
      <c r="A6" s="3084"/>
      <c r="B6" s="3158"/>
      <c r="C6" s="3159"/>
      <c r="D6" s="3159"/>
      <c r="E6" s="3159"/>
      <c r="F6" s="3159"/>
      <c r="G6" s="3159"/>
      <c r="H6" s="3159"/>
      <c r="I6" s="3160"/>
      <c r="J6" s="3160"/>
      <c r="K6" s="3160"/>
      <c r="L6" s="3160"/>
      <c r="M6" s="3160"/>
      <c r="N6" s="3160"/>
      <c r="O6" s="3160"/>
      <c r="P6" s="3160"/>
      <c r="Q6" s="3160"/>
      <c r="R6" s="3161"/>
      <c r="S6" s="3161"/>
      <c r="T6" s="3161"/>
      <c r="U6" s="3161"/>
      <c r="V6" s="3161"/>
      <c r="W6" s="3159"/>
      <c r="X6" s="3159"/>
      <c r="Y6" s="3159"/>
      <c r="Z6" s="3159"/>
      <c r="AA6" s="3159"/>
      <c r="AB6" s="3162"/>
      <c r="AC6" s="3084"/>
      <c r="AD6" s="3084"/>
      <c r="AE6" s="3084"/>
      <c r="AF6" s="3084"/>
      <c r="AG6" s="3084"/>
    </row>
    <row r="7" spans="1:33" ht="15" customHeight="1" x14ac:dyDescent="0.35">
      <c r="A7" s="3084"/>
      <c r="B7" s="3163"/>
      <c r="C7" s="953" t="s">
        <v>4</v>
      </c>
      <c r="D7" s="954"/>
      <c r="E7" s="954"/>
      <c r="F7" s="954"/>
      <c r="G7" s="954"/>
      <c r="H7" s="955"/>
      <c r="I7" s="2526" t="s">
        <v>734</v>
      </c>
      <c r="J7" s="2527"/>
      <c r="K7" s="2527"/>
      <c r="L7" s="2527"/>
      <c r="M7" s="2527"/>
      <c r="N7" s="2527"/>
      <c r="O7" s="2527"/>
      <c r="P7" s="2527"/>
      <c r="Q7" s="2527"/>
      <c r="R7" s="2527"/>
      <c r="S7" s="2527"/>
      <c r="T7" s="2527"/>
      <c r="U7" s="2527"/>
      <c r="V7" s="2527"/>
      <c r="W7" s="2527"/>
      <c r="X7" s="2527"/>
      <c r="Y7" s="2527"/>
      <c r="Z7" s="2527"/>
      <c r="AA7" s="2528"/>
      <c r="AB7" s="3164"/>
      <c r="AC7" s="3084"/>
      <c r="AD7" s="3084"/>
      <c r="AE7" s="3084"/>
      <c r="AF7" s="3084"/>
      <c r="AG7" s="3084"/>
    </row>
    <row r="8" spans="1:33" ht="15" thickBot="1" x14ac:dyDescent="0.4">
      <c r="A8" s="3084"/>
      <c r="B8" s="3163"/>
      <c r="C8" s="956"/>
      <c r="D8" s="957"/>
      <c r="E8" s="957"/>
      <c r="F8" s="957"/>
      <c r="G8" s="957"/>
      <c r="H8" s="958"/>
      <c r="I8" s="2529"/>
      <c r="J8" s="2530"/>
      <c r="K8" s="2530"/>
      <c r="L8" s="2530"/>
      <c r="M8" s="2530"/>
      <c r="N8" s="2530"/>
      <c r="O8" s="2530"/>
      <c r="P8" s="2530"/>
      <c r="Q8" s="2530"/>
      <c r="R8" s="2530"/>
      <c r="S8" s="2530"/>
      <c r="T8" s="2530"/>
      <c r="U8" s="2530"/>
      <c r="V8" s="2530"/>
      <c r="W8" s="2530"/>
      <c r="X8" s="2530"/>
      <c r="Y8" s="2530"/>
      <c r="Z8" s="2530"/>
      <c r="AA8" s="2531"/>
      <c r="AB8" s="3164"/>
      <c r="AC8" s="3084"/>
      <c r="AD8" s="3084"/>
      <c r="AE8" s="3084"/>
      <c r="AF8" s="3084"/>
      <c r="AG8" s="3084"/>
    </row>
    <row r="9" spans="1:33" ht="6.75" customHeight="1" thickBot="1" x14ac:dyDescent="0.4">
      <c r="A9" s="3084"/>
      <c r="B9" s="3163"/>
      <c r="C9" s="3165"/>
      <c r="D9" s="3165"/>
      <c r="E9" s="3165"/>
      <c r="F9" s="3165"/>
      <c r="G9" s="3165"/>
      <c r="H9" s="3165"/>
      <c r="I9" s="3166"/>
      <c r="J9" s="3166"/>
      <c r="K9" s="3166"/>
      <c r="L9" s="3166"/>
      <c r="M9" s="3166"/>
      <c r="N9" s="3166"/>
      <c r="O9" s="3166"/>
      <c r="P9" s="3166"/>
      <c r="Q9" s="3166"/>
      <c r="R9" s="3167"/>
      <c r="S9" s="3167"/>
      <c r="T9" s="3167"/>
      <c r="U9" s="3167"/>
      <c r="V9" s="3167"/>
      <c r="W9" s="3165"/>
      <c r="X9" s="3165"/>
      <c r="Y9" s="3165"/>
      <c r="Z9" s="3165"/>
      <c r="AA9" s="3196"/>
      <c r="AB9" s="3164"/>
      <c r="AC9" s="3084"/>
      <c r="AD9" s="3084"/>
      <c r="AE9" s="3084"/>
      <c r="AF9" s="3084"/>
      <c r="AG9" s="3084"/>
    </row>
    <row r="10" spans="1:33" ht="15" customHeight="1" thickBot="1" x14ac:dyDescent="0.4">
      <c r="A10" s="3084"/>
      <c r="B10" s="3163"/>
      <c r="C10" s="953" t="s">
        <v>5</v>
      </c>
      <c r="D10" s="954"/>
      <c r="E10" s="954"/>
      <c r="F10" s="954"/>
      <c r="G10" s="954"/>
      <c r="H10" s="955"/>
      <c r="I10" s="2532" t="s">
        <v>751</v>
      </c>
      <c r="J10" s="2533"/>
      <c r="K10" s="2533"/>
      <c r="L10" s="2533"/>
      <c r="M10" s="2533"/>
      <c r="N10" s="2533"/>
      <c r="O10" s="2533"/>
      <c r="P10" s="2533"/>
      <c r="Q10" s="2534"/>
      <c r="R10" s="834" t="s">
        <v>7</v>
      </c>
      <c r="S10" s="835"/>
      <c r="T10" s="835"/>
      <c r="U10" s="836"/>
      <c r="V10" s="929" t="s">
        <v>8</v>
      </c>
      <c r="W10" s="930"/>
      <c r="X10" s="930"/>
      <c r="Y10" s="930"/>
      <c r="Z10" s="930"/>
      <c r="AA10" s="931"/>
      <c r="AB10" s="3164"/>
      <c r="AC10" s="3084"/>
      <c r="AD10" s="3084"/>
      <c r="AE10" s="3084"/>
      <c r="AF10" s="3084"/>
      <c r="AG10" s="3084"/>
    </row>
    <row r="11" spans="1:33" ht="28.5" customHeight="1" thickBot="1" x14ac:dyDescent="0.4">
      <c r="A11" s="3084"/>
      <c r="B11" s="3163"/>
      <c r="C11" s="956"/>
      <c r="D11" s="957"/>
      <c r="E11" s="957"/>
      <c r="F11" s="957"/>
      <c r="G11" s="957"/>
      <c r="H11" s="958"/>
      <c r="I11" s="2535"/>
      <c r="J11" s="2536"/>
      <c r="K11" s="2536"/>
      <c r="L11" s="2536"/>
      <c r="M11" s="2536"/>
      <c r="N11" s="2536"/>
      <c r="O11" s="2536"/>
      <c r="P11" s="2536"/>
      <c r="Q11" s="2537"/>
      <c r="R11" s="840" t="s">
        <v>752</v>
      </c>
      <c r="S11" s="841"/>
      <c r="T11" s="841"/>
      <c r="U11" s="842"/>
      <c r="V11" s="2538">
        <v>1</v>
      </c>
      <c r="W11" s="2539"/>
      <c r="X11" s="2539"/>
      <c r="Y11" s="2539"/>
      <c r="Z11" s="2539"/>
      <c r="AA11" s="2540"/>
      <c r="AB11" s="3164"/>
      <c r="AC11" s="3084"/>
      <c r="AD11" s="3084"/>
      <c r="AE11" s="3084"/>
      <c r="AF11" s="3084"/>
      <c r="AG11" s="3084"/>
    </row>
    <row r="12" spans="1:33" ht="5.25" customHeight="1" thickBot="1" x14ac:dyDescent="0.4">
      <c r="A12" s="3084"/>
      <c r="B12" s="3168"/>
      <c r="C12" s="3169"/>
      <c r="D12" s="3169"/>
      <c r="E12" s="3169"/>
      <c r="F12" s="3169"/>
      <c r="G12" s="3169"/>
      <c r="H12" s="3169"/>
      <c r="I12" s="3169"/>
      <c r="J12" s="3169"/>
      <c r="K12" s="3169"/>
      <c r="L12" s="3169"/>
      <c r="M12" s="3169"/>
      <c r="N12" s="3169"/>
      <c r="O12" s="3169"/>
      <c r="P12" s="3169"/>
      <c r="Q12" s="3169"/>
      <c r="R12" s="3169"/>
      <c r="S12" s="3169"/>
      <c r="T12" s="3169"/>
      <c r="U12" s="3169"/>
      <c r="V12" s="3169"/>
      <c r="W12" s="3169"/>
      <c r="X12" s="3169"/>
      <c r="Y12" s="3169"/>
      <c r="Z12" s="3169"/>
      <c r="AA12" s="3197"/>
      <c r="AB12" s="3170"/>
      <c r="AC12" s="3084"/>
      <c r="AD12" s="3084"/>
      <c r="AE12" s="3084"/>
      <c r="AF12" s="3084"/>
      <c r="AG12" s="3084"/>
    </row>
    <row r="13" spans="1:33" ht="15" customHeight="1" x14ac:dyDescent="0.35">
      <c r="A13" s="3084"/>
      <c r="B13" s="3168"/>
      <c r="C13" s="2541" t="s">
        <v>10</v>
      </c>
      <c r="D13" s="2542"/>
      <c r="E13" s="2542"/>
      <c r="F13" s="2542"/>
      <c r="G13" s="2542"/>
      <c r="H13" s="2543"/>
      <c r="I13" s="959" t="s">
        <v>753</v>
      </c>
      <c r="J13" s="960"/>
      <c r="K13" s="960"/>
      <c r="L13" s="960"/>
      <c r="M13" s="960"/>
      <c r="N13" s="960"/>
      <c r="O13" s="960"/>
      <c r="P13" s="960"/>
      <c r="Q13" s="960"/>
      <c r="R13" s="960"/>
      <c r="S13" s="961"/>
      <c r="T13" s="2547" t="s">
        <v>11</v>
      </c>
      <c r="U13" s="2548"/>
      <c r="V13" s="2548"/>
      <c r="W13" s="2548"/>
      <c r="X13" s="2548"/>
      <c r="Y13" s="2548"/>
      <c r="Z13" s="2548"/>
      <c r="AA13" s="2549"/>
      <c r="AB13" s="3170"/>
      <c r="AC13" s="3084"/>
      <c r="AD13" s="3084"/>
      <c r="AE13" s="3084"/>
      <c r="AF13" s="3084"/>
      <c r="AG13" s="3084"/>
    </row>
    <row r="14" spans="1:33" ht="30" customHeight="1" thickBot="1" x14ac:dyDescent="0.4">
      <c r="A14" s="3084"/>
      <c r="B14" s="3168"/>
      <c r="C14" s="2544"/>
      <c r="D14" s="2545"/>
      <c r="E14" s="2545"/>
      <c r="F14" s="2545"/>
      <c r="G14" s="2545"/>
      <c r="H14" s="2546"/>
      <c r="I14" s="962"/>
      <c r="J14" s="963"/>
      <c r="K14" s="963"/>
      <c r="L14" s="963"/>
      <c r="M14" s="963"/>
      <c r="N14" s="963"/>
      <c r="O14" s="963"/>
      <c r="P14" s="963"/>
      <c r="Q14" s="963"/>
      <c r="R14" s="963"/>
      <c r="S14" s="964"/>
      <c r="T14" s="2550" t="s">
        <v>73</v>
      </c>
      <c r="U14" s="2551"/>
      <c r="V14" s="2551"/>
      <c r="W14" s="2551"/>
      <c r="X14" s="2551"/>
      <c r="Y14" s="2551"/>
      <c r="Z14" s="2551"/>
      <c r="AA14" s="2552"/>
      <c r="AB14" s="3170"/>
      <c r="AC14" s="3084"/>
      <c r="AD14" s="3084"/>
      <c r="AE14" s="3084"/>
      <c r="AF14" s="3084"/>
      <c r="AG14" s="3084"/>
    </row>
    <row r="15" spans="1:33" ht="6" customHeight="1" thickBot="1" x14ac:dyDescent="0.4">
      <c r="A15" s="3084"/>
      <c r="B15" s="3168"/>
      <c r="C15" s="3169"/>
      <c r="D15" s="3169"/>
      <c r="E15" s="3169"/>
      <c r="F15" s="3169"/>
      <c r="G15" s="3169"/>
      <c r="H15" s="3169"/>
      <c r="I15" s="3201"/>
      <c r="J15" s="3201"/>
      <c r="K15" s="3201"/>
      <c r="L15" s="3201"/>
      <c r="M15" s="3201"/>
      <c r="N15" s="3201"/>
      <c r="O15" s="3201"/>
      <c r="P15" s="3201"/>
      <c r="Q15" s="3201"/>
      <c r="R15" s="3201"/>
      <c r="S15" s="3201"/>
      <c r="T15" s="3201"/>
      <c r="U15" s="3201"/>
      <c r="V15" s="3201"/>
      <c r="W15" s="3201"/>
      <c r="X15" s="3201"/>
      <c r="Y15" s="3201"/>
      <c r="Z15" s="3201"/>
      <c r="AA15" s="3202"/>
      <c r="AB15" s="3170"/>
      <c r="AC15" s="3084"/>
      <c r="AD15" s="3084"/>
      <c r="AE15" s="3084"/>
      <c r="AF15" s="3084"/>
      <c r="AG15" s="3084"/>
    </row>
    <row r="16" spans="1:33" ht="33.75" customHeight="1" thickBot="1" x14ac:dyDescent="0.4">
      <c r="A16" s="3084"/>
      <c r="B16" s="3168"/>
      <c r="C16" s="2553" t="s">
        <v>13</v>
      </c>
      <c r="D16" s="2554"/>
      <c r="E16" s="2554"/>
      <c r="F16" s="2554"/>
      <c r="G16" s="2554"/>
      <c r="H16" s="2555"/>
      <c r="I16" s="941" t="s">
        <v>754</v>
      </c>
      <c r="J16" s="942"/>
      <c r="K16" s="942"/>
      <c r="L16" s="942"/>
      <c r="M16" s="942"/>
      <c r="N16" s="942"/>
      <c r="O16" s="942"/>
      <c r="P16" s="942"/>
      <c r="Q16" s="942"/>
      <c r="R16" s="942"/>
      <c r="S16" s="942"/>
      <c r="T16" s="942"/>
      <c r="U16" s="942"/>
      <c r="V16" s="942"/>
      <c r="W16" s="942"/>
      <c r="X16" s="942"/>
      <c r="Y16" s="942"/>
      <c r="Z16" s="942"/>
      <c r="AA16" s="943"/>
      <c r="AB16" s="3170"/>
      <c r="AC16" s="3084"/>
      <c r="AD16" s="3084"/>
      <c r="AE16" s="3084"/>
      <c r="AF16" s="3084"/>
      <c r="AG16" s="3084"/>
    </row>
    <row r="17" spans="1:33" ht="6.75" customHeight="1" thickBot="1" x14ac:dyDescent="0.4">
      <c r="A17" s="3084"/>
      <c r="B17" s="3168"/>
      <c r="C17" s="3198"/>
      <c r="D17" s="3198"/>
      <c r="E17" s="3198"/>
      <c r="F17" s="3198"/>
      <c r="G17" s="3198"/>
      <c r="H17" s="3198"/>
      <c r="I17" s="3171"/>
      <c r="J17" s="3171"/>
      <c r="K17" s="3171"/>
      <c r="L17" s="3171"/>
      <c r="M17" s="3171"/>
      <c r="N17" s="3171"/>
      <c r="O17" s="3171"/>
      <c r="P17" s="3171"/>
      <c r="Q17" s="3171"/>
      <c r="R17" s="3171"/>
      <c r="S17" s="3171"/>
      <c r="T17" s="3171"/>
      <c r="U17" s="3171"/>
      <c r="V17" s="3171"/>
      <c r="W17" s="3171"/>
      <c r="X17" s="3171"/>
      <c r="Y17" s="3171"/>
      <c r="Z17" s="3171"/>
      <c r="AA17" s="3199"/>
      <c r="AB17" s="3170"/>
      <c r="AC17" s="3084"/>
      <c r="AD17" s="3084"/>
      <c r="AE17" s="3084"/>
      <c r="AF17" s="3084"/>
      <c r="AG17" s="3084"/>
    </row>
    <row r="18" spans="1:33" ht="49.5" customHeight="1" thickBot="1" x14ac:dyDescent="0.4">
      <c r="A18" s="3084"/>
      <c r="B18" s="3168"/>
      <c r="C18" s="2553" t="s">
        <v>75</v>
      </c>
      <c r="D18" s="2554"/>
      <c r="E18" s="2554"/>
      <c r="F18" s="2554"/>
      <c r="G18" s="2554"/>
      <c r="H18" s="2555"/>
      <c r="I18" s="941" t="s">
        <v>755</v>
      </c>
      <c r="J18" s="942"/>
      <c r="K18" s="942"/>
      <c r="L18" s="942"/>
      <c r="M18" s="942"/>
      <c r="N18" s="942"/>
      <c r="O18" s="942"/>
      <c r="P18" s="942"/>
      <c r="Q18" s="942"/>
      <c r="R18" s="942"/>
      <c r="S18" s="942"/>
      <c r="T18" s="942"/>
      <c r="U18" s="942"/>
      <c r="V18" s="942"/>
      <c r="W18" s="942"/>
      <c r="X18" s="942"/>
      <c r="Y18" s="942"/>
      <c r="Z18" s="942"/>
      <c r="AA18" s="943"/>
      <c r="AB18" s="3170"/>
      <c r="AC18" s="3084"/>
      <c r="AD18" s="3084"/>
      <c r="AE18" s="3084"/>
      <c r="AF18" s="3084"/>
      <c r="AG18" s="3084"/>
    </row>
    <row r="19" spans="1:33" ht="6.75" customHeight="1" thickBot="1" x14ac:dyDescent="0.4">
      <c r="A19" s="3084"/>
      <c r="B19" s="3168"/>
      <c r="C19" s="3167"/>
      <c r="D19" s="3167"/>
      <c r="E19" s="3167"/>
      <c r="F19" s="3167"/>
      <c r="G19" s="3167"/>
      <c r="H19" s="3167"/>
      <c r="I19" s="3171"/>
      <c r="J19" s="3171"/>
      <c r="K19" s="3171"/>
      <c r="L19" s="3171"/>
      <c r="M19" s="3171"/>
      <c r="N19" s="3171"/>
      <c r="O19" s="3171"/>
      <c r="P19" s="3171"/>
      <c r="Q19" s="3171"/>
      <c r="R19" s="3171"/>
      <c r="S19" s="3171"/>
      <c r="T19" s="3171"/>
      <c r="U19" s="3171"/>
      <c r="V19" s="3171"/>
      <c r="W19" s="3171"/>
      <c r="X19" s="3171"/>
      <c r="Y19" s="3171"/>
      <c r="Z19" s="3171"/>
      <c r="AA19" s="3199"/>
      <c r="AB19" s="3170"/>
      <c r="AC19" s="3084"/>
      <c r="AD19" s="3084"/>
      <c r="AE19" s="3084"/>
      <c r="AF19" s="3084"/>
      <c r="AG19" s="3084"/>
    </row>
    <row r="20" spans="1:33" ht="14.25" customHeight="1" x14ac:dyDescent="0.35">
      <c r="A20" s="3084"/>
      <c r="B20" s="3168"/>
      <c r="C20" s="843" t="s">
        <v>17</v>
      </c>
      <c r="D20" s="844"/>
      <c r="E20" s="844"/>
      <c r="F20" s="844"/>
      <c r="G20" s="844"/>
      <c r="H20" s="968"/>
      <c r="I20" s="804" t="s">
        <v>756</v>
      </c>
      <c r="J20" s="805"/>
      <c r="K20" s="805"/>
      <c r="L20" s="806"/>
      <c r="M20" s="929" t="s">
        <v>18</v>
      </c>
      <c r="N20" s="930"/>
      <c r="O20" s="930"/>
      <c r="P20" s="930"/>
      <c r="Q20" s="930"/>
      <c r="R20" s="930"/>
      <c r="S20" s="931"/>
      <c r="T20" s="929" t="s">
        <v>19</v>
      </c>
      <c r="U20" s="930"/>
      <c r="V20" s="930"/>
      <c r="W20" s="930"/>
      <c r="X20" s="930"/>
      <c r="Y20" s="930"/>
      <c r="Z20" s="930"/>
      <c r="AA20" s="931"/>
      <c r="AB20" s="3170"/>
      <c r="AC20" s="3084"/>
      <c r="AD20" s="3084"/>
      <c r="AE20" s="3084"/>
      <c r="AF20" s="3084"/>
      <c r="AG20" s="3084"/>
    </row>
    <row r="21" spans="1:33" ht="21.75" customHeight="1" thickBot="1" x14ac:dyDescent="0.4">
      <c r="A21" s="3084"/>
      <c r="B21" s="3168"/>
      <c r="C21" s="845"/>
      <c r="D21" s="846"/>
      <c r="E21" s="846"/>
      <c r="F21" s="846"/>
      <c r="G21" s="846"/>
      <c r="H21" s="969"/>
      <c r="I21" s="807"/>
      <c r="J21" s="808"/>
      <c r="K21" s="808"/>
      <c r="L21" s="809"/>
      <c r="M21" s="970" t="s">
        <v>194</v>
      </c>
      <c r="N21" s="971"/>
      <c r="O21" s="971"/>
      <c r="P21" s="971"/>
      <c r="Q21" s="971"/>
      <c r="R21" s="971"/>
      <c r="S21" s="972"/>
      <c r="T21" s="973" t="s">
        <v>61</v>
      </c>
      <c r="U21" s="971"/>
      <c r="V21" s="971"/>
      <c r="W21" s="971"/>
      <c r="X21" s="971"/>
      <c r="Y21" s="971"/>
      <c r="Z21" s="971"/>
      <c r="AA21" s="972"/>
      <c r="AB21" s="3170"/>
      <c r="AC21" s="3084"/>
      <c r="AD21" s="3084"/>
      <c r="AE21" s="3084"/>
      <c r="AF21" s="3084"/>
      <c r="AG21" s="3084"/>
    </row>
    <row r="22" spans="1:33" ht="6.75" customHeight="1" thickBot="1" x14ac:dyDescent="0.4">
      <c r="A22" s="3084"/>
      <c r="B22" s="3168"/>
      <c r="C22" s="3169"/>
      <c r="D22" s="3169"/>
      <c r="E22" s="3169"/>
      <c r="F22" s="3169"/>
      <c r="G22" s="3169"/>
      <c r="H22" s="3169"/>
      <c r="I22" s="3169"/>
      <c r="J22" s="3169"/>
      <c r="K22" s="3169"/>
      <c r="L22" s="3169"/>
      <c r="M22" s="3169"/>
      <c r="N22" s="3169"/>
      <c r="O22" s="3169"/>
      <c r="P22" s="3169"/>
      <c r="Q22" s="3169"/>
      <c r="R22" s="3169"/>
      <c r="S22" s="3169"/>
      <c r="T22" s="3169"/>
      <c r="U22" s="3169"/>
      <c r="V22" s="3169"/>
      <c r="W22" s="3169"/>
      <c r="X22" s="3169"/>
      <c r="Y22" s="3169"/>
      <c r="Z22" s="3169"/>
      <c r="AA22" s="3197"/>
      <c r="AB22" s="3170"/>
      <c r="AC22" s="3084"/>
      <c r="AD22" s="3084"/>
      <c r="AE22" s="3084"/>
      <c r="AF22" s="3084"/>
      <c r="AG22" s="3084"/>
    </row>
    <row r="23" spans="1:33" ht="23.25" customHeight="1" x14ac:dyDescent="0.35">
      <c r="A23" s="3084"/>
      <c r="B23" s="3168"/>
      <c r="C23" s="2453" t="s">
        <v>22</v>
      </c>
      <c r="D23" s="2454"/>
      <c r="E23" s="2454"/>
      <c r="F23" s="2454"/>
      <c r="G23" s="2454"/>
      <c r="H23" s="2454"/>
      <c r="I23" s="2455"/>
      <c r="J23" s="2453" t="s">
        <v>23</v>
      </c>
      <c r="K23" s="2454"/>
      <c r="L23" s="2454"/>
      <c r="M23" s="2454"/>
      <c r="N23" s="2454"/>
      <c r="O23" s="2454"/>
      <c r="P23" s="2455"/>
      <c r="Q23" s="2453" t="s">
        <v>24</v>
      </c>
      <c r="R23" s="2454"/>
      <c r="S23" s="2454"/>
      <c r="T23" s="2454"/>
      <c r="U23" s="2454"/>
      <c r="V23" s="2454"/>
      <c r="W23" s="2454"/>
      <c r="X23" s="2454"/>
      <c r="Y23" s="2454"/>
      <c r="Z23" s="2454"/>
      <c r="AA23" s="2455"/>
      <c r="AB23" s="3170"/>
      <c r="AC23" s="3084"/>
      <c r="AD23" s="3084"/>
      <c r="AE23" s="3084"/>
      <c r="AF23" s="3084"/>
      <c r="AG23" s="3084"/>
    </row>
    <row r="24" spans="1:33" ht="31.5" customHeight="1" thickBot="1" x14ac:dyDescent="0.4">
      <c r="A24" s="3084"/>
      <c r="B24" s="3168"/>
      <c r="C24" s="932" t="s">
        <v>757</v>
      </c>
      <c r="D24" s="933"/>
      <c r="E24" s="933"/>
      <c r="F24" s="933"/>
      <c r="G24" s="933"/>
      <c r="H24" s="933"/>
      <c r="I24" s="934"/>
      <c r="J24" s="932" t="s">
        <v>758</v>
      </c>
      <c r="K24" s="933"/>
      <c r="L24" s="933"/>
      <c r="M24" s="933"/>
      <c r="N24" s="933"/>
      <c r="O24" s="933"/>
      <c r="P24" s="934"/>
      <c r="Q24" s="935" t="s">
        <v>743</v>
      </c>
      <c r="R24" s="936"/>
      <c r="S24" s="936"/>
      <c r="T24" s="936"/>
      <c r="U24" s="936"/>
      <c r="V24" s="936"/>
      <c r="W24" s="936"/>
      <c r="X24" s="936"/>
      <c r="Y24" s="936"/>
      <c r="Z24" s="936"/>
      <c r="AA24" s="937"/>
      <c r="AB24" s="3170"/>
      <c r="AC24" s="3084"/>
      <c r="AD24" s="3084"/>
      <c r="AE24" s="3084"/>
      <c r="AF24" s="3084"/>
      <c r="AG24" s="3084"/>
    </row>
    <row r="25" spans="1:33" ht="7.5" customHeight="1" thickBot="1" x14ac:dyDescent="0.4">
      <c r="A25" s="3084"/>
      <c r="B25" s="3168"/>
      <c r="C25" s="3169"/>
      <c r="D25" s="3169"/>
      <c r="E25" s="3169"/>
      <c r="F25" s="3169"/>
      <c r="G25" s="3169"/>
      <c r="H25" s="3169"/>
      <c r="I25" s="3169"/>
      <c r="J25" s="3169"/>
      <c r="K25" s="3169"/>
      <c r="L25" s="3169"/>
      <c r="M25" s="3169"/>
      <c r="N25" s="3169"/>
      <c r="O25" s="3169"/>
      <c r="P25" s="3169"/>
      <c r="Q25" s="3169"/>
      <c r="R25" s="3169"/>
      <c r="S25" s="3169"/>
      <c r="T25" s="3169"/>
      <c r="U25" s="3169"/>
      <c r="V25" s="3169"/>
      <c r="W25" s="3169"/>
      <c r="X25" s="3169"/>
      <c r="Y25" s="3169"/>
      <c r="Z25" s="3169"/>
      <c r="AA25" s="3197"/>
      <c r="AB25" s="3170"/>
      <c r="AC25" s="3084"/>
      <c r="AD25" s="3084"/>
      <c r="AE25" s="3084"/>
      <c r="AF25" s="3084"/>
      <c r="AG25" s="3084"/>
    </row>
    <row r="26" spans="1:33" ht="36.75" customHeight="1" thickBot="1" x14ac:dyDescent="0.4">
      <c r="A26" s="3084"/>
      <c r="B26" s="3168"/>
      <c r="C26" s="2553" t="s">
        <v>26</v>
      </c>
      <c r="D26" s="2554"/>
      <c r="E26" s="2554"/>
      <c r="F26" s="2554"/>
      <c r="G26" s="2554"/>
      <c r="H26" s="2555"/>
      <c r="I26" s="941" t="s">
        <v>759</v>
      </c>
      <c r="J26" s="942"/>
      <c r="K26" s="942"/>
      <c r="L26" s="942"/>
      <c r="M26" s="942"/>
      <c r="N26" s="942"/>
      <c r="O26" s="942"/>
      <c r="P26" s="942"/>
      <c r="Q26" s="942"/>
      <c r="R26" s="942"/>
      <c r="S26" s="942"/>
      <c r="T26" s="942"/>
      <c r="U26" s="942"/>
      <c r="V26" s="942"/>
      <c r="W26" s="942"/>
      <c r="X26" s="942"/>
      <c r="Y26" s="942"/>
      <c r="Z26" s="942"/>
      <c r="AA26" s="943"/>
      <c r="AB26" s="3170"/>
      <c r="AC26" s="3084"/>
      <c r="AD26" s="3084"/>
      <c r="AE26" s="3084"/>
      <c r="AF26" s="3084"/>
      <c r="AG26" s="3084"/>
    </row>
    <row r="27" spans="1:33" ht="6" customHeight="1" thickBot="1" x14ac:dyDescent="0.4">
      <c r="A27" s="3084"/>
      <c r="B27" s="3168"/>
      <c r="C27" s="3167"/>
      <c r="D27" s="3167"/>
      <c r="E27" s="3167"/>
      <c r="F27" s="3167"/>
      <c r="G27" s="3167"/>
      <c r="H27" s="3167"/>
      <c r="I27" s="3171"/>
      <c r="J27" s="3171"/>
      <c r="K27" s="3171"/>
      <c r="L27" s="3171"/>
      <c r="M27" s="3171"/>
      <c r="N27" s="3171"/>
      <c r="O27" s="3171"/>
      <c r="P27" s="3171"/>
      <c r="Q27" s="3171"/>
      <c r="R27" s="3171"/>
      <c r="S27" s="3171"/>
      <c r="T27" s="3171"/>
      <c r="U27" s="3171"/>
      <c r="V27" s="3171"/>
      <c r="W27" s="3171"/>
      <c r="X27" s="3171"/>
      <c r="Y27" s="3171"/>
      <c r="Z27" s="3171"/>
      <c r="AA27" s="3199"/>
      <c r="AB27" s="3170"/>
      <c r="AC27" s="3084"/>
      <c r="AD27" s="3084"/>
      <c r="AE27" s="3084"/>
      <c r="AF27" s="3084"/>
      <c r="AG27" s="3084"/>
    </row>
    <row r="28" spans="1:33" ht="30.75" customHeight="1" thickBot="1" x14ac:dyDescent="0.4">
      <c r="A28" s="3084"/>
      <c r="B28" s="3168"/>
      <c r="C28" s="2553" t="s">
        <v>28</v>
      </c>
      <c r="D28" s="2554"/>
      <c r="E28" s="2554"/>
      <c r="F28" s="2554"/>
      <c r="G28" s="2554"/>
      <c r="H28" s="2555"/>
      <c r="I28" s="840">
        <v>0.9</v>
      </c>
      <c r="J28" s="941"/>
      <c r="K28" s="2010" t="s">
        <v>29</v>
      </c>
      <c r="L28" s="2011"/>
      <c r="M28" s="2011"/>
      <c r="N28" s="2012"/>
      <c r="O28" s="818" t="s">
        <v>30</v>
      </c>
      <c r="P28" s="813"/>
      <c r="Q28" s="813"/>
      <c r="R28" s="814"/>
      <c r="S28" s="3195" t="s">
        <v>32</v>
      </c>
      <c r="T28" s="813" t="s">
        <v>31</v>
      </c>
      <c r="U28" s="813"/>
      <c r="V28" s="814"/>
      <c r="W28" s="3185"/>
      <c r="X28" s="1464" t="s">
        <v>33</v>
      </c>
      <c r="Y28" s="1462"/>
      <c r="Z28" s="1463"/>
      <c r="AA28" s="3184"/>
      <c r="AB28" s="3170"/>
      <c r="AC28" s="3084"/>
      <c r="AD28" s="3084"/>
      <c r="AE28" s="3084"/>
      <c r="AF28" s="3084"/>
      <c r="AG28" s="3084"/>
    </row>
    <row r="29" spans="1:33" ht="6.75" customHeight="1" thickBot="1" x14ac:dyDescent="0.4">
      <c r="A29" s="3084"/>
      <c r="B29" s="3168"/>
      <c r="C29" s="3169"/>
      <c r="D29" s="3169"/>
      <c r="E29" s="3169"/>
      <c r="F29" s="3169"/>
      <c r="G29" s="3169"/>
      <c r="H29" s="3169"/>
      <c r="I29" s="3169"/>
      <c r="J29" s="3169"/>
      <c r="K29" s="3169"/>
      <c r="L29" s="3169"/>
      <c r="M29" s="3169"/>
      <c r="N29" s="3169"/>
      <c r="O29" s="3169"/>
      <c r="P29" s="3169"/>
      <c r="Q29" s="3169"/>
      <c r="R29" s="3169"/>
      <c r="S29" s="3169"/>
      <c r="T29" s="3169"/>
      <c r="U29" s="3169"/>
      <c r="V29" s="3169"/>
      <c r="W29" s="3169"/>
      <c r="X29" s="3169"/>
      <c r="Y29" s="3169"/>
      <c r="Z29" s="3169"/>
      <c r="AA29" s="3197"/>
      <c r="AB29" s="3170"/>
      <c r="AC29" s="3084"/>
      <c r="AD29" s="3084"/>
      <c r="AE29" s="3084"/>
      <c r="AF29" s="3084"/>
      <c r="AG29" s="3084"/>
    </row>
    <row r="30" spans="1:33" ht="15" customHeight="1" x14ac:dyDescent="0.35">
      <c r="A30" s="3084"/>
      <c r="B30" s="3168"/>
      <c r="C30" s="778" t="s">
        <v>34</v>
      </c>
      <c r="D30" s="779"/>
      <c r="E30" s="779"/>
      <c r="F30" s="779"/>
      <c r="G30" s="779"/>
      <c r="H30" s="779"/>
      <c r="I30" s="779"/>
      <c r="J30" s="780"/>
      <c r="K30" s="787" t="s">
        <v>35</v>
      </c>
      <c r="L30" s="788"/>
      <c r="M30" s="788"/>
      <c r="N30" s="788"/>
      <c r="O30" s="788"/>
      <c r="P30" s="788"/>
      <c r="Q30" s="788"/>
      <c r="R30" s="788"/>
      <c r="S30" s="789" t="s">
        <v>36</v>
      </c>
      <c r="T30" s="789"/>
      <c r="U30" s="789"/>
      <c r="V30" s="789"/>
      <c r="W30" s="789"/>
      <c r="X30" s="915" t="s">
        <v>37</v>
      </c>
      <c r="Y30" s="915"/>
      <c r="Z30" s="915"/>
      <c r="AA30" s="916"/>
      <c r="AB30" s="3170"/>
      <c r="AC30" s="3084"/>
      <c r="AD30" s="3084"/>
      <c r="AE30" s="3084"/>
      <c r="AF30" s="3084"/>
      <c r="AG30" s="3084"/>
    </row>
    <row r="31" spans="1:33" ht="14.25" customHeight="1" x14ac:dyDescent="0.35">
      <c r="A31" s="3084"/>
      <c r="B31" s="3168"/>
      <c r="C31" s="781"/>
      <c r="D31" s="782"/>
      <c r="E31" s="782"/>
      <c r="F31" s="782"/>
      <c r="G31" s="782"/>
      <c r="H31" s="782"/>
      <c r="I31" s="782"/>
      <c r="J31" s="783"/>
      <c r="K31" s="795" t="s">
        <v>38</v>
      </c>
      <c r="L31" s="771"/>
      <c r="M31" s="771"/>
      <c r="N31" s="771"/>
      <c r="O31" s="771" t="s">
        <v>39</v>
      </c>
      <c r="P31" s="771"/>
      <c r="Q31" s="771"/>
      <c r="R31" s="771"/>
      <c r="S31" s="771" t="s">
        <v>38</v>
      </c>
      <c r="T31" s="771"/>
      <c r="U31" s="771" t="s">
        <v>39</v>
      </c>
      <c r="V31" s="771"/>
      <c r="W31" s="771"/>
      <c r="X31" s="771" t="s">
        <v>38</v>
      </c>
      <c r="Y31" s="771"/>
      <c r="Z31" s="771" t="s">
        <v>39</v>
      </c>
      <c r="AA31" s="772"/>
      <c r="AB31" s="3170"/>
      <c r="AC31" s="3084"/>
      <c r="AD31" s="3084"/>
      <c r="AE31" s="3084"/>
      <c r="AF31" s="3084"/>
      <c r="AG31" s="3084"/>
    </row>
    <row r="32" spans="1:33" ht="15" customHeight="1" thickBot="1" x14ac:dyDescent="0.4">
      <c r="A32" s="3084"/>
      <c r="B32" s="3168"/>
      <c r="C32" s="784"/>
      <c r="D32" s="785"/>
      <c r="E32" s="785"/>
      <c r="F32" s="785"/>
      <c r="G32" s="785"/>
      <c r="H32" s="785"/>
      <c r="I32" s="785"/>
      <c r="J32" s="786"/>
      <c r="K32" s="2561">
        <v>0</v>
      </c>
      <c r="L32" s="2562"/>
      <c r="M32" s="2562"/>
      <c r="N32" s="2562"/>
      <c r="O32" s="2563">
        <v>0.79900000000000004</v>
      </c>
      <c r="P32" s="2562"/>
      <c r="Q32" s="2562"/>
      <c r="R32" s="2562"/>
      <c r="S32" s="2559">
        <v>0.8</v>
      </c>
      <c r="T32" s="2562"/>
      <c r="U32" s="2563">
        <v>0.89900000000000002</v>
      </c>
      <c r="V32" s="2562"/>
      <c r="W32" s="2562"/>
      <c r="X32" s="2559">
        <v>0.9</v>
      </c>
      <c r="Y32" s="2562"/>
      <c r="Z32" s="2559">
        <v>1</v>
      </c>
      <c r="AA32" s="2560"/>
      <c r="AB32" s="3170"/>
      <c r="AC32" s="3084"/>
      <c r="AD32" s="3084"/>
      <c r="AE32" s="3084"/>
      <c r="AF32" s="3084"/>
      <c r="AG32" s="3084"/>
    </row>
    <row r="33" spans="1:33" ht="6.75" customHeight="1" thickBot="1" x14ac:dyDescent="0.4">
      <c r="A33" s="3084"/>
      <c r="B33" s="3168"/>
      <c r="C33" s="3169"/>
      <c r="D33" s="3169"/>
      <c r="E33" s="3169"/>
      <c r="F33" s="3169"/>
      <c r="G33" s="3169"/>
      <c r="H33" s="3169"/>
      <c r="I33" s="3169"/>
      <c r="J33" s="3169"/>
      <c r="K33" s="3169"/>
      <c r="L33" s="3169"/>
      <c r="M33" s="3169"/>
      <c r="N33" s="3169"/>
      <c r="O33" s="3169"/>
      <c r="P33" s="3169"/>
      <c r="Q33" s="3169"/>
      <c r="R33" s="3169"/>
      <c r="S33" s="3169"/>
      <c r="T33" s="3169"/>
      <c r="U33" s="3169"/>
      <c r="V33" s="3169"/>
      <c r="W33" s="3169"/>
      <c r="X33" s="3169"/>
      <c r="Y33" s="3169"/>
      <c r="Z33" s="3169"/>
      <c r="AA33" s="3197"/>
      <c r="AB33" s="3170"/>
      <c r="AC33" s="3154"/>
      <c r="AD33" s="3154"/>
      <c r="AE33" s="3154"/>
      <c r="AF33" s="3154"/>
      <c r="AG33" s="3154"/>
    </row>
    <row r="34" spans="1:33" s="465" customFormat="1" ht="15.75" customHeight="1" x14ac:dyDescent="0.35">
      <c r="A34" s="3101"/>
      <c r="B34" s="3173"/>
      <c r="C34" s="2317" t="s">
        <v>40</v>
      </c>
      <c r="D34" s="2318"/>
      <c r="E34" s="2318"/>
      <c r="F34" s="2318"/>
      <c r="G34" s="2318"/>
      <c r="H34" s="2318"/>
      <c r="I34" s="2318"/>
      <c r="J34" s="2318"/>
      <c r="K34" s="2318"/>
      <c r="L34" s="2318"/>
      <c r="M34" s="2318"/>
      <c r="N34" s="2318"/>
      <c r="O34" s="2318"/>
      <c r="P34" s="2318"/>
      <c r="Q34" s="2318"/>
      <c r="R34" s="2318"/>
      <c r="S34" s="2318"/>
      <c r="T34" s="2318"/>
      <c r="U34" s="2318"/>
      <c r="V34" s="2318"/>
      <c r="W34" s="2318"/>
      <c r="X34" s="2318"/>
      <c r="Y34" s="2318"/>
      <c r="Z34" s="2318"/>
      <c r="AA34" s="2319"/>
      <c r="AB34" s="3170"/>
      <c r="AC34" s="3172"/>
      <c r="AD34" s="3172"/>
      <c r="AE34" s="3172"/>
      <c r="AF34" s="3172"/>
      <c r="AG34" s="3172"/>
    </row>
    <row r="35" spans="1:33" s="465" customFormat="1" ht="69.75" customHeight="1" x14ac:dyDescent="0.35">
      <c r="A35" s="3101"/>
      <c r="B35" s="3173"/>
      <c r="C35" s="2564" t="s">
        <v>41</v>
      </c>
      <c r="D35" s="2565"/>
      <c r="E35" s="2565"/>
      <c r="F35" s="2565"/>
      <c r="G35" s="2565"/>
      <c r="H35" s="3190" t="s">
        <v>760</v>
      </c>
      <c r="I35" s="3190" t="s">
        <v>761</v>
      </c>
      <c r="J35" s="3200" t="s">
        <v>747</v>
      </c>
      <c r="K35" s="2426" t="s">
        <v>43</v>
      </c>
      <c r="L35" s="2426"/>
      <c r="M35" s="2426"/>
      <c r="N35" s="2426"/>
      <c r="O35" s="2426"/>
      <c r="P35" s="2426"/>
      <c r="Q35" s="2426"/>
      <c r="R35" s="2426"/>
      <c r="S35" s="2426"/>
      <c r="T35" s="2426"/>
      <c r="U35" s="2426"/>
      <c r="V35" s="2426"/>
      <c r="W35" s="2426"/>
      <c r="X35" s="2426"/>
      <c r="Y35" s="2426"/>
      <c r="Z35" s="2426"/>
      <c r="AA35" s="2566"/>
      <c r="AB35" s="3170"/>
      <c r="AC35" s="3172"/>
      <c r="AD35" s="3172"/>
      <c r="AE35" s="3172"/>
      <c r="AF35" s="3172"/>
      <c r="AG35" s="3172"/>
    </row>
    <row r="36" spans="1:33" s="465" customFormat="1" ht="390.75" customHeight="1" x14ac:dyDescent="0.35">
      <c r="A36" s="3101"/>
      <c r="B36" s="3173"/>
      <c r="C36" s="2484" t="s">
        <v>236</v>
      </c>
      <c r="D36" s="2556"/>
      <c r="E36" s="2556"/>
      <c r="F36" s="2556"/>
      <c r="G36" s="2556"/>
      <c r="H36" s="3191">
        <v>28</v>
      </c>
      <c r="I36" s="3191">
        <v>33</v>
      </c>
      <c r="J36" s="3192">
        <v>0.84848484848484851</v>
      </c>
      <c r="K36" s="2557" t="s">
        <v>1232</v>
      </c>
      <c r="L36" s="2557"/>
      <c r="M36" s="2557"/>
      <c r="N36" s="2557"/>
      <c r="O36" s="2557"/>
      <c r="P36" s="2557"/>
      <c r="Q36" s="2557"/>
      <c r="R36" s="2557"/>
      <c r="S36" s="2557"/>
      <c r="T36" s="2557"/>
      <c r="U36" s="2557"/>
      <c r="V36" s="2557"/>
      <c r="W36" s="2557"/>
      <c r="X36" s="2557"/>
      <c r="Y36" s="2557"/>
      <c r="Z36" s="2557"/>
      <c r="AA36" s="2558"/>
      <c r="AB36" s="3170"/>
      <c r="AC36" s="3172"/>
      <c r="AD36" s="3172"/>
      <c r="AE36" s="3172"/>
      <c r="AF36" s="3172"/>
      <c r="AG36" s="3172"/>
    </row>
    <row r="37" spans="1:33" s="522" customFormat="1" ht="296.25" customHeight="1" thickBot="1" x14ac:dyDescent="0.4">
      <c r="A37" s="3101"/>
      <c r="B37" s="3173"/>
      <c r="C37" s="2484" t="s">
        <v>239</v>
      </c>
      <c r="D37" s="2556"/>
      <c r="E37" s="2556"/>
      <c r="F37" s="2556"/>
      <c r="G37" s="2556"/>
      <c r="H37" s="3203">
        <v>61</v>
      </c>
      <c r="I37" s="3203">
        <v>71</v>
      </c>
      <c r="J37" s="3192">
        <v>0.85915492957746475</v>
      </c>
      <c r="K37" s="2557" t="s">
        <v>942</v>
      </c>
      <c r="L37" s="2557"/>
      <c r="M37" s="2557"/>
      <c r="N37" s="2557"/>
      <c r="O37" s="2557"/>
      <c r="P37" s="2557"/>
      <c r="Q37" s="2557"/>
      <c r="R37" s="2557"/>
      <c r="S37" s="2557"/>
      <c r="T37" s="2557"/>
      <c r="U37" s="2557"/>
      <c r="V37" s="2557"/>
      <c r="W37" s="2557"/>
      <c r="X37" s="2557"/>
      <c r="Y37" s="2557"/>
      <c r="Z37" s="2557"/>
      <c r="AA37" s="2558"/>
      <c r="AB37" s="3170"/>
      <c r="AC37" s="3172"/>
      <c r="AD37" s="3172"/>
      <c r="AE37" s="3172"/>
      <c r="AF37" s="3172"/>
      <c r="AG37" s="3172"/>
    </row>
    <row r="38" spans="1:33" s="522" customFormat="1" ht="301.5" customHeight="1" thickBot="1" x14ac:dyDescent="0.4">
      <c r="A38" s="3101"/>
      <c r="B38" s="3173"/>
      <c r="C38" s="2484" t="s">
        <v>240</v>
      </c>
      <c r="D38" s="2556"/>
      <c r="E38" s="2556"/>
      <c r="F38" s="2556"/>
      <c r="G38" s="2556"/>
      <c r="H38" s="3203">
        <v>43</v>
      </c>
      <c r="I38" s="3203">
        <v>48</v>
      </c>
      <c r="J38" s="3192">
        <v>0.89583333333333337</v>
      </c>
      <c r="K38" s="2567" t="s">
        <v>1233</v>
      </c>
      <c r="L38" s="2557"/>
      <c r="M38" s="2557"/>
      <c r="N38" s="2557"/>
      <c r="O38" s="2557"/>
      <c r="P38" s="2557"/>
      <c r="Q38" s="2557"/>
      <c r="R38" s="2557"/>
      <c r="S38" s="2557"/>
      <c r="T38" s="2557"/>
      <c r="U38" s="2557"/>
      <c r="V38" s="2557"/>
      <c r="W38" s="2557"/>
      <c r="X38" s="2557"/>
      <c r="Y38" s="2557"/>
      <c r="Z38" s="2557"/>
      <c r="AA38" s="2558"/>
      <c r="AB38" s="3170"/>
      <c r="AC38" s="3172"/>
      <c r="AD38" s="3172"/>
      <c r="AE38" s="3172"/>
      <c r="AF38" s="3172"/>
      <c r="AG38" s="3172"/>
    </row>
    <row r="39" spans="1:33" s="522" customFormat="1" ht="362.25" customHeight="1" thickBot="1" x14ac:dyDescent="0.4">
      <c r="A39" s="3101"/>
      <c r="B39" s="3173"/>
      <c r="C39" s="2484" t="s">
        <v>241</v>
      </c>
      <c r="D39" s="2556"/>
      <c r="E39" s="2556"/>
      <c r="F39" s="2556"/>
      <c r="G39" s="2556"/>
      <c r="H39" s="3203"/>
      <c r="I39" s="3203"/>
      <c r="J39" s="3192"/>
      <c r="K39" s="2557"/>
      <c r="L39" s="2557"/>
      <c r="M39" s="2557"/>
      <c r="N39" s="2557"/>
      <c r="O39" s="2557"/>
      <c r="P39" s="2557"/>
      <c r="Q39" s="2557"/>
      <c r="R39" s="2557"/>
      <c r="S39" s="2557"/>
      <c r="T39" s="2557"/>
      <c r="U39" s="2557"/>
      <c r="V39" s="2557"/>
      <c r="W39" s="2557"/>
      <c r="X39" s="2557"/>
      <c r="Y39" s="2557"/>
      <c r="Z39" s="2557"/>
      <c r="AA39" s="2558"/>
      <c r="AB39" s="3170"/>
      <c r="AC39" s="3172"/>
      <c r="AD39" s="3172"/>
      <c r="AE39" s="3172"/>
      <c r="AF39" s="3172"/>
      <c r="AG39" s="3172"/>
    </row>
    <row r="40" spans="1:33" s="522" customFormat="1" ht="4.5" customHeight="1" thickBot="1" x14ac:dyDescent="0.4">
      <c r="A40" s="3101"/>
      <c r="B40" s="3173"/>
      <c r="C40" s="3169"/>
      <c r="D40" s="3169"/>
      <c r="E40" s="3169"/>
      <c r="F40" s="3169"/>
      <c r="G40" s="3169"/>
      <c r="H40" s="3186"/>
      <c r="I40" s="3186"/>
      <c r="J40" s="3187"/>
      <c r="K40" s="3169"/>
      <c r="L40" s="3169"/>
      <c r="M40" s="3169"/>
      <c r="N40" s="3169"/>
      <c r="O40" s="3169"/>
      <c r="P40" s="3169"/>
      <c r="Q40" s="3169"/>
      <c r="R40" s="3169"/>
      <c r="S40" s="3169"/>
      <c r="T40" s="3169"/>
      <c r="U40" s="3169"/>
      <c r="V40" s="3169"/>
      <c r="W40" s="3169"/>
      <c r="X40" s="3169"/>
      <c r="Y40" s="3169"/>
      <c r="Z40" s="3169"/>
      <c r="AA40" s="3169"/>
      <c r="AB40" s="3170"/>
      <c r="AC40" s="3172"/>
      <c r="AD40" s="3172"/>
      <c r="AE40" s="3172"/>
      <c r="AF40" s="3172"/>
      <c r="AG40" s="3172"/>
    </row>
    <row r="41" spans="1:33" s="522" customFormat="1" ht="14.5" customHeight="1" x14ac:dyDescent="0.35">
      <c r="A41" s="3101"/>
      <c r="B41" s="3173"/>
      <c r="C41" s="798" t="s">
        <v>47</v>
      </c>
      <c r="D41" s="799"/>
      <c r="E41" s="799"/>
      <c r="F41" s="799"/>
      <c r="G41" s="799"/>
      <c r="H41" s="799"/>
      <c r="I41" s="799"/>
      <c r="J41" s="799"/>
      <c r="K41" s="799"/>
      <c r="L41" s="799"/>
      <c r="M41" s="799"/>
      <c r="N41" s="799"/>
      <c r="O41" s="799"/>
      <c r="P41" s="799"/>
      <c r="Q41" s="799"/>
      <c r="R41" s="799"/>
      <c r="S41" s="799"/>
      <c r="T41" s="799"/>
      <c r="U41" s="799"/>
      <c r="V41" s="799"/>
      <c r="W41" s="799"/>
      <c r="X41" s="799"/>
      <c r="Y41" s="799"/>
      <c r="Z41" s="799"/>
      <c r="AA41" s="800"/>
      <c r="AB41" s="3170"/>
      <c r="AC41" s="3172"/>
      <c r="AD41" s="3172"/>
      <c r="AE41" s="3172"/>
      <c r="AF41" s="3172"/>
      <c r="AG41" s="3172"/>
    </row>
    <row r="42" spans="1:33" s="522" customFormat="1" ht="15" customHeight="1" thickBot="1" x14ac:dyDescent="0.4">
      <c r="A42" s="3101"/>
      <c r="B42" s="3168"/>
      <c r="C42" s="1236"/>
      <c r="D42" s="1278"/>
      <c r="E42" s="1278"/>
      <c r="F42" s="1278"/>
      <c r="G42" s="1278"/>
      <c r="H42" s="1278"/>
      <c r="I42" s="1278"/>
      <c r="J42" s="1278"/>
      <c r="K42" s="1278"/>
      <c r="L42" s="1278"/>
      <c r="M42" s="1278"/>
      <c r="N42" s="1278"/>
      <c r="O42" s="1278"/>
      <c r="P42" s="1278"/>
      <c r="Q42" s="1278"/>
      <c r="R42" s="1278"/>
      <c r="S42" s="1278"/>
      <c r="T42" s="1278"/>
      <c r="U42" s="1278"/>
      <c r="V42" s="1278"/>
      <c r="W42" s="1278"/>
      <c r="X42" s="1278"/>
      <c r="Y42" s="1278"/>
      <c r="Z42" s="1278"/>
      <c r="AA42" s="1238"/>
      <c r="AB42" s="3170"/>
      <c r="AC42" s="3172"/>
      <c r="AD42" s="3172"/>
      <c r="AE42" s="3172"/>
      <c r="AF42" s="3172"/>
      <c r="AG42" s="3172"/>
    </row>
    <row r="43" spans="1:33" s="522" customFormat="1" ht="165" customHeight="1" thickBot="1" x14ac:dyDescent="0.4">
      <c r="A43" s="3101"/>
      <c r="B43" s="3168"/>
      <c r="C43" s="837" t="s">
        <v>81</v>
      </c>
      <c r="D43" s="838"/>
      <c r="E43" s="838"/>
      <c r="F43" s="838"/>
      <c r="G43" s="838"/>
      <c r="H43" s="838"/>
      <c r="I43" s="838"/>
      <c r="J43" s="838"/>
      <c r="K43" s="838"/>
      <c r="L43" s="838"/>
      <c r="M43" s="838"/>
      <c r="N43" s="838"/>
      <c r="O43" s="838"/>
      <c r="P43" s="838"/>
      <c r="Q43" s="838"/>
      <c r="R43" s="838"/>
      <c r="S43" s="838"/>
      <c r="T43" s="838"/>
      <c r="U43" s="838"/>
      <c r="V43" s="838"/>
      <c r="W43" s="838"/>
      <c r="X43" s="838"/>
      <c r="Y43" s="838"/>
      <c r="Z43" s="838"/>
      <c r="AA43" s="839"/>
      <c r="AB43" s="3170"/>
      <c r="AC43" s="3172"/>
      <c r="AD43" s="2509"/>
      <c r="AE43" s="3209"/>
      <c r="AF43" s="3209"/>
      <c r="AG43" s="3210"/>
    </row>
    <row r="44" spans="1:33" s="504" customFormat="1" ht="7.5" customHeight="1" x14ac:dyDescent="0.35">
      <c r="A44" s="3084"/>
      <c r="B44" s="3174"/>
      <c r="C44" s="3188"/>
      <c r="D44" s="3188"/>
      <c r="E44" s="3188"/>
      <c r="F44" s="3188"/>
      <c r="G44" s="3188"/>
      <c r="H44" s="3188"/>
      <c r="I44" s="3188"/>
      <c r="J44" s="3188"/>
      <c r="K44" s="3188"/>
      <c r="L44" s="3188"/>
      <c r="M44" s="3188"/>
      <c r="N44" s="3188"/>
      <c r="O44" s="3188"/>
      <c r="P44" s="3188"/>
      <c r="Q44" s="3188"/>
      <c r="R44" s="3188"/>
      <c r="S44" s="3188"/>
      <c r="T44" s="3188"/>
      <c r="U44" s="3188"/>
      <c r="V44" s="3188"/>
      <c r="W44" s="3188"/>
      <c r="X44" s="3188"/>
      <c r="Y44" s="3188"/>
      <c r="Z44" s="3188"/>
      <c r="AA44" s="3188"/>
      <c r="AB44" s="3175"/>
      <c r="AC44" s="3154"/>
      <c r="AD44" s="2509"/>
      <c r="AE44" s="3209"/>
      <c r="AF44" s="3209"/>
      <c r="AG44" s="3210"/>
    </row>
    <row r="45" spans="1:33" s="504" customFormat="1" ht="8.25" customHeight="1" thickBot="1" x14ac:dyDescent="0.4">
      <c r="A45" s="3084"/>
      <c r="B45" s="3176"/>
      <c r="C45" s="3193"/>
      <c r="D45" s="3193"/>
      <c r="E45" s="3193"/>
      <c r="F45" s="3193"/>
      <c r="G45" s="3193"/>
      <c r="H45" s="3193"/>
      <c r="I45" s="3193"/>
      <c r="J45" s="3193"/>
      <c r="K45" s="3193"/>
      <c r="L45" s="3193"/>
      <c r="M45" s="3193"/>
      <c r="N45" s="3193"/>
      <c r="O45" s="3193"/>
      <c r="P45" s="3193"/>
      <c r="Q45" s="3193"/>
      <c r="R45" s="3193"/>
      <c r="S45" s="3193"/>
      <c r="T45" s="3193"/>
      <c r="U45" s="3193"/>
      <c r="V45" s="3193"/>
      <c r="W45" s="3193"/>
      <c r="X45" s="3193"/>
      <c r="Y45" s="3193"/>
      <c r="Z45" s="3193"/>
      <c r="AA45" s="3193"/>
      <c r="AB45" s="3177"/>
      <c r="AC45" s="3154"/>
      <c r="AD45" s="3206"/>
      <c r="AE45" s="3207"/>
      <c r="AF45" s="3207"/>
      <c r="AG45" s="3208"/>
    </row>
    <row r="46" spans="1:33" s="504" customFormat="1" ht="28.4" customHeight="1" x14ac:dyDescent="0.35">
      <c r="A46" s="3084"/>
      <c r="B46" s="3178"/>
      <c r="C46" s="2510" t="s">
        <v>41</v>
      </c>
      <c r="D46" s="2511"/>
      <c r="E46" s="2511"/>
      <c r="F46" s="2511"/>
      <c r="G46" s="2512"/>
      <c r="H46" s="2513" t="s">
        <v>68</v>
      </c>
      <c r="I46" s="2512"/>
      <c r="J46" s="2513" t="s">
        <v>48</v>
      </c>
      <c r="K46" s="2511"/>
      <c r="L46" s="2511"/>
      <c r="M46" s="2512"/>
      <c r="N46" s="2513" t="s">
        <v>49</v>
      </c>
      <c r="O46" s="2511"/>
      <c r="P46" s="2511"/>
      <c r="Q46" s="2511"/>
      <c r="R46" s="2511"/>
      <c r="S46" s="2511"/>
      <c r="T46" s="2511"/>
      <c r="U46" s="2512"/>
      <c r="V46" s="2514" t="s">
        <v>50</v>
      </c>
      <c r="W46" s="2515"/>
      <c r="X46" s="2515"/>
      <c r="Y46" s="2515"/>
      <c r="Z46" s="2515"/>
      <c r="AA46" s="2516"/>
      <c r="AB46" s="3179"/>
      <c r="AC46" s="3154"/>
      <c r="AD46" s="3206"/>
      <c r="AE46" s="3207"/>
      <c r="AF46" s="3207"/>
      <c r="AG46" s="3208"/>
    </row>
    <row r="47" spans="1:33" s="504" customFormat="1" ht="141.65" customHeight="1" x14ac:dyDescent="0.35">
      <c r="A47" s="3084"/>
      <c r="B47" s="3180"/>
      <c r="C47" s="1152" t="s">
        <v>236</v>
      </c>
      <c r="D47" s="1153"/>
      <c r="E47" s="1153"/>
      <c r="F47" s="1153"/>
      <c r="G47" s="2522"/>
      <c r="H47" s="2521">
        <v>0.85</v>
      </c>
      <c r="I47" s="1305"/>
      <c r="J47" s="2523">
        <v>0.84848484848484851</v>
      </c>
      <c r="K47" s="2524"/>
      <c r="L47" s="2524"/>
      <c r="M47" s="2525"/>
      <c r="N47" s="2517" t="s">
        <v>762</v>
      </c>
      <c r="O47" s="2518"/>
      <c r="P47" s="2518"/>
      <c r="Q47" s="2518"/>
      <c r="R47" s="2518"/>
      <c r="S47" s="2518"/>
      <c r="T47" s="2518"/>
      <c r="U47" s="2519"/>
      <c r="V47" s="2517" t="s">
        <v>763</v>
      </c>
      <c r="W47" s="2518"/>
      <c r="X47" s="2518"/>
      <c r="Y47" s="2518"/>
      <c r="Z47" s="2518"/>
      <c r="AA47" s="2520"/>
      <c r="AB47" s="3179"/>
      <c r="AC47" s="3154"/>
      <c r="AD47" s="3206"/>
      <c r="AE47" s="3207"/>
      <c r="AF47" s="3207"/>
      <c r="AG47" s="3208"/>
    </row>
    <row r="48" spans="1:33" s="504" customFormat="1" ht="141.65" customHeight="1" x14ac:dyDescent="0.35">
      <c r="A48" s="3084"/>
      <c r="B48" s="3178"/>
      <c r="C48" s="1152" t="s">
        <v>239</v>
      </c>
      <c r="D48" s="1153"/>
      <c r="E48" s="1153"/>
      <c r="F48" s="1153"/>
      <c r="G48" s="2522"/>
      <c r="H48" s="2521">
        <v>0.96</v>
      </c>
      <c r="I48" s="1305"/>
      <c r="J48" s="2523">
        <v>0.86</v>
      </c>
      <c r="K48" s="2524"/>
      <c r="L48" s="2524"/>
      <c r="M48" s="2525"/>
      <c r="N48" s="2517" t="s">
        <v>943</v>
      </c>
      <c r="O48" s="2518"/>
      <c r="P48" s="2518"/>
      <c r="Q48" s="2518"/>
      <c r="R48" s="2518"/>
      <c r="S48" s="2518"/>
      <c r="T48" s="2518"/>
      <c r="U48" s="2519"/>
      <c r="V48" s="2517" t="s">
        <v>763</v>
      </c>
      <c r="W48" s="2518"/>
      <c r="X48" s="2518"/>
      <c r="Y48" s="2518"/>
      <c r="Z48" s="2518"/>
      <c r="AA48" s="2520"/>
      <c r="AB48" s="3181"/>
      <c r="AC48" s="3154"/>
      <c r="AD48" s="3194"/>
      <c r="AE48" s="3194"/>
      <c r="AF48" s="3194"/>
      <c r="AG48" s="3194"/>
    </row>
    <row r="49" spans="1:33" s="504" customFormat="1" ht="150" customHeight="1" x14ac:dyDescent="0.35">
      <c r="A49" s="3154"/>
      <c r="B49" s="3178"/>
      <c r="C49" s="2484" t="s">
        <v>240</v>
      </c>
      <c r="D49" s="2556"/>
      <c r="E49" s="2556"/>
      <c r="F49" s="2556"/>
      <c r="G49" s="2556"/>
      <c r="H49" s="2521">
        <v>0.37</v>
      </c>
      <c r="I49" s="1305"/>
      <c r="J49" s="1047">
        <v>0.9</v>
      </c>
      <c r="K49" s="1048"/>
      <c r="L49" s="1048"/>
      <c r="M49" s="1048"/>
      <c r="N49" s="2517" t="s">
        <v>1234</v>
      </c>
      <c r="O49" s="2518"/>
      <c r="P49" s="2518"/>
      <c r="Q49" s="2518"/>
      <c r="R49" s="2518"/>
      <c r="S49" s="2518"/>
      <c r="T49" s="2518"/>
      <c r="U49" s="2519"/>
      <c r="V49" s="2517" t="s">
        <v>763</v>
      </c>
      <c r="W49" s="2518"/>
      <c r="X49" s="2518"/>
      <c r="Y49" s="2518"/>
      <c r="Z49" s="2518"/>
      <c r="AA49" s="2520"/>
      <c r="AB49" s="3181"/>
      <c r="AC49" s="3154"/>
      <c r="AD49" s="3155">
        <v>57</v>
      </c>
      <c r="AE49" s="3084"/>
      <c r="AF49" s="3084"/>
      <c r="AG49" s="3084"/>
    </row>
    <row r="50" spans="1:33" s="504" customFormat="1" ht="200.15" customHeight="1" thickBot="1" x14ac:dyDescent="0.4">
      <c r="A50" s="3154"/>
      <c r="B50" s="3178"/>
      <c r="C50" s="2487" t="s">
        <v>241</v>
      </c>
      <c r="D50" s="3151"/>
      <c r="E50" s="3151"/>
      <c r="F50" s="3151"/>
      <c r="G50" s="3151"/>
      <c r="H50" s="2521"/>
      <c r="I50" s="1305"/>
      <c r="J50" s="2273"/>
      <c r="K50" s="2274"/>
      <c r="L50" s="2274"/>
      <c r="M50" s="2274"/>
      <c r="N50" s="2517"/>
      <c r="O50" s="2518"/>
      <c r="P50" s="2518"/>
      <c r="Q50" s="2518"/>
      <c r="R50" s="2518"/>
      <c r="S50" s="2518"/>
      <c r="T50" s="2518"/>
      <c r="U50" s="2519"/>
      <c r="V50" s="2517"/>
      <c r="W50" s="2518"/>
      <c r="X50" s="2518"/>
      <c r="Y50" s="2518"/>
      <c r="Z50" s="2518"/>
      <c r="AA50" s="2520"/>
      <c r="AB50" s="3181"/>
      <c r="AC50" s="3154"/>
      <c r="AD50" s="3154"/>
      <c r="AE50" s="3084"/>
      <c r="AF50" s="3084"/>
      <c r="AG50" s="3084"/>
    </row>
    <row r="51" spans="1:33" s="504" customFormat="1" ht="6" customHeight="1" x14ac:dyDescent="0.35">
      <c r="A51" s="3154"/>
      <c r="B51" s="3182"/>
      <c r="C51" s="3188"/>
      <c r="D51" s="3188"/>
      <c r="E51" s="3188"/>
      <c r="F51" s="3188"/>
      <c r="G51" s="3188"/>
      <c r="H51" s="3188"/>
      <c r="I51" s="3188"/>
      <c r="J51" s="3188"/>
      <c r="K51" s="3188"/>
      <c r="L51" s="3188"/>
      <c r="M51" s="3188"/>
      <c r="N51" s="3188"/>
      <c r="O51" s="3188"/>
      <c r="P51" s="3188"/>
      <c r="Q51" s="3188"/>
      <c r="R51" s="3188"/>
      <c r="S51" s="3188"/>
      <c r="T51" s="3188"/>
      <c r="U51" s="3188"/>
      <c r="V51" s="3189"/>
      <c r="W51" s="3189"/>
      <c r="X51" s="3189"/>
      <c r="Y51" s="3189"/>
      <c r="Z51" s="3189"/>
      <c r="AA51" s="3189"/>
      <c r="AB51" s="3183"/>
      <c r="AC51" s="3154"/>
      <c r="AD51" s="3154"/>
      <c r="AE51" s="3084"/>
      <c r="AF51" s="3084"/>
      <c r="AG51" s="3084"/>
    </row>
    <row r="52" spans="1:33" s="504" customFormat="1" ht="8.25" customHeight="1" x14ac:dyDescent="0.35">
      <c r="A52" s="3154"/>
      <c r="B52" s="3154"/>
      <c r="C52" s="3154"/>
      <c r="D52" s="3154"/>
      <c r="E52" s="3154"/>
      <c r="F52" s="3154"/>
      <c r="G52" s="3154"/>
      <c r="H52" s="3154"/>
      <c r="I52" s="3154"/>
      <c r="J52" s="3154"/>
      <c r="K52" s="3154"/>
      <c r="L52" s="3154"/>
      <c r="M52" s="3154"/>
      <c r="N52" s="3154"/>
      <c r="O52" s="3154"/>
      <c r="P52" s="3154"/>
      <c r="Q52" s="3154"/>
      <c r="R52" s="3154"/>
      <c r="S52" s="3154"/>
      <c r="T52" s="3154"/>
      <c r="U52" s="3154"/>
      <c r="V52" s="3194"/>
      <c r="W52" s="3194"/>
      <c r="X52" s="3194"/>
      <c r="Y52" s="3194"/>
      <c r="Z52" s="3194"/>
      <c r="AA52" s="3194"/>
      <c r="AB52" s="3154"/>
      <c r="AC52" s="3154"/>
      <c r="AD52" s="3154"/>
      <c r="AE52" s="3084"/>
      <c r="AF52" s="3084"/>
      <c r="AG52" s="3084"/>
    </row>
    <row r="53" spans="1:33" s="173" customFormat="1" x14ac:dyDescent="0.35">
      <c r="A53" s="3155"/>
      <c r="B53" s="3155"/>
      <c r="C53" s="3155"/>
      <c r="D53" s="3155"/>
      <c r="E53" s="3155"/>
      <c r="F53" s="3155"/>
      <c r="G53" s="3155"/>
      <c r="H53" s="3155"/>
      <c r="I53" s="3155"/>
      <c r="J53" s="3155"/>
      <c r="K53" s="3155"/>
      <c r="L53" s="3155"/>
      <c r="M53" s="3155"/>
      <c r="N53" s="3155"/>
      <c r="O53" s="3155"/>
      <c r="P53" s="3155"/>
      <c r="Q53" s="3155"/>
      <c r="R53" s="3155"/>
      <c r="S53" s="3155"/>
      <c r="T53" s="3155"/>
      <c r="U53" s="3155"/>
      <c r="V53" s="3155"/>
      <c r="W53" s="3155"/>
      <c r="X53" s="3155"/>
      <c r="Y53" s="3155"/>
      <c r="Z53" s="3155"/>
      <c r="AA53" s="3155"/>
      <c r="AB53" s="3155"/>
      <c r="AC53" s="3204"/>
      <c r="AD53" s="3205"/>
    </row>
    <row r="54" spans="1:33" s="173" customFormat="1" x14ac:dyDescent="0.35">
      <c r="A54" s="3155"/>
      <c r="B54" s="3155"/>
      <c r="C54" s="3155"/>
      <c r="D54" s="3155"/>
      <c r="E54" s="3155"/>
      <c r="F54" s="3155"/>
      <c r="G54" s="3155"/>
      <c r="H54" s="3155"/>
      <c r="I54" s="3155"/>
      <c r="J54" s="3155"/>
      <c r="K54" s="3155"/>
      <c r="L54" s="3155"/>
      <c r="M54" s="3155"/>
      <c r="N54" s="3155"/>
      <c r="O54" s="3155"/>
      <c r="P54" s="3155"/>
      <c r="Q54" s="3155"/>
      <c r="R54" s="3155"/>
      <c r="S54" s="3155"/>
      <c r="T54" s="3155"/>
      <c r="U54" s="3155"/>
      <c r="V54" s="3155"/>
      <c r="W54" s="3155"/>
      <c r="X54" s="3155"/>
      <c r="Y54" s="3155"/>
      <c r="Z54" s="3155"/>
      <c r="AA54" s="3155"/>
      <c r="AB54" s="3155"/>
      <c r="AC54" s="3204"/>
      <c r="AD54" s="3205"/>
    </row>
    <row r="55" spans="1:33" s="173" customFormat="1" ht="15" customHeight="1" x14ac:dyDescent="0.35">
      <c r="A55" s="3155"/>
      <c r="B55" s="3155"/>
      <c r="C55" s="3155"/>
      <c r="D55" s="3155"/>
      <c r="E55" s="3155"/>
      <c r="F55" s="3155"/>
      <c r="G55" s="3155"/>
      <c r="H55" s="3155"/>
      <c r="I55" s="3155"/>
      <c r="J55" s="3155"/>
      <c r="K55" s="3155"/>
      <c r="L55" s="3155"/>
      <c r="M55" s="3155"/>
      <c r="N55" s="3155"/>
      <c r="O55" s="3155"/>
      <c r="P55" s="3155"/>
      <c r="Q55" s="3155"/>
      <c r="R55" s="3155"/>
      <c r="S55" s="3155"/>
      <c r="T55" s="3155"/>
      <c r="U55" s="3155"/>
      <c r="V55" s="3155"/>
      <c r="W55" s="3155"/>
      <c r="X55" s="3155"/>
      <c r="Y55" s="3155"/>
      <c r="Z55" s="3155"/>
      <c r="AA55" s="3155"/>
      <c r="AB55" s="3155"/>
      <c r="AC55" s="3204"/>
      <c r="AD55" s="3205"/>
    </row>
    <row r="56" spans="1:33" s="173" customFormat="1" ht="15" customHeight="1" x14ac:dyDescent="0.35">
      <c r="A56" s="3155"/>
      <c r="B56" s="3155"/>
      <c r="C56" s="3155"/>
      <c r="D56" s="3155"/>
      <c r="E56" s="3155"/>
      <c r="F56" s="3155"/>
      <c r="G56" s="3155"/>
      <c r="H56" s="3155"/>
      <c r="I56" s="3155"/>
      <c r="J56" s="3155"/>
      <c r="K56" s="3155"/>
      <c r="L56" s="3155"/>
      <c r="M56" s="3155"/>
      <c r="N56" s="3155"/>
      <c r="O56" s="3155"/>
      <c r="P56" s="3155"/>
      <c r="Q56" s="3155"/>
      <c r="R56" s="3155"/>
      <c r="S56" s="3155"/>
      <c r="T56" s="3155"/>
      <c r="U56" s="3155"/>
      <c r="V56" s="3155"/>
      <c r="W56" s="3155"/>
      <c r="X56" s="3155"/>
      <c r="Y56" s="3155"/>
      <c r="Z56" s="3155"/>
      <c r="AA56" s="3155"/>
      <c r="AB56" s="3155"/>
      <c r="AC56" s="3204"/>
      <c r="AD56" s="3205"/>
    </row>
    <row r="57" spans="1:33" s="173" customFormat="1" ht="15" customHeight="1" x14ac:dyDescent="0.35">
      <c r="A57" s="3155"/>
      <c r="B57" s="3155"/>
      <c r="C57" s="3155"/>
      <c r="D57" s="3155"/>
      <c r="E57" s="3155"/>
      <c r="F57" s="3155"/>
      <c r="G57" s="3155"/>
      <c r="H57" s="3155"/>
      <c r="I57" s="3155"/>
      <c r="J57" s="3155"/>
      <c r="K57" s="3155"/>
      <c r="L57" s="3155"/>
      <c r="M57" s="3155"/>
      <c r="N57" s="3155"/>
      <c r="O57" s="3155"/>
      <c r="P57" s="3155"/>
      <c r="Q57" s="3155"/>
      <c r="R57" s="3155"/>
      <c r="S57" s="3155"/>
      <c r="T57" s="3155"/>
      <c r="U57" s="3155"/>
      <c r="V57" s="3155"/>
      <c r="W57" s="3155"/>
      <c r="X57" s="3155"/>
      <c r="Y57" s="3155"/>
      <c r="Z57" s="3155"/>
      <c r="AA57" s="3155"/>
      <c r="AB57" s="3155"/>
      <c r="AC57" s="3204"/>
      <c r="AD57" s="3205"/>
    </row>
    <row r="58" spans="1:33" s="173" customFormat="1" ht="15" customHeight="1" x14ac:dyDescent="0.35">
      <c r="A58" s="3155"/>
      <c r="B58" s="3155"/>
      <c r="C58" s="3155"/>
      <c r="D58" s="3155"/>
      <c r="E58" s="3155"/>
      <c r="F58" s="3155"/>
      <c r="G58" s="3155"/>
      <c r="H58" s="3155"/>
      <c r="I58" s="3155"/>
      <c r="J58" s="3155"/>
      <c r="K58" s="3155"/>
      <c r="L58" s="3155"/>
      <c r="M58" s="3155"/>
      <c r="N58" s="3155"/>
      <c r="O58" s="3155"/>
      <c r="P58" s="3155"/>
      <c r="Q58" s="3155"/>
      <c r="R58" s="3155"/>
      <c r="S58" s="3155"/>
      <c r="T58" s="3155"/>
      <c r="U58" s="3155"/>
      <c r="V58" s="3155"/>
      <c r="W58" s="3155"/>
      <c r="X58" s="3155"/>
      <c r="Y58" s="3155"/>
      <c r="Z58" s="3155"/>
      <c r="AA58" s="3155"/>
      <c r="AB58" s="3155"/>
      <c r="AC58" s="3204"/>
      <c r="AD58" s="3205"/>
    </row>
    <row r="59" spans="1:33" s="504" customFormat="1" x14ac:dyDescent="0.35">
      <c r="A59" s="3084"/>
      <c r="B59" s="3084"/>
      <c r="C59" s="3084"/>
      <c r="D59" s="3084"/>
      <c r="E59" s="3084"/>
      <c r="F59" s="3084"/>
      <c r="G59" s="3084"/>
      <c r="H59" s="3084"/>
      <c r="I59" s="3084"/>
      <c r="J59" s="3084"/>
      <c r="K59" s="3084"/>
      <c r="L59" s="3084"/>
      <c r="M59" s="3084"/>
      <c r="N59" s="3084"/>
      <c r="O59" s="3084"/>
      <c r="P59" s="3084"/>
      <c r="Q59" s="3084"/>
      <c r="R59" s="3084"/>
      <c r="S59" s="3084"/>
      <c r="T59" s="3084"/>
      <c r="U59" s="3084"/>
      <c r="V59" s="3084"/>
      <c r="W59" s="3084"/>
      <c r="X59" s="3084"/>
      <c r="Y59" s="3084"/>
      <c r="Z59" s="3084"/>
      <c r="AA59" s="3084"/>
      <c r="AB59" s="3084"/>
      <c r="AC59" s="3084"/>
      <c r="AD59" s="3084"/>
      <c r="AE59" s="3084"/>
      <c r="AF59" s="3084"/>
      <c r="AG59" s="3084"/>
    </row>
    <row r="60" spans="1:33" s="504" customFormat="1" x14ac:dyDescent="0.35">
      <c r="A60" s="3084"/>
      <c r="B60" s="3084"/>
      <c r="C60" s="3084"/>
      <c r="D60" s="3084"/>
      <c r="E60" s="3084"/>
      <c r="F60" s="3084"/>
      <c r="G60" s="3084"/>
      <c r="H60" s="3084"/>
      <c r="I60" s="3084"/>
      <c r="J60" s="3084"/>
      <c r="K60" s="3084"/>
      <c r="L60" s="3084"/>
      <c r="M60" s="3084"/>
      <c r="N60" s="3084"/>
      <c r="O60" s="3084"/>
      <c r="P60" s="3084"/>
      <c r="Q60" s="3084"/>
      <c r="R60" s="3084"/>
      <c r="S60" s="3084"/>
      <c r="T60" s="3084"/>
      <c r="U60" s="3084"/>
      <c r="V60" s="3084"/>
      <c r="W60" s="3084"/>
      <c r="X60" s="3084"/>
      <c r="Y60" s="3084"/>
      <c r="Z60" s="3084"/>
      <c r="AA60" s="3084"/>
      <c r="AB60" s="3084"/>
      <c r="AC60" s="3084"/>
      <c r="AD60" s="3084"/>
      <c r="AE60" s="3084"/>
      <c r="AF60" s="3084"/>
      <c r="AG60" s="3084"/>
    </row>
    <row r="61" spans="1:33" s="504" customFormat="1" x14ac:dyDescent="0.35">
      <c r="A61" s="3084"/>
      <c r="B61" s="3084"/>
      <c r="C61" s="3084"/>
      <c r="D61" s="3084"/>
      <c r="E61" s="3084"/>
      <c r="F61" s="3084"/>
      <c r="G61" s="3084"/>
      <c r="H61" s="3084"/>
      <c r="I61" s="3084"/>
      <c r="J61" s="3084"/>
      <c r="K61" s="3084"/>
      <c r="L61" s="3084"/>
      <c r="M61" s="3084"/>
      <c r="N61" s="3084"/>
      <c r="O61" s="3084"/>
      <c r="P61" s="3084"/>
      <c r="Q61" s="3084"/>
      <c r="R61" s="3084"/>
      <c r="S61" s="3084"/>
      <c r="T61" s="3084"/>
      <c r="U61" s="3084"/>
      <c r="V61" s="3084"/>
      <c r="W61" s="3084"/>
      <c r="X61" s="3084"/>
      <c r="Y61" s="3084"/>
      <c r="Z61" s="3084"/>
      <c r="AA61" s="3084"/>
      <c r="AB61" s="3084"/>
      <c r="AC61" s="3084"/>
      <c r="AD61" s="3084"/>
      <c r="AE61" s="3084"/>
      <c r="AF61" s="3084"/>
      <c r="AG61" s="3084"/>
    </row>
    <row r="62" spans="1:33" s="504" customFormat="1" x14ac:dyDescent="0.35">
      <c r="A62" s="3084"/>
      <c r="B62" s="3084"/>
      <c r="C62" s="3084"/>
      <c r="D62" s="3084"/>
      <c r="E62" s="3084"/>
      <c r="F62" s="3084"/>
      <c r="G62" s="3084"/>
      <c r="H62" s="3084"/>
      <c r="I62" s="3084"/>
      <c r="J62" s="3084"/>
      <c r="K62" s="3084"/>
      <c r="L62" s="3084"/>
      <c r="M62" s="3084"/>
      <c r="N62" s="3084"/>
      <c r="O62" s="3084"/>
      <c r="P62" s="3084"/>
      <c r="Q62" s="3084"/>
      <c r="R62" s="3084"/>
      <c r="S62" s="3084"/>
      <c r="T62" s="3084"/>
      <c r="U62" s="3084"/>
      <c r="V62" s="3084"/>
      <c r="W62" s="3084"/>
      <c r="X62" s="3084"/>
      <c r="Y62" s="3084"/>
      <c r="Z62" s="3084"/>
      <c r="AA62" s="3084"/>
      <c r="AB62" s="3084"/>
      <c r="AC62" s="3084"/>
      <c r="AD62" s="3084"/>
      <c r="AE62" s="3084"/>
      <c r="AF62" s="3084"/>
      <c r="AG62" s="3084"/>
    </row>
    <row r="63" spans="1:33" s="504" customFormat="1" x14ac:dyDescent="0.35">
      <c r="A63" s="3084"/>
      <c r="B63" s="3084"/>
      <c r="C63" s="3084"/>
      <c r="D63" s="3084"/>
      <c r="E63" s="3084"/>
      <c r="F63" s="3084"/>
      <c r="G63" s="3084"/>
      <c r="H63" s="3084"/>
      <c r="I63" s="3084"/>
      <c r="J63" s="3084"/>
      <c r="K63" s="3084"/>
      <c r="L63" s="3084"/>
      <c r="M63" s="3084"/>
      <c r="N63" s="3084"/>
      <c r="O63" s="3084"/>
      <c r="P63" s="3084"/>
      <c r="Q63" s="3084"/>
      <c r="R63" s="3084"/>
      <c r="S63" s="3084"/>
      <c r="T63" s="3084"/>
      <c r="U63" s="3084"/>
      <c r="V63" s="3084"/>
      <c r="W63" s="3084"/>
      <c r="X63" s="3084"/>
      <c r="Y63" s="3084"/>
      <c r="Z63" s="3084"/>
      <c r="AA63" s="3084"/>
      <c r="AB63" s="3084"/>
      <c r="AC63" s="3084"/>
      <c r="AD63" s="3084"/>
      <c r="AE63" s="3084"/>
      <c r="AF63" s="3084"/>
      <c r="AG63" s="3084"/>
    </row>
    <row r="64" spans="1:33" s="504" customFormat="1" x14ac:dyDescent="0.35">
      <c r="A64" s="3084"/>
      <c r="B64" s="3084"/>
      <c r="C64" s="3084"/>
      <c r="D64" s="3084"/>
      <c r="E64" s="3084"/>
      <c r="F64" s="3084"/>
      <c r="G64" s="3084"/>
      <c r="H64" s="3084"/>
      <c r="I64" s="3084"/>
      <c r="J64" s="3084"/>
      <c r="K64" s="3084"/>
      <c r="L64" s="3084"/>
      <c r="M64" s="3084"/>
      <c r="N64" s="3084"/>
      <c r="O64" s="3084"/>
      <c r="P64" s="3084"/>
      <c r="Q64" s="3084"/>
      <c r="R64" s="3084"/>
      <c r="S64" s="3084"/>
      <c r="T64" s="3084"/>
      <c r="U64" s="3084"/>
      <c r="V64" s="3084"/>
      <c r="W64" s="3084"/>
      <c r="X64" s="3084"/>
      <c r="Y64" s="3084"/>
      <c r="Z64" s="3084"/>
      <c r="AA64" s="3084"/>
      <c r="AB64" s="3084"/>
      <c r="AC64" s="3084"/>
      <c r="AD64" s="3084"/>
      <c r="AE64" s="3084"/>
      <c r="AF64" s="3084"/>
      <c r="AG64" s="3084"/>
    </row>
    <row r="65" spans="1:33" x14ac:dyDescent="0.35">
      <c r="A65" s="3084"/>
      <c r="B65" s="3084"/>
      <c r="C65" s="3084"/>
      <c r="D65" s="3084"/>
      <c r="E65" s="3084"/>
      <c r="F65" s="3084"/>
      <c r="G65" s="3084"/>
      <c r="H65" s="3084"/>
      <c r="I65" s="3084"/>
      <c r="J65" s="3084"/>
      <c r="K65" s="3084"/>
      <c r="L65" s="3084"/>
      <c r="M65" s="3084"/>
      <c r="N65" s="3084"/>
      <c r="O65" s="3084"/>
      <c r="P65" s="3084"/>
      <c r="Q65" s="3084"/>
      <c r="R65" s="3084"/>
      <c r="S65" s="3084"/>
      <c r="T65" s="3084"/>
      <c r="U65" s="3084"/>
      <c r="V65" s="3084"/>
      <c r="W65" s="3084"/>
      <c r="X65" s="3084"/>
      <c r="Y65" s="3084"/>
      <c r="Z65" s="3084"/>
      <c r="AA65" s="3084"/>
      <c r="AB65" s="3084"/>
      <c r="AC65" s="3084"/>
      <c r="AD65" s="3084"/>
      <c r="AE65" s="3084"/>
      <c r="AF65" s="3084"/>
      <c r="AG65" s="3084"/>
    </row>
    <row r="66" spans="1:33" s="173" customFormat="1" ht="15.75" customHeight="1" x14ac:dyDescent="0.35">
      <c r="A66" s="3155"/>
      <c r="B66" s="3155"/>
      <c r="C66" s="3155"/>
      <c r="D66" s="3155"/>
      <c r="E66" s="3155"/>
      <c r="F66" s="3155"/>
      <c r="G66" s="3155"/>
      <c r="H66" s="3155"/>
      <c r="I66" s="3155"/>
      <c r="J66" s="3155"/>
      <c r="K66" s="3155"/>
      <c r="L66" s="3155"/>
      <c r="M66" s="3155"/>
      <c r="N66" s="3155"/>
      <c r="O66" s="3155"/>
      <c r="P66" s="3155"/>
      <c r="Q66" s="3155"/>
      <c r="R66" s="3155"/>
      <c r="S66" s="3155"/>
      <c r="T66" s="3155"/>
      <c r="U66" s="3155"/>
      <c r="V66" s="3155"/>
      <c r="W66" s="3155"/>
      <c r="X66" s="3155"/>
      <c r="Y66" s="3155"/>
      <c r="Z66" s="3155"/>
      <c r="AA66" s="3155"/>
      <c r="AB66" s="3155"/>
      <c r="AC66" s="3204"/>
    </row>
    <row r="67" spans="1:33" x14ac:dyDescent="0.35">
      <c r="A67" s="3084"/>
      <c r="B67" s="3084"/>
      <c r="C67" s="3084"/>
      <c r="D67" s="3084"/>
      <c r="E67" s="3084"/>
      <c r="F67" s="3084"/>
      <c r="G67" s="3084"/>
      <c r="H67" s="3084"/>
      <c r="I67" s="3084"/>
      <c r="J67" s="3084"/>
      <c r="K67" s="3084"/>
      <c r="L67" s="3084"/>
      <c r="M67" s="3084"/>
      <c r="N67" s="3084"/>
      <c r="O67" s="3084"/>
      <c r="P67" s="3084"/>
      <c r="Q67" s="3084"/>
      <c r="R67" s="3084"/>
      <c r="S67" s="3084"/>
      <c r="T67" s="3084"/>
      <c r="U67" s="3084"/>
      <c r="V67" s="3084"/>
      <c r="W67" s="3084"/>
      <c r="X67" s="3084"/>
      <c r="Y67" s="3084"/>
      <c r="Z67" s="3084"/>
      <c r="AA67" s="3084"/>
      <c r="AB67" s="3084"/>
      <c r="AC67" s="3084"/>
      <c r="AD67" s="3084"/>
      <c r="AE67" s="3084"/>
      <c r="AF67" s="3084"/>
      <c r="AG67" s="3084"/>
    </row>
    <row r="68" spans="1:33" x14ac:dyDescent="0.35">
      <c r="A68" s="3084"/>
      <c r="B68" s="3084"/>
      <c r="C68" s="3084"/>
      <c r="D68" s="3084"/>
      <c r="E68" s="3084"/>
      <c r="F68" s="3084"/>
      <c r="G68" s="3084"/>
      <c r="H68" s="3084"/>
      <c r="I68" s="3084"/>
      <c r="J68" s="3084"/>
      <c r="K68" s="3084"/>
      <c r="L68" s="3084"/>
      <c r="M68" s="3084"/>
      <c r="N68" s="3084"/>
      <c r="O68" s="3084"/>
      <c r="P68" s="3084"/>
      <c r="Q68" s="3084"/>
      <c r="R68" s="3084"/>
      <c r="S68" s="3084"/>
      <c r="T68" s="3084"/>
      <c r="U68" s="3084"/>
      <c r="V68" s="3084"/>
      <c r="W68" s="3084"/>
      <c r="X68" s="3084"/>
      <c r="Y68" s="3084"/>
      <c r="Z68" s="3084"/>
      <c r="AA68" s="3084"/>
      <c r="AB68" s="3084"/>
      <c r="AC68" s="3084"/>
      <c r="AD68" s="3084"/>
      <c r="AE68" s="3084"/>
      <c r="AF68" s="3084"/>
      <c r="AG68" s="3084"/>
    </row>
    <row r="69" spans="1:33" x14ac:dyDescent="0.35">
      <c r="A69" s="3084"/>
      <c r="B69" s="3084"/>
      <c r="C69" s="3084"/>
      <c r="D69" s="3084"/>
      <c r="E69" s="3084"/>
      <c r="F69" s="3084"/>
      <c r="G69" s="3084"/>
      <c r="H69" s="3084"/>
      <c r="I69" s="3084"/>
      <c r="J69" s="3084"/>
      <c r="K69" s="3084"/>
      <c r="L69" s="3084"/>
      <c r="M69" s="3084"/>
      <c r="N69" s="3084"/>
      <c r="O69" s="3084"/>
      <c r="P69" s="3084"/>
      <c r="Q69" s="3084"/>
      <c r="R69" s="3084"/>
      <c r="S69" s="3084"/>
      <c r="T69" s="3084"/>
      <c r="U69" s="3084"/>
      <c r="V69" s="3084"/>
      <c r="W69" s="3084"/>
      <c r="X69" s="3084"/>
      <c r="Y69" s="3084"/>
      <c r="Z69" s="3084"/>
      <c r="AA69" s="3084"/>
      <c r="AB69" s="3084"/>
      <c r="AC69" s="3084"/>
      <c r="AD69" s="3084"/>
      <c r="AE69" s="3084"/>
      <c r="AF69" s="3084"/>
      <c r="AG69" s="3084"/>
    </row>
    <row r="70" spans="1:33" x14ac:dyDescent="0.35">
      <c r="A70" s="3084"/>
      <c r="B70" s="3084"/>
      <c r="C70" s="3084"/>
      <c r="D70" s="3084"/>
      <c r="E70" s="3084"/>
      <c r="F70" s="3084"/>
      <c r="G70" s="3084"/>
      <c r="H70" s="3084"/>
      <c r="I70" s="3084"/>
      <c r="J70" s="3084"/>
      <c r="K70" s="3084"/>
      <c r="L70" s="3084"/>
      <c r="M70" s="3084"/>
      <c r="N70" s="3084"/>
      <c r="O70" s="3084"/>
      <c r="P70" s="3084"/>
      <c r="Q70" s="3084"/>
      <c r="R70" s="3084"/>
      <c r="S70" s="3084"/>
      <c r="T70" s="3084"/>
      <c r="U70" s="3084"/>
      <c r="V70" s="3084"/>
      <c r="W70" s="3084"/>
      <c r="X70" s="3084"/>
      <c r="Y70" s="3084"/>
      <c r="Z70" s="3084"/>
      <c r="AA70" s="3084"/>
      <c r="AB70" s="3084"/>
      <c r="AC70" s="3084"/>
      <c r="AD70" s="3084"/>
      <c r="AE70" s="3084"/>
      <c r="AF70" s="3084"/>
      <c r="AG70" s="3084"/>
    </row>
    <row r="71" spans="1:33" x14ac:dyDescent="0.35">
      <c r="A71" s="3084"/>
      <c r="B71" s="3084"/>
      <c r="C71" s="3084"/>
      <c r="D71" s="3084"/>
      <c r="E71" s="3084"/>
      <c r="F71" s="3084"/>
      <c r="G71" s="3084"/>
      <c r="H71" s="3084"/>
      <c r="I71" s="3084"/>
      <c r="J71" s="3084"/>
      <c r="K71" s="3084"/>
      <c r="L71" s="3084"/>
      <c r="M71" s="3084"/>
      <c r="N71" s="3084"/>
      <c r="O71" s="3084"/>
      <c r="P71" s="3084"/>
      <c r="Q71" s="3084"/>
      <c r="R71" s="3084"/>
      <c r="S71" s="3084"/>
      <c r="T71" s="3084"/>
      <c r="U71" s="3084"/>
      <c r="V71" s="3084"/>
      <c r="W71" s="3084"/>
      <c r="X71" s="3084"/>
      <c r="Y71" s="3084"/>
      <c r="Z71" s="3084"/>
      <c r="AA71" s="3084"/>
      <c r="AB71" s="3084"/>
      <c r="AC71" s="3084"/>
      <c r="AD71" s="3084"/>
      <c r="AE71" s="3084"/>
      <c r="AF71" s="3084"/>
      <c r="AG71" s="3084"/>
    </row>
    <row r="72" spans="1:33" x14ac:dyDescent="0.35">
      <c r="A72" s="3084"/>
      <c r="B72" s="3084"/>
      <c r="C72" s="3084"/>
      <c r="D72" s="3084"/>
      <c r="E72" s="3084"/>
      <c r="F72" s="3084"/>
      <c r="G72" s="3084"/>
      <c r="H72" s="3084"/>
      <c r="I72" s="3084"/>
      <c r="J72" s="3084"/>
      <c r="K72" s="3084"/>
      <c r="L72" s="3084"/>
      <c r="M72" s="3084"/>
      <c r="N72" s="3084"/>
      <c r="O72" s="3084"/>
      <c r="P72" s="3084"/>
      <c r="Q72" s="3084"/>
      <c r="R72" s="3084"/>
      <c r="S72" s="3084"/>
      <c r="T72" s="3084"/>
      <c r="U72" s="3084"/>
      <c r="V72" s="3084"/>
      <c r="W72" s="3084"/>
      <c r="X72" s="3084"/>
      <c r="Y72" s="3084"/>
      <c r="Z72" s="3084"/>
      <c r="AA72" s="3084"/>
      <c r="AB72" s="3084"/>
      <c r="AC72" s="3084"/>
      <c r="AD72" s="3084"/>
      <c r="AE72" s="3084"/>
      <c r="AF72" s="3084"/>
      <c r="AG72" s="3084"/>
    </row>
    <row r="73" spans="1:33" x14ac:dyDescent="0.35">
      <c r="A73" s="3084"/>
      <c r="B73" s="3084"/>
      <c r="C73" s="3084"/>
      <c r="D73" s="3084"/>
      <c r="E73" s="3084"/>
      <c r="F73" s="3084"/>
      <c r="G73" s="3084"/>
      <c r="H73" s="3084"/>
      <c r="I73" s="3084"/>
      <c r="J73" s="3084"/>
      <c r="K73" s="3084"/>
      <c r="L73" s="3084"/>
      <c r="M73" s="3084"/>
      <c r="N73" s="3084"/>
      <c r="O73" s="3084"/>
      <c r="P73" s="3084"/>
      <c r="Q73" s="3084"/>
      <c r="R73" s="3084"/>
      <c r="S73" s="3084"/>
      <c r="T73" s="3084"/>
      <c r="U73" s="3084"/>
      <c r="V73" s="3084"/>
      <c r="W73" s="3084"/>
      <c r="X73" s="3084"/>
      <c r="Y73" s="3084"/>
      <c r="Z73" s="3084"/>
      <c r="AA73" s="3084"/>
      <c r="AB73" s="3084"/>
      <c r="AC73" s="3084"/>
      <c r="AD73" s="3084"/>
      <c r="AE73" s="3084"/>
      <c r="AF73" s="3084"/>
      <c r="AG73" s="3084"/>
    </row>
    <row r="74" spans="1:33" x14ac:dyDescent="0.35">
      <c r="A74" s="3084"/>
      <c r="B74" s="3084"/>
      <c r="C74" s="3084"/>
      <c r="D74" s="3084"/>
      <c r="E74" s="3084"/>
      <c r="F74" s="3084"/>
      <c r="G74" s="3084"/>
      <c r="H74" s="3084"/>
      <c r="I74" s="3084"/>
      <c r="J74" s="3084"/>
      <c r="K74" s="3084"/>
      <c r="L74" s="3084"/>
      <c r="M74" s="3084"/>
      <c r="N74" s="3084"/>
      <c r="O74" s="3084"/>
      <c r="P74" s="3084"/>
      <c r="Q74" s="3084"/>
      <c r="R74" s="3084"/>
      <c r="S74" s="3084"/>
      <c r="T74" s="3084"/>
      <c r="U74" s="3084"/>
      <c r="V74" s="3084"/>
      <c r="W74" s="3084"/>
      <c r="X74" s="3084"/>
      <c r="Y74" s="3084"/>
      <c r="Z74" s="3084"/>
      <c r="AA74" s="3084"/>
      <c r="AB74" s="3084"/>
      <c r="AC74" s="3084"/>
      <c r="AD74" s="3084"/>
      <c r="AE74" s="3084"/>
      <c r="AF74" s="3084"/>
      <c r="AG74" s="3084"/>
    </row>
    <row r="75" spans="1:33" x14ac:dyDescent="0.35">
      <c r="A75" s="3084"/>
      <c r="B75" s="3084"/>
      <c r="C75" s="3084"/>
      <c r="D75" s="3084"/>
      <c r="E75" s="3084"/>
      <c r="F75" s="3084"/>
      <c r="G75" s="3084"/>
      <c r="H75" s="3084"/>
      <c r="I75" s="3084"/>
      <c r="J75" s="3084"/>
      <c r="K75" s="3084"/>
      <c r="L75" s="3084"/>
      <c r="M75" s="3084"/>
      <c r="N75" s="3084"/>
      <c r="O75" s="3084"/>
      <c r="P75" s="3084"/>
      <c r="Q75" s="3084"/>
      <c r="R75" s="3084"/>
      <c r="S75" s="3084"/>
      <c r="T75" s="3084"/>
      <c r="U75" s="3084"/>
      <c r="V75" s="3084"/>
      <c r="W75" s="3084"/>
      <c r="X75" s="3084"/>
      <c r="Y75" s="3084"/>
      <c r="Z75" s="3084"/>
      <c r="AA75" s="3084"/>
      <c r="AB75" s="3084"/>
      <c r="AC75" s="3084"/>
      <c r="AD75" s="3084"/>
      <c r="AE75" s="3084"/>
      <c r="AF75" s="3084"/>
      <c r="AG75" s="3084"/>
    </row>
    <row r="76" spans="1:33" x14ac:dyDescent="0.35">
      <c r="A76" s="3084"/>
      <c r="B76" s="3084"/>
      <c r="C76" s="3084"/>
      <c r="D76" s="3084"/>
      <c r="E76" s="3084"/>
      <c r="F76" s="3084"/>
      <c r="G76" s="3084"/>
      <c r="H76" s="3084"/>
      <c r="I76" s="3084"/>
      <c r="J76" s="3084"/>
      <c r="K76" s="3084"/>
      <c r="L76" s="3084"/>
      <c r="M76" s="3084"/>
      <c r="N76" s="3084"/>
      <c r="O76" s="3084"/>
      <c r="P76" s="3084"/>
      <c r="Q76" s="3084"/>
      <c r="R76" s="3084"/>
      <c r="S76" s="3084"/>
      <c r="T76" s="3084"/>
      <c r="U76" s="3084"/>
      <c r="V76" s="3084"/>
      <c r="W76" s="3084"/>
      <c r="X76" s="3084"/>
      <c r="Y76" s="3084"/>
      <c r="Z76" s="3084"/>
      <c r="AA76" s="3084"/>
      <c r="AB76" s="3084"/>
      <c r="AC76" s="3084"/>
      <c r="AD76" s="3084"/>
      <c r="AE76" s="3084"/>
      <c r="AF76" s="3084"/>
      <c r="AG76" s="3084"/>
    </row>
    <row r="77" spans="1:33" x14ac:dyDescent="0.35">
      <c r="A77" s="3084"/>
      <c r="B77" s="3084"/>
      <c r="C77" s="3084"/>
      <c r="D77" s="3084"/>
      <c r="E77" s="3084"/>
      <c r="F77" s="3084"/>
      <c r="G77" s="3084"/>
      <c r="H77" s="3084"/>
      <c r="I77" s="3084"/>
      <c r="J77" s="3084"/>
      <c r="K77" s="3084"/>
      <c r="L77" s="3084"/>
      <c r="M77" s="3084"/>
      <c r="N77" s="3084"/>
      <c r="O77" s="3084"/>
      <c r="P77" s="3084"/>
      <c r="Q77" s="3084"/>
      <c r="R77" s="3084"/>
      <c r="S77" s="3084"/>
      <c r="T77" s="3084"/>
      <c r="U77" s="3084"/>
      <c r="V77" s="3084"/>
      <c r="W77" s="3084"/>
      <c r="X77" s="3084"/>
      <c r="Y77" s="3084"/>
      <c r="Z77" s="3084"/>
      <c r="AA77" s="3084"/>
      <c r="AB77" s="3084"/>
      <c r="AC77" s="3084"/>
      <c r="AD77" s="3084"/>
      <c r="AE77" s="3084"/>
      <c r="AF77" s="3084"/>
      <c r="AG77" s="3084"/>
    </row>
    <row r="78" spans="1:33" x14ac:dyDescent="0.35">
      <c r="A78" s="3084"/>
      <c r="B78" s="3084"/>
      <c r="C78" s="3084"/>
      <c r="D78" s="3084"/>
      <c r="E78" s="3084"/>
      <c r="F78" s="3084"/>
      <c r="G78" s="3084"/>
      <c r="H78" s="3084"/>
      <c r="I78" s="3084"/>
      <c r="J78" s="3084"/>
      <c r="K78" s="3084"/>
      <c r="L78" s="3084"/>
      <c r="M78" s="3084"/>
      <c r="N78" s="3084"/>
      <c r="O78" s="3084"/>
      <c r="P78" s="3084"/>
      <c r="Q78" s="3084"/>
      <c r="R78" s="3084"/>
      <c r="S78" s="3084"/>
      <c r="T78" s="3084"/>
      <c r="U78" s="3084"/>
      <c r="V78" s="3084"/>
      <c r="W78" s="3084"/>
      <c r="X78" s="3084"/>
      <c r="Y78" s="3084"/>
      <c r="Z78" s="3084"/>
      <c r="AA78" s="3084"/>
      <c r="AB78" s="3084"/>
      <c r="AC78" s="3084"/>
      <c r="AD78" s="3084"/>
      <c r="AE78" s="3084"/>
      <c r="AF78" s="3084"/>
      <c r="AG78" s="3084"/>
    </row>
    <row r="79" spans="1:33" x14ac:dyDescent="0.35">
      <c r="A79" s="3084"/>
      <c r="B79" s="3084"/>
      <c r="C79" s="3084"/>
      <c r="D79" s="3084"/>
      <c r="E79" s="3084"/>
      <c r="F79" s="3084"/>
      <c r="G79" s="3084"/>
      <c r="H79" s="3084"/>
      <c r="I79" s="3084"/>
      <c r="J79" s="3084"/>
      <c r="K79" s="3084"/>
      <c r="L79" s="3084"/>
      <c r="M79" s="3084"/>
      <c r="N79" s="3084"/>
      <c r="O79" s="3084"/>
      <c r="P79" s="3084"/>
      <c r="Q79" s="3084"/>
      <c r="R79" s="3084"/>
      <c r="S79" s="3084"/>
      <c r="T79" s="3084"/>
      <c r="U79" s="3084"/>
      <c r="V79" s="3084"/>
      <c r="W79" s="3084"/>
      <c r="X79" s="3084"/>
      <c r="Y79" s="3084"/>
      <c r="Z79" s="3084"/>
      <c r="AA79" s="3084"/>
      <c r="AB79" s="3084"/>
      <c r="AC79" s="3084"/>
      <c r="AD79" s="3084"/>
      <c r="AE79" s="3084"/>
      <c r="AF79" s="3084"/>
      <c r="AG79" s="3084"/>
    </row>
    <row r="80" spans="1:33" x14ac:dyDescent="0.35">
      <c r="A80" s="3084"/>
      <c r="B80" s="3084"/>
      <c r="C80" s="3084"/>
      <c r="D80" s="3084"/>
      <c r="E80" s="3084"/>
      <c r="F80" s="3084"/>
      <c r="G80" s="3084"/>
      <c r="H80" s="3084"/>
      <c r="I80" s="3084"/>
      <c r="J80" s="3084"/>
      <c r="K80" s="3084"/>
      <c r="L80" s="3084"/>
      <c r="M80" s="3084"/>
      <c r="N80" s="3084"/>
      <c r="O80" s="3084"/>
      <c r="P80" s="3084"/>
      <c r="Q80" s="3084"/>
      <c r="R80" s="3084"/>
      <c r="S80" s="3084"/>
      <c r="T80" s="3084"/>
      <c r="U80" s="3084"/>
      <c r="V80" s="3084"/>
      <c r="W80" s="3084"/>
      <c r="X80" s="3084"/>
      <c r="Y80" s="3084"/>
      <c r="Z80" s="3084"/>
      <c r="AA80" s="3084"/>
      <c r="AB80" s="3084"/>
      <c r="AC80" s="3084"/>
      <c r="AD80" s="3084"/>
      <c r="AE80" s="3084"/>
      <c r="AF80" s="3084"/>
      <c r="AG80" s="3084"/>
    </row>
    <row r="81" spans="1:33" x14ac:dyDescent="0.35">
      <c r="A81" s="3084"/>
      <c r="B81" s="3084"/>
      <c r="C81" s="3084"/>
      <c r="D81" s="3084"/>
      <c r="E81" s="3084"/>
      <c r="F81" s="3084"/>
      <c r="G81" s="3084"/>
      <c r="H81" s="3084"/>
      <c r="I81" s="3084"/>
      <c r="J81" s="3084"/>
      <c r="K81" s="3084"/>
      <c r="L81" s="3084"/>
      <c r="M81" s="3084"/>
      <c r="N81" s="3084"/>
      <c r="O81" s="3084"/>
      <c r="P81" s="3084"/>
      <c r="Q81" s="3084"/>
      <c r="R81" s="3084"/>
      <c r="S81" s="3084"/>
      <c r="T81" s="3084"/>
      <c r="U81" s="3084"/>
      <c r="V81" s="3084"/>
      <c r="W81" s="3084"/>
      <c r="X81" s="3084"/>
      <c r="Y81" s="3084"/>
      <c r="Z81" s="3084"/>
      <c r="AA81" s="3084"/>
      <c r="AB81" s="3084"/>
      <c r="AC81" s="3084"/>
      <c r="AD81" s="3084"/>
      <c r="AE81" s="3084"/>
      <c r="AF81" s="3084"/>
      <c r="AG81" s="3084"/>
    </row>
    <row r="82" spans="1:33" x14ac:dyDescent="0.35">
      <c r="A82" s="3084"/>
      <c r="B82" s="3084"/>
      <c r="C82" s="3084"/>
      <c r="D82" s="3084"/>
      <c r="E82" s="3084"/>
      <c r="F82" s="3084"/>
      <c r="G82" s="3084"/>
      <c r="H82" s="3084"/>
      <c r="I82" s="3084"/>
      <c r="J82" s="3084"/>
      <c r="K82" s="3084"/>
      <c r="L82" s="3084"/>
      <c r="M82" s="3084"/>
      <c r="N82" s="3084"/>
      <c r="O82" s="3084"/>
      <c r="P82" s="3084"/>
      <c r="Q82" s="3084"/>
      <c r="R82" s="3084"/>
      <c r="S82" s="3084"/>
      <c r="T82" s="3084"/>
      <c r="U82" s="3084"/>
      <c r="V82" s="3084"/>
      <c r="W82" s="3084"/>
      <c r="X82" s="3084"/>
      <c r="Y82" s="3084"/>
      <c r="Z82" s="3084"/>
      <c r="AA82" s="3084"/>
      <c r="AB82" s="3084"/>
      <c r="AC82" s="3084"/>
      <c r="AD82" s="3084"/>
      <c r="AE82" s="3084"/>
      <c r="AF82" s="3084"/>
      <c r="AG82" s="3084"/>
    </row>
    <row r="83" spans="1:33" x14ac:dyDescent="0.35">
      <c r="A83" s="3084"/>
      <c r="B83" s="3084"/>
      <c r="C83" s="3084"/>
      <c r="D83" s="3084"/>
      <c r="E83" s="3084"/>
      <c r="F83" s="3084"/>
      <c r="G83" s="3084"/>
      <c r="H83" s="3084"/>
      <c r="I83" s="3084"/>
      <c r="J83" s="3084"/>
      <c r="K83" s="3084"/>
      <c r="L83" s="3084"/>
      <c r="M83" s="3084"/>
      <c r="N83" s="3084"/>
      <c r="O83" s="3084"/>
      <c r="P83" s="3084"/>
      <c r="Q83" s="3084"/>
      <c r="R83" s="3084"/>
      <c r="S83" s="3084"/>
      <c r="T83" s="3084"/>
      <c r="U83" s="3084"/>
      <c r="V83" s="3084"/>
      <c r="W83" s="3084"/>
      <c r="X83" s="3084"/>
      <c r="Y83" s="3084"/>
      <c r="Z83" s="3084"/>
      <c r="AA83" s="3084"/>
      <c r="AB83" s="3084"/>
      <c r="AC83" s="3084"/>
      <c r="AD83" s="3084"/>
      <c r="AE83" s="3084"/>
      <c r="AF83" s="3084"/>
      <c r="AG83" s="3084"/>
    </row>
    <row r="84" spans="1:33" x14ac:dyDescent="0.35">
      <c r="A84" s="3084"/>
      <c r="B84" s="3084"/>
      <c r="C84" s="3084"/>
      <c r="D84" s="3084"/>
      <c r="E84" s="3084"/>
      <c r="F84" s="3084"/>
      <c r="G84" s="3084"/>
      <c r="H84" s="3084"/>
      <c r="I84" s="3084"/>
      <c r="J84" s="3084"/>
      <c r="K84" s="3084"/>
      <c r="L84" s="3084"/>
      <c r="M84" s="3084"/>
      <c r="N84" s="3084"/>
      <c r="O84" s="3084"/>
      <c r="P84" s="3084"/>
      <c r="Q84" s="3084"/>
      <c r="R84" s="3084"/>
      <c r="S84" s="3084"/>
      <c r="T84" s="3084"/>
      <c r="U84" s="3084"/>
      <c r="V84" s="3084"/>
      <c r="W84" s="3084"/>
      <c r="X84" s="3084"/>
      <c r="Y84" s="3084"/>
      <c r="Z84" s="3084"/>
      <c r="AA84" s="3084"/>
      <c r="AB84" s="3084"/>
      <c r="AC84" s="3084"/>
      <c r="AD84" s="3084"/>
      <c r="AE84" s="3084"/>
      <c r="AF84" s="3084"/>
      <c r="AG84" s="3084"/>
    </row>
    <row r="85" spans="1:33" x14ac:dyDescent="0.35">
      <c r="A85" s="3084"/>
      <c r="B85" s="3084"/>
      <c r="C85" s="3084"/>
      <c r="D85" s="3084"/>
      <c r="E85" s="3084"/>
      <c r="F85" s="3084"/>
      <c r="G85" s="3084"/>
      <c r="H85" s="3084"/>
      <c r="I85" s="3084"/>
      <c r="J85" s="3084"/>
      <c r="K85" s="3084"/>
      <c r="L85" s="3084"/>
      <c r="M85" s="3084"/>
      <c r="N85" s="3084"/>
      <c r="O85" s="3084"/>
      <c r="P85" s="3084"/>
      <c r="Q85" s="3084"/>
      <c r="R85" s="3084"/>
      <c r="S85" s="3084"/>
      <c r="T85" s="3084"/>
      <c r="U85" s="3084"/>
      <c r="V85" s="3084"/>
      <c r="W85" s="3084"/>
      <c r="X85" s="3084"/>
      <c r="Y85" s="3084"/>
      <c r="Z85" s="3084"/>
      <c r="AA85" s="3084"/>
      <c r="AB85" s="3084"/>
      <c r="AC85" s="3084"/>
      <c r="AD85" s="3084"/>
      <c r="AE85" s="3084"/>
      <c r="AF85" s="3084"/>
      <c r="AG85" s="3084"/>
    </row>
    <row r="86" spans="1:33" x14ac:dyDescent="0.35">
      <c r="A86" s="3084"/>
      <c r="B86" s="3084"/>
      <c r="C86" s="3084"/>
      <c r="D86" s="3084"/>
      <c r="E86" s="3084"/>
      <c r="F86" s="3084"/>
      <c r="G86" s="3084"/>
      <c r="H86" s="3084"/>
      <c r="I86" s="3084"/>
      <c r="J86" s="3084"/>
      <c r="K86" s="3084"/>
      <c r="L86" s="3084"/>
      <c r="M86" s="3084"/>
      <c r="N86" s="3084"/>
      <c r="O86" s="3084"/>
      <c r="P86" s="3084"/>
      <c r="Q86" s="3084"/>
      <c r="R86" s="3084"/>
      <c r="S86" s="3084"/>
      <c r="T86" s="3084"/>
      <c r="U86" s="3084"/>
      <c r="V86" s="3084"/>
      <c r="W86" s="3084"/>
      <c r="X86" s="3084"/>
      <c r="Y86" s="3084"/>
      <c r="Z86" s="3084"/>
      <c r="AA86" s="3084"/>
      <c r="AB86" s="3084"/>
      <c r="AC86" s="3084"/>
      <c r="AD86" s="3084"/>
      <c r="AE86" s="3084"/>
      <c r="AF86" s="3084"/>
      <c r="AG86" s="3084"/>
    </row>
    <row r="87" spans="1:33" x14ac:dyDescent="0.35">
      <c r="A87" s="3084"/>
      <c r="B87" s="3084"/>
      <c r="C87" s="3084"/>
      <c r="D87" s="3084"/>
      <c r="E87" s="3084"/>
      <c r="F87" s="3084"/>
      <c r="G87" s="3084"/>
      <c r="H87" s="3084"/>
      <c r="I87" s="3084"/>
      <c r="J87" s="3084"/>
      <c r="K87" s="3084"/>
      <c r="L87" s="3084"/>
      <c r="M87" s="3084"/>
      <c r="N87" s="3084"/>
      <c r="O87" s="3084"/>
      <c r="P87" s="3084"/>
      <c r="Q87" s="3084"/>
      <c r="R87" s="3084"/>
      <c r="S87" s="3084"/>
      <c r="T87" s="3084"/>
      <c r="U87" s="3084"/>
      <c r="V87" s="3084"/>
      <c r="W87" s="3084"/>
      <c r="X87" s="3084"/>
      <c r="Y87" s="3084"/>
      <c r="Z87" s="3084"/>
      <c r="AA87" s="3084"/>
      <c r="AB87" s="3084"/>
      <c r="AC87" s="3084"/>
      <c r="AD87" s="3084"/>
      <c r="AE87" s="3084"/>
      <c r="AF87" s="3084"/>
      <c r="AG87" s="3084"/>
    </row>
    <row r="88" spans="1:33" x14ac:dyDescent="0.35">
      <c r="A88" s="3084"/>
      <c r="B88" s="3084"/>
      <c r="C88" s="3084"/>
      <c r="D88" s="3084"/>
      <c r="E88" s="3084"/>
      <c r="F88" s="3084"/>
      <c r="G88" s="3084"/>
      <c r="H88" s="3084"/>
      <c r="I88" s="3084"/>
      <c r="J88" s="3084"/>
      <c r="K88" s="3084"/>
      <c r="L88" s="3084"/>
      <c r="M88" s="3084"/>
      <c r="N88" s="3084"/>
      <c r="O88" s="3084"/>
      <c r="P88" s="3084"/>
      <c r="Q88" s="3084"/>
      <c r="R88" s="3084"/>
      <c r="S88" s="3084"/>
      <c r="T88" s="3084"/>
      <c r="U88" s="3084"/>
      <c r="V88" s="3084"/>
      <c r="W88" s="3084"/>
      <c r="X88" s="3084"/>
      <c r="Y88" s="3084"/>
      <c r="Z88" s="3084"/>
      <c r="AA88" s="3084"/>
      <c r="AB88" s="3084"/>
      <c r="AC88" s="3084"/>
      <c r="AD88" s="3084"/>
      <c r="AE88" s="3084"/>
      <c r="AF88" s="3084"/>
      <c r="AG88" s="3084"/>
    </row>
    <row r="89" spans="1:33" x14ac:dyDescent="0.35">
      <c r="A89" s="3084"/>
      <c r="B89" s="3084"/>
      <c r="C89" s="3084"/>
      <c r="D89" s="3084"/>
      <c r="E89" s="3084"/>
      <c r="F89" s="3084"/>
      <c r="G89" s="3084"/>
      <c r="H89" s="3084"/>
      <c r="I89" s="3084"/>
      <c r="J89" s="3084"/>
      <c r="K89" s="3084"/>
      <c r="L89" s="3084"/>
      <c r="M89" s="3084"/>
      <c r="N89" s="3084"/>
      <c r="O89" s="3084"/>
      <c r="P89" s="3084"/>
      <c r="Q89" s="3084"/>
      <c r="R89" s="3084"/>
      <c r="S89" s="3084"/>
      <c r="T89" s="3084"/>
      <c r="U89" s="3084"/>
      <c r="V89" s="3084"/>
      <c r="W89" s="3084"/>
      <c r="X89" s="3084"/>
      <c r="Y89" s="3084"/>
      <c r="Z89" s="3084"/>
      <c r="AA89" s="3084"/>
      <c r="AB89" s="3084"/>
      <c r="AC89" s="3084"/>
      <c r="AD89" s="3084"/>
      <c r="AE89" s="3084"/>
      <c r="AF89" s="3084"/>
      <c r="AG89" s="3084"/>
    </row>
    <row r="90" spans="1:33" x14ac:dyDescent="0.35">
      <c r="A90" s="3084"/>
      <c r="B90" s="3084"/>
      <c r="C90" s="3084"/>
      <c r="D90" s="3084"/>
      <c r="E90" s="3084"/>
      <c r="F90" s="3084"/>
      <c r="G90" s="3084"/>
      <c r="H90" s="3084"/>
      <c r="I90" s="3084"/>
      <c r="J90" s="3084"/>
      <c r="K90" s="3084"/>
      <c r="L90" s="3084"/>
      <c r="M90" s="3084"/>
      <c r="N90" s="3084"/>
      <c r="O90" s="3084"/>
      <c r="P90" s="3084"/>
      <c r="Q90" s="3084"/>
      <c r="R90" s="3084"/>
      <c r="S90" s="3084"/>
      <c r="T90" s="3084"/>
      <c r="U90" s="3084"/>
      <c r="V90" s="3084"/>
      <c r="W90" s="3084"/>
      <c r="X90" s="3084"/>
      <c r="Y90" s="3084"/>
      <c r="Z90" s="3084"/>
      <c r="AA90" s="3084"/>
      <c r="AB90" s="3084"/>
      <c r="AC90" s="3084"/>
      <c r="AD90" s="3084"/>
      <c r="AE90" s="3084"/>
      <c r="AF90" s="3084"/>
      <c r="AG90" s="3084"/>
    </row>
    <row r="91" spans="1:33" x14ac:dyDescent="0.35">
      <c r="A91" s="3084"/>
      <c r="B91" s="3084"/>
      <c r="C91" s="3084"/>
      <c r="D91" s="3084"/>
      <c r="E91" s="3084"/>
      <c r="F91" s="3084"/>
      <c r="G91" s="3084"/>
      <c r="H91" s="3084"/>
      <c r="I91" s="3084"/>
      <c r="J91" s="3084"/>
      <c r="K91" s="3084"/>
      <c r="L91" s="3084"/>
      <c r="M91" s="3084"/>
      <c r="N91" s="3084"/>
      <c r="O91" s="3084"/>
      <c r="P91" s="3084"/>
      <c r="Q91" s="3084"/>
      <c r="R91" s="3084"/>
      <c r="S91" s="3084"/>
      <c r="T91" s="3084"/>
      <c r="U91" s="3084"/>
      <c r="V91" s="3084"/>
      <c r="W91" s="3084"/>
      <c r="X91" s="3084"/>
      <c r="Y91" s="3084"/>
      <c r="Z91" s="3084"/>
      <c r="AA91" s="3084"/>
      <c r="AB91" s="3084"/>
      <c r="AC91" s="3084"/>
      <c r="AD91" s="3084"/>
      <c r="AE91" s="3084"/>
      <c r="AF91" s="3084"/>
      <c r="AG91" s="3084"/>
    </row>
    <row r="92" spans="1:33" x14ac:dyDescent="0.35">
      <c r="A92" s="3084"/>
      <c r="B92" s="3084"/>
      <c r="C92" s="3084"/>
      <c r="D92" s="3084"/>
      <c r="E92" s="3084"/>
      <c r="F92" s="3084"/>
      <c r="G92" s="3084"/>
      <c r="H92" s="3084"/>
      <c r="I92" s="3084"/>
      <c r="J92" s="3084"/>
      <c r="K92" s="3084"/>
      <c r="L92" s="3084"/>
      <c r="M92" s="3084"/>
      <c r="N92" s="3084"/>
      <c r="O92" s="3084"/>
      <c r="P92" s="3084"/>
      <c r="Q92" s="3084"/>
      <c r="R92" s="3084"/>
      <c r="S92" s="3084"/>
      <c r="T92" s="3084"/>
      <c r="U92" s="3084"/>
      <c r="V92" s="3084"/>
      <c r="W92" s="3084"/>
      <c r="X92" s="3084"/>
      <c r="Y92" s="3084"/>
      <c r="Z92" s="3084"/>
      <c r="AA92" s="3084"/>
      <c r="AB92" s="3084"/>
      <c r="AC92" s="3084"/>
      <c r="AD92" s="3084"/>
      <c r="AE92" s="3084"/>
      <c r="AF92" s="3084"/>
      <c r="AG92" s="3084"/>
    </row>
    <row r="93" spans="1:33" x14ac:dyDescent="0.35">
      <c r="A93" s="3084"/>
      <c r="B93" s="3084"/>
      <c r="C93" s="3084"/>
      <c r="D93" s="3084"/>
      <c r="E93" s="3084"/>
      <c r="F93" s="3084"/>
      <c r="G93" s="3084"/>
      <c r="H93" s="3084"/>
      <c r="I93" s="3084"/>
      <c r="J93" s="3084"/>
      <c r="K93" s="3084"/>
      <c r="L93" s="3084"/>
      <c r="M93" s="3084"/>
      <c r="N93" s="3084"/>
      <c r="O93" s="3084"/>
      <c r="P93" s="3084"/>
      <c r="Q93" s="3084"/>
      <c r="R93" s="3084"/>
      <c r="S93" s="3084"/>
      <c r="T93" s="3084"/>
      <c r="U93" s="3084"/>
      <c r="V93" s="3084"/>
      <c r="W93" s="3084"/>
      <c r="X93" s="3084"/>
      <c r="Y93" s="3084"/>
      <c r="Z93" s="3084"/>
      <c r="AA93" s="3084"/>
      <c r="AB93" s="3084"/>
      <c r="AC93" s="3084"/>
      <c r="AD93" s="3084"/>
      <c r="AE93" s="3084"/>
      <c r="AF93" s="3084"/>
      <c r="AG93" s="3084"/>
    </row>
    <row r="94" spans="1:33" x14ac:dyDescent="0.35">
      <c r="A94" s="3084"/>
      <c r="B94" s="3084"/>
      <c r="C94" s="3084"/>
      <c r="D94" s="3084"/>
      <c r="E94" s="3084"/>
      <c r="F94" s="3084"/>
      <c r="G94" s="3084"/>
      <c r="H94" s="3084"/>
      <c r="I94" s="3084"/>
      <c r="J94" s="3084"/>
      <c r="K94" s="3084"/>
      <c r="L94" s="3084"/>
      <c r="M94" s="3084"/>
      <c r="N94" s="3084"/>
      <c r="O94" s="3084"/>
      <c r="P94" s="3084"/>
      <c r="Q94" s="3084"/>
      <c r="R94" s="3084"/>
      <c r="S94" s="3084"/>
      <c r="T94" s="3084"/>
      <c r="U94" s="3084"/>
      <c r="V94" s="3084"/>
      <c r="W94" s="3084"/>
      <c r="X94" s="3084"/>
      <c r="Y94" s="3084"/>
      <c r="Z94" s="3084"/>
      <c r="AA94" s="3084"/>
      <c r="AB94" s="3084"/>
      <c r="AC94" s="3084"/>
      <c r="AD94" s="3084"/>
      <c r="AE94" s="3084"/>
      <c r="AF94" s="3084"/>
      <c r="AG94" s="3084"/>
    </row>
    <row r="95" spans="1:33" x14ac:dyDescent="0.35">
      <c r="A95" s="3084"/>
      <c r="B95" s="3084"/>
      <c r="C95" s="3084"/>
      <c r="D95" s="3084"/>
      <c r="E95" s="3084"/>
      <c r="F95" s="3084"/>
      <c r="G95" s="3084"/>
      <c r="H95" s="3084"/>
      <c r="I95" s="3084"/>
      <c r="J95" s="3084"/>
      <c r="K95" s="3084"/>
      <c r="L95" s="3084"/>
      <c r="M95" s="3084"/>
      <c r="N95" s="3084"/>
      <c r="O95" s="3084"/>
      <c r="P95" s="3084"/>
      <c r="Q95" s="3084"/>
      <c r="R95" s="3084"/>
      <c r="S95" s="3084"/>
      <c r="T95" s="3084"/>
      <c r="U95" s="3084"/>
      <c r="V95" s="3084"/>
      <c r="W95" s="3084"/>
      <c r="X95" s="3084"/>
      <c r="Y95" s="3084"/>
      <c r="Z95" s="3084"/>
      <c r="AA95" s="3084"/>
      <c r="AB95" s="3084"/>
      <c r="AC95" s="3084"/>
      <c r="AD95" s="3084"/>
      <c r="AE95" s="3084"/>
      <c r="AF95" s="3084"/>
      <c r="AG95" s="3084"/>
    </row>
    <row r="96" spans="1:33" x14ac:dyDescent="0.35">
      <c r="A96" s="3084"/>
      <c r="B96" s="3084"/>
      <c r="C96" s="3084"/>
      <c r="D96" s="3084"/>
      <c r="E96" s="3084"/>
      <c r="F96" s="3084"/>
      <c r="G96" s="3084"/>
      <c r="H96" s="3084"/>
      <c r="I96" s="3084"/>
      <c r="J96" s="3084"/>
      <c r="K96" s="3084"/>
      <c r="L96" s="3084"/>
      <c r="M96" s="3084"/>
      <c r="N96" s="3084"/>
      <c r="O96" s="3084"/>
      <c r="P96" s="3084"/>
      <c r="Q96" s="3084"/>
      <c r="R96" s="3084"/>
      <c r="S96" s="3084"/>
      <c r="T96" s="3084"/>
      <c r="U96" s="3084"/>
      <c r="V96" s="3084"/>
      <c r="W96" s="3084"/>
      <c r="X96" s="3084"/>
      <c r="Y96" s="3084"/>
      <c r="Z96" s="3084"/>
      <c r="AA96" s="3084"/>
      <c r="AB96" s="3084"/>
      <c r="AC96" s="3084"/>
      <c r="AD96" s="3084"/>
      <c r="AE96" s="3084"/>
      <c r="AF96" s="3084"/>
      <c r="AG96" s="3084"/>
    </row>
    <row r="97" spans="1:33" x14ac:dyDescent="0.35">
      <c r="A97" s="3084"/>
      <c r="B97" s="3084"/>
      <c r="C97" s="3084"/>
      <c r="D97" s="3084"/>
      <c r="E97" s="3084"/>
      <c r="F97" s="3084"/>
      <c r="G97" s="3084"/>
      <c r="H97" s="3084"/>
      <c r="I97" s="3084"/>
      <c r="J97" s="3084"/>
      <c r="K97" s="3084"/>
      <c r="L97" s="3084"/>
      <c r="M97" s="3084"/>
      <c r="N97" s="3084"/>
      <c r="O97" s="3084"/>
      <c r="P97" s="3084"/>
      <c r="Q97" s="3084"/>
      <c r="R97" s="3084"/>
      <c r="S97" s="3084"/>
      <c r="T97" s="3084"/>
      <c r="U97" s="3084"/>
      <c r="V97" s="3084"/>
      <c r="W97" s="3084"/>
      <c r="X97" s="3084"/>
      <c r="Y97" s="3084"/>
      <c r="Z97" s="3084"/>
      <c r="AA97" s="3084"/>
      <c r="AB97" s="3084"/>
      <c r="AC97" s="3084"/>
      <c r="AD97" s="3084"/>
      <c r="AE97" s="3084"/>
      <c r="AF97" s="3084"/>
      <c r="AG97" s="3084"/>
    </row>
    <row r="98" spans="1:33" x14ac:dyDescent="0.35">
      <c r="A98" s="3084"/>
      <c r="B98" s="3084"/>
      <c r="C98" s="3084"/>
      <c r="D98" s="3084"/>
      <c r="E98" s="3084"/>
      <c r="F98" s="3084"/>
      <c r="G98" s="3084"/>
      <c r="H98" s="3084"/>
      <c r="I98" s="3084"/>
      <c r="J98" s="3084"/>
      <c r="K98" s="3084"/>
      <c r="L98" s="3084"/>
      <c r="M98" s="3084"/>
      <c r="N98" s="3084"/>
      <c r="O98" s="3084"/>
      <c r="P98" s="3084"/>
      <c r="Q98" s="3084"/>
      <c r="R98" s="3084"/>
      <c r="S98" s="3084"/>
      <c r="T98" s="3084"/>
      <c r="U98" s="3084"/>
      <c r="V98" s="3084"/>
      <c r="W98" s="3084"/>
      <c r="X98" s="3084"/>
      <c r="Y98" s="3084"/>
      <c r="Z98" s="3084"/>
      <c r="AA98" s="3084"/>
      <c r="AB98" s="3084"/>
      <c r="AC98" s="3084"/>
      <c r="AD98" s="3084"/>
      <c r="AE98" s="3084"/>
      <c r="AF98" s="3084"/>
      <c r="AG98" s="3084"/>
    </row>
    <row r="99" spans="1:33" x14ac:dyDescent="0.35">
      <c r="A99" s="3084"/>
      <c r="B99" s="3084"/>
      <c r="C99" s="3084"/>
      <c r="D99" s="3084"/>
      <c r="E99" s="3084"/>
      <c r="F99" s="3084"/>
      <c r="G99" s="3084"/>
      <c r="H99" s="3084"/>
      <c r="I99" s="3084"/>
      <c r="J99" s="3084"/>
      <c r="K99" s="3084"/>
      <c r="L99" s="3084"/>
      <c r="M99" s="3084"/>
      <c r="N99" s="3084"/>
      <c r="O99" s="3084"/>
      <c r="P99" s="3084"/>
      <c r="Q99" s="3084"/>
      <c r="R99" s="3084"/>
      <c r="S99" s="3084"/>
      <c r="T99" s="3084"/>
      <c r="U99" s="3084"/>
      <c r="V99" s="3084"/>
      <c r="W99" s="3084"/>
      <c r="X99" s="3084"/>
      <c r="Y99" s="3084"/>
      <c r="Z99" s="3084"/>
      <c r="AA99" s="3084"/>
      <c r="AB99" s="3084"/>
      <c r="AC99" s="3084"/>
      <c r="AD99" s="3084"/>
      <c r="AE99" s="3084"/>
      <c r="AF99" s="3084"/>
      <c r="AG99" s="3084"/>
    </row>
    <row r="100" spans="1:33" x14ac:dyDescent="0.35">
      <c r="A100" s="3084"/>
      <c r="B100" s="3084"/>
      <c r="C100" s="3084"/>
      <c r="D100" s="3084"/>
      <c r="E100" s="3084"/>
      <c r="F100" s="3084"/>
      <c r="G100" s="3084"/>
      <c r="H100" s="3084"/>
      <c r="I100" s="3084"/>
      <c r="J100" s="3084"/>
      <c r="K100" s="3084"/>
      <c r="L100" s="3084"/>
      <c r="M100" s="3084"/>
      <c r="N100" s="3084"/>
      <c r="O100" s="3084"/>
      <c r="P100" s="3084"/>
      <c r="Q100" s="3084"/>
      <c r="R100" s="3084"/>
      <c r="S100" s="3084"/>
      <c r="T100" s="3084"/>
      <c r="U100" s="3084"/>
      <c r="V100" s="3084"/>
      <c r="W100" s="3084"/>
      <c r="X100" s="3084"/>
      <c r="Y100" s="3084"/>
      <c r="Z100" s="3084"/>
      <c r="AA100" s="3084"/>
      <c r="AB100" s="3084"/>
      <c r="AC100" s="3084"/>
      <c r="AD100" s="3084"/>
      <c r="AE100" s="3084"/>
      <c r="AF100" s="3084"/>
      <c r="AG100" s="3084"/>
    </row>
    <row r="101" spans="1:33" x14ac:dyDescent="0.35">
      <c r="A101" s="3084"/>
      <c r="B101" s="3084"/>
      <c r="C101" s="3084"/>
      <c r="D101" s="3084"/>
      <c r="E101" s="3084"/>
      <c r="F101" s="3084"/>
      <c r="G101" s="3084"/>
      <c r="H101" s="3084"/>
      <c r="I101" s="3084"/>
      <c r="J101" s="3084"/>
      <c r="K101" s="3084"/>
      <c r="L101" s="3084"/>
      <c r="M101" s="3084"/>
      <c r="N101" s="3084"/>
      <c r="O101" s="3084"/>
      <c r="P101" s="3084"/>
      <c r="Q101" s="3084"/>
      <c r="R101" s="3084"/>
      <c r="S101" s="3084"/>
      <c r="T101" s="3084"/>
      <c r="U101" s="3084"/>
      <c r="V101" s="3084"/>
      <c r="W101" s="3084"/>
      <c r="X101" s="3084"/>
      <c r="Y101" s="3084"/>
      <c r="Z101" s="3084"/>
      <c r="AA101" s="3084"/>
      <c r="AB101" s="3084"/>
      <c r="AC101" s="3084"/>
      <c r="AD101" s="3084"/>
      <c r="AE101" s="3084"/>
      <c r="AF101" s="3084"/>
      <c r="AG101" s="3084"/>
    </row>
    <row r="102" spans="1:33" x14ac:dyDescent="0.35">
      <c r="A102" s="3084"/>
      <c r="B102" s="3084"/>
      <c r="C102" s="3084"/>
      <c r="D102" s="3084"/>
      <c r="E102" s="3084"/>
      <c r="F102" s="3084"/>
      <c r="G102" s="3084"/>
      <c r="H102" s="3084"/>
      <c r="I102" s="3084"/>
      <c r="J102" s="3084"/>
      <c r="K102" s="3084"/>
      <c r="L102" s="3084"/>
      <c r="M102" s="3084"/>
      <c r="N102" s="3084"/>
      <c r="O102" s="3084"/>
      <c r="P102" s="3084"/>
      <c r="Q102" s="3084"/>
      <c r="R102" s="3084"/>
      <c r="S102" s="3084"/>
      <c r="T102" s="3084"/>
      <c r="U102" s="3084"/>
      <c r="V102" s="3084"/>
      <c r="W102" s="3084"/>
      <c r="X102" s="3084"/>
      <c r="Y102" s="3084"/>
      <c r="Z102" s="3084"/>
      <c r="AA102" s="3084"/>
      <c r="AB102" s="3084"/>
      <c r="AC102" s="3084"/>
      <c r="AD102" s="3084"/>
      <c r="AE102" s="3084"/>
      <c r="AF102" s="3084"/>
      <c r="AG102" s="3084"/>
    </row>
    <row r="103" spans="1:33" x14ac:dyDescent="0.35">
      <c r="A103" s="3084"/>
      <c r="B103" s="3084"/>
      <c r="C103" s="3084"/>
      <c r="D103" s="3084"/>
      <c r="E103" s="3084"/>
      <c r="F103" s="3084"/>
      <c r="G103" s="3084"/>
      <c r="H103" s="3084"/>
      <c r="I103" s="3084"/>
      <c r="J103" s="3084"/>
      <c r="K103" s="3084"/>
      <c r="L103" s="3084"/>
      <c r="M103" s="3084"/>
      <c r="N103" s="3084"/>
      <c r="O103" s="3084"/>
      <c r="P103" s="3084"/>
      <c r="Q103" s="3084"/>
      <c r="R103" s="3084"/>
      <c r="S103" s="3084"/>
      <c r="T103" s="3084"/>
      <c r="U103" s="3084"/>
      <c r="V103" s="3084"/>
      <c r="W103" s="3084"/>
      <c r="X103" s="3084"/>
      <c r="Y103" s="3084"/>
      <c r="Z103" s="3084"/>
      <c r="AA103" s="3084"/>
      <c r="AB103" s="3084"/>
      <c r="AC103" s="3084"/>
      <c r="AD103" s="3084"/>
      <c r="AE103" s="3084"/>
      <c r="AF103" s="3084"/>
      <c r="AG103" s="3084"/>
    </row>
    <row r="104" spans="1:33" x14ac:dyDescent="0.35">
      <c r="A104" s="3084"/>
      <c r="B104" s="3084"/>
      <c r="C104" s="3084"/>
      <c r="D104" s="3084"/>
      <c r="E104" s="3084"/>
      <c r="F104" s="3084"/>
      <c r="G104" s="3084"/>
      <c r="H104" s="3084"/>
      <c r="I104" s="3084"/>
      <c r="J104" s="3084"/>
      <c r="K104" s="3084"/>
      <c r="L104" s="3084"/>
      <c r="M104" s="3084"/>
      <c r="N104" s="3084"/>
      <c r="O104" s="3084"/>
      <c r="P104" s="3084"/>
      <c r="Q104" s="3084"/>
      <c r="R104" s="3084"/>
      <c r="S104" s="3084"/>
      <c r="T104" s="3084"/>
      <c r="U104" s="3084"/>
      <c r="V104" s="3084"/>
      <c r="W104" s="3084"/>
      <c r="X104" s="3084"/>
      <c r="Y104" s="3084"/>
      <c r="Z104" s="3084"/>
      <c r="AA104" s="3084"/>
      <c r="AB104" s="3084"/>
      <c r="AC104" s="3084"/>
      <c r="AD104" s="3084"/>
      <c r="AE104" s="3084"/>
      <c r="AF104" s="3084"/>
      <c r="AG104" s="3084"/>
    </row>
    <row r="105" spans="1:33" x14ac:dyDescent="0.35">
      <c r="A105" s="3084"/>
      <c r="B105" s="3084"/>
      <c r="C105" s="3084"/>
      <c r="D105" s="3084"/>
      <c r="E105" s="3084"/>
      <c r="F105" s="3084"/>
      <c r="G105" s="3084"/>
      <c r="H105" s="3084"/>
      <c r="I105" s="3084"/>
      <c r="J105" s="3084"/>
      <c r="K105" s="3084"/>
      <c r="L105" s="3084"/>
      <c r="M105" s="3084"/>
      <c r="N105" s="3084"/>
      <c r="O105" s="3084"/>
      <c r="P105" s="3084"/>
      <c r="Q105" s="3084"/>
      <c r="R105" s="3084"/>
      <c r="S105" s="3084"/>
      <c r="T105" s="3084"/>
      <c r="U105" s="3084"/>
      <c r="V105" s="3084"/>
      <c r="W105" s="3084"/>
      <c r="X105" s="3084"/>
      <c r="Y105" s="3084"/>
      <c r="Z105" s="3084"/>
      <c r="AA105" s="3084"/>
      <c r="AB105" s="3084"/>
      <c r="AC105" s="3084"/>
      <c r="AD105" s="3084"/>
      <c r="AE105" s="3084"/>
      <c r="AF105" s="3084"/>
      <c r="AG105" s="3084"/>
    </row>
    <row r="106" spans="1:33" ht="6" customHeight="1" x14ac:dyDescent="0.35">
      <c r="A106" s="3084"/>
      <c r="B106" s="3084"/>
      <c r="C106" s="3084"/>
      <c r="D106" s="3084"/>
      <c r="E106" s="3084"/>
      <c r="F106" s="3084"/>
      <c r="G106" s="3084"/>
      <c r="H106" s="3084"/>
      <c r="I106" s="3084"/>
      <c r="J106" s="3084"/>
      <c r="K106" s="3084"/>
      <c r="L106" s="3084"/>
      <c r="M106" s="3084"/>
      <c r="N106" s="3084"/>
      <c r="O106" s="3084"/>
      <c r="P106" s="3084"/>
      <c r="Q106" s="3084"/>
      <c r="R106" s="3084"/>
      <c r="S106" s="3084"/>
      <c r="T106" s="3084"/>
      <c r="U106" s="3084"/>
      <c r="V106" s="3084"/>
      <c r="W106" s="3084"/>
      <c r="X106" s="3084"/>
      <c r="Y106" s="3084"/>
      <c r="Z106" s="3084"/>
      <c r="AA106" s="3084"/>
      <c r="AB106" s="3084"/>
      <c r="AC106" s="3084"/>
      <c r="AD106" s="3084"/>
      <c r="AE106" s="3084"/>
      <c r="AF106" s="3084"/>
      <c r="AG106" s="3084"/>
    </row>
  </sheetData>
  <mergeCells count="96">
    <mergeCell ref="C13:H14"/>
    <mergeCell ref="I13:S14"/>
    <mergeCell ref="C16:H16"/>
    <mergeCell ref="I16:AA16"/>
    <mergeCell ref="C18:H18"/>
    <mergeCell ref="I18:AA18"/>
    <mergeCell ref="AD43:AD44"/>
    <mergeCell ref="M20:S20"/>
    <mergeCell ref="T20:AA20"/>
    <mergeCell ref="M21:S21"/>
    <mergeCell ref="T21:AA21"/>
    <mergeCell ref="T13:AA13"/>
    <mergeCell ref="T14:AA14"/>
    <mergeCell ref="X28:Z28"/>
    <mergeCell ref="C23:I23"/>
    <mergeCell ref="J23:P23"/>
    <mergeCell ref="Q23:AA23"/>
    <mergeCell ref="C24:I24"/>
    <mergeCell ref="J24:P24"/>
    <mergeCell ref="Q24:AA24"/>
    <mergeCell ref="C28:H28"/>
    <mergeCell ref="I28:J28"/>
    <mergeCell ref="K28:N28"/>
    <mergeCell ref="O28:R28"/>
    <mergeCell ref="T28:V28"/>
    <mergeCell ref="Z32:AA32"/>
    <mergeCell ref="C30:J32"/>
    <mergeCell ref="K30:R30"/>
    <mergeCell ref="S30:W30"/>
    <mergeCell ref="X30:AA30"/>
    <mergeCell ref="K31:N31"/>
    <mergeCell ref="O31:R31"/>
    <mergeCell ref="S31:T31"/>
    <mergeCell ref="U31:W31"/>
    <mergeCell ref="X31:Y31"/>
    <mergeCell ref="Z31:AA31"/>
    <mergeCell ref="K32:N32"/>
    <mergeCell ref="O32:R32"/>
    <mergeCell ref="S32:T32"/>
    <mergeCell ref="U32:W32"/>
    <mergeCell ref="X32:Y32"/>
    <mergeCell ref="C34:AA34"/>
    <mergeCell ref="C35:G35"/>
    <mergeCell ref="K35:AA35"/>
    <mergeCell ref="C36:G36"/>
    <mergeCell ref="K36:AA36"/>
    <mergeCell ref="H49:I49"/>
    <mergeCell ref="J49:M49"/>
    <mergeCell ref="N49:U49"/>
    <mergeCell ref="V49:AA49"/>
    <mergeCell ref="C46:G46"/>
    <mergeCell ref="H46:I46"/>
    <mergeCell ref="J46:M46"/>
    <mergeCell ref="N46:U46"/>
    <mergeCell ref="V46:AA46"/>
    <mergeCell ref="C47:G47"/>
    <mergeCell ref="H47:I47"/>
    <mergeCell ref="J47:M47"/>
    <mergeCell ref="N47:U47"/>
    <mergeCell ref="V47:AA47"/>
    <mergeCell ref="C48:G48"/>
    <mergeCell ref="H48:I48"/>
    <mergeCell ref="J48:M48"/>
    <mergeCell ref="N48:U48"/>
    <mergeCell ref="V48:AA48"/>
    <mergeCell ref="C43:AA43"/>
    <mergeCell ref="C37:G37"/>
    <mergeCell ref="K37:AA37"/>
    <mergeCell ref="C38:G38"/>
    <mergeCell ref="K38:AA38"/>
    <mergeCell ref="C39:G39"/>
    <mergeCell ref="K39:AA39"/>
    <mergeCell ref="C41:AA42"/>
    <mergeCell ref="C26:H26"/>
    <mergeCell ref="I26:AA26"/>
    <mergeCell ref="C20:H21"/>
    <mergeCell ref="I20:L21"/>
    <mergeCell ref="B2:G4"/>
    <mergeCell ref="H2:AB2"/>
    <mergeCell ref="H3:O3"/>
    <mergeCell ref="P3:AB3"/>
    <mergeCell ref="H4:AB4"/>
    <mergeCell ref="C7:H8"/>
    <mergeCell ref="I7:AA8"/>
    <mergeCell ref="C10:H11"/>
    <mergeCell ref="I10:Q11"/>
    <mergeCell ref="R10:U10"/>
    <mergeCell ref="V10:AA10"/>
    <mergeCell ref="R11:U11"/>
    <mergeCell ref="V11:AA11"/>
    <mergeCell ref="C50:G50"/>
    <mergeCell ref="H50:I50"/>
    <mergeCell ref="J50:M50"/>
    <mergeCell ref="N50:U50"/>
    <mergeCell ref="V50:AA50"/>
    <mergeCell ref="C49:G49"/>
  </mergeCells>
  <pageMargins left="0.7" right="0.7" top="0.75" bottom="0.75" header="0.3" footer="0.3"/>
  <drawing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C08AF"/>
  </sheetPr>
  <dimension ref="B1:AB107"/>
  <sheetViews>
    <sheetView topLeftCell="A40" workbookViewId="0">
      <selection activeCell="H40" sqref="H40"/>
    </sheetView>
  </sheetViews>
  <sheetFormatPr baseColWidth="10" defaultColWidth="3.54296875" defaultRowHeight="14.5" x14ac:dyDescent="0.35"/>
  <cols>
    <col min="1" max="1" width="3.54296875" style="3231"/>
    <col min="2" max="2" width="2.81640625" style="3231" customWidth="1"/>
    <col min="3" max="6" width="2.54296875" style="3231" customWidth="1"/>
    <col min="7" max="7" width="4.453125" style="3231" customWidth="1"/>
    <col min="8" max="8" width="14.453125" style="3231" customWidth="1"/>
    <col min="9" max="9" width="15.54296875" style="3231" customWidth="1"/>
    <col min="10" max="10" width="23.81640625" style="3231" customWidth="1"/>
    <col min="11" max="12" width="3.453125" style="3231" customWidth="1"/>
    <col min="13" max="15" width="2.54296875" style="3231" customWidth="1"/>
    <col min="16" max="17" width="3.453125" style="3231" customWidth="1"/>
    <col min="18" max="18" width="3.54296875" style="3231"/>
    <col min="19" max="19" width="3.453125" style="3231" customWidth="1"/>
    <col min="20" max="20" width="7.453125" style="3231" customWidth="1"/>
    <col min="21" max="21" width="3.453125" style="3231" customWidth="1"/>
    <col min="22" max="22" width="3.54296875" style="3231"/>
    <col min="23" max="25" width="5" style="3231" customWidth="1"/>
    <col min="26" max="26" width="6.54296875" style="3231" customWidth="1"/>
    <col min="27" max="27" width="4.1796875" style="3231" customWidth="1"/>
    <col min="28" max="28" width="2" style="3231" customWidth="1"/>
    <col min="29" max="16384" width="3.54296875" style="3231"/>
  </cols>
  <sheetData>
    <row r="1" spans="2:28" ht="15" thickBot="1" x14ac:dyDescent="0.4">
      <c r="B1" s="3232"/>
      <c r="C1" s="3232"/>
      <c r="D1" s="3232"/>
      <c r="E1" s="3232"/>
      <c r="F1" s="3232"/>
    </row>
    <row r="2" spans="2:28" ht="45.75" customHeight="1" x14ac:dyDescent="0.35">
      <c r="B2" s="858"/>
      <c r="C2" s="859"/>
      <c r="D2" s="859"/>
      <c r="E2" s="859"/>
      <c r="F2" s="859"/>
      <c r="G2" s="859"/>
      <c r="H2" s="860" t="s">
        <v>0</v>
      </c>
      <c r="I2" s="860"/>
      <c r="J2" s="860"/>
      <c r="K2" s="860"/>
      <c r="L2" s="860"/>
      <c r="M2" s="860"/>
      <c r="N2" s="860"/>
      <c r="O2" s="860"/>
      <c r="P2" s="860"/>
      <c r="Q2" s="860"/>
      <c r="R2" s="860"/>
      <c r="S2" s="860"/>
      <c r="T2" s="860"/>
      <c r="U2" s="860"/>
      <c r="V2" s="860"/>
      <c r="W2" s="860"/>
      <c r="X2" s="860"/>
      <c r="Y2" s="860"/>
      <c r="Z2" s="860"/>
      <c r="AA2" s="860"/>
      <c r="AB2" s="861"/>
    </row>
    <row r="3" spans="2:28" x14ac:dyDescent="0.35">
      <c r="B3" s="704"/>
      <c r="C3" s="705"/>
      <c r="D3" s="705"/>
      <c r="E3" s="705"/>
      <c r="F3" s="705"/>
      <c r="G3" s="705"/>
      <c r="H3" s="862" t="s">
        <v>959</v>
      </c>
      <c r="I3" s="862"/>
      <c r="J3" s="862"/>
      <c r="K3" s="862"/>
      <c r="L3" s="862"/>
      <c r="M3" s="862"/>
      <c r="N3" s="862"/>
      <c r="O3" s="862"/>
      <c r="P3" s="2975" t="s">
        <v>71</v>
      </c>
      <c r="Q3" s="2975"/>
      <c r="R3" s="2975"/>
      <c r="S3" s="2975"/>
      <c r="T3" s="2975"/>
      <c r="U3" s="2975"/>
      <c r="V3" s="2975"/>
      <c r="W3" s="2975"/>
      <c r="X3" s="2975"/>
      <c r="Y3" s="2975"/>
      <c r="Z3" s="2975"/>
      <c r="AA3" s="2975"/>
      <c r="AB3" s="2977"/>
    </row>
    <row r="4" spans="2:28" ht="15" thickBot="1" x14ac:dyDescent="0.4">
      <c r="B4" s="707"/>
      <c r="C4" s="708"/>
      <c r="D4" s="708"/>
      <c r="E4" s="708"/>
      <c r="F4" s="708"/>
      <c r="G4" s="708"/>
      <c r="H4" s="864" t="s">
        <v>960</v>
      </c>
      <c r="I4" s="864"/>
      <c r="J4" s="864"/>
      <c r="K4" s="864"/>
      <c r="L4" s="864"/>
      <c r="M4" s="864"/>
      <c r="N4" s="864"/>
      <c r="O4" s="864"/>
      <c r="P4" s="864"/>
      <c r="Q4" s="864"/>
      <c r="R4" s="864"/>
      <c r="S4" s="864"/>
      <c r="T4" s="864"/>
      <c r="U4" s="864"/>
      <c r="V4" s="864"/>
      <c r="W4" s="864"/>
      <c r="X4" s="864"/>
      <c r="Y4" s="864"/>
      <c r="Z4" s="864"/>
      <c r="AA4" s="864"/>
      <c r="AB4" s="865"/>
    </row>
    <row r="5" spans="2:28" ht="6" customHeight="1" thickBot="1" x14ac:dyDescent="0.4">
      <c r="B5" s="691"/>
      <c r="C5" s="691"/>
      <c r="D5" s="691"/>
      <c r="E5" s="691"/>
      <c r="F5" s="691"/>
      <c r="G5" s="691"/>
      <c r="H5" s="691"/>
      <c r="I5" s="691"/>
      <c r="J5" s="691"/>
      <c r="K5" s="691"/>
      <c r="L5" s="691"/>
      <c r="M5" s="691"/>
      <c r="N5" s="691"/>
      <c r="O5" s="691"/>
      <c r="P5" s="691"/>
      <c r="Q5" s="691"/>
      <c r="R5" s="691"/>
      <c r="S5" s="691"/>
      <c r="T5" s="691"/>
      <c r="U5" s="691"/>
      <c r="V5" s="691"/>
      <c r="W5" s="691"/>
      <c r="X5" s="691"/>
      <c r="Y5" s="691"/>
      <c r="Z5" s="691"/>
      <c r="AA5" s="691"/>
      <c r="AB5" s="691"/>
    </row>
    <row r="6" spans="2:28" ht="13" customHeight="1" x14ac:dyDescent="0.35">
      <c r="B6" s="843" t="s">
        <v>961</v>
      </c>
      <c r="C6" s="844"/>
      <c r="D6" s="844"/>
      <c r="E6" s="844"/>
      <c r="F6" s="844"/>
      <c r="G6" s="844"/>
      <c r="H6" s="844"/>
      <c r="I6" s="2976">
        <v>45280</v>
      </c>
      <c r="J6" s="798" t="s">
        <v>4</v>
      </c>
      <c r="K6" s="800"/>
      <c r="L6" s="849" t="s">
        <v>1204</v>
      </c>
      <c r="M6" s="850"/>
      <c r="N6" s="850"/>
      <c r="O6" s="850"/>
      <c r="P6" s="850"/>
      <c r="Q6" s="850"/>
      <c r="R6" s="850"/>
      <c r="S6" s="850"/>
      <c r="T6" s="850"/>
      <c r="U6" s="850"/>
      <c r="V6" s="850"/>
      <c r="W6" s="850"/>
      <c r="X6" s="850"/>
      <c r="Y6" s="850"/>
      <c r="Z6" s="850"/>
      <c r="AA6" s="850"/>
      <c r="AB6" s="851"/>
    </row>
    <row r="7" spans="2:28" ht="13" customHeight="1" thickBot="1" x14ac:dyDescent="0.4">
      <c r="B7" s="845"/>
      <c r="C7" s="846"/>
      <c r="D7" s="846"/>
      <c r="E7" s="846"/>
      <c r="F7" s="846"/>
      <c r="G7" s="846"/>
      <c r="H7" s="846"/>
      <c r="I7" s="3060"/>
      <c r="J7" s="801"/>
      <c r="K7" s="803"/>
      <c r="L7" s="852"/>
      <c r="M7" s="853"/>
      <c r="N7" s="853"/>
      <c r="O7" s="853"/>
      <c r="P7" s="853"/>
      <c r="Q7" s="853"/>
      <c r="R7" s="853"/>
      <c r="S7" s="853"/>
      <c r="T7" s="853"/>
      <c r="U7" s="853"/>
      <c r="V7" s="853"/>
      <c r="W7" s="853"/>
      <c r="X7" s="853"/>
      <c r="Y7" s="853"/>
      <c r="Z7" s="853"/>
      <c r="AA7" s="853"/>
      <c r="AB7" s="854"/>
    </row>
    <row r="8" spans="2:28" ht="6" customHeight="1" thickBot="1" x14ac:dyDescent="0.4">
      <c r="B8" s="825"/>
      <c r="C8" s="826"/>
      <c r="D8" s="826"/>
      <c r="E8" s="826"/>
      <c r="F8" s="826"/>
      <c r="G8" s="826"/>
      <c r="H8" s="826"/>
      <c r="I8" s="826"/>
      <c r="J8" s="826"/>
      <c r="K8" s="826"/>
      <c r="L8" s="826"/>
      <c r="M8" s="826"/>
      <c r="N8" s="826"/>
      <c r="O8" s="826"/>
      <c r="P8" s="826"/>
      <c r="Q8" s="826"/>
      <c r="R8" s="826"/>
      <c r="S8" s="826"/>
      <c r="T8" s="826"/>
      <c r="U8" s="826"/>
      <c r="V8" s="826"/>
      <c r="W8" s="826"/>
      <c r="X8" s="826"/>
      <c r="Y8" s="826"/>
      <c r="Z8" s="826"/>
      <c r="AA8" s="826"/>
      <c r="AB8" s="827"/>
    </row>
    <row r="9" spans="2:28" ht="46.5" customHeight="1" thickBot="1" x14ac:dyDescent="0.4">
      <c r="B9" s="721" t="s">
        <v>963</v>
      </c>
      <c r="C9" s="722"/>
      <c r="D9" s="722"/>
      <c r="E9" s="722"/>
      <c r="F9" s="722"/>
      <c r="G9" s="722"/>
      <c r="H9" s="723"/>
      <c r="I9" s="855" t="s">
        <v>1069</v>
      </c>
      <c r="J9" s="856"/>
      <c r="K9" s="856"/>
      <c r="L9" s="856"/>
      <c r="M9" s="856"/>
      <c r="N9" s="856"/>
      <c r="O9" s="856"/>
      <c r="P9" s="856"/>
      <c r="Q9" s="856"/>
      <c r="R9" s="856"/>
      <c r="S9" s="856"/>
      <c r="T9" s="856"/>
      <c r="U9" s="856"/>
      <c r="V9" s="856"/>
      <c r="W9" s="856"/>
      <c r="X9" s="856"/>
      <c r="Y9" s="856"/>
      <c r="Z9" s="856"/>
      <c r="AA9" s="856"/>
      <c r="AB9" s="857"/>
    </row>
    <row r="10" spans="2:28" ht="6" customHeight="1" thickBot="1" x14ac:dyDescent="0.4">
      <c r="B10" s="825"/>
      <c r="C10" s="826"/>
      <c r="D10" s="826"/>
      <c r="E10" s="826"/>
      <c r="F10" s="826"/>
      <c r="G10" s="826"/>
      <c r="H10" s="826"/>
      <c r="I10" s="826"/>
      <c r="J10" s="826"/>
      <c r="K10" s="826"/>
      <c r="L10" s="826"/>
      <c r="M10" s="826"/>
      <c r="N10" s="826"/>
      <c r="O10" s="826"/>
      <c r="P10" s="826"/>
      <c r="Q10" s="826"/>
      <c r="R10" s="826"/>
      <c r="S10" s="826"/>
      <c r="T10" s="826"/>
      <c r="U10" s="826"/>
      <c r="V10" s="826"/>
      <c r="W10" s="826"/>
      <c r="X10" s="826"/>
      <c r="Y10" s="826"/>
      <c r="Z10" s="826"/>
      <c r="AA10" s="826"/>
      <c r="AB10" s="827"/>
    </row>
    <row r="11" spans="2:28" ht="32.5" customHeight="1" thickBot="1" x14ac:dyDescent="0.4">
      <c r="B11" s="798" t="s">
        <v>5</v>
      </c>
      <c r="C11" s="799"/>
      <c r="D11" s="799"/>
      <c r="E11" s="799"/>
      <c r="F11" s="799"/>
      <c r="G11" s="799"/>
      <c r="H11" s="800"/>
      <c r="I11" s="828" t="s">
        <v>764</v>
      </c>
      <c r="J11" s="829"/>
      <c r="K11" s="829"/>
      <c r="L11" s="829"/>
      <c r="M11" s="829"/>
      <c r="N11" s="829"/>
      <c r="O11" s="829"/>
      <c r="P11" s="830"/>
      <c r="Q11" s="834" t="s">
        <v>524</v>
      </c>
      <c r="R11" s="835"/>
      <c r="S11" s="835"/>
      <c r="T11" s="835"/>
      <c r="U11" s="836"/>
      <c r="V11" s="834" t="s">
        <v>7</v>
      </c>
      <c r="W11" s="835"/>
      <c r="X11" s="835"/>
      <c r="Y11" s="836"/>
      <c r="Z11" s="721" t="s">
        <v>8</v>
      </c>
      <c r="AA11" s="722"/>
      <c r="AB11" s="723"/>
    </row>
    <row r="12" spans="2:28" ht="24" customHeight="1" thickBot="1" x14ac:dyDescent="0.4">
      <c r="B12" s="801"/>
      <c r="C12" s="802"/>
      <c r="D12" s="802"/>
      <c r="E12" s="802"/>
      <c r="F12" s="802"/>
      <c r="G12" s="802"/>
      <c r="H12" s="803"/>
      <c r="I12" s="831"/>
      <c r="J12" s="832"/>
      <c r="K12" s="832"/>
      <c r="L12" s="832"/>
      <c r="M12" s="832"/>
      <c r="N12" s="832"/>
      <c r="O12" s="832"/>
      <c r="P12" s="833"/>
      <c r="Q12" s="837" t="s">
        <v>158</v>
      </c>
      <c r="R12" s="838"/>
      <c r="S12" s="838"/>
      <c r="T12" s="838"/>
      <c r="U12" s="839"/>
      <c r="V12" s="840" t="s">
        <v>765</v>
      </c>
      <c r="W12" s="841"/>
      <c r="X12" s="841"/>
      <c r="Y12" s="842"/>
      <c r="Z12" s="837">
        <v>1</v>
      </c>
      <c r="AA12" s="838"/>
      <c r="AB12" s="839"/>
    </row>
    <row r="13" spans="2:28" ht="6" customHeight="1" thickBot="1" x14ac:dyDescent="0.4">
      <c r="B13" s="733"/>
      <c r="C13" s="734"/>
      <c r="D13" s="734"/>
      <c r="E13" s="734"/>
      <c r="F13" s="734"/>
      <c r="G13" s="734"/>
      <c r="H13" s="734"/>
      <c r="I13" s="734"/>
      <c r="J13" s="734"/>
      <c r="K13" s="734"/>
      <c r="L13" s="734"/>
      <c r="M13" s="734"/>
      <c r="N13" s="734"/>
      <c r="O13" s="734"/>
      <c r="P13" s="734"/>
      <c r="Q13" s="734"/>
      <c r="R13" s="734"/>
      <c r="S13" s="734"/>
      <c r="T13" s="734"/>
      <c r="U13" s="734"/>
      <c r="V13" s="734"/>
      <c r="W13" s="734"/>
      <c r="X13" s="734"/>
      <c r="Y13" s="734"/>
      <c r="Z13" s="734"/>
      <c r="AA13" s="734"/>
      <c r="AB13" s="735"/>
    </row>
    <row r="14" spans="2:28" ht="16" customHeight="1" thickBot="1" x14ac:dyDescent="0.4">
      <c r="B14" s="798" t="s">
        <v>10</v>
      </c>
      <c r="C14" s="799"/>
      <c r="D14" s="799"/>
      <c r="E14" s="799"/>
      <c r="F14" s="799"/>
      <c r="G14" s="799"/>
      <c r="H14" s="800"/>
      <c r="I14" s="819" t="s">
        <v>766</v>
      </c>
      <c r="J14" s="820"/>
      <c r="K14" s="820"/>
      <c r="L14" s="820"/>
      <c r="M14" s="820"/>
      <c r="N14" s="820"/>
      <c r="O14" s="820"/>
      <c r="P14" s="820"/>
      <c r="Q14" s="820"/>
      <c r="R14" s="820"/>
      <c r="S14" s="820"/>
      <c r="T14" s="820"/>
      <c r="U14" s="821"/>
      <c r="V14" s="721" t="s">
        <v>966</v>
      </c>
      <c r="W14" s="722"/>
      <c r="X14" s="722"/>
      <c r="Y14" s="722"/>
      <c r="Z14" s="722"/>
      <c r="AA14" s="722"/>
      <c r="AB14" s="723"/>
    </row>
    <row r="15" spans="2:28" ht="28.5" customHeight="1" thickBot="1" x14ac:dyDescent="0.4">
      <c r="B15" s="801"/>
      <c r="C15" s="802"/>
      <c r="D15" s="802"/>
      <c r="E15" s="802"/>
      <c r="F15" s="802"/>
      <c r="G15" s="802"/>
      <c r="H15" s="803"/>
      <c r="I15" s="822"/>
      <c r="J15" s="823"/>
      <c r="K15" s="823"/>
      <c r="L15" s="823"/>
      <c r="M15" s="823"/>
      <c r="N15" s="823"/>
      <c r="O15" s="823"/>
      <c r="P15" s="823"/>
      <c r="Q15" s="823"/>
      <c r="R15" s="823"/>
      <c r="S15" s="823"/>
      <c r="T15" s="823"/>
      <c r="U15" s="824"/>
      <c r="V15" s="2980" t="s">
        <v>1205</v>
      </c>
      <c r="W15" s="2979"/>
      <c r="X15" s="2979"/>
      <c r="Y15" s="2979"/>
      <c r="Z15" s="2979"/>
      <c r="AA15" s="2979"/>
      <c r="AB15" s="2978"/>
    </row>
    <row r="16" spans="2:28" ht="6" customHeight="1" thickBot="1" x14ac:dyDescent="0.4">
      <c r="B16" s="733"/>
      <c r="C16" s="734"/>
      <c r="D16" s="734"/>
      <c r="E16" s="734"/>
      <c r="F16" s="734"/>
      <c r="G16" s="734"/>
      <c r="H16" s="734"/>
      <c r="I16" s="734"/>
      <c r="J16" s="734"/>
      <c r="K16" s="734"/>
      <c r="L16" s="734"/>
      <c r="M16" s="734"/>
      <c r="N16" s="734"/>
      <c r="O16" s="734"/>
      <c r="P16" s="734"/>
      <c r="Q16" s="734"/>
      <c r="R16" s="734"/>
      <c r="S16" s="734"/>
      <c r="T16" s="734"/>
      <c r="U16" s="734"/>
      <c r="V16" s="734"/>
      <c r="W16" s="734"/>
      <c r="X16" s="734"/>
      <c r="Y16" s="734"/>
      <c r="Z16" s="734"/>
      <c r="AA16" s="734"/>
      <c r="AB16" s="735"/>
    </row>
    <row r="17" spans="2:28" ht="42" customHeight="1" thickBot="1" x14ac:dyDescent="0.4">
      <c r="B17" s="721" t="s">
        <v>13</v>
      </c>
      <c r="C17" s="722"/>
      <c r="D17" s="722"/>
      <c r="E17" s="722"/>
      <c r="F17" s="722"/>
      <c r="G17" s="722"/>
      <c r="H17" s="723"/>
      <c r="I17" s="1426" t="s">
        <v>767</v>
      </c>
      <c r="J17" s="1427"/>
      <c r="K17" s="1427"/>
      <c r="L17" s="1427"/>
      <c r="M17" s="1427"/>
      <c r="N17" s="1427"/>
      <c r="O17" s="1427"/>
      <c r="P17" s="1427"/>
      <c r="Q17" s="1427"/>
      <c r="R17" s="1427"/>
      <c r="S17" s="1427"/>
      <c r="T17" s="1427"/>
      <c r="U17" s="1427"/>
      <c r="V17" s="1427"/>
      <c r="W17" s="1427"/>
      <c r="X17" s="1427"/>
      <c r="Y17" s="1427"/>
      <c r="Z17" s="1427"/>
      <c r="AA17" s="1427"/>
      <c r="AB17" s="1428"/>
    </row>
    <row r="18" spans="2:28" ht="6" customHeight="1" thickBot="1" x14ac:dyDescent="0.4">
      <c r="B18" s="733"/>
      <c r="C18" s="734"/>
      <c r="D18" s="734"/>
      <c r="E18" s="734"/>
      <c r="F18" s="734"/>
      <c r="G18" s="734"/>
      <c r="H18" s="734"/>
      <c r="I18" s="734"/>
      <c r="J18" s="734"/>
      <c r="K18" s="734"/>
      <c r="L18" s="734"/>
      <c r="M18" s="734"/>
      <c r="N18" s="734"/>
      <c r="O18" s="734"/>
      <c r="P18" s="734"/>
      <c r="Q18" s="734"/>
      <c r="R18" s="734"/>
      <c r="S18" s="734"/>
      <c r="T18" s="734"/>
      <c r="U18" s="734"/>
      <c r="V18" s="734"/>
      <c r="W18" s="734"/>
      <c r="X18" s="734"/>
      <c r="Y18" s="734"/>
      <c r="Z18" s="734"/>
      <c r="AA18" s="734"/>
      <c r="AB18" s="735"/>
    </row>
    <row r="19" spans="2:28" ht="154.15" customHeight="1" thickBot="1" x14ac:dyDescent="0.4">
      <c r="B19" s="721" t="s">
        <v>967</v>
      </c>
      <c r="C19" s="722"/>
      <c r="D19" s="722"/>
      <c r="E19" s="722"/>
      <c r="F19" s="722"/>
      <c r="G19" s="722"/>
      <c r="H19" s="723"/>
      <c r="I19" s="1426" t="s">
        <v>1206</v>
      </c>
      <c r="J19" s="1427"/>
      <c r="K19" s="1427"/>
      <c r="L19" s="1427"/>
      <c r="M19" s="1427"/>
      <c r="N19" s="1427"/>
      <c r="O19" s="1427"/>
      <c r="P19" s="1427"/>
      <c r="Q19" s="1427"/>
      <c r="R19" s="1427"/>
      <c r="S19" s="1427"/>
      <c r="T19" s="1427"/>
      <c r="U19" s="1427"/>
      <c r="V19" s="1427"/>
      <c r="W19" s="1427"/>
      <c r="X19" s="1427"/>
      <c r="Y19" s="1427"/>
      <c r="Z19" s="1427"/>
      <c r="AA19" s="1427"/>
      <c r="AB19" s="1428"/>
    </row>
    <row r="20" spans="2:28" ht="6" customHeight="1" thickBot="1" x14ac:dyDescent="0.4">
      <c r="B20" s="733"/>
      <c r="C20" s="734"/>
      <c r="D20" s="734"/>
      <c r="E20" s="734"/>
      <c r="F20" s="734"/>
      <c r="G20" s="734"/>
      <c r="H20" s="734"/>
      <c r="I20" s="734"/>
      <c r="J20" s="734"/>
      <c r="K20" s="734"/>
      <c r="L20" s="734"/>
      <c r="M20" s="734"/>
      <c r="N20" s="734"/>
      <c r="O20" s="734"/>
      <c r="P20" s="734"/>
      <c r="Q20" s="734"/>
      <c r="R20" s="734"/>
      <c r="S20" s="734"/>
      <c r="T20" s="734"/>
      <c r="U20" s="734"/>
      <c r="V20" s="734"/>
      <c r="W20" s="734"/>
      <c r="X20" s="734"/>
      <c r="Y20" s="734"/>
      <c r="Z20" s="734"/>
      <c r="AA20" s="734"/>
      <c r="AB20" s="735"/>
    </row>
    <row r="21" spans="2:28" ht="36.65" customHeight="1" thickBot="1" x14ac:dyDescent="0.4">
      <c r="B21" s="721" t="s">
        <v>530</v>
      </c>
      <c r="C21" s="722"/>
      <c r="D21" s="722"/>
      <c r="E21" s="722"/>
      <c r="F21" s="722"/>
      <c r="G21" s="723"/>
      <c r="H21" s="815" t="s">
        <v>768</v>
      </c>
      <c r="I21" s="816"/>
      <c r="J21" s="817"/>
      <c r="K21" s="721" t="s">
        <v>969</v>
      </c>
      <c r="L21" s="722"/>
      <c r="M21" s="722"/>
      <c r="N21" s="722"/>
      <c r="O21" s="722"/>
      <c r="P21" s="722"/>
      <c r="Q21" s="722"/>
      <c r="R21" s="722"/>
      <c r="S21" s="722"/>
      <c r="T21" s="723"/>
      <c r="U21" s="818" t="s">
        <v>65</v>
      </c>
      <c r="V21" s="813"/>
      <c r="W21" s="813"/>
      <c r="X21" s="813"/>
      <c r="Y21" s="813"/>
      <c r="Z21" s="813"/>
      <c r="AA21" s="813"/>
      <c r="AB21" s="814"/>
    </row>
    <row r="22" spans="2:28" ht="6" customHeight="1" thickBot="1" x14ac:dyDescent="0.4">
      <c r="B22" s="690"/>
      <c r="C22" s="691"/>
      <c r="D22" s="691"/>
      <c r="E22" s="691"/>
      <c r="F22" s="691"/>
      <c r="G22" s="691"/>
      <c r="H22" s="691"/>
      <c r="I22" s="691"/>
      <c r="J22" s="691"/>
      <c r="K22" s="691"/>
      <c r="L22" s="691"/>
      <c r="M22" s="691"/>
      <c r="N22" s="691"/>
      <c r="O22" s="691"/>
      <c r="P22" s="691"/>
      <c r="Q22" s="691"/>
      <c r="R22" s="691"/>
      <c r="S22" s="691"/>
      <c r="T22" s="691"/>
      <c r="U22" s="691"/>
      <c r="V22" s="691"/>
      <c r="W22" s="691"/>
      <c r="X22" s="691"/>
      <c r="Y22" s="691"/>
      <c r="Z22" s="691"/>
      <c r="AA22" s="691"/>
      <c r="AB22" s="692"/>
    </row>
    <row r="23" spans="2:28" ht="59.5" customHeight="1" thickBot="1" x14ac:dyDescent="0.4">
      <c r="B23" s="721" t="s">
        <v>970</v>
      </c>
      <c r="C23" s="722"/>
      <c r="D23" s="722"/>
      <c r="E23" s="722"/>
      <c r="F23" s="722"/>
      <c r="G23" s="722"/>
      <c r="H23" s="723"/>
      <c r="I23" s="818"/>
      <c r="J23" s="813"/>
      <c r="K23" s="813"/>
      <c r="L23" s="813"/>
      <c r="M23" s="813"/>
      <c r="N23" s="813"/>
      <c r="O23" s="813"/>
      <c r="P23" s="813"/>
      <c r="Q23" s="813"/>
      <c r="R23" s="813"/>
      <c r="S23" s="813"/>
      <c r="T23" s="813"/>
      <c r="U23" s="813"/>
      <c r="V23" s="813"/>
      <c r="W23" s="813"/>
      <c r="X23" s="813"/>
      <c r="Y23" s="813"/>
      <c r="Z23" s="813"/>
      <c r="AA23" s="813"/>
      <c r="AB23" s="814"/>
    </row>
    <row r="24" spans="2:28" ht="6" customHeight="1" thickBot="1" x14ac:dyDescent="0.4">
      <c r="B24" s="733"/>
      <c r="C24" s="734"/>
      <c r="D24" s="734"/>
      <c r="E24" s="734"/>
      <c r="F24" s="734"/>
      <c r="G24" s="734"/>
      <c r="H24" s="734"/>
      <c r="I24" s="734"/>
      <c r="J24" s="734"/>
      <c r="K24" s="734"/>
      <c r="L24" s="734"/>
      <c r="M24" s="734"/>
      <c r="N24" s="734"/>
      <c r="O24" s="734"/>
      <c r="P24" s="734"/>
      <c r="Q24" s="734"/>
      <c r="R24" s="734"/>
      <c r="S24" s="734"/>
      <c r="T24" s="734"/>
      <c r="U24" s="734"/>
      <c r="V24" s="734"/>
      <c r="W24" s="734"/>
      <c r="X24" s="734"/>
      <c r="Y24" s="734"/>
      <c r="Z24" s="734"/>
      <c r="AA24" s="734"/>
      <c r="AB24" s="735"/>
    </row>
    <row r="25" spans="2:28" ht="26.5" customHeight="1" thickBot="1" x14ac:dyDescent="0.4">
      <c r="B25" s="721" t="s">
        <v>314</v>
      </c>
      <c r="C25" s="722"/>
      <c r="D25" s="722"/>
      <c r="E25" s="722"/>
      <c r="F25" s="722"/>
      <c r="G25" s="722"/>
      <c r="H25" s="722"/>
      <c r="I25" s="722"/>
      <c r="J25" s="722"/>
      <c r="K25" s="722"/>
      <c r="L25" s="722"/>
      <c r="M25" s="3245"/>
      <c r="N25" s="721" t="s">
        <v>24</v>
      </c>
      <c r="O25" s="722"/>
      <c r="P25" s="722"/>
      <c r="Q25" s="722"/>
      <c r="R25" s="722"/>
      <c r="S25" s="722"/>
      <c r="T25" s="722"/>
      <c r="U25" s="722"/>
      <c r="V25" s="722"/>
      <c r="W25" s="722"/>
      <c r="X25" s="722"/>
      <c r="Y25" s="722"/>
      <c r="Z25" s="722"/>
      <c r="AA25" s="722"/>
      <c r="AB25" s="723"/>
    </row>
    <row r="26" spans="2:28" ht="33" customHeight="1" thickBot="1" x14ac:dyDescent="0.4">
      <c r="B26" s="810" t="s">
        <v>1207</v>
      </c>
      <c r="C26" s="811"/>
      <c r="D26" s="811"/>
      <c r="E26" s="811"/>
      <c r="F26" s="811"/>
      <c r="G26" s="811"/>
      <c r="H26" s="811"/>
      <c r="I26" s="811"/>
      <c r="J26" s="811"/>
      <c r="K26" s="811"/>
      <c r="L26" s="811"/>
      <c r="M26" s="812"/>
      <c r="N26" s="813" t="s">
        <v>1070</v>
      </c>
      <c r="O26" s="813"/>
      <c r="P26" s="813"/>
      <c r="Q26" s="813"/>
      <c r="R26" s="813"/>
      <c r="S26" s="813"/>
      <c r="T26" s="813"/>
      <c r="U26" s="813"/>
      <c r="V26" s="813"/>
      <c r="W26" s="813"/>
      <c r="X26" s="813"/>
      <c r="Y26" s="813"/>
      <c r="Z26" s="813"/>
      <c r="AA26" s="813"/>
      <c r="AB26" s="814"/>
    </row>
    <row r="27" spans="2:28" ht="6" customHeight="1" thickBot="1" x14ac:dyDescent="0.4">
      <c r="B27" s="733"/>
      <c r="C27" s="734"/>
      <c r="D27" s="734"/>
      <c r="E27" s="734"/>
      <c r="F27" s="734"/>
      <c r="G27" s="734"/>
      <c r="H27" s="734"/>
      <c r="I27" s="734"/>
      <c r="J27" s="734"/>
      <c r="K27" s="734"/>
      <c r="L27" s="734"/>
      <c r="M27" s="734"/>
      <c r="N27" s="734"/>
      <c r="O27" s="734"/>
      <c r="P27" s="734"/>
      <c r="Q27" s="734"/>
      <c r="R27" s="734"/>
      <c r="S27" s="734"/>
      <c r="T27" s="734"/>
      <c r="U27" s="734"/>
      <c r="V27" s="734"/>
      <c r="W27" s="734"/>
      <c r="X27" s="734"/>
      <c r="Y27" s="734"/>
      <c r="Z27" s="734"/>
      <c r="AA27" s="734"/>
      <c r="AB27" s="735"/>
    </row>
    <row r="28" spans="2:28" ht="18" customHeight="1" thickBot="1" x14ac:dyDescent="0.4">
      <c r="B28" s="798" t="s">
        <v>972</v>
      </c>
      <c r="C28" s="799"/>
      <c r="D28" s="799"/>
      <c r="E28" s="799"/>
      <c r="F28" s="799"/>
      <c r="G28" s="799"/>
      <c r="H28" s="800"/>
      <c r="I28" s="804" t="s">
        <v>1071</v>
      </c>
      <c r="J28" s="805"/>
      <c r="K28" s="805"/>
      <c r="L28" s="806"/>
      <c r="M28" s="721" t="s">
        <v>22</v>
      </c>
      <c r="N28" s="722"/>
      <c r="O28" s="722"/>
      <c r="P28" s="722"/>
      <c r="Q28" s="722"/>
      <c r="R28" s="722"/>
      <c r="S28" s="722"/>
      <c r="T28" s="722"/>
      <c r="U28" s="722"/>
      <c r="V28" s="722"/>
      <c r="W28" s="723"/>
      <c r="X28" s="721" t="s">
        <v>18</v>
      </c>
      <c r="Y28" s="722"/>
      <c r="Z28" s="722"/>
      <c r="AA28" s="722"/>
      <c r="AB28" s="723"/>
    </row>
    <row r="29" spans="2:28" ht="31.15" customHeight="1" thickBot="1" x14ac:dyDescent="0.4">
      <c r="B29" s="801"/>
      <c r="C29" s="802"/>
      <c r="D29" s="802"/>
      <c r="E29" s="802"/>
      <c r="F29" s="802"/>
      <c r="G29" s="802"/>
      <c r="H29" s="803"/>
      <c r="I29" s="807"/>
      <c r="J29" s="808"/>
      <c r="K29" s="808"/>
      <c r="L29" s="809"/>
      <c r="M29" s="1033" t="s">
        <v>769</v>
      </c>
      <c r="N29" s="691"/>
      <c r="O29" s="691"/>
      <c r="P29" s="691"/>
      <c r="Q29" s="691"/>
      <c r="R29" s="691"/>
      <c r="S29" s="691"/>
      <c r="T29" s="691"/>
      <c r="U29" s="691"/>
      <c r="V29" s="691"/>
      <c r="W29" s="692"/>
      <c r="X29" s="810" t="s">
        <v>20</v>
      </c>
      <c r="Y29" s="811"/>
      <c r="Z29" s="811"/>
      <c r="AA29" s="811"/>
      <c r="AB29" s="812"/>
    </row>
    <row r="30" spans="2:28" ht="6" customHeight="1" thickBot="1" x14ac:dyDescent="0.4">
      <c r="B30" s="733"/>
      <c r="C30" s="734"/>
      <c r="D30" s="734"/>
      <c r="E30" s="734"/>
      <c r="F30" s="734"/>
      <c r="G30" s="734"/>
      <c r="H30" s="734"/>
      <c r="I30" s="734"/>
      <c r="J30" s="734"/>
      <c r="K30" s="734"/>
      <c r="L30" s="734"/>
      <c r="M30" s="734"/>
      <c r="N30" s="734"/>
      <c r="O30" s="734"/>
      <c r="P30" s="734"/>
      <c r="Q30" s="734"/>
      <c r="R30" s="734"/>
      <c r="S30" s="734"/>
      <c r="T30" s="734"/>
      <c r="U30" s="734"/>
      <c r="V30" s="734"/>
      <c r="W30" s="734"/>
      <c r="X30" s="734"/>
      <c r="Y30" s="734"/>
      <c r="Z30" s="734"/>
      <c r="AA30" s="734"/>
      <c r="AB30" s="735"/>
    </row>
    <row r="31" spans="2:28" ht="15" customHeight="1" thickBot="1" x14ac:dyDescent="0.4">
      <c r="B31" s="778" t="s">
        <v>975</v>
      </c>
      <c r="C31" s="779"/>
      <c r="D31" s="779"/>
      <c r="E31" s="779"/>
      <c r="F31" s="779"/>
      <c r="G31" s="779"/>
      <c r="H31" s="779"/>
      <c r="I31" s="779"/>
      <c r="J31" s="780"/>
      <c r="K31" s="787" t="s">
        <v>35</v>
      </c>
      <c r="L31" s="788"/>
      <c r="M31" s="788"/>
      <c r="N31" s="788"/>
      <c r="O31" s="788"/>
      <c r="P31" s="788"/>
      <c r="Q31" s="788"/>
      <c r="R31" s="788"/>
      <c r="S31" s="789" t="s">
        <v>36</v>
      </c>
      <c r="T31" s="789"/>
      <c r="U31" s="789"/>
      <c r="V31" s="789"/>
      <c r="W31" s="790"/>
      <c r="X31" s="791" t="s">
        <v>37</v>
      </c>
      <c r="Y31" s="792"/>
      <c r="Z31" s="793"/>
      <c r="AA31" s="793"/>
      <c r="AB31" s="794"/>
    </row>
    <row r="32" spans="2:28" ht="14.25" customHeight="1" x14ac:dyDescent="0.35">
      <c r="B32" s="781"/>
      <c r="C32" s="782"/>
      <c r="D32" s="782"/>
      <c r="E32" s="782"/>
      <c r="F32" s="782"/>
      <c r="G32" s="782"/>
      <c r="H32" s="782"/>
      <c r="I32" s="782"/>
      <c r="J32" s="783"/>
      <c r="K32" s="795" t="s">
        <v>38</v>
      </c>
      <c r="L32" s="771"/>
      <c r="M32" s="771"/>
      <c r="N32" s="771"/>
      <c r="O32" s="771" t="s">
        <v>39</v>
      </c>
      <c r="P32" s="771"/>
      <c r="Q32" s="771"/>
      <c r="R32" s="771"/>
      <c r="S32" s="771" t="s">
        <v>38</v>
      </c>
      <c r="T32" s="771"/>
      <c r="U32" s="771" t="s">
        <v>39</v>
      </c>
      <c r="V32" s="771"/>
      <c r="W32" s="771"/>
      <c r="X32" s="796" t="s">
        <v>38</v>
      </c>
      <c r="Y32" s="797"/>
      <c r="Z32" s="771" t="s">
        <v>39</v>
      </c>
      <c r="AA32" s="771"/>
      <c r="AB32" s="772"/>
    </row>
    <row r="33" spans="2:28" ht="15" customHeight="1" thickBot="1" x14ac:dyDescent="0.4">
      <c r="B33" s="784"/>
      <c r="C33" s="785"/>
      <c r="D33" s="785"/>
      <c r="E33" s="785"/>
      <c r="F33" s="785"/>
      <c r="G33" s="785"/>
      <c r="H33" s="785"/>
      <c r="I33" s="785"/>
      <c r="J33" s="786"/>
      <c r="K33" s="773">
        <v>0</v>
      </c>
      <c r="L33" s="774"/>
      <c r="M33" s="774"/>
      <c r="N33" s="774"/>
      <c r="O33" s="774">
        <v>79</v>
      </c>
      <c r="P33" s="774"/>
      <c r="Q33" s="774"/>
      <c r="R33" s="774"/>
      <c r="S33" s="774">
        <v>80</v>
      </c>
      <c r="T33" s="774"/>
      <c r="U33" s="774">
        <v>94</v>
      </c>
      <c r="V33" s="774"/>
      <c r="W33" s="774"/>
      <c r="X33" s="774">
        <v>95</v>
      </c>
      <c r="Y33" s="776"/>
      <c r="Z33" s="774">
        <v>100</v>
      </c>
      <c r="AA33" s="774"/>
      <c r="AB33" s="777"/>
    </row>
    <row r="34" spans="2:28" ht="6" customHeight="1" thickBot="1" x14ac:dyDescent="0.4">
      <c r="B34" s="733"/>
      <c r="C34" s="734"/>
      <c r="D34" s="734"/>
      <c r="E34" s="734"/>
      <c r="F34" s="734"/>
      <c r="G34" s="734"/>
      <c r="H34" s="734"/>
      <c r="I34" s="734"/>
      <c r="J34" s="734"/>
      <c r="K34" s="734"/>
      <c r="L34" s="734"/>
      <c r="M34" s="734"/>
      <c r="N34" s="734"/>
      <c r="O34" s="734"/>
      <c r="P34" s="734"/>
      <c r="Q34" s="734"/>
      <c r="R34" s="734"/>
      <c r="S34" s="734"/>
      <c r="T34" s="734"/>
      <c r="U34" s="734"/>
      <c r="V34" s="734"/>
      <c r="W34" s="734"/>
      <c r="X34" s="734"/>
      <c r="Y34" s="734"/>
      <c r="Z34" s="734"/>
      <c r="AA34" s="734"/>
      <c r="AB34" s="735"/>
    </row>
    <row r="35" spans="2:28" s="3233" customFormat="1" ht="15" customHeight="1" thickBot="1" x14ac:dyDescent="0.4">
      <c r="B35" s="764" t="s">
        <v>40</v>
      </c>
      <c r="C35" s="765"/>
      <c r="D35" s="765"/>
      <c r="E35" s="765"/>
      <c r="F35" s="765"/>
      <c r="G35" s="765"/>
      <c r="H35" s="766"/>
      <c r="I35" s="766"/>
      <c r="J35" s="766"/>
      <c r="K35" s="765"/>
      <c r="L35" s="765"/>
      <c r="M35" s="765"/>
      <c r="N35" s="765"/>
      <c r="O35" s="765"/>
      <c r="P35" s="765"/>
      <c r="Q35" s="765"/>
      <c r="R35" s="765"/>
      <c r="S35" s="765"/>
      <c r="T35" s="765"/>
      <c r="U35" s="765"/>
      <c r="V35" s="765"/>
      <c r="W35" s="765"/>
      <c r="X35" s="765"/>
      <c r="Y35" s="765"/>
      <c r="Z35" s="765"/>
      <c r="AA35" s="765"/>
      <c r="AB35" s="767"/>
    </row>
    <row r="36" spans="2:28" s="3233" customFormat="1" ht="132" customHeight="1" x14ac:dyDescent="0.35">
      <c r="B36" s="768" t="s">
        <v>41</v>
      </c>
      <c r="C36" s="769"/>
      <c r="D36" s="769"/>
      <c r="E36" s="769"/>
      <c r="F36" s="769"/>
      <c r="G36" s="770"/>
      <c r="H36" s="3240" t="s">
        <v>770</v>
      </c>
      <c r="I36" s="3237" t="s">
        <v>771</v>
      </c>
      <c r="J36" s="3238" t="s">
        <v>772</v>
      </c>
      <c r="K36" s="768" t="s">
        <v>43</v>
      </c>
      <c r="L36" s="769"/>
      <c r="M36" s="769"/>
      <c r="N36" s="769"/>
      <c r="O36" s="769"/>
      <c r="P36" s="769"/>
      <c r="Q36" s="769"/>
      <c r="R36" s="769"/>
      <c r="S36" s="769"/>
      <c r="T36" s="769"/>
      <c r="U36" s="769"/>
      <c r="V36" s="769"/>
      <c r="W36" s="769"/>
      <c r="X36" s="769"/>
      <c r="Y36" s="769"/>
      <c r="Z36" s="769"/>
      <c r="AA36" s="769"/>
      <c r="AB36" s="770"/>
    </row>
    <row r="37" spans="2:28" s="3233" customFormat="1" ht="313.5" customHeight="1" x14ac:dyDescent="0.35">
      <c r="B37" s="2359" t="s">
        <v>773</v>
      </c>
      <c r="C37" s="2360"/>
      <c r="D37" s="2360"/>
      <c r="E37" s="2360"/>
      <c r="F37" s="2360"/>
      <c r="G37" s="2361"/>
      <c r="H37" s="3241">
        <v>261</v>
      </c>
      <c r="I37" s="3234">
        <v>261</v>
      </c>
      <c r="J37" s="3239">
        <f>+H37/I37</f>
        <v>1</v>
      </c>
      <c r="K37" s="1453" t="s">
        <v>1208</v>
      </c>
      <c r="L37" s="1454"/>
      <c r="M37" s="1454"/>
      <c r="N37" s="1454"/>
      <c r="O37" s="1454"/>
      <c r="P37" s="1454"/>
      <c r="Q37" s="1454"/>
      <c r="R37" s="1454"/>
      <c r="S37" s="1454"/>
      <c r="T37" s="1454"/>
      <c r="U37" s="1454"/>
      <c r="V37" s="1454"/>
      <c r="W37" s="1454"/>
      <c r="X37" s="1454"/>
      <c r="Y37" s="1454"/>
      <c r="Z37" s="1454"/>
      <c r="AA37" s="1454"/>
      <c r="AB37" s="1455"/>
    </row>
    <row r="38" spans="2:28" s="3233" customFormat="1" ht="362.25" customHeight="1" x14ac:dyDescent="0.35">
      <c r="B38" s="1408" t="s">
        <v>774</v>
      </c>
      <c r="C38" s="1409"/>
      <c r="D38" s="1409"/>
      <c r="E38" s="1409"/>
      <c r="F38" s="1409"/>
      <c r="G38" s="1410"/>
      <c r="H38" s="3242">
        <v>176</v>
      </c>
      <c r="I38" s="3235">
        <v>176</v>
      </c>
      <c r="J38" s="3239">
        <f t="shared" ref="J38:J48" si="0">+H38/I38</f>
        <v>1</v>
      </c>
      <c r="K38" s="1453" t="s">
        <v>1209</v>
      </c>
      <c r="L38" s="1454"/>
      <c r="M38" s="1454"/>
      <c r="N38" s="1454"/>
      <c r="O38" s="1454"/>
      <c r="P38" s="1454"/>
      <c r="Q38" s="1454"/>
      <c r="R38" s="1454"/>
      <c r="S38" s="1454"/>
      <c r="T38" s="1454"/>
      <c r="U38" s="1454"/>
      <c r="V38" s="1454"/>
      <c r="W38" s="1454"/>
      <c r="X38" s="1454"/>
      <c r="Y38" s="1454"/>
      <c r="Z38" s="1454"/>
      <c r="AA38" s="1454"/>
      <c r="AB38" s="1455"/>
    </row>
    <row r="39" spans="2:28" s="3233" customFormat="1" ht="300" customHeight="1" x14ac:dyDescent="0.35">
      <c r="B39" s="1408" t="s">
        <v>775</v>
      </c>
      <c r="C39" s="1409"/>
      <c r="D39" s="1409"/>
      <c r="E39" s="1409"/>
      <c r="F39" s="1409"/>
      <c r="G39" s="1410"/>
      <c r="H39" s="3242">
        <v>220</v>
      </c>
      <c r="I39" s="3235">
        <v>220</v>
      </c>
      <c r="J39" s="3239">
        <f t="shared" si="0"/>
        <v>1</v>
      </c>
      <c r="K39" s="1453" t="s">
        <v>1210</v>
      </c>
      <c r="L39" s="1454"/>
      <c r="M39" s="1454"/>
      <c r="N39" s="1454"/>
      <c r="O39" s="1454"/>
      <c r="P39" s="1454"/>
      <c r="Q39" s="1454"/>
      <c r="R39" s="1454"/>
      <c r="S39" s="1454"/>
      <c r="T39" s="1454"/>
      <c r="U39" s="1454"/>
      <c r="V39" s="1454"/>
      <c r="W39" s="1454"/>
      <c r="X39" s="1454"/>
      <c r="Y39" s="1454"/>
      <c r="Z39" s="1454"/>
      <c r="AA39" s="1454"/>
      <c r="AB39" s="1455"/>
    </row>
    <row r="40" spans="2:28" s="3233" customFormat="1" ht="324.75" customHeight="1" x14ac:dyDescent="0.35">
      <c r="B40" s="1408" t="s">
        <v>776</v>
      </c>
      <c r="C40" s="1409"/>
      <c r="D40" s="1409"/>
      <c r="E40" s="1409"/>
      <c r="F40" s="1409"/>
      <c r="G40" s="1410"/>
      <c r="H40" s="3242">
        <v>408</v>
      </c>
      <c r="I40" s="3235">
        <v>408</v>
      </c>
      <c r="J40" s="3239">
        <f>+IF(H40="","",H40/I40)</f>
        <v>1</v>
      </c>
      <c r="K40" s="1020" t="s">
        <v>1211</v>
      </c>
      <c r="L40" s="1021"/>
      <c r="M40" s="1021"/>
      <c r="N40" s="1021"/>
      <c r="O40" s="1021"/>
      <c r="P40" s="1021"/>
      <c r="Q40" s="1021"/>
      <c r="R40" s="1021"/>
      <c r="S40" s="1021"/>
      <c r="T40" s="1021"/>
      <c r="U40" s="1021"/>
      <c r="V40" s="1021"/>
      <c r="W40" s="1021"/>
      <c r="X40" s="1021"/>
      <c r="Y40" s="1021"/>
      <c r="Z40" s="1021"/>
      <c r="AA40" s="1021"/>
      <c r="AB40" s="1022"/>
    </row>
    <row r="41" spans="2:28" s="3233" customFormat="1" x14ac:dyDescent="0.35">
      <c r="B41" s="1408" t="s">
        <v>777</v>
      </c>
      <c r="C41" s="1409"/>
      <c r="D41" s="1409"/>
      <c r="E41" s="1409"/>
      <c r="F41" s="1409"/>
      <c r="G41" s="1410"/>
      <c r="H41" s="3242"/>
      <c r="I41" s="3235"/>
      <c r="J41" s="3239" t="str">
        <f t="shared" ref="J41:J42" si="1">+IF(H41="","",H41/I41)</f>
        <v/>
      </c>
      <c r="K41" s="743"/>
      <c r="L41" s="744"/>
      <c r="M41" s="744"/>
      <c r="N41" s="744"/>
      <c r="O41" s="744"/>
      <c r="P41" s="744"/>
      <c r="Q41" s="744"/>
      <c r="R41" s="744"/>
      <c r="S41" s="744"/>
      <c r="T41" s="744"/>
      <c r="U41" s="744"/>
      <c r="V41" s="744"/>
      <c r="W41" s="744"/>
      <c r="X41" s="744"/>
      <c r="Y41" s="744"/>
      <c r="Z41" s="744"/>
      <c r="AA41" s="744"/>
      <c r="AB41" s="745"/>
    </row>
    <row r="42" spans="2:28" s="3233" customFormat="1" ht="15" thickBot="1" x14ac:dyDescent="0.4">
      <c r="B42" s="1408" t="s">
        <v>778</v>
      </c>
      <c r="C42" s="1409"/>
      <c r="D42" s="1409"/>
      <c r="E42" s="1409"/>
      <c r="F42" s="1409"/>
      <c r="G42" s="1410"/>
      <c r="H42" s="3242"/>
      <c r="I42" s="3235"/>
      <c r="J42" s="3239" t="str">
        <f t="shared" si="1"/>
        <v/>
      </c>
      <c r="K42" s="743"/>
      <c r="L42" s="744"/>
      <c r="M42" s="744"/>
      <c r="N42" s="744"/>
      <c r="O42" s="744"/>
      <c r="P42" s="744"/>
      <c r="Q42" s="744"/>
      <c r="R42" s="744"/>
      <c r="S42" s="744"/>
      <c r="T42" s="744"/>
      <c r="U42" s="744"/>
      <c r="V42" s="744"/>
      <c r="W42" s="744"/>
      <c r="X42" s="744"/>
      <c r="Y42" s="744"/>
      <c r="Z42" s="744"/>
      <c r="AA42" s="744"/>
      <c r="AB42" s="745"/>
    </row>
    <row r="43" spans="2:28" s="3233" customFormat="1" ht="15" hidden="1" thickBot="1" x14ac:dyDescent="0.4">
      <c r="B43" s="740"/>
      <c r="C43" s="741"/>
      <c r="D43" s="741"/>
      <c r="E43" s="741"/>
      <c r="F43" s="741"/>
      <c r="G43" s="742"/>
      <c r="H43" s="3242"/>
      <c r="I43" s="3235"/>
      <c r="J43" s="3239" t="e">
        <f t="shared" si="0"/>
        <v>#DIV/0!</v>
      </c>
      <c r="K43" s="743"/>
      <c r="L43" s="744"/>
      <c r="M43" s="744"/>
      <c r="N43" s="744"/>
      <c r="O43" s="744"/>
      <c r="P43" s="744"/>
      <c r="Q43" s="744"/>
      <c r="R43" s="744"/>
      <c r="S43" s="744"/>
      <c r="T43" s="744"/>
      <c r="U43" s="744"/>
      <c r="V43" s="744"/>
      <c r="W43" s="744"/>
      <c r="X43" s="744"/>
      <c r="Y43" s="744"/>
      <c r="Z43" s="744"/>
      <c r="AA43" s="744"/>
      <c r="AB43" s="745"/>
    </row>
    <row r="44" spans="2:28" s="3233" customFormat="1" ht="15" hidden="1" thickBot="1" x14ac:dyDescent="0.4">
      <c r="B44" s="740"/>
      <c r="C44" s="741"/>
      <c r="D44" s="741"/>
      <c r="E44" s="741"/>
      <c r="F44" s="741"/>
      <c r="G44" s="742"/>
      <c r="H44" s="3242"/>
      <c r="I44" s="3235"/>
      <c r="J44" s="3239" t="e">
        <f t="shared" si="0"/>
        <v>#DIV/0!</v>
      </c>
      <c r="K44" s="743"/>
      <c r="L44" s="744"/>
      <c r="M44" s="744"/>
      <c r="N44" s="744"/>
      <c r="O44" s="744"/>
      <c r="P44" s="744"/>
      <c r="Q44" s="744"/>
      <c r="R44" s="744"/>
      <c r="S44" s="744"/>
      <c r="T44" s="744"/>
      <c r="U44" s="744"/>
      <c r="V44" s="744"/>
      <c r="W44" s="744"/>
      <c r="X44" s="744"/>
      <c r="Y44" s="744"/>
      <c r="Z44" s="744"/>
      <c r="AA44" s="744"/>
      <c r="AB44" s="745"/>
    </row>
    <row r="45" spans="2:28" s="3233" customFormat="1" ht="15" hidden="1" thickBot="1" x14ac:dyDescent="0.4">
      <c r="B45" s="740"/>
      <c r="C45" s="741"/>
      <c r="D45" s="741"/>
      <c r="E45" s="741"/>
      <c r="F45" s="741"/>
      <c r="G45" s="742"/>
      <c r="H45" s="3242"/>
      <c r="I45" s="3235"/>
      <c r="J45" s="3239" t="e">
        <f t="shared" si="0"/>
        <v>#DIV/0!</v>
      </c>
      <c r="K45" s="743"/>
      <c r="L45" s="744"/>
      <c r="M45" s="744"/>
      <c r="N45" s="744"/>
      <c r="O45" s="744"/>
      <c r="P45" s="744"/>
      <c r="Q45" s="744"/>
      <c r="R45" s="744"/>
      <c r="S45" s="744"/>
      <c r="T45" s="744"/>
      <c r="U45" s="744"/>
      <c r="V45" s="744"/>
      <c r="W45" s="744"/>
      <c r="X45" s="744"/>
      <c r="Y45" s="744"/>
      <c r="Z45" s="744"/>
      <c r="AA45" s="744"/>
      <c r="AB45" s="745"/>
    </row>
    <row r="46" spans="2:28" s="3233" customFormat="1" ht="15" hidden="1" thickBot="1" x14ac:dyDescent="0.4">
      <c r="B46" s="740"/>
      <c r="C46" s="741"/>
      <c r="D46" s="741"/>
      <c r="E46" s="741"/>
      <c r="F46" s="741"/>
      <c r="G46" s="742"/>
      <c r="H46" s="3242"/>
      <c r="I46" s="3235"/>
      <c r="J46" s="3239" t="e">
        <f t="shared" si="0"/>
        <v>#DIV/0!</v>
      </c>
      <c r="K46" s="743"/>
      <c r="L46" s="744"/>
      <c r="M46" s="744"/>
      <c r="N46" s="744"/>
      <c r="O46" s="744"/>
      <c r="P46" s="744"/>
      <c r="Q46" s="744"/>
      <c r="R46" s="744"/>
      <c r="S46" s="744"/>
      <c r="T46" s="744"/>
      <c r="U46" s="744"/>
      <c r="V46" s="744"/>
      <c r="W46" s="744"/>
      <c r="X46" s="744"/>
      <c r="Y46" s="744"/>
      <c r="Z46" s="744"/>
      <c r="AA46" s="744"/>
      <c r="AB46" s="745"/>
    </row>
    <row r="47" spans="2:28" s="3233" customFormat="1" ht="15" hidden="1" thickBot="1" x14ac:dyDescent="0.4">
      <c r="B47" s="740"/>
      <c r="C47" s="741"/>
      <c r="D47" s="741"/>
      <c r="E47" s="741"/>
      <c r="F47" s="741"/>
      <c r="G47" s="742"/>
      <c r="H47" s="3242"/>
      <c r="I47" s="3235"/>
      <c r="J47" s="3239" t="e">
        <f t="shared" si="0"/>
        <v>#DIV/0!</v>
      </c>
      <c r="K47" s="743"/>
      <c r="L47" s="744"/>
      <c r="M47" s="744"/>
      <c r="N47" s="744"/>
      <c r="O47" s="744"/>
      <c r="P47" s="744"/>
      <c r="Q47" s="744"/>
      <c r="R47" s="744"/>
      <c r="S47" s="744"/>
      <c r="T47" s="744"/>
      <c r="U47" s="744"/>
      <c r="V47" s="744"/>
      <c r="W47" s="744"/>
      <c r="X47" s="744"/>
      <c r="Y47" s="744"/>
      <c r="Z47" s="744"/>
      <c r="AA47" s="744"/>
      <c r="AB47" s="745"/>
    </row>
    <row r="48" spans="2:28" s="3233" customFormat="1" ht="15" hidden="1" thickBot="1" x14ac:dyDescent="0.4">
      <c r="B48" s="740"/>
      <c r="C48" s="741"/>
      <c r="D48" s="741"/>
      <c r="E48" s="741"/>
      <c r="F48" s="741"/>
      <c r="G48" s="742"/>
      <c r="H48" s="3243"/>
      <c r="I48" s="3236"/>
      <c r="J48" s="3239" t="e">
        <f t="shared" si="0"/>
        <v>#DIV/0!</v>
      </c>
      <c r="K48" s="743"/>
      <c r="L48" s="744"/>
      <c r="M48" s="744"/>
      <c r="N48" s="744"/>
      <c r="O48" s="744"/>
      <c r="P48" s="744"/>
      <c r="Q48" s="744"/>
      <c r="R48" s="744"/>
      <c r="S48" s="744"/>
      <c r="T48" s="744"/>
      <c r="U48" s="744"/>
      <c r="V48" s="744"/>
      <c r="W48" s="744"/>
      <c r="X48" s="744"/>
      <c r="Y48" s="744"/>
      <c r="Z48" s="744"/>
      <c r="AA48" s="744"/>
      <c r="AB48" s="745"/>
    </row>
    <row r="49" spans="2:28" s="3233" customFormat="1" ht="15.75" customHeight="1" thickBot="1" x14ac:dyDescent="0.4">
      <c r="B49" s="746" t="s">
        <v>46</v>
      </c>
      <c r="C49" s="747"/>
      <c r="D49" s="747"/>
      <c r="E49" s="747"/>
      <c r="F49" s="747"/>
      <c r="G49" s="748"/>
      <c r="H49" s="3244">
        <f>SUM(H37:H48)</f>
        <v>1065</v>
      </c>
      <c r="I49" s="3244">
        <f>SUM(I37:I48)</f>
        <v>1065</v>
      </c>
      <c r="J49" s="3252">
        <f>+H49/I49</f>
        <v>1</v>
      </c>
      <c r="K49" s="749"/>
      <c r="L49" s="750"/>
      <c r="M49" s="750"/>
      <c r="N49" s="750"/>
      <c r="O49" s="750"/>
      <c r="P49" s="750"/>
      <c r="Q49" s="750"/>
      <c r="R49" s="750"/>
      <c r="S49" s="750"/>
      <c r="T49" s="750"/>
      <c r="U49" s="750"/>
      <c r="V49" s="750"/>
      <c r="W49" s="750"/>
      <c r="X49" s="750"/>
      <c r="Y49" s="750"/>
      <c r="Z49" s="750"/>
      <c r="AA49" s="750"/>
      <c r="AB49" s="751"/>
    </row>
    <row r="50" spans="2:28" s="3233" customFormat="1" ht="6" customHeight="1" thickBot="1" x14ac:dyDescent="0.4">
      <c r="B50" s="718"/>
      <c r="C50" s="719"/>
      <c r="D50" s="719"/>
      <c r="E50" s="719"/>
      <c r="F50" s="719"/>
      <c r="G50" s="719"/>
      <c r="H50" s="719"/>
      <c r="I50" s="719"/>
      <c r="J50" s="719"/>
      <c r="K50" s="719"/>
      <c r="L50" s="719"/>
      <c r="M50" s="719"/>
      <c r="N50" s="719"/>
      <c r="O50" s="719"/>
      <c r="P50" s="719"/>
      <c r="Q50" s="719"/>
      <c r="R50" s="719"/>
      <c r="S50" s="719"/>
      <c r="T50" s="719"/>
      <c r="U50" s="719"/>
      <c r="V50" s="719"/>
      <c r="W50" s="719"/>
      <c r="X50" s="719"/>
      <c r="Y50" s="719"/>
      <c r="Z50" s="719"/>
      <c r="AA50" s="719"/>
      <c r="AB50" s="720"/>
    </row>
    <row r="51" spans="2:28" s="3233" customFormat="1" ht="14.5" customHeight="1" thickBot="1" x14ac:dyDescent="0.4">
      <c r="B51" s="721" t="s">
        <v>981</v>
      </c>
      <c r="C51" s="722"/>
      <c r="D51" s="722"/>
      <c r="E51" s="722"/>
      <c r="F51" s="722"/>
      <c r="G51" s="722"/>
      <c r="H51" s="722"/>
      <c r="I51" s="722"/>
      <c r="J51" s="722"/>
      <c r="K51" s="722"/>
      <c r="L51" s="722"/>
      <c r="M51" s="722"/>
      <c r="N51" s="722"/>
      <c r="O51" s="722"/>
      <c r="P51" s="722"/>
      <c r="Q51" s="722"/>
      <c r="R51" s="722"/>
      <c r="S51" s="722"/>
      <c r="T51" s="722"/>
      <c r="U51" s="722"/>
      <c r="V51" s="722"/>
      <c r="W51" s="722"/>
      <c r="X51" s="722"/>
      <c r="Y51" s="722"/>
      <c r="Z51" s="722"/>
      <c r="AA51" s="722"/>
      <c r="AB51" s="723"/>
    </row>
    <row r="52" spans="2:28" s="3249" customFormat="1" ht="18" customHeight="1" x14ac:dyDescent="0.3">
      <c r="B52" s="3250"/>
      <c r="C52" s="3246"/>
      <c r="D52" s="3246"/>
      <c r="E52" s="3246"/>
      <c r="F52" s="3246"/>
      <c r="G52" s="3246"/>
      <c r="H52" s="3246"/>
      <c r="I52" s="3246"/>
      <c r="J52" s="3246"/>
      <c r="K52" s="3246"/>
      <c r="L52" s="3246"/>
      <c r="M52" s="3246"/>
      <c r="N52" s="3246"/>
      <c r="O52" s="3246"/>
      <c r="P52" s="3246"/>
      <c r="Q52" s="3246"/>
      <c r="R52" s="3246"/>
      <c r="S52" s="3246"/>
      <c r="T52" s="3246"/>
      <c r="U52" s="3246"/>
      <c r="V52" s="3246"/>
      <c r="W52" s="3246"/>
      <c r="X52" s="3246"/>
      <c r="Y52" s="3246"/>
      <c r="Z52" s="3246"/>
      <c r="AA52" s="3246"/>
      <c r="AB52" s="3251"/>
    </row>
    <row r="53" spans="2:28" s="3249" customFormat="1" ht="18" customHeight="1" x14ac:dyDescent="0.3">
      <c r="B53" s="3250"/>
      <c r="C53" s="3247"/>
      <c r="D53" s="3247"/>
      <c r="E53" s="3247"/>
      <c r="F53" s="3247"/>
      <c r="G53" s="3247"/>
      <c r="H53" s="3247"/>
      <c r="I53" s="3247"/>
      <c r="J53" s="3247"/>
      <c r="K53" s="3247"/>
      <c r="L53" s="3247"/>
      <c r="M53" s="3247"/>
      <c r="N53" s="3247"/>
      <c r="O53" s="3247"/>
      <c r="P53" s="3247"/>
      <c r="Q53" s="3247"/>
      <c r="R53" s="3247"/>
      <c r="S53" s="3247"/>
      <c r="T53" s="3247"/>
      <c r="U53" s="3247"/>
      <c r="V53" s="3247"/>
      <c r="W53" s="3247"/>
      <c r="X53" s="3247"/>
      <c r="Y53" s="3247"/>
      <c r="Z53" s="3247"/>
      <c r="AA53" s="3247"/>
      <c r="AB53" s="3251"/>
    </row>
    <row r="54" spans="2:28" s="3249" customFormat="1" ht="18" customHeight="1" x14ac:dyDescent="0.3">
      <c r="B54" s="3250"/>
      <c r="C54" s="3247"/>
      <c r="D54" s="3247"/>
      <c r="E54" s="3247"/>
      <c r="F54" s="3247"/>
      <c r="G54" s="3247"/>
      <c r="H54" s="3247"/>
      <c r="I54" s="3247"/>
      <c r="J54" s="3247"/>
      <c r="K54" s="3247"/>
      <c r="L54" s="3247"/>
      <c r="M54" s="3247"/>
      <c r="N54" s="3247"/>
      <c r="O54" s="3247"/>
      <c r="P54" s="3247"/>
      <c r="Q54" s="3247"/>
      <c r="R54" s="3247"/>
      <c r="S54" s="3247"/>
      <c r="T54" s="3247"/>
      <c r="U54" s="3247"/>
      <c r="V54" s="3247"/>
      <c r="W54" s="3247"/>
      <c r="X54" s="3247"/>
      <c r="Y54" s="3247"/>
      <c r="Z54" s="3247"/>
      <c r="AA54" s="3247"/>
      <c r="AB54" s="3251"/>
    </row>
    <row r="55" spans="2:28" s="3249" customFormat="1" ht="18" customHeight="1" x14ac:dyDescent="0.3">
      <c r="B55" s="3250"/>
      <c r="C55" s="3247"/>
      <c r="D55" s="3247"/>
      <c r="E55" s="3247"/>
      <c r="F55" s="3247"/>
      <c r="G55" s="3247"/>
      <c r="H55" s="3247"/>
      <c r="I55" s="3247"/>
      <c r="J55" s="3247"/>
      <c r="K55" s="3247"/>
      <c r="L55" s="3247"/>
      <c r="M55" s="3247"/>
      <c r="N55" s="3247"/>
      <c r="O55" s="3247"/>
      <c r="P55" s="3247"/>
      <c r="Q55" s="3247"/>
      <c r="R55" s="3247"/>
      <c r="S55" s="3247"/>
      <c r="T55" s="3247"/>
      <c r="U55" s="3247"/>
      <c r="V55" s="3247"/>
      <c r="W55" s="3247"/>
      <c r="X55" s="3247"/>
      <c r="Y55" s="3247"/>
      <c r="Z55" s="3247"/>
      <c r="AA55" s="3247"/>
      <c r="AB55" s="3251"/>
    </row>
    <row r="56" spans="2:28" s="3249" customFormat="1" ht="18" customHeight="1" x14ac:dyDescent="0.3">
      <c r="B56" s="3250"/>
      <c r="C56" s="3247"/>
      <c r="D56" s="3247"/>
      <c r="E56" s="3247"/>
      <c r="F56" s="3247"/>
      <c r="G56" s="3247"/>
      <c r="H56" s="3247"/>
      <c r="I56" s="3247"/>
      <c r="J56" s="3247"/>
      <c r="K56" s="3247"/>
      <c r="L56" s="3247"/>
      <c r="M56" s="3247"/>
      <c r="N56" s="3247"/>
      <c r="O56" s="3247"/>
      <c r="P56" s="3247"/>
      <c r="Q56" s="3247"/>
      <c r="R56" s="3247"/>
      <c r="S56" s="3247"/>
      <c r="T56" s="3247"/>
      <c r="U56" s="3247"/>
      <c r="V56" s="3247"/>
      <c r="W56" s="3247"/>
      <c r="X56" s="3247"/>
      <c r="Y56" s="3247"/>
      <c r="Z56" s="3247"/>
      <c r="AA56" s="3247"/>
      <c r="AB56" s="3251"/>
    </row>
    <row r="57" spans="2:28" s="3249" customFormat="1" ht="18" customHeight="1" x14ac:dyDescent="0.3">
      <c r="B57" s="3250"/>
      <c r="C57" s="3247"/>
      <c r="D57" s="3247"/>
      <c r="E57" s="3247"/>
      <c r="F57" s="3247"/>
      <c r="G57" s="3247"/>
      <c r="H57" s="3247"/>
      <c r="I57" s="3247"/>
      <c r="J57" s="3247"/>
      <c r="K57" s="3247"/>
      <c r="L57" s="3247"/>
      <c r="M57" s="3247"/>
      <c r="N57" s="3247"/>
      <c r="O57" s="3247"/>
      <c r="P57" s="3247"/>
      <c r="Q57" s="3247"/>
      <c r="R57" s="3247"/>
      <c r="S57" s="3247"/>
      <c r="T57" s="3247"/>
      <c r="U57" s="3247"/>
      <c r="V57" s="3247"/>
      <c r="W57" s="3247"/>
      <c r="X57" s="3247"/>
      <c r="Y57" s="3247"/>
      <c r="Z57" s="3247"/>
      <c r="AA57" s="3247"/>
      <c r="AB57" s="3251"/>
    </row>
    <row r="58" spans="2:28" s="3249" customFormat="1" ht="18" customHeight="1" x14ac:dyDescent="0.3">
      <c r="B58" s="3250"/>
      <c r="C58" s="3247"/>
      <c r="D58" s="3247"/>
      <c r="E58" s="3247"/>
      <c r="F58" s="3247"/>
      <c r="G58" s="3247"/>
      <c r="H58" s="3247"/>
      <c r="I58" s="3247"/>
      <c r="J58" s="3247"/>
      <c r="K58" s="3247"/>
      <c r="L58" s="3247"/>
      <c r="M58" s="3247"/>
      <c r="N58" s="3247"/>
      <c r="O58" s="3247"/>
      <c r="P58" s="3247"/>
      <c r="Q58" s="3247"/>
      <c r="R58" s="3247"/>
      <c r="S58" s="3247"/>
      <c r="T58" s="3247"/>
      <c r="U58" s="3247"/>
      <c r="V58" s="3247"/>
      <c r="W58" s="3247"/>
      <c r="X58" s="3247"/>
      <c r="Y58" s="3247"/>
      <c r="Z58" s="3247"/>
      <c r="AA58" s="3247"/>
      <c r="AB58" s="3251"/>
    </row>
    <row r="59" spans="2:28" s="3249" customFormat="1" ht="18" customHeight="1" x14ac:dyDescent="0.3">
      <c r="B59" s="3250"/>
      <c r="C59" s="3247"/>
      <c r="D59" s="3247"/>
      <c r="E59" s="3247"/>
      <c r="F59" s="3247"/>
      <c r="G59" s="3247"/>
      <c r="H59" s="3247"/>
      <c r="I59" s="3247"/>
      <c r="J59" s="3247"/>
      <c r="K59" s="3247"/>
      <c r="L59" s="3247"/>
      <c r="M59" s="3247"/>
      <c r="N59" s="3247"/>
      <c r="O59" s="3247"/>
      <c r="P59" s="3247"/>
      <c r="Q59" s="3247"/>
      <c r="R59" s="3247"/>
      <c r="S59" s="3247"/>
      <c r="T59" s="3247"/>
      <c r="U59" s="3247"/>
      <c r="V59" s="3247"/>
      <c r="W59" s="3247"/>
      <c r="X59" s="3247"/>
      <c r="Y59" s="3247"/>
      <c r="Z59" s="3247"/>
      <c r="AA59" s="3247"/>
      <c r="AB59" s="3251"/>
    </row>
    <row r="60" spans="2:28" s="3249" customFormat="1" ht="18" customHeight="1" x14ac:dyDescent="0.3">
      <c r="B60" s="3250"/>
      <c r="C60" s="3247"/>
      <c r="D60" s="3247"/>
      <c r="E60" s="3247"/>
      <c r="F60" s="3247"/>
      <c r="G60" s="3247"/>
      <c r="H60" s="3247"/>
      <c r="I60" s="3247"/>
      <c r="J60" s="3247"/>
      <c r="K60" s="3247"/>
      <c r="L60" s="3247"/>
      <c r="M60" s="3247"/>
      <c r="N60" s="3247"/>
      <c r="O60" s="3247"/>
      <c r="P60" s="3247"/>
      <c r="Q60" s="3247"/>
      <c r="R60" s="3247"/>
      <c r="S60" s="3247"/>
      <c r="T60" s="3247"/>
      <c r="U60" s="3247"/>
      <c r="V60" s="3247"/>
      <c r="W60" s="3247"/>
      <c r="X60" s="3247"/>
      <c r="Y60" s="3247"/>
      <c r="Z60" s="3247"/>
      <c r="AA60" s="3247"/>
      <c r="AB60" s="3251"/>
    </row>
    <row r="61" spans="2:28" s="3249" customFormat="1" ht="18" customHeight="1" thickBot="1" x14ac:dyDescent="0.35">
      <c r="B61" s="3250"/>
      <c r="C61" s="3248"/>
      <c r="D61" s="3248"/>
      <c r="E61" s="3248"/>
      <c r="F61" s="3248"/>
      <c r="G61" s="3248"/>
      <c r="H61" s="3248"/>
      <c r="I61" s="3248"/>
      <c r="J61" s="3248"/>
      <c r="K61" s="3248"/>
      <c r="L61" s="3248"/>
      <c r="M61" s="3248"/>
      <c r="N61" s="3248"/>
      <c r="O61" s="3248"/>
      <c r="P61" s="3248"/>
      <c r="Q61" s="3248"/>
      <c r="R61" s="3248"/>
      <c r="S61" s="3248"/>
      <c r="T61" s="3248"/>
      <c r="U61" s="3248"/>
      <c r="V61" s="3248"/>
      <c r="W61" s="3248"/>
      <c r="X61" s="3248"/>
      <c r="Y61" s="3248"/>
      <c r="Z61" s="3248"/>
      <c r="AA61" s="3248"/>
      <c r="AB61" s="3251"/>
    </row>
    <row r="62" spans="2:28" ht="6" customHeight="1" thickBot="1" x14ac:dyDescent="0.4">
      <c r="B62" s="733"/>
      <c r="C62" s="734"/>
      <c r="D62" s="734"/>
      <c r="E62" s="734"/>
      <c r="F62" s="734"/>
      <c r="G62" s="734"/>
      <c r="H62" s="734"/>
      <c r="I62" s="734"/>
      <c r="J62" s="734"/>
      <c r="K62" s="734"/>
      <c r="L62" s="734"/>
      <c r="M62" s="734"/>
      <c r="N62" s="734"/>
      <c r="O62" s="734"/>
      <c r="P62" s="734"/>
      <c r="Q62" s="734"/>
      <c r="R62" s="734"/>
      <c r="S62" s="734"/>
      <c r="T62" s="734"/>
      <c r="U62" s="734"/>
      <c r="V62" s="734"/>
      <c r="W62" s="734"/>
      <c r="X62" s="734"/>
      <c r="Y62" s="734"/>
      <c r="Z62" s="734"/>
      <c r="AA62" s="734"/>
      <c r="AB62" s="735"/>
    </row>
    <row r="63" spans="2:28" ht="27" customHeight="1" x14ac:dyDescent="0.35">
      <c r="B63" s="736" t="s">
        <v>41</v>
      </c>
      <c r="C63" s="737"/>
      <c r="D63" s="737"/>
      <c r="E63" s="737"/>
      <c r="F63" s="737"/>
      <c r="G63" s="737"/>
      <c r="H63" s="737" t="s">
        <v>68</v>
      </c>
      <c r="I63" s="737"/>
      <c r="J63" s="737" t="s">
        <v>48</v>
      </c>
      <c r="K63" s="737"/>
      <c r="L63" s="737"/>
      <c r="M63" s="737"/>
      <c r="N63" s="737" t="s">
        <v>49</v>
      </c>
      <c r="O63" s="737"/>
      <c r="P63" s="737"/>
      <c r="Q63" s="737"/>
      <c r="R63" s="737"/>
      <c r="S63" s="737"/>
      <c r="T63" s="737"/>
      <c r="U63" s="737"/>
      <c r="V63" s="738" t="s">
        <v>50</v>
      </c>
      <c r="W63" s="738"/>
      <c r="X63" s="738"/>
      <c r="Y63" s="738"/>
      <c r="Z63" s="738"/>
      <c r="AA63" s="738"/>
      <c r="AB63" s="739"/>
    </row>
    <row r="64" spans="2:28" ht="45" customHeight="1" x14ac:dyDescent="0.35">
      <c r="B64" s="1450" t="s">
        <v>773</v>
      </c>
      <c r="C64" s="1048"/>
      <c r="D64" s="1048"/>
      <c r="E64" s="1048"/>
      <c r="F64" s="1048"/>
      <c r="G64" s="1048"/>
      <c r="H64" s="1470">
        <v>1</v>
      </c>
      <c r="I64" s="1470"/>
      <c r="J64" s="2523">
        <v>1</v>
      </c>
      <c r="K64" s="2524"/>
      <c r="L64" s="2524"/>
      <c r="M64" s="2525"/>
      <c r="N64" s="1284" t="s">
        <v>779</v>
      </c>
      <c r="O64" s="1284"/>
      <c r="P64" s="1284"/>
      <c r="Q64" s="1284"/>
      <c r="R64" s="1284"/>
      <c r="S64" s="1284"/>
      <c r="T64" s="1284"/>
      <c r="U64" s="1284"/>
      <c r="V64" s="716" t="s">
        <v>780</v>
      </c>
      <c r="W64" s="716"/>
      <c r="X64" s="716"/>
      <c r="Y64" s="716"/>
      <c r="Z64" s="716"/>
      <c r="AA64" s="716"/>
      <c r="AB64" s="717"/>
    </row>
    <row r="65" spans="2:28" ht="45" customHeight="1" x14ac:dyDescent="0.35">
      <c r="B65" s="1450" t="s">
        <v>774</v>
      </c>
      <c r="C65" s="1048"/>
      <c r="D65" s="1048"/>
      <c r="E65" s="1048"/>
      <c r="F65" s="1048"/>
      <c r="G65" s="1048"/>
      <c r="H65" s="1470">
        <v>1</v>
      </c>
      <c r="I65" s="1470"/>
      <c r="J65" s="2523">
        <v>1</v>
      </c>
      <c r="K65" s="2524"/>
      <c r="L65" s="2524"/>
      <c r="M65" s="2525"/>
      <c r="N65" s="1284" t="s">
        <v>779</v>
      </c>
      <c r="O65" s="1284"/>
      <c r="P65" s="1284"/>
      <c r="Q65" s="1284"/>
      <c r="R65" s="1284"/>
      <c r="S65" s="1284"/>
      <c r="T65" s="1284"/>
      <c r="U65" s="1284"/>
      <c r="V65" s="716" t="s">
        <v>780</v>
      </c>
      <c r="W65" s="716"/>
      <c r="X65" s="716"/>
      <c r="Y65" s="716"/>
      <c r="Z65" s="716"/>
      <c r="AA65" s="716"/>
      <c r="AB65" s="717"/>
    </row>
    <row r="66" spans="2:28" ht="45" customHeight="1" x14ac:dyDescent="0.35">
      <c r="B66" s="1450" t="s">
        <v>775</v>
      </c>
      <c r="C66" s="1048"/>
      <c r="D66" s="1048"/>
      <c r="E66" s="1048"/>
      <c r="F66" s="1048"/>
      <c r="G66" s="1048"/>
      <c r="H66" s="1470">
        <v>1</v>
      </c>
      <c r="I66" s="1470"/>
      <c r="J66" s="2523">
        <v>1</v>
      </c>
      <c r="K66" s="2524"/>
      <c r="L66" s="2524"/>
      <c r="M66" s="2525"/>
      <c r="N66" s="1284" t="s">
        <v>779</v>
      </c>
      <c r="O66" s="1284"/>
      <c r="P66" s="1284"/>
      <c r="Q66" s="1284"/>
      <c r="R66" s="1284"/>
      <c r="S66" s="1284"/>
      <c r="T66" s="1284"/>
      <c r="U66" s="1284"/>
      <c r="V66" s="716" t="s">
        <v>780</v>
      </c>
      <c r="W66" s="716"/>
      <c r="X66" s="716"/>
      <c r="Y66" s="716"/>
      <c r="Z66" s="716"/>
      <c r="AA66" s="716"/>
      <c r="AB66" s="717"/>
    </row>
    <row r="67" spans="2:28" ht="45" customHeight="1" x14ac:dyDescent="0.35">
      <c r="B67" s="1450" t="str">
        <f>+B40</f>
        <v>BIMESTRE 4</v>
      </c>
      <c r="C67" s="1048"/>
      <c r="D67" s="1048"/>
      <c r="E67" s="1048"/>
      <c r="F67" s="1048"/>
      <c r="G67" s="1048"/>
      <c r="H67" s="2438">
        <v>1</v>
      </c>
      <c r="I67" s="2439"/>
      <c r="J67" s="3061">
        <f>+J40</f>
        <v>1</v>
      </c>
      <c r="K67" s="3062"/>
      <c r="L67" s="3062"/>
      <c r="M67" s="3062"/>
      <c r="N67" s="1284" t="s">
        <v>779</v>
      </c>
      <c r="O67" s="1284"/>
      <c r="P67" s="1284"/>
      <c r="Q67" s="1284"/>
      <c r="R67" s="1284"/>
      <c r="S67" s="1284"/>
      <c r="T67" s="1284"/>
      <c r="U67" s="1284"/>
      <c r="V67" s="716" t="s">
        <v>780</v>
      </c>
      <c r="W67" s="716"/>
      <c r="X67" s="716"/>
      <c r="Y67" s="716"/>
      <c r="Z67" s="716"/>
      <c r="AA67" s="716"/>
      <c r="AB67" s="717"/>
    </row>
    <row r="68" spans="2:28" x14ac:dyDescent="0.35">
      <c r="B68" s="704" t="str">
        <f t="shared" ref="B68:B69" si="2">+B41</f>
        <v>BIMESTRE 5</v>
      </c>
      <c r="C68" s="705"/>
      <c r="D68" s="705"/>
      <c r="E68" s="705"/>
      <c r="F68" s="705"/>
      <c r="G68" s="705"/>
      <c r="H68" s="705"/>
      <c r="I68" s="705"/>
      <c r="J68" s="705"/>
      <c r="K68" s="705"/>
      <c r="L68" s="705"/>
      <c r="M68" s="705"/>
      <c r="N68" s="705"/>
      <c r="O68" s="705"/>
      <c r="P68" s="705"/>
      <c r="Q68" s="705"/>
      <c r="R68" s="705"/>
      <c r="S68" s="705"/>
      <c r="T68" s="705"/>
      <c r="U68" s="705"/>
      <c r="V68" s="705"/>
      <c r="W68" s="705"/>
      <c r="X68" s="705"/>
      <c r="Y68" s="705"/>
      <c r="Z68" s="705"/>
      <c r="AA68" s="705"/>
      <c r="AB68" s="706"/>
    </row>
    <row r="69" spans="2:28" ht="15" thickBot="1" x14ac:dyDescent="0.4">
      <c r="B69" s="704" t="str">
        <f t="shared" si="2"/>
        <v>BIMESTRE 6</v>
      </c>
      <c r="C69" s="705"/>
      <c r="D69" s="705"/>
      <c r="E69" s="705"/>
      <c r="F69" s="705"/>
      <c r="G69" s="705"/>
      <c r="H69" s="705"/>
      <c r="I69" s="705"/>
      <c r="J69" s="705"/>
      <c r="K69" s="705"/>
      <c r="L69" s="705"/>
      <c r="M69" s="705"/>
      <c r="N69" s="705"/>
      <c r="O69" s="705"/>
      <c r="P69" s="705"/>
      <c r="Q69" s="705"/>
      <c r="R69" s="705"/>
      <c r="S69" s="705"/>
      <c r="T69" s="705"/>
      <c r="U69" s="705"/>
      <c r="V69" s="705"/>
      <c r="W69" s="705"/>
      <c r="X69" s="705"/>
      <c r="Y69" s="705"/>
      <c r="Z69" s="705"/>
      <c r="AA69" s="705"/>
      <c r="AB69" s="706"/>
    </row>
    <row r="70" spans="2:28" ht="15" hidden="1" thickBot="1" x14ac:dyDescent="0.4">
      <c r="B70" s="704"/>
      <c r="C70" s="705"/>
      <c r="D70" s="705"/>
      <c r="E70" s="705"/>
      <c r="F70" s="705"/>
      <c r="G70" s="705"/>
      <c r="H70" s="705"/>
      <c r="I70" s="705"/>
      <c r="J70" s="705"/>
      <c r="K70" s="705"/>
      <c r="L70" s="705"/>
      <c r="M70" s="705"/>
      <c r="N70" s="705"/>
      <c r="O70" s="705"/>
      <c r="P70" s="705"/>
      <c r="Q70" s="705"/>
      <c r="R70" s="705"/>
      <c r="S70" s="705"/>
      <c r="T70" s="705"/>
      <c r="U70" s="705"/>
      <c r="V70" s="705"/>
      <c r="W70" s="705"/>
      <c r="X70" s="705"/>
      <c r="Y70" s="705"/>
      <c r="Z70" s="705"/>
      <c r="AA70" s="705"/>
      <c r="AB70" s="706"/>
    </row>
    <row r="71" spans="2:28" ht="15" hidden="1" thickBot="1" x14ac:dyDescent="0.4">
      <c r="B71" s="704"/>
      <c r="C71" s="705"/>
      <c r="D71" s="705"/>
      <c r="E71" s="705"/>
      <c r="F71" s="705"/>
      <c r="G71" s="705"/>
      <c r="H71" s="705"/>
      <c r="I71" s="705"/>
      <c r="J71" s="705"/>
      <c r="K71" s="705"/>
      <c r="L71" s="705"/>
      <c r="M71" s="705"/>
      <c r="N71" s="705"/>
      <c r="O71" s="705"/>
      <c r="P71" s="705"/>
      <c r="Q71" s="705"/>
      <c r="R71" s="705"/>
      <c r="S71" s="705"/>
      <c r="T71" s="705"/>
      <c r="U71" s="705"/>
      <c r="V71" s="705"/>
      <c r="W71" s="705"/>
      <c r="X71" s="705"/>
      <c r="Y71" s="705"/>
      <c r="Z71" s="705"/>
      <c r="AA71" s="705"/>
      <c r="AB71" s="706"/>
    </row>
    <row r="72" spans="2:28" ht="15" hidden="1" thickBot="1" x14ac:dyDescent="0.4">
      <c r="B72" s="704"/>
      <c r="C72" s="705"/>
      <c r="D72" s="705"/>
      <c r="E72" s="705"/>
      <c r="F72" s="705"/>
      <c r="G72" s="705"/>
      <c r="H72" s="705"/>
      <c r="I72" s="705"/>
      <c r="J72" s="705"/>
      <c r="K72" s="705"/>
      <c r="L72" s="705"/>
      <c r="M72" s="705"/>
      <c r="N72" s="705"/>
      <c r="O72" s="705"/>
      <c r="P72" s="705"/>
      <c r="Q72" s="705"/>
      <c r="R72" s="705"/>
      <c r="S72" s="705"/>
      <c r="T72" s="705"/>
      <c r="U72" s="705"/>
      <c r="V72" s="705"/>
      <c r="W72" s="705"/>
      <c r="X72" s="705"/>
      <c r="Y72" s="705"/>
      <c r="Z72" s="705"/>
      <c r="AA72" s="705"/>
      <c r="AB72" s="706"/>
    </row>
    <row r="73" spans="2:28" ht="15" hidden="1" thickBot="1" x14ac:dyDescent="0.4">
      <c r="B73" s="704"/>
      <c r="C73" s="705"/>
      <c r="D73" s="705"/>
      <c r="E73" s="705"/>
      <c r="F73" s="705"/>
      <c r="G73" s="705"/>
      <c r="H73" s="705"/>
      <c r="I73" s="705"/>
      <c r="J73" s="705"/>
      <c r="K73" s="705"/>
      <c r="L73" s="705"/>
      <c r="M73" s="705"/>
      <c r="N73" s="705"/>
      <c r="O73" s="705"/>
      <c r="P73" s="705"/>
      <c r="Q73" s="705"/>
      <c r="R73" s="705"/>
      <c r="S73" s="705"/>
      <c r="T73" s="705"/>
      <c r="U73" s="705"/>
      <c r="V73" s="705"/>
      <c r="W73" s="705"/>
      <c r="X73" s="705"/>
      <c r="Y73" s="705"/>
      <c r="Z73" s="705"/>
      <c r="AA73" s="705"/>
      <c r="AB73" s="706"/>
    </row>
    <row r="74" spans="2:28" ht="15" hidden="1" thickBot="1" x14ac:dyDescent="0.4">
      <c r="B74" s="704"/>
      <c r="C74" s="705"/>
      <c r="D74" s="705"/>
      <c r="E74" s="705"/>
      <c r="F74" s="705"/>
      <c r="G74" s="705"/>
      <c r="H74" s="705"/>
      <c r="I74" s="705"/>
      <c r="J74" s="705"/>
      <c r="K74" s="705"/>
      <c r="L74" s="705"/>
      <c r="M74" s="705"/>
      <c r="N74" s="705"/>
      <c r="O74" s="705"/>
      <c r="P74" s="705"/>
      <c r="Q74" s="705"/>
      <c r="R74" s="705"/>
      <c r="S74" s="705"/>
      <c r="T74" s="705"/>
      <c r="U74" s="705"/>
      <c r="V74" s="705"/>
      <c r="W74" s="705"/>
      <c r="X74" s="705"/>
      <c r="Y74" s="705"/>
      <c r="Z74" s="705"/>
      <c r="AA74" s="705"/>
      <c r="AB74" s="706"/>
    </row>
    <row r="75" spans="2:28" ht="15.75" hidden="1" customHeight="1" x14ac:dyDescent="0.35">
      <c r="B75" s="707"/>
      <c r="C75" s="708"/>
      <c r="D75" s="708"/>
      <c r="E75" s="708"/>
      <c r="F75" s="708"/>
      <c r="G75" s="708"/>
      <c r="H75" s="708"/>
      <c r="I75" s="708"/>
      <c r="J75" s="708"/>
      <c r="K75" s="708"/>
      <c r="L75" s="708"/>
      <c r="M75" s="708"/>
      <c r="N75" s="708"/>
      <c r="O75" s="708"/>
      <c r="P75" s="708"/>
      <c r="Q75" s="708"/>
      <c r="R75" s="708"/>
      <c r="S75" s="708"/>
      <c r="T75" s="708"/>
      <c r="U75" s="708"/>
      <c r="V75" s="708"/>
      <c r="W75" s="708"/>
      <c r="X75" s="708"/>
      <c r="Y75" s="708"/>
      <c r="Z75" s="708"/>
      <c r="AA75" s="708"/>
      <c r="AB75" s="709"/>
    </row>
    <row r="76" spans="2:28" ht="4.5" customHeight="1" thickBot="1" x14ac:dyDescent="0.4">
      <c r="B76" s="690"/>
      <c r="C76" s="691"/>
      <c r="D76" s="691"/>
      <c r="E76" s="691"/>
      <c r="F76" s="691"/>
      <c r="G76" s="691"/>
      <c r="H76" s="691"/>
      <c r="I76" s="691"/>
      <c r="J76" s="691"/>
      <c r="K76" s="691"/>
      <c r="L76" s="691"/>
      <c r="M76" s="691"/>
      <c r="N76" s="691"/>
      <c r="O76" s="691"/>
      <c r="P76" s="691"/>
      <c r="Q76" s="691"/>
      <c r="R76" s="691"/>
      <c r="S76" s="691"/>
      <c r="T76" s="691"/>
      <c r="U76" s="691"/>
      <c r="V76" s="691"/>
      <c r="W76" s="691"/>
      <c r="X76" s="691"/>
      <c r="Y76" s="691"/>
      <c r="Z76" s="691"/>
      <c r="AA76" s="691"/>
      <c r="AB76" s="692"/>
    </row>
    <row r="77" spans="2:28" ht="14.5" customHeight="1" x14ac:dyDescent="0.35">
      <c r="B77" s="693" t="s">
        <v>987</v>
      </c>
      <c r="C77" s="694"/>
      <c r="D77" s="694"/>
      <c r="E77" s="694"/>
      <c r="F77" s="694"/>
      <c r="G77" s="694"/>
      <c r="H77" s="695" t="s">
        <v>988</v>
      </c>
      <c r="I77" s="695"/>
      <c r="J77" s="695"/>
      <c r="K77" s="695"/>
      <c r="L77" s="695"/>
      <c r="M77" s="695"/>
      <c r="N77" s="695"/>
      <c r="O77" s="695"/>
      <c r="P77" s="695"/>
      <c r="Q77" s="695"/>
      <c r="R77" s="696"/>
      <c r="S77" s="697" t="s">
        <v>989</v>
      </c>
      <c r="T77" s="695"/>
      <c r="U77" s="695"/>
      <c r="V77" s="695"/>
      <c r="W77" s="695"/>
      <c r="X77" s="695"/>
      <c r="Y77" s="695"/>
      <c r="Z77" s="695"/>
      <c r="AA77" s="695"/>
      <c r="AB77" s="696"/>
    </row>
    <row r="78" spans="2:28" ht="16" customHeight="1" thickBot="1" x14ac:dyDescent="0.4">
      <c r="B78" s="693"/>
      <c r="C78" s="694"/>
      <c r="D78" s="694"/>
      <c r="E78" s="694"/>
      <c r="F78" s="694"/>
      <c r="G78" s="694"/>
      <c r="H78" s="695"/>
      <c r="I78" s="695"/>
      <c r="J78" s="695"/>
      <c r="K78" s="695"/>
      <c r="L78" s="695"/>
      <c r="M78" s="695"/>
      <c r="N78" s="695"/>
      <c r="O78" s="695"/>
      <c r="P78" s="695"/>
      <c r="Q78" s="695"/>
      <c r="R78" s="696"/>
      <c r="S78" s="697"/>
      <c r="T78" s="695"/>
      <c r="U78" s="695"/>
      <c r="V78" s="695"/>
      <c r="W78" s="695"/>
      <c r="X78" s="695"/>
      <c r="Y78" s="695"/>
      <c r="Z78" s="695"/>
      <c r="AA78" s="695"/>
      <c r="AB78" s="696"/>
    </row>
    <row r="79" spans="2:28" ht="50.15" customHeight="1" thickBot="1" x14ac:dyDescent="0.4">
      <c r="B79" s="698">
        <f>+J49</f>
        <v>1</v>
      </c>
      <c r="C79" s="699"/>
      <c r="D79" s="699"/>
      <c r="E79" s="699"/>
      <c r="F79" s="699"/>
      <c r="G79" s="700"/>
      <c r="H79" s="701" t="s">
        <v>990</v>
      </c>
      <c r="I79" s="702"/>
      <c r="J79" s="702"/>
      <c r="K79" s="702"/>
      <c r="L79" s="702"/>
      <c r="M79" s="702"/>
      <c r="N79" s="702"/>
      <c r="O79" s="702"/>
      <c r="P79" s="702"/>
      <c r="Q79" s="702"/>
      <c r="R79" s="703"/>
      <c r="S79" s="690"/>
      <c r="T79" s="691"/>
      <c r="U79" s="691"/>
      <c r="V79" s="691"/>
      <c r="W79" s="691"/>
      <c r="X79" s="691"/>
      <c r="Y79" s="691"/>
      <c r="Z79" s="691"/>
      <c r="AA79" s="691"/>
      <c r="AB79" s="692"/>
    </row>
    <row r="80" spans="2:28" ht="4" customHeight="1" thickBot="1" x14ac:dyDescent="0.4">
      <c r="B80" s="669"/>
      <c r="C80" s="670"/>
      <c r="D80" s="670"/>
      <c r="E80" s="670"/>
      <c r="F80" s="670"/>
      <c r="G80" s="670"/>
      <c r="H80" s="670"/>
      <c r="I80" s="670"/>
      <c r="J80" s="670"/>
      <c r="K80" s="670"/>
      <c r="L80" s="670"/>
      <c r="M80" s="670"/>
      <c r="N80" s="670"/>
      <c r="O80" s="670"/>
      <c r="P80" s="670"/>
      <c r="Q80" s="670"/>
      <c r="R80" s="670"/>
      <c r="S80" s="670"/>
      <c r="T80" s="670"/>
      <c r="U80" s="670"/>
      <c r="V80" s="670"/>
      <c r="W80" s="670"/>
      <c r="X80" s="670"/>
      <c r="Y80" s="670"/>
      <c r="Z80" s="670"/>
      <c r="AA80" s="670"/>
      <c r="AB80" s="671"/>
    </row>
    <row r="81" spans="2:28" ht="15" customHeight="1" x14ac:dyDescent="0.35">
      <c r="B81" s="672" t="s">
        <v>991</v>
      </c>
      <c r="C81" s="673"/>
      <c r="D81" s="673"/>
      <c r="E81" s="673"/>
      <c r="F81" s="673"/>
      <c r="G81" s="673"/>
      <c r="H81" s="674"/>
      <c r="I81" s="678" t="s">
        <v>1213</v>
      </c>
      <c r="J81" s="679"/>
      <c r="K81" s="679"/>
      <c r="L81" s="679"/>
      <c r="M81" s="679"/>
      <c r="N81" s="679"/>
      <c r="O81" s="679"/>
      <c r="P81" s="680"/>
      <c r="Q81" s="672" t="s">
        <v>993</v>
      </c>
      <c r="R81" s="673"/>
      <c r="S81" s="673"/>
      <c r="T81" s="673"/>
      <c r="U81" s="674"/>
      <c r="V81" s="2888" t="s">
        <v>1077</v>
      </c>
      <c r="W81" s="2889"/>
      <c r="X81" s="2889"/>
      <c r="Y81" s="2889"/>
      <c r="Z81" s="2889"/>
      <c r="AA81" s="2889"/>
      <c r="AB81" s="2890"/>
    </row>
    <row r="82" spans="2:28" ht="15" thickBot="1" x14ac:dyDescent="0.4">
      <c r="B82" s="675"/>
      <c r="C82" s="676"/>
      <c r="D82" s="676"/>
      <c r="E82" s="676"/>
      <c r="F82" s="676"/>
      <c r="G82" s="676"/>
      <c r="H82" s="677"/>
      <c r="I82" s="681"/>
      <c r="J82" s="682"/>
      <c r="K82" s="682"/>
      <c r="L82" s="682"/>
      <c r="M82" s="682"/>
      <c r="N82" s="682"/>
      <c r="O82" s="682"/>
      <c r="P82" s="683"/>
      <c r="Q82" s="675"/>
      <c r="R82" s="676"/>
      <c r="S82" s="676"/>
      <c r="T82" s="676"/>
      <c r="U82" s="677"/>
      <c r="V82" s="1059"/>
      <c r="W82" s="1060"/>
      <c r="X82" s="1060"/>
      <c r="Y82" s="1060"/>
      <c r="Z82" s="1060"/>
      <c r="AA82" s="1060"/>
      <c r="AB82" s="1061"/>
    </row>
    <row r="107" ht="6" customHeight="1" x14ac:dyDescent="0.35"/>
  </sheetData>
  <mergeCells count="180">
    <mergeCell ref="B23:H23"/>
    <mergeCell ref="I23:AB23"/>
    <mergeCell ref="B25:L25"/>
    <mergeCell ref="N25:AB25"/>
    <mergeCell ref="B35:AB35"/>
    <mergeCell ref="K36:AB36"/>
    <mergeCell ref="B36:G36"/>
    <mergeCell ref="B37:G37"/>
    <mergeCell ref="B38:G38"/>
    <mergeCell ref="K38:AB38"/>
    <mergeCell ref="K37:AB37"/>
    <mergeCell ref="B27:AB27"/>
    <mergeCell ref="B30:AB30"/>
    <mergeCell ref="B34:AB34"/>
    <mergeCell ref="B18:AB18"/>
    <mergeCell ref="B20:AB20"/>
    <mergeCell ref="U21:AB21"/>
    <mergeCell ref="B13:AB13"/>
    <mergeCell ref="H74:I74"/>
    <mergeCell ref="J74:M74"/>
    <mergeCell ref="H75:I75"/>
    <mergeCell ref="J75:M75"/>
    <mergeCell ref="B74:G74"/>
    <mergeCell ref="B75:G75"/>
    <mergeCell ref="H72:I72"/>
    <mergeCell ref="B28:H29"/>
    <mergeCell ref="B26:M26"/>
    <mergeCell ref="B14:H15"/>
    <mergeCell ref="N26:AB26"/>
    <mergeCell ref="B22:AB22"/>
    <mergeCell ref="B24:AB24"/>
    <mergeCell ref="B17:H17"/>
    <mergeCell ref="I17:AB17"/>
    <mergeCell ref="B19:H19"/>
    <mergeCell ref="I19:AB19"/>
    <mergeCell ref="B21:G21"/>
    <mergeCell ref="H21:J21"/>
    <mergeCell ref="N74:U74"/>
    <mergeCell ref="N75:U75"/>
    <mergeCell ref="V72:AB72"/>
    <mergeCell ref="V73:AB73"/>
    <mergeCell ref="H71:I71"/>
    <mergeCell ref="J71:M71"/>
    <mergeCell ref="N71:U71"/>
    <mergeCell ref="J72:M72"/>
    <mergeCell ref="H73:I73"/>
    <mergeCell ref="J73:M73"/>
    <mergeCell ref="N72:U72"/>
    <mergeCell ref="N73:U73"/>
    <mergeCell ref="N68:U68"/>
    <mergeCell ref="B49:G49"/>
    <mergeCell ref="B51:AB51"/>
    <mergeCell ref="H63:I63"/>
    <mergeCell ref="B63:G63"/>
    <mergeCell ref="V68:AB68"/>
    <mergeCell ref="V69:AB69"/>
    <mergeCell ref="V70:AB70"/>
    <mergeCell ref="H69:I69"/>
    <mergeCell ref="J69:M69"/>
    <mergeCell ref="H70:I70"/>
    <mergeCell ref="J70:M70"/>
    <mergeCell ref="H65:I65"/>
    <mergeCell ref="J65:M65"/>
    <mergeCell ref="H68:I68"/>
    <mergeCell ref="J68:M68"/>
    <mergeCell ref="N69:U69"/>
    <mergeCell ref="N70:U70"/>
    <mergeCell ref="J66:M66"/>
    <mergeCell ref="V66:AB66"/>
    <mergeCell ref="V67:AB67"/>
    <mergeCell ref="B50:AB50"/>
    <mergeCell ref="B62:AB62"/>
    <mergeCell ref="V65:AB65"/>
    <mergeCell ref="B77:G78"/>
    <mergeCell ref="H67:I67"/>
    <mergeCell ref="J67:M67"/>
    <mergeCell ref="H64:I64"/>
    <mergeCell ref="J64:M64"/>
    <mergeCell ref="B65:G65"/>
    <mergeCell ref="B64:G64"/>
    <mergeCell ref="B66:G66"/>
    <mergeCell ref="B67:G67"/>
    <mergeCell ref="H66:I66"/>
    <mergeCell ref="B72:G72"/>
    <mergeCell ref="B73:G73"/>
    <mergeCell ref="B69:G69"/>
    <mergeCell ref="B70:G70"/>
    <mergeCell ref="B68:G68"/>
    <mergeCell ref="K40:AB40"/>
    <mergeCell ref="B41:G41"/>
    <mergeCell ref="B42:G42"/>
    <mergeCell ref="K31:R31"/>
    <mergeCell ref="S31:W31"/>
    <mergeCell ref="X31:AB31"/>
    <mergeCell ref="J63:M63"/>
    <mergeCell ref="N63:U63"/>
    <mergeCell ref="V63:AB63"/>
    <mergeCell ref="K41:AB41"/>
    <mergeCell ref="B44:G44"/>
    <mergeCell ref="B45:G45"/>
    <mergeCell ref="B46:G46"/>
    <mergeCell ref="B47:G47"/>
    <mergeCell ref="B48:G48"/>
    <mergeCell ref="B39:G39"/>
    <mergeCell ref="B40:G40"/>
    <mergeCell ref="K39:AB39"/>
    <mergeCell ref="B43:G43"/>
    <mergeCell ref="N65:U65"/>
    <mergeCell ref="K49:AB49"/>
    <mergeCell ref="K48:AB48"/>
    <mergeCell ref="K47:AB47"/>
    <mergeCell ref="K46:AB46"/>
    <mergeCell ref="K45:AB45"/>
    <mergeCell ref="K44:AB44"/>
    <mergeCell ref="K43:AB43"/>
    <mergeCell ref="K42:AB42"/>
    <mergeCell ref="V64:AB64"/>
    <mergeCell ref="N64:U64"/>
    <mergeCell ref="N66:U66"/>
    <mergeCell ref="N67:U67"/>
    <mergeCell ref="B2:G4"/>
    <mergeCell ref="H2:AB2"/>
    <mergeCell ref="H3:O3"/>
    <mergeCell ref="P3:AB3"/>
    <mergeCell ref="H4:AB4"/>
    <mergeCell ref="B6:H7"/>
    <mergeCell ref="Z32:AB32"/>
    <mergeCell ref="Z33:AB33"/>
    <mergeCell ref="I28:L29"/>
    <mergeCell ref="K33:N33"/>
    <mergeCell ref="O33:R33"/>
    <mergeCell ref="B31:J33"/>
    <mergeCell ref="S33:T33"/>
    <mergeCell ref="U33:W33"/>
    <mergeCell ref="X33:Y33"/>
    <mergeCell ref="I6:I7"/>
    <mergeCell ref="J6:K7"/>
    <mergeCell ref="L6:AB7"/>
    <mergeCell ref="M28:W28"/>
    <mergeCell ref="M29:W29"/>
    <mergeCell ref="X28:AB28"/>
    <mergeCell ref="X29:AB29"/>
    <mergeCell ref="V14:AB14"/>
    <mergeCell ref="V15:AB15"/>
    <mergeCell ref="B5:AB5"/>
    <mergeCell ref="Q11:U11"/>
    <mergeCell ref="I11:P12"/>
    <mergeCell ref="B9:H9"/>
    <mergeCell ref="I9:AB9"/>
    <mergeCell ref="B11:H12"/>
    <mergeCell ref="B8:AB8"/>
    <mergeCell ref="Q12:U12"/>
    <mergeCell ref="Z11:AB11"/>
    <mergeCell ref="V11:Y11"/>
    <mergeCell ref="V12:Y12"/>
    <mergeCell ref="Z12:AB12"/>
    <mergeCell ref="V81:AB82"/>
    <mergeCell ref="B10:AB10"/>
    <mergeCell ref="B16:AB16"/>
    <mergeCell ref="K32:N32"/>
    <mergeCell ref="O32:R32"/>
    <mergeCell ref="S32:T32"/>
    <mergeCell ref="U32:W32"/>
    <mergeCell ref="X32:Y32"/>
    <mergeCell ref="I14:U15"/>
    <mergeCell ref="K21:T21"/>
    <mergeCell ref="B81:H82"/>
    <mergeCell ref="Q81:U82"/>
    <mergeCell ref="I81:P82"/>
    <mergeCell ref="B80:AB80"/>
    <mergeCell ref="B79:G79"/>
    <mergeCell ref="H79:R79"/>
    <mergeCell ref="S79:AB79"/>
    <mergeCell ref="B76:AB76"/>
    <mergeCell ref="B71:G71"/>
    <mergeCell ref="V71:AB71"/>
    <mergeCell ref="V74:AB74"/>
    <mergeCell ref="V75:AB75"/>
    <mergeCell ref="H77:R78"/>
    <mergeCell ref="S77:AB78"/>
  </mergeCell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x14:formula1>
            <xm:f>'C:\Users\erika.munoz\Downloads\[smct-ind-001 indicador de seguimiento visitas (2).xlsx]Listas'!#REF!</xm:f>
          </x14:formula1>
          <xm:sqref>X29:AB29</xm:sqref>
        </x14:dataValidation>
        <x14:dataValidation type="list" allowBlank="1" showInputMessage="1" showErrorMessage="1">
          <x14:formula1>
            <xm:f>'C:\Users\erika.munoz\Downloads\[smct-ind-001 indicador de seguimiento visitas (2).xlsx]Listas'!#REF!</xm:f>
          </x14:formula1>
          <xm:sqref>N26:AB26</xm:sqref>
        </x14:dataValidation>
        <x14:dataValidation type="list" allowBlank="1" showInputMessage="1" showErrorMessage="1">
          <x14:formula1>
            <xm:f>'C:\Users\erika.munoz\Downloads\[smct-ind-001 indicador de seguimiento visitas (2).xlsx]Listas'!#REF!</xm:f>
          </x14:formula1>
          <xm:sqref>U21:AB21</xm:sqref>
        </x14:dataValidation>
        <x14:dataValidation type="list" allowBlank="1" showInputMessage="1" showErrorMessage="1">
          <x14:formula1>
            <xm:f>'C:\Users\erika.munoz\Downloads\[smct-ind-001 indicador de seguimiento visitas (2).xlsx]Listas'!#REF!</xm:f>
          </x14:formula1>
          <xm:sqref>V15:AB15</xm:sqref>
        </x14:dataValidation>
        <x14:dataValidation type="list" allowBlank="1" showInputMessage="1" showErrorMessage="1">
          <x14:formula1>
            <xm:f>'C:\Users\erika.munoz\Downloads\[smct-ind-001 indicador de seguimiento visitas (2).xlsx]Listas'!#REF!</xm:f>
          </x14:formula1>
          <xm:sqref>Q12:U12</xm:sqref>
        </x14:dataValidation>
        <x14:dataValidation type="list" allowBlank="1" showInputMessage="1" showErrorMessage="1">
          <x14:formula1>
            <xm:f>'C:\Users\erika.munoz\Downloads\[smct-ind-001 indicador de seguimiento visitas (2).xlsx]Listas'!#REF!</xm:f>
          </x14:formula1>
          <xm:sqref>I9:AB9</xm:sqref>
        </x14:dataValidation>
        <x14:dataValidation type="list" allowBlank="1" showInputMessage="1" showErrorMessage="1">
          <x14:formula1>
            <xm:f>'C:\Users\erika.munoz\Downloads\[smct-ind-001 indicador de seguimiento visitas (2).xlsx]Listas'!#REF!</xm:f>
          </x14:formula1>
          <xm:sqref>L6:AB7</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C08AF"/>
  </sheetPr>
  <dimension ref="B1:AB82"/>
  <sheetViews>
    <sheetView topLeftCell="A32" zoomScale="70" zoomScaleNormal="70" workbookViewId="0">
      <selection activeCell="K40" sqref="K40:AB40"/>
    </sheetView>
  </sheetViews>
  <sheetFormatPr baseColWidth="10" defaultRowHeight="14.5" x14ac:dyDescent="0.35"/>
  <cols>
    <col min="1" max="7" width="4.36328125" customWidth="1"/>
    <col min="9" max="9" width="11.54296875" bestFit="1" customWidth="1"/>
  </cols>
  <sheetData>
    <row r="1" spans="2:28" ht="15" thickBot="1" x14ac:dyDescent="0.4">
      <c r="B1" s="3212"/>
      <c r="C1" s="3212"/>
      <c r="D1" s="3212"/>
      <c r="E1" s="3212"/>
      <c r="F1" s="3212"/>
      <c r="G1" s="3211"/>
      <c r="H1" s="3211"/>
      <c r="I1" s="3211"/>
      <c r="J1" s="3211"/>
      <c r="K1" s="3211"/>
      <c r="L1" s="3211"/>
      <c r="M1" s="3211"/>
      <c r="N1" s="3211"/>
      <c r="O1" s="3211"/>
      <c r="P1" s="3211"/>
      <c r="Q1" s="3211"/>
      <c r="R1" s="3211"/>
      <c r="S1" s="3211"/>
      <c r="T1" s="3211"/>
      <c r="U1" s="3211"/>
      <c r="V1" s="3211"/>
      <c r="W1" s="3211"/>
      <c r="X1" s="3211"/>
      <c r="Y1" s="3211"/>
      <c r="Z1" s="3211"/>
      <c r="AA1" s="3211"/>
      <c r="AB1" s="3211"/>
    </row>
    <row r="2" spans="2:28" x14ac:dyDescent="0.35">
      <c r="B2" s="858"/>
      <c r="C2" s="859"/>
      <c r="D2" s="859"/>
      <c r="E2" s="859"/>
      <c r="F2" s="859"/>
      <c r="G2" s="859"/>
      <c r="H2" s="860" t="s">
        <v>0</v>
      </c>
      <c r="I2" s="860"/>
      <c r="J2" s="860"/>
      <c r="K2" s="860"/>
      <c r="L2" s="860"/>
      <c r="M2" s="860"/>
      <c r="N2" s="860"/>
      <c r="O2" s="860"/>
      <c r="P2" s="860"/>
      <c r="Q2" s="860"/>
      <c r="R2" s="860"/>
      <c r="S2" s="860"/>
      <c r="T2" s="860"/>
      <c r="U2" s="860"/>
      <c r="V2" s="860"/>
      <c r="W2" s="860"/>
      <c r="X2" s="860"/>
      <c r="Y2" s="860"/>
      <c r="Z2" s="860"/>
      <c r="AA2" s="860"/>
      <c r="AB2" s="861"/>
    </row>
    <row r="3" spans="2:28" x14ac:dyDescent="0.35">
      <c r="B3" s="704"/>
      <c r="C3" s="705"/>
      <c r="D3" s="705"/>
      <c r="E3" s="705"/>
      <c r="F3" s="705"/>
      <c r="G3" s="705"/>
      <c r="H3" s="862" t="s">
        <v>959</v>
      </c>
      <c r="I3" s="862"/>
      <c r="J3" s="862"/>
      <c r="K3" s="862"/>
      <c r="L3" s="862"/>
      <c r="M3" s="862"/>
      <c r="N3" s="862"/>
      <c r="O3" s="862"/>
      <c r="P3" s="2975" t="s">
        <v>71</v>
      </c>
      <c r="Q3" s="2975"/>
      <c r="R3" s="2975"/>
      <c r="S3" s="2975"/>
      <c r="T3" s="2975"/>
      <c r="U3" s="2975"/>
      <c r="V3" s="2975"/>
      <c r="W3" s="2975"/>
      <c r="X3" s="2975"/>
      <c r="Y3" s="2975"/>
      <c r="Z3" s="2975"/>
      <c r="AA3" s="2975"/>
      <c r="AB3" s="2977"/>
    </row>
    <row r="4" spans="2:28" ht="15" thickBot="1" x14ac:dyDescent="0.4">
      <c r="B4" s="707"/>
      <c r="C4" s="708"/>
      <c r="D4" s="708"/>
      <c r="E4" s="708"/>
      <c r="F4" s="708"/>
      <c r="G4" s="708"/>
      <c r="H4" s="864" t="s">
        <v>960</v>
      </c>
      <c r="I4" s="864"/>
      <c r="J4" s="864"/>
      <c r="K4" s="864"/>
      <c r="L4" s="864"/>
      <c r="M4" s="864"/>
      <c r="N4" s="864"/>
      <c r="O4" s="864"/>
      <c r="P4" s="864"/>
      <c r="Q4" s="864"/>
      <c r="R4" s="864"/>
      <c r="S4" s="864"/>
      <c r="T4" s="864"/>
      <c r="U4" s="864"/>
      <c r="V4" s="864"/>
      <c r="W4" s="864"/>
      <c r="X4" s="864"/>
      <c r="Y4" s="864"/>
      <c r="Z4" s="864"/>
      <c r="AA4" s="864"/>
      <c r="AB4" s="865"/>
    </row>
    <row r="5" spans="2:28" ht="15" thickBot="1" x14ac:dyDescent="0.4">
      <c r="B5" s="691"/>
      <c r="C5" s="691"/>
      <c r="D5" s="691"/>
      <c r="E5" s="691"/>
      <c r="F5" s="691"/>
      <c r="G5" s="691"/>
      <c r="H5" s="691"/>
      <c r="I5" s="691"/>
      <c r="J5" s="691"/>
      <c r="K5" s="691"/>
      <c r="L5" s="691"/>
      <c r="M5" s="691"/>
      <c r="N5" s="691"/>
      <c r="O5" s="691"/>
      <c r="P5" s="691"/>
      <c r="Q5" s="691"/>
      <c r="R5" s="691"/>
      <c r="S5" s="691"/>
      <c r="T5" s="691"/>
      <c r="U5" s="691"/>
      <c r="V5" s="691"/>
      <c r="W5" s="691"/>
      <c r="X5" s="691"/>
      <c r="Y5" s="691"/>
      <c r="Z5" s="691"/>
      <c r="AA5" s="691"/>
      <c r="AB5" s="691"/>
    </row>
    <row r="6" spans="2:28" x14ac:dyDescent="0.35">
      <c r="B6" s="843" t="s">
        <v>961</v>
      </c>
      <c r="C6" s="844"/>
      <c r="D6" s="844"/>
      <c r="E6" s="844"/>
      <c r="F6" s="844"/>
      <c r="G6" s="844"/>
      <c r="H6" s="844"/>
      <c r="I6" s="2976">
        <v>45280</v>
      </c>
      <c r="J6" s="798" t="s">
        <v>4</v>
      </c>
      <c r="K6" s="800"/>
      <c r="L6" s="849" t="s">
        <v>1204</v>
      </c>
      <c r="M6" s="850"/>
      <c r="N6" s="850"/>
      <c r="O6" s="850"/>
      <c r="P6" s="850"/>
      <c r="Q6" s="850"/>
      <c r="R6" s="850"/>
      <c r="S6" s="850"/>
      <c r="T6" s="850"/>
      <c r="U6" s="850"/>
      <c r="V6" s="850"/>
      <c r="W6" s="850"/>
      <c r="X6" s="850"/>
      <c r="Y6" s="850"/>
      <c r="Z6" s="850"/>
      <c r="AA6" s="850"/>
      <c r="AB6" s="851"/>
    </row>
    <row r="7" spans="2:28" ht="15" thickBot="1" x14ac:dyDescent="0.4">
      <c r="B7" s="845"/>
      <c r="C7" s="846"/>
      <c r="D7" s="846"/>
      <c r="E7" s="846"/>
      <c r="F7" s="846"/>
      <c r="G7" s="846"/>
      <c r="H7" s="846"/>
      <c r="I7" s="3060"/>
      <c r="J7" s="801"/>
      <c r="K7" s="803"/>
      <c r="L7" s="852"/>
      <c r="M7" s="853"/>
      <c r="N7" s="853"/>
      <c r="O7" s="853"/>
      <c r="P7" s="853"/>
      <c r="Q7" s="853"/>
      <c r="R7" s="853"/>
      <c r="S7" s="853"/>
      <c r="T7" s="853"/>
      <c r="U7" s="853"/>
      <c r="V7" s="853"/>
      <c r="W7" s="853"/>
      <c r="X7" s="853"/>
      <c r="Y7" s="853"/>
      <c r="Z7" s="853"/>
      <c r="AA7" s="853"/>
      <c r="AB7" s="854"/>
    </row>
    <row r="8" spans="2:28" ht="15" thickBot="1" x14ac:dyDescent="0.4">
      <c r="B8" s="825"/>
      <c r="C8" s="826"/>
      <c r="D8" s="826"/>
      <c r="E8" s="826"/>
      <c r="F8" s="826"/>
      <c r="G8" s="826"/>
      <c r="H8" s="826"/>
      <c r="I8" s="826"/>
      <c r="J8" s="826"/>
      <c r="K8" s="826"/>
      <c r="L8" s="826"/>
      <c r="M8" s="826"/>
      <c r="N8" s="826"/>
      <c r="O8" s="826"/>
      <c r="P8" s="826"/>
      <c r="Q8" s="826"/>
      <c r="R8" s="826"/>
      <c r="S8" s="826"/>
      <c r="T8" s="826"/>
      <c r="U8" s="826"/>
      <c r="V8" s="826"/>
      <c r="W8" s="826"/>
      <c r="X8" s="826"/>
      <c r="Y8" s="826"/>
      <c r="Z8" s="826"/>
      <c r="AA8" s="826"/>
      <c r="AB8" s="827"/>
    </row>
    <row r="9" spans="2:28" ht="23" customHeight="1" thickBot="1" x14ac:dyDescent="0.4">
      <c r="B9" s="721" t="s">
        <v>963</v>
      </c>
      <c r="C9" s="722"/>
      <c r="D9" s="722"/>
      <c r="E9" s="722"/>
      <c r="F9" s="722"/>
      <c r="G9" s="722"/>
      <c r="H9" s="723"/>
      <c r="I9" s="855" t="s">
        <v>1069</v>
      </c>
      <c r="J9" s="856"/>
      <c r="K9" s="856"/>
      <c r="L9" s="856"/>
      <c r="M9" s="856"/>
      <c r="N9" s="856"/>
      <c r="O9" s="856"/>
      <c r="P9" s="856"/>
      <c r="Q9" s="856"/>
      <c r="R9" s="856"/>
      <c r="S9" s="856"/>
      <c r="T9" s="856"/>
      <c r="U9" s="856"/>
      <c r="V9" s="856"/>
      <c r="W9" s="856"/>
      <c r="X9" s="856"/>
      <c r="Y9" s="856"/>
      <c r="Z9" s="856"/>
      <c r="AA9" s="856"/>
      <c r="AB9" s="857"/>
    </row>
    <row r="10" spans="2:28" ht="15" thickBot="1" x14ac:dyDescent="0.4">
      <c r="B10" s="825"/>
      <c r="C10" s="826"/>
      <c r="D10" s="826"/>
      <c r="E10" s="826"/>
      <c r="F10" s="826"/>
      <c r="G10" s="826"/>
      <c r="H10" s="826"/>
      <c r="I10" s="826"/>
      <c r="J10" s="826"/>
      <c r="K10" s="826"/>
      <c r="L10" s="826"/>
      <c r="M10" s="826"/>
      <c r="N10" s="826"/>
      <c r="O10" s="826"/>
      <c r="P10" s="826"/>
      <c r="Q10" s="826"/>
      <c r="R10" s="826"/>
      <c r="S10" s="826"/>
      <c r="T10" s="826"/>
      <c r="U10" s="826"/>
      <c r="V10" s="826"/>
      <c r="W10" s="826"/>
      <c r="X10" s="826"/>
      <c r="Y10" s="826"/>
      <c r="Z10" s="826"/>
      <c r="AA10" s="826"/>
      <c r="AB10" s="827"/>
    </row>
    <row r="11" spans="2:28" ht="15" thickBot="1" x14ac:dyDescent="0.4">
      <c r="B11" s="798" t="s">
        <v>5</v>
      </c>
      <c r="C11" s="799"/>
      <c r="D11" s="799"/>
      <c r="E11" s="799"/>
      <c r="F11" s="799"/>
      <c r="G11" s="799"/>
      <c r="H11" s="800"/>
      <c r="I11" s="828" t="s">
        <v>764</v>
      </c>
      <c r="J11" s="829"/>
      <c r="K11" s="829"/>
      <c r="L11" s="829"/>
      <c r="M11" s="829"/>
      <c r="N11" s="829"/>
      <c r="O11" s="829"/>
      <c r="P11" s="830"/>
      <c r="Q11" s="834" t="s">
        <v>524</v>
      </c>
      <c r="R11" s="835"/>
      <c r="S11" s="835"/>
      <c r="T11" s="835"/>
      <c r="U11" s="836"/>
      <c r="V11" s="834" t="s">
        <v>7</v>
      </c>
      <c r="W11" s="835"/>
      <c r="X11" s="835"/>
      <c r="Y11" s="836"/>
      <c r="Z11" s="721" t="s">
        <v>8</v>
      </c>
      <c r="AA11" s="722"/>
      <c r="AB11" s="723"/>
    </row>
    <row r="12" spans="2:28" ht="15" thickBot="1" x14ac:dyDescent="0.4">
      <c r="B12" s="801"/>
      <c r="C12" s="802"/>
      <c r="D12" s="802"/>
      <c r="E12" s="802"/>
      <c r="F12" s="802"/>
      <c r="G12" s="802"/>
      <c r="H12" s="803"/>
      <c r="I12" s="831"/>
      <c r="J12" s="832"/>
      <c r="K12" s="832"/>
      <c r="L12" s="832"/>
      <c r="M12" s="832"/>
      <c r="N12" s="832"/>
      <c r="O12" s="832"/>
      <c r="P12" s="833"/>
      <c r="Q12" s="837" t="s">
        <v>158</v>
      </c>
      <c r="R12" s="838"/>
      <c r="S12" s="838"/>
      <c r="T12" s="838"/>
      <c r="U12" s="839"/>
      <c r="V12" s="840" t="s">
        <v>765</v>
      </c>
      <c r="W12" s="841"/>
      <c r="X12" s="841"/>
      <c r="Y12" s="842"/>
      <c r="Z12" s="837">
        <v>1</v>
      </c>
      <c r="AA12" s="838"/>
      <c r="AB12" s="839"/>
    </row>
    <row r="13" spans="2:28" ht="15" thickBot="1" x14ac:dyDescent="0.4">
      <c r="B13" s="733"/>
      <c r="C13" s="734"/>
      <c r="D13" s="734"/>
      <c r="E13" s="734"/>
      <c r="F13" s="734"/>
      <c r="G13" s="734"/>
      <c r="H13" s="734"/>
      <c r="I13" s="734"/>
      <c r="J13" s="734"/>
      <c r="K13" s="734"/>
      <c r="L13" s="734"/>
      <c r="M13" s="734"/>
      <c r="N13" s="734"/>
      <c r="O13" s="734"/>
      <c r="P13" s="734"/>
      <c r="Q13" s="734"/>
      <c r="R13" s="734"/>
      <c r="S13" s="734"/>
      <c r="T13" s="734"/>
      <c r="U13" s="734"/>
      <c r="V13" s="734"/>
      <c r="W13" s="734"/>
      <c r="X13" s="734"/>
      <c r="Y13" s="734"/>
      <c r="Z13" s="734"/>
      <c r="AA13" s="734"/>
      <c r="AB13" s="735"/>
    </row>
    <row r="14" spans="2:28" ht="15" thickBot="1" x14ac:dyDescent="0.4">
      <c r="B14" s="798" t="s">
        <v>10</v>
      </c>
      <c r="C14" s="799"/>
      <c r="D14" s="799"/>
      <c r="E14" s="799"/>
      <c r="F14" s="799"/>
      <c r="G14" s="799"/>
      <c r="H14" s="800"/>
      <c r="I14" s="819" t="s">
        <v>766</v>
      </c>
      <c r="J14" s="820"/>
      <c r="K14" s="820"/>
      <c r="L14" s="820"/>
      <c r="M14" s="820"/>
      <c r="N14" s="820"/>
      <c r="O14" s="820"/>
      <c r="P14" s="820"/>
      <c r="Q14" s="820"/>
      <c r="R14" s="820"/>
      <c r="S14" s="820"/>
      <c r="T14" s="820"/>
      <c r="U14" s="821"/>
      <c r="V14" s="721" t="s">
        <v>966</v>
      </c>
      <c r="W14" s="722"/>
      <c r="X14" s="722"/>
      <c r="Y14" s="722"/>
      <c r="Z14" s="722"/>
      <c r="AA14" s="722"/>
      <c r="AB14" s="723"/>
    </row>
    <row r="15" spans="2:28" ht="15" thickBot="1" x14ac:dyDescent="0.4">
      <c r="B15" s="801"/>
      <c r="C15" s="802"/>
      <c r="D15" s="802"/>
      <c r="E15" s="802"/>
      <c r="F15" s="802"/>
      <c r="G15" s="802"/>
      <c r="H15" s="803"/>
      <c r="I15" s="822"/>
      <c r="J15" s="823"/>
      <c r="K15" s="823"/>
      <c r="L15" s="823"/>
      <c r="M15" s="823"/>
      <c r="N15" s="823"/>
      <c r="O15" s="823"/>
      <c r="P15" s="823"/>
      <c r="Q15" s="823"/>
      <c r="R15" s="823"/>
      <c r="S15" s="823"/>
      <c r="T15" s="823"/>
      <c r="U15" s="824"/>
      <c r="V15" s="2980" t="s">
        <v>1205</v>
      </c>
      <c r="W15" s="2979"/>
      <c r="X15" s="2979"/>
      <c r="Y15" s="2979"/>
      <c r="Z15" s="2979"/>
      <c r="AA15" s="2979"/>
      <c r="AB15" s="2978"/>
    </row>
    <row r="16" spans="2:28" ht="15" thickBot="1" x14ac:dyDescent="0.4">
      <c r="B16" s="733"/>
      <c r="C16" s="734"/>
      <c r="D16" s="734"/>
      <c r="E16" s="734"/>
      <c r="F16" s="734"/>
      <c r="G16" s="734"/>
      <c r="H16" s="734"/>
      <c r="I16" s="734"/>
      <c r="J16" s="734"/>
      <c r="K16" s="734"/>
      <c r="L16" s="734"/>
      <c r="M16" s="734"/>
      <c r="N16" s="734"/>
      <c r="O16" s="734"/>
      <c r="P16" s="734"/>
      <c r="Q16" s="734"/>
      <c r="R16" s="734"/>
      <c r="S16" s="734"/>
      <c r="T16" s="734"/>
      <c r="U16" s="734"/>
      <c r="V16" s="734"/>
      <c r="W16" s="734"/>
      <c r="X16" s="734"/>
      <c r="Y16" s="734"/>
      <c r="Z16" s="734"/>
      <c r="AA16" s="734"/>
      <c r="AB16" s="735"/>
    </row>
    <row r="17" spans="2:28" ht="15" thickBot="1" x14ac:dyDescent="0.4">
      <c r="B17" s="721" t="s">
        <v>13</v>
      </c>
      <c r="C17" s="722"/>
      <c r="D17" s="722"/>
      <c r="E17" s="722"/>
      <c r="F17" s="722"/>
      <c r="G17" s="722"/>
      <c r="H17" s="723"/>
      <c r="I17" s="1426" t="s">
        <v>767</v>
      </c>
      <c r="J17" s="1427"/>
      <c r="K17" s="1427"/>
      <c r="L17" s="1427"/>
      <c r="M17" s="1427"/>
      <c r="N17" s="1427"/>
      <c r="O17" s="1427"/>
      <c r="P17" s="1427"/>
      <c r="Q17" s="1427"/>
      <c r="R17" s="1427"/>
      <c r="S17" s="1427"/>
      <c r="T17" s="1427"/>
      <c r="U17" s="1427"/>
      <c r="V17" s="1427"/>
      <c r="W17" s="1427"/>
      <c r="X17" s="1427"/>
      <c r="Y17" s="1427"/>
      <c r="Z17" s="1427"/>
      <c r="AA17" s="1427"/>
      <c r="AB17" s="1428"/>
    </row>
    <row r="18" spans="2:28" ht="15" thickBot="1" x14ac:dyDescent="0.4">
      <c r="B18" s="733"/>
      <c r="C18" s="734"/>
      <c r="D18" s="734"/>
      <c r="E18" s="734"/>
      <c r="F18" s="734"/>
      <c r="G18" s="734"/>
      <c r="H18" s="734"/>
      <c r="I18" s="734"/>
      <c r="J18" s="734"/>
      <c r="K18" s="734"/>
      <c r="L18" s="734"/>
      <c r="M18" s="734"/>
      <c r="N18" s="734"/>
      <c r="O18" s="734"/>
      <c r="P18" s="734"/>
      <c r="Q18" s="734"/>
      <c r="R18" s="734"/>
      <c r="S18" s="734"/>
      <c r="T18" s="734"/>
      <c r="U18" s="734"/>
      <c r="V18" s="734"/>
      <c r="W18" s="734"/>
      <c r="X18" s="734"/>
      <c r="Y18" s="734"/>
      <c r="Z18" s="734"/>
      <c r="AA18" s="734"/>
      <c r="AB18" s="735"/>
    </row>
    <row r="19" spans="2:28" ht="26" customHeight="1" thickBot="1" x14ac:dyDescent="0.4">
      <c r="B19" s="721" t="s">
        <v>967</v>
      </c>
      <c r="C19" s="722"/>
      <c r="D19" s="722"/>
      <c r="E19" s="722"/>
      <c r="F19" s="722"/>
      <c r="G19" s="722"/>
      <c r="H19" s="723"/>
      <c r="I19" s="1426" t="s">
        <v>1206</v>
      </c>
      <c r="J19" s="1427"/>
      <c r="K19" s="1427"/>
      <c r="L19" s="1427"/>
      <c r="M19" s="1427"/>
      <c r="N19" s="1427"/>
      <c r="O19" s="1427"/>
      <c r="P19" s="1427"/>
      <c r="Q19" s="1427"/>
      <c r="R19" s="1427"/>
      <c r="S19" s="1427"/>
      <c r="T19" s="1427"/>
      <c r="U19" s="1427"/>
      <c r="V19" s="1427"/>
      <c r="W19" s="1427"/>
      <c r="X19" s="1427"/>
      <c r="Y19" s="1427"/>
      <c r="Z19" s="1427"/>
      <c r="AA19" s="1427"/>
      <c r="AB19" s="1428"/>
    </row>
    <row r="20" spans="2:28" ht="15" thickBot="1" x14ac:dyDescent="0.4">
      <c r="B20" s="733"/>
      <c r="C20" s="734"/>
      <c r="D20" s="734"/>
      <c r="E20" s="734"/>
      <c r="F20" s="734"/>
      <c r="G20" s="734"/>
      <c r="H20" s="734"/>
      <c r="I20" s="734"/>
      <c r="J20" s="734"/>
      <c r="K20" s="734"/>
      <c r="L20" s="734"/>
      <c r="M20" s="734"/>
      <c r="N20" s="734"/>
      <c r="O20" s="734"/>
      <c r="P20" s="734"/>
      <c r="Q20" s="734"/>
      <c r="R20" s="734"/>
      <c r="S20" s="734"/>
      <c r="T20" s="734"/>
      <c r="U20" s="734"/>
      <c r="V20" s="734"/>
      <c r="W20" s="734"/>
      <c r="X20" s="734"/>
      <c r="Y20" s="734"/>
      <c r="Z20" s="734"/>
      <c r="AA20" s="734"/>
      <c r="AB20" s="735"/>
    </row>
    <row r="21" spans="2:28" ht="15" thickBot="1" x14ac:dyDescent="0.4">
      <c r="B21" s="721" t="s">
        <v>530</v>
      </c>
      <c r="C21" s="722"/>
      <c r="D21" s="722"/>
      <c r="E21" s="722"/>
      <c r="F21" s="722"/>
      <c r="G21" s="723"/>
      <c r="H21" s="815" t="s">
        <v>768</v>
      </c>
      <c r="I21" s="816"/>
      <c r="J21" s="817"/>
      <c r="K21" s="721" t="s">
        <v>969</v>
      </c>
      <c r="L21" s="722"/>
      <c r="M21" s="722"/>
      <c r="N21" s="722"/>
      <c r="O21" s="722"/>
      <c r="P21" s="722"/>
      <c r="Q21" s="722"/>
      <c r="R21" s="722"/>
      <c r="S21" s="722"/>
      <c r="T21" s="723"/>
      <c r="U21" s="818" t="s">
        <v>65</v>
      </c>
      <c r="V21" s="813"/>
      <c r="W21" s="813"/>
      <c r="X21" s="813"/>
      <c r="Y21" s="813"/>
      <c r="Z21" s="813"/>
      <c r="AA21" s="813"/>
      <c r="AB21" s="814"/>
    </row>
    <row r="22" spans="2:28" ht="15" thickBot="1" x14ac:dyDescent="0.4">
      <c r="B22" s="690"/>
      <c r="C22" s="691"/>
      <c r="D22" s="691"/>
      <c r="E22" s="691"/>
      <c r="F22" s="691"/>
      <c r="G22" s="691"/>
      <c r="H22" s="691"/>
      <c r="I22" s="691"/>
      <c r="J22" s="691"/>
      <c r="K22" s="691"/>
      <c r="L22" s="691"/>
      <c r="M22" s="691"/>
      <c r="N22" s="691"/>
      <c r="O22" s="691"/>
      <c r="P22" s="691"/>
      <c r="Q22" s="691"/>
      <c r="R22" s="691"/>
      <c r="S22" s="691"/>
      <c r="T22" s="691"/>
      <c r="U22" s="691"/>
      <c r="V22" s="691"/>
      <c r="W22" s="691"/>
      <c r="X22" s="691"/>
      <c r="Y22" s="691"/>
      <c r="Z22" s="691"/>
      <c r="AA22" s="691"/>
      <c r="AB22" s="692"/>
    </row>
    <row r="23" spans="2:28" ht="15" thickBot="1" x14ac:dyDescent="0.4">
      <c r="B23" s="721" t="s">
        <v>970</v>
      </c>
      <c r="C23" s="722"/>
      <c r="D23" s="722"/>
      <c r="E23" s="722"/>
      <c r="F23" s="722"/>
      <c r="G23" s="722"/>
      <c r="H23" s="723"/>
      <c r="I23" s="818"/>
      <c r="J23" s="813"/>
      <c r="K23" s="813"/>
      <c r="L23" s="813"/>
      <c r="M23" s="813"/>
      <c r="N23" s="813"/>
      <c r="O23" s="813"/>
      <c r="P23" s="813"/>
      <c r="Q23" s="813"/>
      <c r="R23" s="813"/>
      <c r="S23" s="813"/>
      <c r="T23" s="813"/>
      <c r="U23" s="813"/>
      <c r="V23" s="813"/>
      <c r="W23" s="813"/>
      <c r="X23" s="813"/>
      <c r="Y23" s="813"/>
      <c r="Z23" s="813"/>
      <c r="AA23" s="813"/>
      <c r="AB23" s="814"/>
    </row>
    <row r="24" spans="2:28" ht="15" thickBot="1" x14ac:dyDescent="0.4">
      <c r="B24" s="733"/>
      <c r="C24" s="734"/>
      <c r="D24" s="734"/>
      <c r="E24" s="734"/>
      <c r="F24" s="734"/>
      <c r="G24" s="734"/>
      <c r="H24" s="734"/>
      <c r="I24" s="734"/>
      <c r="J24" s="734"/>
      <c r="K24" s="734"/>
      <c r="L24" s="734"/>
      <c r="M24" s="734"/>
      <c r="N24" s="734"/>
      <c r="O24" s="734"/>
      <c r="P24" s="734"/>
      <c r="Q24" s="734"/>
      <c r="R24" s="734"/>
      <c r="S24" s="734"/>
      <c r="T24" s="734"/>
      <c r="U24" s="734"/>
      <c r="V24" s="734"/>
      <c r="W24" s="734"/>
      <c r="X24" s="734"/>
      <c r="Y24" s="734"/>
      <c r="Z24" s="734"/>
      <c r="AA24" s="734"/>
      <c r="AB24" s="735"/>
    </row>
    <row r="25" spans="2:28" ht="15" thickBot="1" x14ac:dyDescent="0.4">
      <c r="B25" s="721" t="s">
        <v>314</v>
      </c>
      <c r="C25" s="722"/>
      <c r="D25" s="722"/>
      <c r="E25" s="722"/>
      <c r="F25" s="722"/>
      <c r="G25" s="722"/>
      <c r="H25" s="722"/>
      <c r="I25" s="722"/>
      <c r="J25" s="722"/>
      <c r="K25" s="722"/>
      <c r="L25" s="722"/>
      <c r="M25" s="3224"/>
      <c r="N25" s="721" t="s">
        <v>24</v>
      </c>
      <c r="O25" s="722"/>
      <c r="P25" s="722"/>
      <c r="Q25" s="722"/>
      <c r="R25" s="722"/>
      <c r="S25" s="722"/>
      <c r="T25" s="722"/>
      <c r="U25" s="722"/>
      <c r="V25" s="722"/>
      <c r="W25" s="722"/>
      <c r="X25" s="722"/>
      <c r="Y25" s="722"/>
      <c r="Z25" s="722"/>
      <c r="AA25" s="722"/>
      <c r="AB25" s="723"/>
    </row>
    <row r="26" spans="2:28" ht="15" thickBot="1" x14ac:dyDescent="0.4">
      <c r="B26" s="810" t="s">
        <v>1207</v>
      </c>
      <c r="C26" s="811"/>
      <c r="D26" s="811"/>
      <c r="E26" s="811"/>
      <c r="F26" s="811"/>
      <c r="G26" s="811"/>
      <c r="H26" s="811"/>
      <c r="I26" s="811"/>
      <c r="J26" s="811"/>
      <c r="K26" s="811"/>
      <c r="L26" s="811"/>
      <c r="M26" s="812"/>
      <c r="N26" s="813" t="s">
        <v>1070</v>
      </c>
      <c r="O26" s="813"/>
      <c r="P26" s="813"/>
      <c r="Q26" s="813"/>
      <c r="R26" s="813"/>
      <c r="S26" s="813"/>
      <c r="T26" s="813"/>
      <c r="U26" s="813"/>
      <c r="V26" s="813"/>
      <c r="W26" s="813"/>
      <c r="X26" s="813"/>
      <c r="Y26" s="813"/>
      <c r="Z26" s="813"/>
      <c r="AA26" s="813"/>
      <c r="AB26" s="814"/>
    </row>
    <row r="27" spans="2:28" ht="15" thickBot="1" x14ac:dyDescent="0.4">
      <c r="B27" s="733"/>
      <c r="C27" s="734"/>
      <c r="D27" s="734"/>
      <c r="E27" s="734"/>
      <c r="F27" s="734"/>
      <c r="G27" s="734"/>
      <c r="H27" s="734"/>
      <c r="I27" s="734"/>
      <c r="J27" s="734"/>
      <c r="K27" s="734"/>
      <c r="L27" s="734"/>
      <c r="M27" s="734"/>
      <c r="N27" s="734"/>
      <c r="O27" s="734"/>
      <c r="P27" s="734"/>
      <c r="Q27" s="734"/>
      <c r="R27" s="734"/>
      <c r="S27" s="734"/>
      <c r="T27" s="734"/>
      <c r="U27" s="734"/>
      <c r="V27" s="734"/>
      <c r="W27" s="734"/>
      <c r="X27" s="734"/>
      <c r="Y27" s="734"/>
      <c r="Z27" s="734"/>
      <c r="AA27" s="734"/>
      <c r="AB27" s="735"/>
    </row>
    <row r="28" spans="2:28" ht="15" thickBot="1" x14ac:dyDescent="0.4">
      <c r="B28" s="798" t="s">
        <v>972</v>
      </c>
      <c r="C28" s="799"/>
      <c r="D28" s="799"/>
      <c r="E28" s="799"/>
      <c r="F28" s="799"/>
      <c r="G28" s="799"/>
      <c r="H28" s="800"/>
      <c r="I28" s="804" t="s">
        <v>1071</v>
      </c>
      <c r="J28" s="805"/>
      <c r="K28" s="805"/>
      <c r="L28" s="806"/>
      <c r="M28" s="721" t="s">
        <v>22</v>
      </c>
      <c r="N28" s="722"/>
      <c r="O28" s="722"/>
      <c r="P28" s="722"/>
      <c r="Q28" s="722"/>
      <c r="R28" s="722"/>
      <c r="S28" s="722"/>
      <c r="T28" s="722"/>
      <c r="U28" s="722"/>
      <c r="V28" s="722"/>
      <c r="W28" s="723"/>
      <c r="X28" s="721" t="s">
        <v>18</v>
      </c>
      <c r="Y28" s="722"/>
      <c r="Z28" s="722"/>
      <c r="AA28" s="722"/>
      <c r="AB28" s="723"/>
    </row>
    <row r="29" spans="2:28" ht="15" thickBot="1" x14ac:dyDescent="0.4">
      <c r="B29" s="801"/>
      <c r="C29" s="802"/>
      <c r="D29" s="802"/>
      <c r="E29" s="802"/>
      <c r="F29" s="802"/>
      <c r="G29" s="802"/>
      <c r="H29" s="803"/>
      <c r="I29" s="807"/>
      <c r="J29" s="808"/>
      <c r="K29" s="808"/>
      <c r="L29" s="809"/>
      <c r="M29" s="1033" t="s">
        <v>769</v>
      </c>
      <c r="N29" s="691"/>
      <c r="O29" s="691"/>
      <c r="P29" s="691"/>
      <c r="Q29" s="691"/>
      <c r="R29" s="691"/>
      <c r="S29" s="691"/>
      <c r="T29" s="691"/>
      <c r="U29" s="691"/>
      <c r="V29" s="691"/>
      <c r="W29" s="692"/>
      <c r="X29" s="810" t="s">
        <v>20</v>
      </c>
      <c r="Y29" s="811"/>
      <c r="Z29" s="811"/>
      <c r="AA29" s="811"/>
      <c r="AB29" s="812"/>
    </row>
    <row r="30" spans="2:28" ht="15" thickBot="1" x14ac:dyDescent="0.4">
      <c r="B30" s="733"/>
      <c r="C30" s="734"/>
      <c r="D30" s="734"/>
      <c r="E30" s="734"/>
      <c r="F30" s="734"/>
      <c r="G30" s="734"/>
      <c r="H30" s="734"/>
      <c r="I30" s="734"/>
      <c r="J30" s="734"/>
      <c r="K30" s="734"/>
      <c r="L30" s="734"/>
      <c r="M30" s="734"/>
      <c r="N30" s="734"/>
      <c r="O30" s="734"/>
      <c r="P30" s="734"/>
      <c r="Q30" s="734"/>
      <c r="R30" s="734"/>
      <c r="S30" s="734"/>
      <c r="T30" s="734"/>
      <c r="U30" s="734"/>
      <c r="V30" s="734"/>
      <c r="W30" s="734"/>
      <c r="X30" s="734"/>
      <c r="Y30" s="734"/>
      <c r="Z30" s="734"/>
      <c r="AA30" s="734"/>
      <c r="AB30" s="735"/>
    </row>
    <row r="31" spans="2:28" ht="15" thickBot="1" x14ac:dyDescent="0.4">
      <c r="B31" s="778" t="s">
        <v>975</v>
      </c>
      <c r="C31" s="779"/>
      <c r="D31" s="779"/>
      <c r="E31" s="779"/>
      <c r="F31" s="779"/>
      <c r="G31" s="779"/>
      <c r="H31" s="779"/>
      <c r="I31" s="779"/>
      <c r="J31" s="780"/>
      <c r="K31" s="787" t="s">
        <v>35</v>
      </c>
      <c r="L31" s="788"/>
      <c r="M31" s="788"/>
      <c r="N31" s="788"/>
      <c r="O31" s="788"/>
      <c r="P31" s="788"/>
      <c r="Q31" s="788"/>
      <c r="R31" s="788"/>
      <c r="S31" s="789" t="s">
        <v>36</v>
      </c>
      <c r="T31" s="789"/>
      <c r="U31" s="789"/>
      <c r="V31" s="789"/>
      <c r="W31" s="790"/>
      <c r="X31" s="791" t="s">
        <v>37</v>
      </c>
      <c r="Y31" s="792"/>
      <c r="Z31" s="793"/>
      <c r="AA31" s="793"/>
      <c r="AB31" s="794"/>
    </row>
    <row r="32" spans="2:28" x14ac:dyDescent="0.35">
      <c r="B32" s="781"/>
      <c r="C32" s="782"/>
      <c r="D32" s="782"/>
      <c r="E32" s="782"/>
      <c r="F32" s="782"/>
      <c r="G32" s="782"/>
      <c r="H32" s="782"/>
      <c r="I32" s="782"/>
      <c r="J32" s="783"/>
      <c r="K32" s="795" t="s">
        <v>38</v>
      </c>
      <c r="L32" s="771"/>
      <c r="M32" s="771"/>
      <c r="N32" s="771"/>
      <c r="O32" s="771" t="s">
        <v>39</v>
      </c>
      <c r="P32" s="771"/>
      <c r="Q32" s="771"/>
      <c r="R32" s="771"/>
      <c r="S32" s="771" t="s">
        <v>38</v>
      </c>
      <c r="T32" s="771"/>
      <c r="U32" s="771" t="s">
        <v>39</v>
      </c>
      <c r="V32" s="771"/>
      <c r="W32" s="771"/>
      <c r="X32" s="796" t="s">
        <v>38</v>
      </c>
      <c r="Y32" s="797"/>
      <c r="Z32" s="771" t="s">
        <v>39</v>
      </c>
      <c r="AA32" s="771"/>
      <c r="AB32" s="772"/>
    </row>
    <row r="33" spans="2:28" ht="15" thickBot="1" x14ac:dyDescent="0.4">
      <c r="B33" s="784"/>
      <c r="C33" s="785"/>
      <c r="D33" s="785"/>
      <c r="E33" s="785"/>
      <c r="F33" s="785"/>
      <c r="G33" s="785"/>
      <c r="H33" s="785"/>
      <c r="I33" s="785"/>
      <c r="J33" s="786"/>
      <c r="K33" s="773">
        <v>0</v>
      </c>
      <c r="L33" s="774"/>
      <c r="M33" s="774"/>
      <c r="N33" s="774"/>
      <c r="O33" s="774">
        <v>79</v>
      </c>
      <c r="P33" s="774"/>
      <c r="Q33" s="774"/>
      <c r="R33" s="774"/>
      <c r="S33" s="774">
        <v>80</v>
      </c>
      <c r="T33" s="774"/>
      <c r="U33" s="774">
        <v>94</v>
      </c>
      <c r="V33" s="774"/>
      <c r="W33" s="774"/>
      <c r="X33" s="774">
        <v>95</v>
      </c>
      <c r="Y33" s="776"/>
      <c r="Z33" s="774">
        <v>100</v>
      </c>
      <c r="AA33" s="774"/>
      <c r="AB33" s="777"/>
    </row>
    <row r="34" spans="2:28" ht="15" thickBot="1" x14ac:dyDescent="0.4">
      <c r="B34" s="733"/>
      <c r="C34" s="734"/>
      <c r="D34" s="734"/>
      <c r="E34" s="734"/>
      <c r="F34" s="734"/>
      <c r="G34" s="734"/>
      <c r="H34" s="734"/>
      <c r="I34" s="734"/>
      <c r="J34" s="734"/>
      <c r="K34" s="734"/>
      <c r="L34" s="734"/>
      <c r="M34" s="734"/>
      <c r="N34" s="734"/>
      <c r="O34" s="734"/>
      <c r="P34" s="734"/>
      <c r="Q34" s="734"/>
      <c r="R34" s="734"/>
      <c r="S34" s="734"/>
      <c r="T34" s="734"/>
      <c r="U34" s="734"/>
      <c r="V34" s="734"/>
      <c r="W34" s="734"/>
      <c r="X34" s="734"/>
      <c r="Y34" s="734"/>
      <c r="Z34" s="734"/>
      <c r="AA34" s="734"/>
      <c r="AB34" s="735"/>
    </row>
    <row r="35" spans="2:28" ht="15" thickBot="1" x14ac:dyDescent="0.4">
      <c r="B35" s="764" t="s">
        <v>40</v>
      </c>
      <c r="C35" s="765"/>
      <c r="D35" s="765"/>
      <c r="E35" s="765"/>
      <c r="F35" s="765"/>
      <c r="G35" s="765"/>
      <c r="H35" s="766"/>
      <c r="I35" s="766"/>
      <c r="J35" s="766"/>
      <c r="K35" s="765"/>
      <c r="L35" s="765"/>
      <c r="M35" s="765"/>
      <c r="N35" s="765"/>
      <c r="O35" s="765"/>
      <c r="P35" s="765"/>
      <c r="Q35" s="765"/>
      <c r="R35" s="765"/>
      <c r="S35" s="765"/>
      <c r="T35" s="765"/>
      <c r="U35" s="765"/>
      <c r="V35" s="765"/>
      <c r="W35" s="765"/>
      <c r="X35" s="765"/>
      <c r="Y35" s="765"/>
      <c r="Z35" s="765"/>
      <c r="AA35" s="765"/>
      <c r="AB35" s="767"/>
    </row>
    <row r="36" spans="2:28" ht="210" x14ac:dyDescent="0.35">
      <c r="B36" s="768" t="s">
        <v>41</v>
      </c>
      <c r="C36" s="769"/>
      <c r="D36" s="769"/>
      <c r="E36" s="769"/>
      <c r="F36" s="769"/>
      <c r="G36" s="770"/>
      <c r="H36" s="3219" t="s">
        <v>770</v>
      </c>
      <c r="I36" s="3216" t="s">
        <v>771</v>
      </c>
      <c r="J36" s="3217" t="s">
        <v>772</v>
      </c>
      <c r="K36" s="768" t="s">
        <v>43</v>
      </c>
      <c r="L36" s="769"/>
      <c r="M36" s="769"/>
      <c r="N36" s="769"/>
      <c r="O36" s="769"/>
      <c r="P36" s="769"/>
      <c r="Q36" s="769"/>
      <c r="R36" s="769"/>
      <c r="S36" s="769"/>
      <c r="T36" s="769"/>
      <c r="U36" s="769"/>
      <c r="V36" s="769"/>
      <c r="W36" s="769"/>
      <c r="X36" s="769"/>
      <c r="Y36" s="769"/>
      <c r="Z36" s="769"/>
      <c r="AA36" s="769"/>
      <c r="AB36" s="770"/>
    </row>
    <row r="37" spans="2:28" x14ac:dyDescent="0.35">
      <c r="B37" s="2359" t="s">
        <v>773</v>
      </c>
      <c r="C37" s="2360"/>
      <c r="D37" s="2360"/>
      <c r="E37" s="2360"/>
      <c r="F37" s="2360"/>
      <c r="G37" s="2361"/>
      <c r="H37" s="3220">
        <v>261</v>
      </c>
      <c r="I37" s="3213">
        <v>261</v>
      </c>
      <c r="J37" s="3218">
        <v>1</v>
      </c>
      <c r="K37" s="1453" t="s">
        <v>1208</v>
      </c>
      <c r="L37" s="1454"/>
      <c r="M37" s="1454"/>
      <c r="N37" s="1454"/>
      <c r="O37" s="1454"/>
      <c r="P37" s="1454"/>
      <c r="Q37" s="1454"/>
      <c r="R37" s="1454"/>
      <c r="S37" s="1454"/>
      <c r="T37" s="1454"/>
      <c r="U37" s="1454"/>
      <c r="V37" s="1454"/>
      <c r="W37" s="1454"/>
      <c r="X37" s="1454"/>
      <c r="Y37" s="1454"/>
      <c r="Z37" s="1454"/>
      <c r="AA37" s="1454"/>
      <c r="AB37" s="1455"/>
    </row>
    <row r="38" spans="2:28" x14ac:dyDescent="0.35">
      <c r="B38" s="1408" t="s">
        <v>774</v>
      </c>
      <c r="C38" s="1409"/>
      <c r="D38" s="1409"/>
      <c r="E38" s="1409"/>
      <c r="F38" s="1409"/>
      <c r="G38" s="1410"/>
      <c r="H38" s="3221">
        <v>176</v>
      </c>
      <c r="I38" s="3214">
        <v>176</v>
      </c>
      <c r="J38" s="3218">
        <v>1</v>
      </c>
      <c r="K38" s="1453" t="s">
        <v>1209</v>
      </c>
      <c r="L38" s="1454"/>
      <c r="M38" s="1454"/>
      <c r="N38" s="1454"/>
      <c r="O38" s="1454"/>
      <c r="P38" s="1454"/>
      <c r="Q38" s="1454"/>
      <c r="R38" s="1454"/>
      <c r="S38" s="1454"/>
      <c r="T38" s="1454"/>
      <c r="U38" s="1454"/>
      <c r="V38" s="1454"/>
      <c r="W38" s="1454"/>
      <c r="X38" s="1454"/>
      <c r="Y38" s="1454"/>
      <c r="Z38" s="1454"/>
      <c r="AA38" s="1454"/>
      <c r="AB38" s="1455"/>
    </row>
    <row r="39" spans="2:28" x14ac:dyDescent="0.35">
      <c r="B39" s="1408" t="s">
        <v>775</v>
      </c>
      <c r="C39" s="1409"/>
      <c r="D39" s="1409"/>
      <c r="E39" s="1409"/>
      <c r="F39" s="1409"/>
      <c r="G39" s="1410"/>
      <c r="H39" s="3221">
        <v>220</v>
      </c>
      <c r="I39" s="3214">
        <v>220</v>
      </c>
      <c r="J39" s="3218">
        <v>1</v>
      </c>
      <c r="K39" s="1453" t="s">
        <v>1210</v>
      </c>
      <c r="L39" s="1454"/>
      <c r="M39" s="1454"/>
      <c r="N39" s="1454"/>
      <c r="O39" s="1454"/>
      <c r="P39" s="1454"/>
      <c r="Q39" s="1454"/>
      <c r="R39" s="1454"/>
      <c r="S39" s="1454"/>
      <c r="T39" s="1454"/>
      <c r="U39" s="1454"/>
      <c r="V39" s="1454"/>
      <c r="W39" s="1454"/>
      <c r="X39" s="1454"/>
      <c r="Y39" s="1454"/>
      <c r="Z39" s="1454"/>
      <c r="AA39" s="1454"/>
      <c r="AB39" s="1455"/>
    </row>
    <row r="40" spans="2:28" x14ac:dyDescent="0.35">
      <c r="B40" s="1408" t="s">
        <v>776</v>
      </c>
      <c r="C40" s="1409"/>
      <c r="D40" s="1409"/>
      <c r="E40" s="1409"/>
      <c r="F40" s="1409"/>
      <c r="G40" s="1410"/>
      <c r="H40" s="3221">
        <v>408</v>
      </c>
      <c r="I40" s="3214">
        <v>408</v>
      </c>
      <c r="J40" s="3218">
        <v>1</v>
      </c>
      <c r="K40" s="1020" t="s">
        <v>1211</v>
      </c>
      <c r="L40" s="1021"/>
      <c r="M40" s="1021"/>
      <c r="N40" s="1021"/>
      <c r="O40" s="1021"/>
      <c r="P40" s="1021"/>
      <c r="Q40" s="1021"/>
      <c r="R40" s="1021"/>
      <c r="S40" s="1021"/>
      <c r="T40" s="1021"/>
      <c r="U40" s="1021"/>
      <c r="V40" s="1021"/>
      <c r="W40" s="1021"/>
      <c r="X40" s="1021"/>
      <c r="Y40" s="1021"/>
      <c r="Z40" s="1021"/>
      <c r="AA40" s="1021"/>
      <c r="AB40" s="1022"/>
    </row>
    <row r="41" spans="2:28" x14ac:dyDescent="0.35">
      <c r="B41" s="1408" t="s">
        <v>777</v>
      </c>
      <c r="C41" s="1409"/>
      <c r="D41" s="1409"/>
      <c r="E41" s="1409"/>
      <c r="F41" s="1409"/>
      <c r="G41" s="1410"/>
      <c r="H41" s="3221"/>
      <c r="I41" s="3214"/>
      <c r="J41" s="3218" t="s">
        <v>1212</v>
      </c>
      <c r="K41" s="743"/>
      <c r="L41" s="744"/>
      <c r="M41" s="744"/>
      <c r="N41" s="744"/>
      <c r="O41" s="744"/>
      <c r="P41" s="744"/>
      <c r="Q41" s="744"/>
      <c r="R41" s="744"/>
      <c r="S41" s="744"/>
      <c r="T41" s="744"/>
      <c r="U41" s="744"/>
      <c r="V41" s="744"/>
      <c r="W41" s="744"/>
      <c r="X41" s="744"/>
      <c r="Y41" s="744"/>
      <c r="Z41" s="744"/>
      <c r="AA41" s="744"/>
      <c r="AB41" s="745"/>
    </row>
    <row r="42" spans="2:28" x14ac:dyDescent="0.35">
      <c r="B42" s="1408" t="s">
        <v>778</v>
      </c>
      <c r="C42" s="1409"/>
      <c r="D42" s="1409"/>
      <c r="E42" s="1409"/>
      <c r="F42" s="1409"/>
      <c r="G42" s="1410"/>
      <c r="H42" s="3221"/>
      <c r="I42" s="3214"/>
      <c r="J42" s="3218" t="s">
        <v>1212</v>
      </c>
      <c r="K42" s="743"/>
      <c r="L42" s="744"/>
      <c r="M42" s="744"/>
      <c r="N42" s="744"/>
      <c r="O42" s="744"/>
      <c r="P42" s="744"/>
      <c r="Q42" s="744"/>
      <c r="R42" s="744"/>
      <c r="S42" s="744"/>
      <c r="T42" s="744"/>
      <c r="U42" s="744"/>
      <c r="V42" s="744"/>
      <c r="W42" s="744"/>
      <c r="X42" s="744"/>
      <c r="Y42" s="744"/>
      <c r="Z42" s="744"/>
      <c r="AA42" s="744"/>
      <c r="AB42" s="745"/>
    </row>
    <row r="43" spans="2:28" x14ac:dyDescent="0.35">
      <c r="B43" s="740"/>
      <c r="C43" s="741"/>
      <c r="D43" s="741"/>
      <c r="E43" s="741"/>
      <c r="F43" s="741"/>
      <c r="G43" s="742"/>
      <c r="H43" s="3221"/>
      <c r="I43" s="3214"/>
      <c r="J43" s="3218" t="e">
        <v>#DIV/0!</v>
      </c>
      <c r="K43" s="743"/>
      <c r="L43" s="744"/>
      <c r="M43" s="744"/>
      <c r="N43" s="744"/>
      <c r="O43" s="744"/>
      <c r="P43" s="744"/>
      <c r="Q43" s="744"/>
      <c r="R43" s="744"/>
      <c r="S43" s="744"/>
      <c r="T43" s="744"/>
      <c r="U43" s="744"/>
      <c r="V43" s="744"/>
      <c r="W43" s="744"/>
      <c r="X43" s="744"/>
      <c r="Y43" s="744"/>
      <c r="Z43" s="744"/>
      <c r="AA43" s="744"/>
      <c r="AB43" s="745"/>
    </row>
    <row r="44" spans="2:28" x14ac:dyDescent="0.35">
      <c r="B44" s="740"/>
      <c r="C44" s="741"/>
      <c r="D44" s="741"/>
      <c r="E44" s="741"/>
      <c r="F44" s="741"/>
      <c r="G44" s="742"/>
      <c r="H44" s="3221"/>
      <c r="I44" s="3214"/>
      <c r="J44" s="3218" t="e">
        <v>#DIV/0!</v>
      </c>
      <c r="K44" s="743"/>
      <c r="L44" s="744"/>
      <c r="M44" s="744"/>
      <c r="N44" s="744"/>
      <c r="O44" s="744"/>
      <c r="P44" s="744"/>
      <c r="Q44" s="744"/>
      <c r="R44" s="744"/>
      <c r="S44" s="744"/>
      <c r="T44" s="744"/>
      <c r="U44" s="744"/>
      <c r="V44" s="744"/>
      <c r="W44" s="744"/>
      <c r="X44" s="744"/>
      <c r="Y44" s="744"/>
      <c r="Z44" s="744"/>
      <c r="AA44" s="744"/>
      <c r="AB44" s="745"/>
    </row>
    <row r="45" spans="2:28" x14ac:dyDescent="0.35">
      <c r="B45" s="740"/>
      <c r="C45" s="741"/>
      <c r="D45" s="741"/>
      <c r="E45" s="741"/>
      <c r="F45" s="741"/>
      <c r="G45" s="742"/>
      <c r="H45" s="3221"/>
      <c r="I45" s="3214"/>
      <c r="J45" s="3218" t="e">
        <v>#DIV/0!</v>
      </c>
      <c r="K45" s="743"/>
      <c r="L45" s="744"/>
      <c r="M45" s="744"/>
      <c r="N45" s="744"/>
      <c r="O45" s="744"/>
      <c r="P45" s="744"/>
      <c r="Q45" s="744"/>
      <c r="R45" s="744"/>
      <c r="S45" s="744"/>
      <c r="T45" s="744"/>
      <c r="U45" s="744"/>
      <c r="V45" s="744"/>
      <c r="W45" s="744"/>
      <c r="X45" s="744"/>
      <c r="Y45" s="744"/>
      <c r="Z45" s="744"/>
      <c r="AA45" s="744"/>
      <c r="AB45" s="745"/>
    </row>
    <row r="46" spans="2:28" x14ac:dyDescent="0.35">
      <c r="B46" s="740"/>
      <c r="C46" s="741"/>
      <c r="D46" s="741"/>
      <c r="E46" s="741"/>
      <c r="F46" s="741"/>
      <c r="G46" s="742"/>
      <c r="H46" s="3221"/>
      <c r="I46" s="3214"/>
      <c r="J46" s="3218" t="e">
        <v>#DIV/0!</v>
      </c>
      <c r="K46" s="743"/>
      <c r="L46" s="744"/>
      <c r="M46" s="744"/>
      <c r="N46" s="744"/>
      <c r="O46" s="744"/>
      <c r="P46" s="744"/>
      <c r="Q46" s="744"/>
      <c r="R46" s="744"/>
      <c r="S46" s="744"/>
      <c r="T46" s="744"/>
      <c r="U46" s="744"/>
      <c r="V46" s="744"/>
      <c r="W46" s="744"/>
      <c r="X46" s="744"/>
      <c r="Y46" s="744"/>
      <c r="Z46" s="744"/>
      <c r="AA46" s="744"/>
      <c r="AB46" s="745"/>
    </row>
    <row r="47" spans="2:28" x14ac:dyDescent="0.35">
      <c r="B47" s="740"/>
      <c r="C47" s="741"/>
      <c r="D47" s="741"/>
      <c r="E47" s="741"/>
      <c r="F47" s="741"/>
      <c r="G47" s="742"/>
      <c r="H47" s="3221"/>
      <c r="I47" s="3214"/>
      <c r="J47" s="3218" t="e">
        <v>#DIV/0!</v>
      </c>
      <c r="K47" s="743"/>
      <c r="L47" s="744"/>
      <c r="M47" s="744"/>
      <c r="N47" s="744"/>
      <c r="O47" s="744"/>
      <c r="P47" s="744"/>
      <c r="Q47" s="744"/>
      <c r="R47" s="744"/>
      <c r="S47" s="744"/>
      <c r="T47" s="744"/>
      <c r="U47" s="744"/>
      <c r="V47" s="744"/>
      <c r="W47" s="744"/>
      <c r="X47" s="744"/>
      <c r="Y47" s="744"/>
      <c r="Z47" s="744"/>
      <c r="AA47" s="744"/>
      <c r="AB47" s="745"/>
    </row>
    <row r="48" spans="2:28" ht="15" thickBot="1" x14ac:dyDescent="0.4">
      <c r="B48" s="740"/>
      <c r="C48" s="741"/>
      <c r="D48" s="741"/>
      <c r="E48" s="741"/>
      <c r="F48" s="741"/>
      <c r="G48" s="742"/>
      <c r="H48" s="3222"/>
      <c r="I48" s="3215"/>
      <c r="J48" s="3218" t="e">
        <v>#DIV/0!</v>
      </c>
      <c r="K48" s="743"/>
      <c r="L48" s="744"/>
      <c r="M48" s="744"/>
      <c r="N48" s="744"/>
      <c r="O48" s="744"/>
      <c r="P48" s="744"/>
      <c r="Q48" s="744"/>
      <c r="R48" s="744"/>
      <c r="S48" s="744"/>
      <c r="T48" s="744"/>
      <c r="U48" s="744"/>
      <c r="V48" s="744"/>
      <c r="W48" s="744"/>
      <c r="X48" s="744"/>
      <c r="Y48" s="744"/>
      <c r="Z48" s="744"/>
      <c r="AA48" s="744"/>
      <c r="AB48" s="745"/>
    </row>
    <row r="49" spans="2:28" ht="15" thickBot="1" x14ac:dyDescent="0.4">
      <c r="B49" s="746" t="s">
        <v>46</v>
      </c>
      <c r="C49" s="747"/>
      <c r="D49" s="747"/>
      <c r="E49" s="747"/>
      <c r="F49" s="747"/>
      <c r="G49" s="748"/>
      <c r="H49" s="3223">
        <v>1065</v>
      </c>
      <c r="I49" s="3223">
        <v>1065</v>
      </c>
      <c r="J49" s="3230">
        <v>1</v>
      </c>
      <c r="K49" s="749"/>
      <c r="L49" s="750"/>
      <c r="M49" s="750"/>
      <c r="N49" s="750"/>
      <c r="O49" s="750"/>
      <c r="P49" s="750"/>
      <c r="Q49" s="750"/>
      <c r="R49" s="750"/>
      <c r="S49" s="750"/>
      <c r="T49" s="750"/>
      <c r="U49" s="750"/>
      <c r="V49" s="750"/>
      <c r="W49" s="750"/>
      <c r="X49" s="750"/>
      <c r="Y49" s="750"/>
      <c r="Z49" s="750"/>
      <c r="AA49" s="750"/>
      <c r="AB49" s="751"/>
    </row>
    <row r="50" spans="2:28" ht="15" thickBot="1" x14ac:dyDescent="0.4">
      <c r="B50" s="718"/>
      <c r="C50" s="719"/>
      <c r="D50" s="719"/>
      <c r="E50" s="719"/>
      <c r="F50" s="719"/>
      <c r="G50" s="719"/>
      <c r="H50" s="719"/>
      <c r="I50" s="719"/>
      <c r="J50" s="719"/>
      <c r="K50" s="719"/>
      <c r="L50" s="719"/>
      <c r="M50" s="719"/>
      <c r="N50" s="719"/>
      <c r="O50" s="719"/>
      <c r="P50" s="719"/>
      <c r="Q50" s="719"/>
      <c r="R50" s="719"/>
      <c r="S50" s="719"/>
      <c r="T50" s="719"/>
      <c r="U50" s="719"/>
      <c r="V50" s="719"/>
      <c r="W50" s="719"/>
      <c r="X50" s="719"/>
      <c r="Y50" s="719"/>
      <c r="Z50" s="719"/>
      <c r="AA50" s="719"/>
      <c r="AB50" s="720"/>
    </row>
    <row r="51" spans="2:28" ht="15" thickBot="1" x14ac:dyDescent="0.4">
      <c r="B51" s="721" t="s">
        <v>981</v>
      </c>
      <c r="C51" s="722"/>
      <c r="D51" s="722"/>
      <c r="E51" s="722"/>
      <c r="F51" s="722"/>
      <c r="G51" s="722"/>
      <c r="H51" s="722"/>
      <c r="I51" s="722"/>
      <c r="J51" s="722"/>
      <c r="K51" s="722"/>
      <c r="L51" s="722"/>
      <c r="M51" s="722"/>
      <c r="N51" s="722"/>
      <c r="O51" s="722"/>
      <c r="P51" s="722"/>
      <c r="Q51" s="722"/>
      <c r="R51" s="722"/>
      <c r="S51" s="722"/>
      <c r="T51" s="722"/>
      <c r="U51" s="722"/>
      <c r="V51" s="722"/>
      <c r="W51" s="722"/>
      <c r="X51" s="722"/>
      <c r="Y51" s="722"/>
      <c r="Z51" s="722"/>
      <c r="AA51" s="722"/>
      <c r="AB51" s="723"/>
    </row>
    <row r="52" spans="2:28" x14ac:dyDescent="0.35">
      <c r="B52" s="3228"/>
      <c r="C52" s="3225"/>
      <c r="D52" s="3225"/>
      <c r="E52" s="3225"/>
      <c r="F52" s="3225"/>
      <c r="G52" s="3225"/>
      <c r="H52" s="3225"/>
      <c r="I52" s="3225"/>
      <c r="J52" s="3225"/>
      <c r="K52" s="3225"/>
      <c r="L52" s="3225"/>
      <c r="M52" s="3225"/>
      <c r="N52" s="3225"/>
      <c r="O52" s="3225"/>
      <c r="P52" s="3225"/>
      <c r="Q52" s="3225"/>
      <c r="R52" s="3225"/>
      <c r="S52" s="3225"/>
      <c r="T52" s="3225"/>
      <c r="U52" s="3225"/>
      <c r="V52" s="3225"/>
      <c r="W52" s="3225"/>
      <c r="X52" s="3225"/>
      <c r="Y52" s="3225"/>
      <c r="Z52" s="3225"/>
      <c r="AA52" s="3225"/>
      <c r="AB52" s="3229"/>
    </row>
    <row r="53" spans="2:28" x14ac:dyDescent="0.35">
      <c r="B53" s="3228"/>
      <c r="C53" s="3226"/>
      <c r="D53" s="3226"/>
      <c r="E53" s="3226"/>
      <c r="F53" s="3226"/>
      <c r="G53" s="3226"/>
      <c r="H53" s="3226"/>
      <c r="I53" s="3226"/>
      <c r="J53" s="3226"/>
      <c r="K53" s="3226"/>
      <c r="L53" s="3226"/>
      <c r="M53" s="3226"/>
      <c r="N53" s="3226"/>
      <c r="O53" s="3226"/>
      <c r="P53" s="3226"/>
      <c r="Q53" s="3226"/>
      <c r="R53" s="3226"/>
      <c r="S53" s="3226"/>
      <c r="T53" s="3226"/>
      <c r="U53" s="3226"/>
      <c r="V53" s="3226"/>
      <c r="W53" s="3226"/>
      <c r="X53" s="3226"/>
      <c r="Y53" s="3226"/>
      <c r="Z53" s="3226"/>
      <c r="AA53" s="3226"/>
      <c r="AB53" s="3229"/>
    </row>
    <row r="54" spans="2:28" x14ac:dyDescent="0.35">
      <c r="B54" s="3228"/>
      <c r="C54" s="3226"/>
      <c r="D54" s="3226"/>
      <c r="E54" s="3226"/>
      <c r="F54" s="3226"/>
      <c r="G54" s="3226"/>
      <c r="H54" s="3226"/>
      <c r="I54" s="3226"/>
      <c r="J54" s="3226"/>
      <c r="K54" s="3226"/>
      <c r="L54" s="3226"/>
      <c r="M54" s="3226"/>
      <c r="N54" s="3226"/>
      <c r="O54" s="3226"/>
      <c r="P54" s="3226"/>
      <c r="Q54" s="3226"/>
      <c r="R54" s="3226"/>
      <c r="S54" s="3226"/>
      <c r="T54" s="3226"/>
      <c r="U54" s="3226"/>
      <c r="V54" s="3226"/>
      <c r="W54" s="3226"/>
      <c r="X54" s="3226"/>
      <c r="Y54" s="3226"/>
      <c r="Z54" s="3226"/>
      <c r="AA54" s="3226"/>
      <c r="AB54" s="3229"/>
    </row>
    <row r="55" spans="2:28" x14ac:dyDescent="0.35">
      <c r="B55" s="3228"/>
      <c r="C55" s="3226"/>
      <c r="D55" s="3226"/>
      <c r="E55" s="3226"/>
      <c r="F55" s="3226"/>
      <c r="G55" s="3226"/>
      <c r="H55" s="3226"/>
      <c r="I55" s="3226"/>
      <c r="J55" s="3226"/>
      <c r="K55" s="3226"/>
      <c r="L55" s="3226"/>
      <c r="M55" s="3226"/>
      <c r="N55" s="3226"/>
      <c r="O55" s="3226"/>
      <c r="P55" s="3226"/>
      <c r="Q55" s="3226"/>
      <c r="R55" s="3226"/>
      <c r="S55" s="3226"/>
      <c r="T55" s="3226"/>
      <c r="U55" s="3226"/>
      <c r="V55" s="3226"/>
      <c r="W55" s="3226"/>
      <c r="X55" s="3226"/>
      <c r="Y55" s="3226"/>
      <c r="Z55" s="3226"/>
      <c r="AA55" s="3226"/>
      <c r="AB55" s="3229"/>
    </row>
    <row r="56" spans="2:28" x14ac:dyDescent="0.35">
      <c r="B56" s="3228"/>
      <c r="C56" s="3226"/>
      <c r="D56" s="3226"/>
      <c r="E56" s="3226"/>
      <c r="F56" s="3226"/>
      <c r="G56" s="3226"/>
      <c r="H56" s="3226"/>
      <c r="I56" s="3226"/>
      <c r="J56" s="3226"/>
      <c r="K56" s="3226"/>
      <c r="L56" s="3226"/>
      <c r="M56" s="3226"/>
      <c r="N56" s="3226"/>
      <c r="O56" s="3226"/>
      <c r="P56" s="3226"/>
      <c r="Q56" s="3226"/>
      <c r="R56" s="3226"/>
      <c r="S56" s="3226"/>
      <c r="T56" s="3226"/>
      <c r="U56" s="3226"/>
      <c r="V56" s="3226"/>
      <c r="W56" s="3226"/>
      <c r="X56" s="3226"/>
      <c r="Y56" s="3226"/>
      <c r="Z56" s="3226"/>
      <c r="AA56" s="3226"/>
      <c r="AB56" s="3229"/>
    </row>
    <row r="57" spans="2:28" x14ac:dyDescent="0.35">
      <c r="B57" s="3228"/>
      <c r="C57" s="3226"/>
      <c r="D57" s="3226"/>
      <c r="E57" s="3226"/>
      <c r="F57" s="3226"/>
      <c r="G57" s="3226"/>
      <c r="H57" s="3226"/>
      <c r="I57" s="3226"/>
      <c r="J57" s="3226"/>
      <c r="K57" s="3226"/>
      <c r="L57" s="3226"/>
      <c r="M57" s="3226"/>
      <c r="N57" s="3226"/>
      <c r="O57" s="3226"/>
      <c r="P57" s="3226"/>
      <c r="Q57" s="3226"/>
      <c r="R57" s="3226"/>
      <c r="S57" s="3226"/>
      <c r="T57" s="3226"/>
      <c r="U57" s="3226"/>
      <c r="V57" s="3226"/>
      <c r="W57" s="3226"/>
      <c r="X57" s="3226"/>
      <c r="Y57" s="3226"/>
      <c r="Z57" s="3226"/>
      <c r="AA57" s="3226"/>
      <c r="AB57" s="3229"/>
    </row>
    <row r="58" spans="2:28" x14ac:dyDescent="0.35">
      <c r="B58" s="3228"/>
      <c r="C58" s="3226"/>
      <c r="D58" s="3226"/>
      <c r="E58" s="3226"/>
      <c r="F58" s="3226"/>
      <c r="G58" s="3226"/>
      <c r="H58" s="3226"/>
      <c r="I58" s="3226"/>
      <c r="J58" s="3226"/>
      <c r="K58" s="3226"/>
      <c r="L58" s="3226"/>
      <c r="M58" s="3226"/>
      <c r="N58" s="3226"/>
      <c r="O58" s="3226"/>
      <c r="P58" s="3226"/>
      <c r="Q58" s="3226"/>
      <c r="R58" s="3226"/>
      <c r="S58" s="3226"/>
      <c r="T58" s="3226"/>
      <c r="U58" s="3226"/>
      <c r="V58" s="3226"/>
      <c r="W58" s="3226"/>
      <c r="X58" s="3226"/>
      <c r="Y58" s="3226"/>
      <c r="Z58" s="3226"/>
      <c r="AA58" s="3226"/>
      <c r="AB58" s="3229"/>
    </row>
    <row r="59" spans="2:28" x14ac:dyDescent="0.35">
      <c r="B59" s="3228"/>
      <c r="C59" s="3226"/>
      <c r="D59" s="3226"/>
      <c r="E59" s="3226"/>
      <c r="F59" s="3226"/>
      <c r="G59" s="3226"/>
      <c r="H59" s="3226"/>
      <c r="I59" s="3226"/>
      <c r="J59" s="3226"/>
      <c r="K59" s="3226"/>
      <c r="L59" s="3226"/>
      <c r="M59" s="3226"/>
      <c r="N59" s="3226"/>
      <c r="O59" s="3226"/>
      <c r="P59" s="3226"/>
      <c r="Q59" s="3226"/>
      <c r="R59" s="3226"/>
      <c r="S59" s="3226"/>
      <c r="T59" s="3226"/>
      <c r="U59" s="3226"/>
      <c r="V59" s="3226"/>
      <c r="W59" s="3226"/>
      <c r="X59" s="3226"/>
      <c r="Y59" s="3226"/>
      <c r="Z59" s="3226"/>
      <c r="AA59" s="3226"/>
      <c r="AB59" s="3229"/>
    </row>
    <row r="60" spans="2:28" x14ac:dyDescent="0.35">
      <c r="B60" s="3228"/>
      <c r="C60" s="3226"/>
      <c r="D60" s="3226"/>
      <c r="E60" s="3226"/>
      <c r="F60" s="3226"/>
      <c r="G60" s="3226"/>
      <c r="H60" s="3226"/>
      <c r="I60" s="3226"/>
      <c r="J60" s="3226"/>
      <c r="K60" s="3226"/>
      <c r="L60" s="3226"/>
      <c r="M60" s="3226"/>
      <c r="N60" s="3226"/>
      <c r="O60" s="3226"/>
      <c r="P60" s="3226"/>
      <c r="Q60" s="3226"/>
      <c r="R60" s="3226"/>
      <c r="S60" s="3226"/>
      <c r="T60" s="3226"/>
      <c r="U60" s="3226"/>
      <c r="V60" s="3226"/>
      <c r="W60" s="3226"/>
      <c r="X60" s="3226"/>
      <c r="Y60" s="3226"/>
      <c r="Z60" s="3226"/>
      <c r="AA60" s="3226"/>
      <c r="AB60" s="3229"/>
    </row>
    <row r="61" spans="2:28" ht="15" thickBot="1" x14ac:dyDescent="0.4">
      <c r="B61" s="3228"/>
      <c r="C61" s="3227"/>
      <c r="D61" s="3227"/>
      <c r="E61" s="3227"/>
      <c r="F61" s="3227"/>
      <c r="G61" s="3227"/>
      <c r="H61" s="3227"/>
      <c r="I61" s="3227"/>
      <c r="J61" s="3227"/>
      <c r="K61" s="3227"/>
      <c r="L61" s="3227"/>
      <c r="M61" s="3227"/>
      <c r="N61" s="3227"/>
      <c r="O61" s="3227"/>
      <c r="P61" s="3227"/>
      <c r="Q61" s="3227"/>
      <c r="R61" s="3227"/>
      <c r="S61" s="3227"/>
      <c r="T61" s="3227"/>
      <c r="U61" s="3227"/>
      <c r="V61" s="3227"/>
      <c r="W61" s="3227"/>
      <c r="X61" s="3227"/>
      <c r="Y61" s="3227"/>
      <c r="Z61" s="3227"/>
      <c r="AA61" s="3227"/>
      <c r="AB61" s="3229"/>
    </row>
    <row r="62" spans="2:28" ht="15" thickBot="1" x14ac:dyDescent="0.4">
      <c r="B62" s="733"/>
      <c r="C62" s="734"/>
      <c r="D62" s="734"/>
      <c r="E62" s="734"/>
      <c r="F62" s="734"/>
      <c r="G62" s="734"/>
      <c r="H62" s="734"/>
      <c r="I62" s="734"/>
      <c r="J62" s="734"/>
      <c r="K62" s="734"/>
      <c r="L62" s="734"/>
      <c r="M62" s="734"/>
      <c r="N62" s="734"/>
      <c r="O62" s="734"/>
      <c r="P62" s="734"/>
      <c r="Q62" s="734"/>
      <c r="R62" s="734"/>
      <c r="S62" s="734"/>
      <c r="T62" s="734"/>
      <c r="U62" s="734"/>
      <c r="V62" s="734"/>
      <c r="W62" s="734"/>
      <c r="X62" s="734"/>
      <c r="Y62" s="734"/>
      <c r="Z62" s="734"/>
      <c r="AA62" s="734"/>
      <c r="AB62" s="735"/>
    </row>
    <row r="63" spans="2:28" x14ac:dyDescent="0.35">
      <c r="B63" s="736" t="s">
        <v>41</v>
      </c>
      <c r="C63" s="737"/>
      <c r="D63" s="737"/>
      <c r="E63" s="737"/>
      <c r="F63" s="737"/>
      <c r="G63" s="737"/>
      <c r="H63" s="737" t="s">
        <v>68</v>
      </c>
      <c r="I63" s="737"/>
      <c r="J63" s="737" t="s">
        <v>48</v>
      </c>
      <c r="K63" s="737"/>
      <c r="L63" s="737"/>
      <c r="M63" s="737"/>
      <c r="N63" s="737" t="s">
        <v>49</v>
      </c>
      <c r="O63" s="737"/>
      <c r="P63" s="737"/>
      <c r="Q63" s="737"/>
      <c r="R63" s="737"/>
      <c r="S63" s="737"/>
      <c r="T63" s="737"/>
      <c r="U63" s="737"/>
      <c r="V63" s="738" t="s">
        <v>50</v>
      </c>
      <c r="W63" s="738"/>
      <c r="X63" s="738"/>
      <c r="Y63" s="738"/>
      <c r="Z63" s="738"/>
      <c r="AA63" s="738"/>
      <c r="AB63" s="739"/>
    </row>
    <row r="64" spans="2:28" x14ac:dyDescent="0.35">
      <c r="B64" s="1450" t="s">
        <v>773</v>
      </c>
      <c r="C64" s="1048"/>
      <c r="D64" s="1048"/>
      <c r="E64" s="1048"/>
      <c r="F64" s="1048"/>
      <c r="G64" s="1048"/>
      <c r="H64" s="1470">
        <v>1</v>
      </c>
      <c r="I64" s="1470"/>
      <c r="J64" s="2523">
        <v>1</v>
      </c>
      <c r="K64" s="2524"/>
      <c r="L64" s="2524"/>
      <c r="M64" s="2525"/>
      <c r="N64" s="1284" t="s">
        <v>779</v>
      </c>
      <c r="O64" s="1284"/>
      <c r="P64" s="1284"/>
      <c r="Q64" s="1284"/>
      <c r="R64" s="1284"/>
      <c r="S64" s="1284"/>
      <c r="T64" s="1284"/>
      <c r="U64" s="1284"/>
      <c r="V64" s="716" t="s">
        <v>780</v>
      </c>
      <c r="W64" s="716"/>
      <c r="X64" s="716"/>
      <c r="Y64" s="716"/>
      <c r="Z64" s="716"/>
      <c r="AA64" s="716"/>
      <c r="AB64" s="717"/>
    </row>
    <row r="65" spans="2:28" x14ac:dyDescent="0.35">
      <c r="B65" s="1450" t="s">
        <v>774</v>
      </c>
      <c r="C65" s="1048"/>
      <c r="D65" s="1048"/>
      <c r="E65" s="1048"/>
      <c r="F65" s="1048"/>
      <c r="G65" s="1048"/>
      <c r="H65" s="1470">
        <v>1</v>
      </c>
      <c r="I65" s="1470"/>
      <c r="J65" s="2523">
        <v>1</v>
      </c>
      <c r="K65" s="2524"/>
      <c r="L65" s="2524"/>
      <c r="M65" s="2525"/>
      <c r="N65" s="1284" t="s">
        <v>779</v>
      </c>
      <c r="O65" s="1284"/>
      <c r="P65" s="1284"/>
      <c r="Q65" s="1284"/>
      <c r="R65" s="1284"/>
      <c r="S65" s="1284"/>
      <c r="T65" s="1284"/>
      <c r="U65" s="1284"/>
      <c r="V65" s="716" t="s">
        <v>780</v>
      </c>
      <c r="W65" s="716"/>
      <c r="X65" s="716"/>
      <c r="Y65" s="716"/>
      <c r="Z65" s="716"/>
      <c r="AA65" s="716"/>
      <c r="AB65" s="717"/>
    </row>
    <row r="66" spans="2:28" x14ac:dyDescent="0.35">
      <c r="B66" s="1450" t="s">
        <v>775</v>
      </c>
      <c r="C66" s="1048"/>
      <c r="D66" s="1048"/>
      <c r="E66" s="1048"/>
      <c r="F66" s="1048"/>
      <c r="G66" s="1048"/>
      <c r="H66" s="1470">
        <v>1</v>
      </c>
      <c r="I66" s="1470"/>
      <c r="J66" s="2523">
        <v>1</v>
      </c>
      <c r="K66" s="2524"/>
      <c r="L66" s="2524"/>
      <c r="M66" s="2525"/>
      <c r="N66" s="1284" t="s">
        <v>779</v>
      </c>
      <c r="O66" s="1284"/>
      <c r="P66" s="1284"/>
      <c r="Q66" s="1284"/>
      <c r="R66" s="1284"/>
      <c r="S66" s="1284"/>
      <c r="T66" s="1284"/>
      <c r="U66" s="1284"/>
      <c r="V66" s="716" t="s">
        <v>780</v>
      </c>
      <c r="W66" s="716"/>
      <c r="X66" s="716"/>
      <c r="Y66" s="716"/>
      <c r="Z66" s="716"/>
      <c r="AA66" s="716"/>
      <c r="AB66" s="717"/>
    </row>
    <row r="67" spans="2:28" x14ac:dyDescent="0.35">
      <c r="B67" s="1450" t="s">
        <v>776</v>
      </c>
      <c r="C67" s="1048"/>
      <c r="D67" s="1048"/>
      <c r="E67" s="1048"/>
      <c r="F67" s="1048"/>
      <c r="G67" s="1048"/>
      <c r="H67" s="2438">
        <v>1</v>
      </c>
      <c r="I67" s="2439"/>
      <c r="J67" s="3061">
        <v>1</v>
      </c>
      <c r="K67" s="3062"/>
      <c r="L67" s="3062"/>
      <c r="M67" s="3062"/>
      <c r="N67" s="1284" t="s">
        <v>779</v>
      </c>
      <c r="O67" s="1284"/>
      <c r="P67" s="1284"/>
      <c r="Q67" s="1284"/>
      <c r="R67" s="1284"/>
      <c r="S67" s="1284"/>
      <c r="T67" s="1284"/>
      <c r="U67" s="1284"/>
      <c r="V67" s="716" t="s">
        <v>780</v>
      </c>
      <c r="W67" s="716"/>
      <c r="X67" s="716"/>
      <c r="Y67" s="716"/>
      <c r="Z67" s="716"/>
      <c r="AA67" s="716"/>
      <c r="AB67" s="717"/>
    </row>
    <row r="68" spans="2:28" x14ac:dyDescent="0.35">
      <c r="B68" s="704" t="s">
        <v>777</v>
      </c>
      <c r="C68" s="705"/>
      <c r="D68" s="705"/>
      <c r="E68" s="705"/>
      <c r="F68" s="705"/>
      <c r="G68" s="705"/>
      <c r="H68" s="705"/>
      <c r="I68" s="705"/>
      <c r="J68" s="705"/>
      <c r="K68" s="705"/>
      <c r="L68" s="705"/>
      <c r="M68" s="705"/>
      <c r="N68" s="705"/>
      <c r="O68" s="705"/>
      <c r="P68" s="705"/>
      <c r="Q68" s="705"/>
      <c r="R68" s="705"/>
      <c r="S68" s="705"/>
      <c r="T68" s="705"/>
      <c r="U68" s="705"/>
      <c r="V68" s="705"/>
      <c r="W68" s="705"/>
      <c r="X68" s="705"/>
      <c r="Y68" s="705"/>
      <c r="Z68" s="705"/>
      <c r="AA68" s="705"/>
      <c r="AB68" s="706"/>
    </row>
    <row r="69" spans="2:28" x14ac:dyDescent="0.35">
      <c r="B69" s="704" t="s">
        <v>778</v>
      </c>
      <c r="C69" s="705"/>
      <c r="D69" s="705"/>
      <c r="E69" s="705"/>
      <c r="F69" s="705"/>
      <c r="G69" s="705"/>
      <c r="H69" s="705"/>
      <c r="I69" s="705"/>
      <c r="J69" s="705"/>
      <c r="K69" s="705"/>
      <c r="L69" s="705"/>
      <c r="M69" s="705"/>
      <c r="N69" s="705"/>
      <c r="O69" s="705"/>
      <c r="P69" s="705"/>
      <c r="Q69" s="705"/>
      <c r="R69" s="705"/>
      <c r="S69" s="705"/>
      <c r="T69" s="705"/>
      <c r="U69" s="705"/>
      <c r="V69" s="705"/>
      <c r="W69" s="705"/>
      <c r="X69" s="705"/>
      <c r="Y69" s="705"/>
      <c r="Z69" s="705"/>
      <c r="AA69" s="705"/>
      <c r="AB69" s="706"/>
    </row>
    <row r="70" spans="2:28" x14ac:dyDescent="0.35">
      <c r="B70" s="704"/>
      <c r="C70" s="705"/>
      <c r="D70" s="705"/>
      <c r="E70" s="705"/>
      <c r="F70" s="705"/>
      <c r="G70" s="705"/>
      <c r="H70" s="705"/>
      <c r="I70" s="705"/>
      <c r="J70" s="705"/>
      <c r="K70" s="705"/>
      <c r="L70" s="705"/>
      <c r="M70" s="705"/>
      <c r="N70" s="705"/>
      <c r="O70" s="705"/>
      <c r="P70" s="705"/>
      <c r="Q70" s="705"/>
      <c r="R70" s="705"/>
      <c r="S70" s="705"/>
      <c r="T70" s="705"/>
      <c r="U70" s="705"/>
      <c r="V70" s="705"/>
      <c r="W70" s="705"/>
      <c r="X70" s="705"/>
      <c r="Y70" s="705"/>
      <c r="Z70" s="705"/>
      <c r="AA70" s="705"/>
      <c r="AB70" s="706"/>
    </row>
    <row r="71" spans="2:28" x14ac:dyDescent="0.35">
      <c r="B71" s="704"/>
      <c r="C71" s="705"/>
      <c r="D71" s="705"/>
      <c r="E71" s="705"/>
      <c r="F71" s="705"/>
      <c r="G71" s="705"/>
      <c r="H71" s="705"/>
      <c r="I71" s="705"/>
      <c r="J71" s="705"/>
      <c r="K71" s="705"/>
      <c r="L71" s="705"/>
      <c r="M71" s="705"/>
      <c r="N71" s="705"/>
      <c r="O71" s="705"/>
      <c r="P71" s="705"/>
      <c r="Q71" s="705"/>
      <c r="R71" s="705"/>
      <c r="S71" s="705"/>
      <c r="T71" s="705"/>
      <c r="U71" s="705"/>
      <c r="V71" s="705"/>
      <c r="W71" s="705"/>
      <c r="X71" s="705"/>
      <c r="Y71" s="705"/>
      <c r="Z71" s="705"/>
      <c r="AA71" s="705"/>
      <c r="AB71" s="706"/>
    </row>
    <row r="72" spans="2:28" x14ac:dyDescent="0.35">
      <c r="B72" s="704"/>
      <c r="C72" s="705"/>
      <c r="D72" s="705"/>
      <c r="E72" s="705"/>
      <c r="F72" s="705"/>
      <c r="G72" s="705"/>
      <c r="H72" s="705"/>
      <c r="I72" s="705"/>
      <c r="J72" s="705"/>
      <c r="K72" s="705"/>
      <c r="L72" s="705"/>
      <c r="M72" s="705"/>
      <c r="N72" s="705"/>
      <c r="O72" s="705"/>
      <c r="P72" s="705"/>
      <c r="Q72" s="705"/>
      <c r="R72" s="705"/>
      <c r="S72" s="705"/>
      <c r="T72" s="705"/>
      <c r="U72" s="705"/>
      <c r="V72" s="705"/>
      <c r="W72" s="705"/>
      <c r="X72" s="705"/>
      <c r="Y72" s="705"/>
      <c r="Z72" s="705"/>
      <c r="AA72" s="705"/>
      <c r="AB72" s="706"/>
    </row>
    <row r="73" spans="2:28" x14ac:dyDescent="0.35">
      <c r="B73" s="704"/>
      <c r="C73" s="705"/>
      <c r="D73" s="705"/>
      <c r="E73" s="705"/>
      <c r="F73" s="705"/>
      <c r="G73" s="705"/>
      <c r="H73" s="705"/>
      <c r="I73" s="705"/>
      <c r="J73" s="705"/>
      <c r="K73" s="705"/>
      <c r="L73" s="705"/>
      <c r="M73" s="705"/>
      <c r="N73" s="705"/>
      <c r="O73" s="705"/>
      <c r="P73" s="705"/>
      <c r="Q73" s="705"/>
      <c r="R73" s="705"/>
      <c r="S73" s="705"/>
      <c r="T73" s="705"/>
      <c r="U73" s="705"/>
      <c r="V73" s="705"/>
      <c r="W73" s="705"/>
      <c r="X73" s="705"/>
      <c r="Y73" s="705"/>
      <c r="Z73" s="705"/>
      <c r="AA73" s="705"/>
      <c r="AB73" s="706"/>
    </row>
    <row r="74" spans="2:28" x14ac:dyDescent="0.35">
      <c r="B74" s="704"/>
      <c r="C74" s="705"/>
      <c r="D74" s="705"/>
      <c r="E74" s="705"/>
      <c r="F74" s="705"/>
      <c r="G74" s="705"/>
      <c r="H74" s="705"/>
      <c r="I74" s="705"/>
      <c r="J74" s="705"/>
      <c r="K74" s="705"/>
      <c r="L74" s="705"/>
      <c r="M74" s="705"/>
      <c r="N74" s="705"/>
      <c r="O74" s="705"/>
      <c r="P74" s="705"/>
      <c r="Q74" s="705"/>
      <c r="R74" s="705"/>
      <c r="S74" s="705"/>
      <c r="T74" s="705"/>
      <c r="U74" s="705"/>
      <c r="V74" s="705"/>
      <c r="W74" s="705"/>
      <c r="X74" s="705"/>
      <c r="Y74" s="705"/>
      <c r="Z74" s="705"/>
      <c r="AA74" s="705"/>
      <c r="AB74" s="706"/>
    </row>
    <row r="75" spans="2:28" ht="15" thickBot="1" x14ac:dyDescent="0.4">
      <c r="B75" s="707"/>
      <c r="C75" s="708"/>
      <c r="D75" s="708"/>
      <c r="E75" s="708"/>
      <c r="F75" s="708"/>
      <c r="G75" s="708"/>
      <c r="H75" s="708"/>
      <c r="I75" s="708"/>
      <c r="J75" s="708"/>
      <c r="K75" s="708"/>
      <c r="L75" s="708"/>
      <c r="M75" s="708"/>
      <c r="N75" s="708"/>
      <c r="O75" s="708"/>
      <c r="P75" s="708"/>
      <c r="Q75" s="708"/>
      <c r="R75" s="708"/>
      <c r="S75" s="708"/>
      <c r="T75" s="708"/>
      <c r="U75" s="708"/>
      <c r="V75" s="708"/>
      <c r="W75" s="708"/>
      <c r="X75" s="708"/>
      <c r="Y75" s="708"/>
      <c r="Z75" s="708"/>
      <c r="AA75" s="708"/>
      <c r="AB75" s="709"/>
    </row>
    <row r="76" spans="2:28" ht="15" thickBot="1" x14ac:dyDescent="0.4">
      <c r="B76" s="690"/>
      <c r="C76" s="691"/>
      <c r="D76" s="691"/>
      <c r="E76" s="691"/>
      <c r="F76" s="691"/>
      <c r="G76" s="691"/>
      <c r="H76" s="691"/>
      <c r="I76" s="691"/>
      <c r="J76" s="691"/>
      <c r="K76" s="691"/>
      <c r="L76" s="691"/>
      <c r="M76" s="691"/>
      <c r="N76" s="691"/>
      <c r="O76" s="691"/>
      <c r="P76" s="691"/>
      <c r="Q76" s="691"/>
      <c r="R76" s="691"/>
      <c r="S76" s="691"/>
      <c r="T76" s="691"/>
      <c r="U76" s="691"/>
      <c r="V76" s="691"/>
      <c r="W76" s="691"/>
      <c r="X76" s="691"/>
      <c r="Y76" s="691"/>
      <c r="Z76" s="691"/>
      <c r="AA76" s="691"/>
      <c r="AB76" s="692"/>
    </row>
    <row r="77" spans="2:28" x14ac:dyDescent="0.35">
      <c r="B77" s="693" t="s">
        <v>987</v>
      </c>
      <c r="C77" s="694"/>
      <c r="D77" s="694"/>
      <c r="E77" s="694"/>
      <c r="F77" s="694"/>
      <c r="G77" s="694"/>
      <c r="H77" s="695" t="s">
        <v>988</v>
      </c>
      <c r="I77" s="695"/>
      <c r="J77" s="695"/>
      <c r="K77" s="695"/>
      <c r="L77" s="695"/>
      <c r="M77" s="695"/>
      <c r="N77" s="695"/>
      <c r="O77" s="695"/>
      <c r="P77" s="695"/>
      <c r="Q77" s="695"/>
      <c r="R77" s="696"/>
      <c r="S77" s="697" t="s">
        <v>989</v>
      </c>
      <c r="T77" s="695"/>
      <c r="U77" s="695"/>
      <c r="V77" s="695"/>
      <c r="W77" s="695"/>
      <c r="X77" s="695"/>
      <c r="Y77" s="695"/>
      <c r="Z77" s="695"/>
      <c r="AA77" s="695"/>
      <c r="AB77" s="696"/>
    </row>
    <row r="78" spans="2:28" ht="15" thickBot="1" x14ac:dyDescent="0.4">
      <c r="B78" s="693"/>
      <c r="C78" s="694"/>
      <c r="D78" s="694"/>
      <c r="E78" s="694"/>
      <c r="F78" s="694"/>
      <c r="G78" s="694"/>
      <c r="H78" s="695"/>
      <c r="I78" s="695"/>
      <c r="J78" s="695"/>
      <c r="K78" s="695"/>
      <c r="L78" s="695"/>
      <c r="M78" s="695"/>
      <c r="N78" s="695"/>
      <c r="O78" s="695"/>
      <c r="P78" s="695"/>
      <c r="Q78" s="695"/>
      <c r="R78" s="696"/>
      <c r="S78" s="697"/>
      <c r="T78" s="695"/>
      <c r="U78" s="695"/>
      <c r="V78" s="695"/>
      <c r="W78" s="695"/>
      <c r="X78" s="695"/>
      <c r="Y78" s="695"/>
      <c r="Z78" s="695"/>
      <c r="AA78" s="695"/>
      <c r="AB78" s="696"/>
    </row>
    <row r="79" spans="2:28" ht="15" thickBot="1" x14ac:dyDescent="0.4">
      <c r="B79" s="698">
        <v>1</v>
      </c>
      <c r="C79" s="699"/>
      <c r="D79" s="699"/>
      <c r="E79" s="699"/>
      <c r="F79" s="699"/>
      <c r="G79" s="700"/>
      <c r="H79" s="701" t="s">
        <v>990</v>
      </c>
      <c r="I79" s="702"/>
      <c r="J79" s="702"/>
      <c r="K79" s="702"/>
      <c r="L79" s="702"/>
      <c r="M79" s="702"/>
      <c r="N79" s="702"/>
      <c r="O79" s="702"/>
      <c r="P79" s="702"/>
      <c r="Q79" s="702"/>
      <c r="R79" s="703"/>
      <c r="S79" s="690"/>
      <c r="T79" s="691"/>
      <c r="U79" s="691"/>
      <c r="V79" s="691"/>
      <c r="W79" s="691"/>
      <c r="X79" s="691"/>
      <c r="Y79" s="691"/>
      <c r="Z79" s="691"/>
      <c r="AA79" s="691"/>
      <c r="AB79" s="692"/>
    </row>
    <row r="80" spans="2:28" ht="15" thickBot="1" x14ac:dyDescent="0.4">
      <c r="B80" s="669"/>
      <c r="C80" s="670"/>
      <c r="D80" s="670"/>
      <c r="E80" s="670"/>
      <c r="F80" s="670"/>
      <c r="G80" s="670"/>
      <c r="H80" s="670"/>
      <c r="I80" s="670"/>
      <c r="J80" s="670"/>
      <c r="K80" s="670"/>
      <c r="L80" s="670"/>
      <c r="M80" s="670"/>
      <c r="N80" s="670"/>
      <c r="O80" s="670"/>
      <c r="P80" s="670"/>
      <c r="Q80" s="670"/>
      <c r="R80" s="670"/>
      <c r="S80" s="670"/>
      <c r="T80" s="670"/>
      <c r="U80" s="670"/>
      <c r="V80" s="670"/>
      <c r="W80" s="670"/>
      <c r="X80" s="670"/>
      <c r="Y80" s="670"/>
      <c r="Z80" s="670"/>
      <c r="AA80" s="670"/>
      <c r="AB80" s="671"/>
    </row>
    <row r="81" spans="2:28" x14ac:dyDescent="0.35">
      <c r="B81" s="672" t="s">
        <v>991</v>
      </c>
      <c r="C81" s="673"/>
      <c r="D81" s="673"/>
      <c r="E81" s="673"/>
      <c r="F81" s="673"/>
      <c r="G81" s="673"/>
      <c r="H81" s="674"/>
      <c r="I81" s="678" t="s">
        <v>1213</v>
      </c>
      <c r="J81" s="679"/>
      <c r="K81" s="679"/>
      <c r="L81" s="679"/>
      <c r="M81" s="679"/>
      <c r="N81" s="679"/>
      <c r="O81" s="679"/>
      <c r="P81" s="680"/>
      <c r="Q81" s="672" t="s">
        <v>993</v>
      </c>
      <c r="R81" s="673"/>
      <c r="S81" s="673"/>
      <c r="T81" s="673"/>
      <c r="U81" s="674"/>
      <c r="V81" s="2888" t="s">
        <v>1077</v>
      </c>
      <c r="W81" s="2889"/>
      <c r="X81" s="2889"/>
      <c r="Y81" s="2889"/>
      <c r="Z81" s="2889"/>
      <c r="AA81" s="2889"/>
      <c r="AB81" s="2890"/>
    </row>
    <row r="82" spans="2:28" ht="15" thickBot="1" x14ac:dyDescent="0.4">
      <c r="B82" s="675"/>
      <c r="C82" s="676"/>
      <c r="D82" s="676"/>
      <c r="E82" s="676"/>
      <c r="F82" s="676"/>
      <c r="G82" s="676"/>
      <c r="H82" s="677"/>
      <c r="I82" s="681"/>
      <c r="J82" s="682"/>
      <c r="K82" s="682"/>
      <c r="L82" s="682"/>
      <c r="M82" s="682"/>
      <c r="N82" s="682"/>
      <c r="O82" s="682"/>
      <c r="P82" s="683"/>
      <c r="Q82" s="675"/>
      <c r="R82" s="676"/>
      <c r="S82" s="676"/>
      <c r="T82" s="676"/>
      <c r="U82" s="677"/>
      <c r="V82" s="1059"/>
      <c r="W82" s="1060"/>
      <c r="X82" s="1060"/>
      <c r="Y82" s="1060"/>
      <c r="Z82" s="1060"/>
      <c r="AA82" s="1060"/>
      <c r="AB82" s="1061"/>
    </row>
  </sheetData>
  <mergeCells count="180">
    <mergeCell ref="B23:H23"/>
    <mergeCell ref="I23:AB23"/>
    <mergeCell ref="B25:L25"/>
    <mergeCell ref="N25:AB25"/>
    <mergeCell ref="B35:AB35"/>
    <mergeCell ref="K36:AB36"/>
    <mergeCell ref="B36:G36"/>
    <mergeCell ref="B37:G37"/>
    <mergeCell ref="B38:G38"/>
    <mergeCell ref="K38:AB38"/>
    <mergeCell ref="K37:AB37"/>
    <mergeCell ref="B27:AB27"/>
    <mergeCell ref="B30:AB30"/>
    <mergeCell ref="B34:AB34"/>
    <mergeCell ref="B18:AB18"/>
    <mergeCell ref="B20:AB20"/>
    <mergeCell ref="U21:AB21"/>
    <mergeCell ref="B13:AB13"/>
    <mergeCell ref="H74:I74"/>
    <mergeCell ref="J74:M74"/>
    <mergeCell ref="H75:I75"/>
    <mergeCell ref="J75:M75"/>
    <mergeCell ref="B74:G74"/>
    <mergeCell ref="B75:G75"/>
    <mergeCell ref="H72:I72"/>
    <mergeCell ref="B28:H29"/>
    <mergeCell ref="B26:M26"/>
    <mergeCell ref="B14:H15"/>
    <mergeCell ref="N26:AB26"/>
    <mergeCell ref="B22:AB22"/>
    <mergeCell ref="B24:AB24"/>
    <mergeCell ref="B17:H17"/>
    <mergeCell ref="I17:AB17"/>
    <mergeCell ref="B19:H19"/>
    <mergeCell ref="I19:AB19"/>
    <mergeCell ref="B21:G21"/>
    <mergeCell ref="H21:J21"/>
    <mergeCell ref="N74:U74"/>
    <mergeCell ref="N75:U75"/>
    <mergeCell ref="V72:AB72"/>
    <mergeCell ref="V73:AB73"/>
    <mergeCell ref="H71:I71"/>
    <mergeCell ref="J71:M71"/>
    <mergeCell ref="N71:U71"/>
    <mergeCell ref="J72:M72"/>
    <mergeCell ref="H73:I73"/>
    <mergeCell ref="J73:M73"/>
    <mergeCell ref="N72:U72"/>
    <mergeCell ref="N73:U73"/>
    <mergeCell ref="N68:U68"/>
    <mergeCell ref="B49:G49"/>
    <mergeCell ref="B51:AB51"/>
    <mergeCell ref="H63:I63"/>
    <mergeCell ref="B63:G63"/>
    <mergeCell ref="V68:AB68"/>
    <mergeCell ref="V69:AB69"/>
    <mergeCell ref="V70:AB70"/>
    <mergeCell ref="H69:I69"/>
    <mergeCell ref="J69:M69"/>
    <mergeCell ref="H70:I70"/>
    <mergeCell ref="J70:M70"/>
    <mergeCell ref="H65:I65"/>
    <mergeCell ref="J65:M65"/>
    <mergeCell ref="H68:I68"/>
    <mergeCell ref="J68:M68"/>
    <mergeCell ref="N69:U69"/>
    <mergeCell ref="N70:U70"/>
    <mergeCell ref="J66:M66"/>
    <mergeCell ref="V66:AB66"/>
    <mergeCell ref="V67:AB67"/>
    <mergeCell ref="B50:AB50"/>
    <mergeCell ref="B62:AB62"/>
    <mergeCell ref="V65:AB65"/>
    <mergeCell ref="B77:G78"/>
    <mergeCell ref="H67:I67"/>
    <mergeCell ref="J67:M67"/>
    <mergeCell ref="H64:I64"/>
    <mergeCell ref="J64:M64"/>
    <mergeCell ref="B65:G65"/>
    <mergeCell ref="B64:G64"/>
    <mergeCell ref="B66:G66"/>
    <mergeCell ref="B67:G67"/>
    <mergeCell ref="H66:I66"/>
    <mergeCell ref="B72:G72"/>
    <mergeCell ref="B73:G73"/>
    <mergeCell ref="B69:G69"/>
    <mergeCell ref="B70:G70"/>
    <mergeCell ref="B68:G68"/>
    <mergeCell ref="K40:AB40"/>
    <mergeCell ref="B41:G41"/>
    <mergeCell ref="B42:G42"/>
    <mergeCell ref="K31:R31"/>
    <mergeCell ref="S31:W31"/>
    <mergeCell ref="X31:AB31"/>
    <mergeCell ref="J63:M63"/>
    <mergeCell ref="N63:U63"/>
    <mergeCell ref="V63:AB63"/>
    <mergeCell ref="K41:AB41"/>
    <mergeCell ref="B44:G44"/>
    <mergeCell ref="B45:G45"/>
    <mergeCell ref="B46:G46"/>
    <mergeCell ref="B47:G47"/>
    <mergeCell ref="B48:G48"/>
    <mergeCell ref="B39:G39"/>
    <mergeCell ref="B40:G40"/>
    <mergeCell ref="K39:AB39"/>
    <mergeCell ref="B43:G43"/>
    <mergeCell ref="N65:U65"/>
    <mergeCell ref="K49:AB49"/>
    <mergeCell ref="K48:AB48"/>
    <mergeCell ref="K47:AB47"/>
    <mergeCell ref="K46:AB46"/>
    <mergeCell ref="K45:AB45"/>
    <mergeCell ref="K44:AB44"/>
    <mergeCell ref="K43:AB43"/>
    <mergeCell ref="K42:AB42"/>
    <mergeCell ref="V64:AB64"/>
    <mergeCell ref="N64:U64"/>
    <mergeCell ref="N66:U66"/>
    <mergeCell ref="N67:U67"/>
    <mergeCell ref="B2:G4"/>
    <mergeCell ref="H2:AB2"/>
    <mergeCell ref="H3:O3"/>
    <mergeCell ref="P3:AB3"/>
    <mergeCell ref="H4:AB4"/>
    <mergeCell ref="B6:H7"/>
    <mergeCell ref="Z32:AB32"/>
    <mergeCell ref="Z33:AB33"/>
    <mergeCell ref="I28:L29"/>
    <mergeCell ref="K33:N33"/>
    <mergeCell ref="O33:R33"/>
    <mergeCell ref="B31:J33"/>
    <mergeCell ref="S33:T33"/>
    <mergeCell ref="U33:W33"/>
    <mergeCell ref="X33:Y33"/>
    <mergeCell ref="I6:I7"/>
    <mergeCell ref="J6:K7"/>
    <mergeCell ref="L6:AB7"/>
    <mergeCell ref="M28:W28"/>
    <mergeCell ref="M29:W29"/>
    <mergeCell ref="X28:AB28"/>
    <mergeCell ref="X29:AB29"/>
    <mergeCell ref="V14:AB14"/>
    <mergeCell ref="V15:AB15"/>
    <mergeCell ref="B5:AB5"/>
    <mergeCell ref="Q11:U11"/>
    <mergeCell ref="I11:P12"/>
    <mergeCell ref="B9:H9"/>
    <mergeCell ref="I9:AB9"/>
    <mergeCell ref="B11:H12"/>
    <mergeCell ref="B8:AB8"/>
    <mergeCell ref="Q12:U12"/>
    <mergeCell ref="Z11:AB11"/>
    <mergeCell ref="V11:Y11"/>
    <mergeCell ref="V12:Y12"/>
    <mergeCell ref="Z12:AB12"/>
    <mergeCell ref="V81:AB82"/>
    <mergeCell ref="B10:AB10"/>
    <mergeCell ref="B16:AB16"/>
    <mergeCell ref="K32:N32"/>
    <mergeCell ref="O32:R32"/>
    <mergeCell ref="S32:T32"/>
    <mergeCell ref="U32:W32"/>
    <mergeCell ref="X32:Y32"/>
    <mergeCell ref="I14:U15"/>
    <mergeCell ref="K21:T21"/>
    <mergeCell ref="B81:H82"/>
    <mergeCell ref="Q81:U82"/>
    <mergeCell ref="I81:P82"/>
    <mergeCell ref="B80:AB80"/>
    <mergeCell ref="B79:G79"/>
    <mergeCell ref="H79:R79"/>
    <mergeCell ref="S79:AB79"/>
    <mergeCell ref="B76:AB76"/>
    <mergeCell ref="B71:G71"/>
    <mergeCell ref="V71:AB71"/>
    <mergeCell ref="V74:AB74"/>
    <mergeCell ref="V75:AB75"/>
    <mergeCell ref="H77:R78"/>
    <mergeCell ref="S77:AB78"/>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C08AF"/>
  </sheetPr>
  <dimension ref="B1:AB107"/>
  <sheetViews>
    <sheetView workbookViewId="0">
      <selection activeCell="K37" sqref="K37:AA37"/>
    </sheetView>
  </sheetViews>
  <sheetFormatPr baseColWidth="10" defaultColWidth="3.54296875" defaultRowHeight="14.5" x14ac:dyDescent="0.35"/>
  <cols>
    <col min="1" max="1" width="3.54296875" style="2981"/>
    <col min="2" max="2" width="2.81640625" style="2981" customWidth="1"/>
    <col min="3" max="6" width="2.54296875" style="2981" customWidth="1"/>
    <col min="7" max="7" width="4.453125" style="2981" customWidth="1"/>
    <col min="8" max="8" width="14.453125" style="2981" customWidth="1"/>
    <col min="9" max="9" width="15.54296875" style="2981" customWidth="1"/>
    <col min="10" max="10" width="23.81640625" style="2981" customWidth="1"/>
    <col min="11" max="12" width="3.453125" style="2981" customWidth="1"/>
    <col min="13" max="15" width="2.54296875" style="2981" customWidth="1"/>
    <col min="16" max="17" width="3.453125" style="2981" customWidth="1"/>
    <col min="18" max="18" width="3.54296875" style="2981"/>
    <col min="19" max="19" width="3.453125" style="2981" customWidth="1"/>
    <col min="20" max="20" width="7.453125" style="2981" customWidth="1"/>
    <col min="21" max="21" width="3.453125" style="2981" customWidth="1"/>
    <col min="22" max="22" width="3.54296875" style="2981"/>
    <col min="23" max="25" width="5" style="2981" customWidth="1"/>
    <col min="26" max="26" width="6.54296875" style="2981" customWidth="1"/>
    <col min="27" max="27" width="4.1796875" style="2981" customWidth="1"/>
    <col min="28" max="28" width="2" style="2981" customWidth="1"/>
    <col min="29" max="16384" width="3.54296875" style="2981"/>
  </cols>
  <sheetData>
    <row r="1" spans="2:28" ht="15" thickBot="1" x14ac:dyDescent="0.4">
      <c r="B1" s="2982"/>
      <c r="C1" s="2982"/>
      <c r="D1" s="2982"/>
      <c r="E1" s="2982"/>
      <c r="F1" s="2982"/>
    </row>
    <row r="2" spans="2:28" ht="45.75" customHeight="1" x14ac:dyDescent="0.35">
      <c r="B2" s="858"/>
      <c r="C2" s="859"/>
      <c r="D2" s="859"/>
      <c r="E2" s="859"/>
      <c r="F2" s="859"/>
      <c r="G2" s="859"/>
      <c r="H2" s="860" t="s">
        <v>0</v>
      </c>
      <c r="I2" s="860"/>
      <c r="J2" s="860"/>
      <c r="K2" s="860"/>
      <c r="L2" s="860"/>
      <c r="M2" s="860"/>
      <c r="N2" s="860"/>
      <c r="O2" s="860"/>
      <c r="P2" s="860"/>
      <c r="Q2" s="860"/>
      <c r="R2" s="860"/>
      <c r="S2" s="860"/>
      <c r="T2" s="860"/>
      <c r="U2" s="860"/>
      <c r="V2" s="860"/>
      <c r="W2" s="860"/>
      <c r="X2" s="860"/>
      <c r="Y2" s="860"/>
      <c r="Z2" s="860"/>
      <c r="AA2" s="860"/>
      <c r="AB2" s="861"/>
    </row>
    <row r="3" spans="2:28" x14ac:dyDescent="0.35">
      <c r="B3" s="704"/>
      <c r="C3" s="705"/>
      <c r="D3" s="705"/>
      <c r="E3" s="705"/>
      <c r="F3" s="705"/>
      <c r="G3" s="705"/>
      <c r="H3" s="862" t="s">
        <v>959</v>
      </c>
      <c r="I3" s="862"/>
      <c r="J3" s="862"/>
      <c r="K3" s="862"/>
      <c r="L3" s="862"/>
      <c r="M3" s="862"/>
      <c r="N3" s="862"/>
      <c r="O3" s="862"/>
      <c r="P3" s="862" t="s">
        <v>71</v>
      </c>
      <c r="Q3" s="862"/>
      <c r="R3" s="862"/>
      <c r="S3" s="862"/>
      <c r="T3" s="862"/>
      <c r="U3" s="862"/>
      <c r="V3" s="862"/>
      <c r="W3" s="862"/>
      <c r="X3" s="862"/>
      <c r="Y3" s="862"/>
      <c r="Z3" s="862"/>
      <c r="AA3" s="862"/>
      <c r="AB3" s="863"/>
    </row>
    <row r="4" spans="2:28" ht="15" thickBot="1" x14ac:dyDescent="0.4">
      <c r="B4" s="707"/>
      <c r="C4" s="708"/>
      <c r="D4" s="708"/>
      <c r="E4" s="708"/>
      <c r="F4" s="708"/>
      <c r="G4" s="708"/>
      <c r="H4" s="864" t="s">
        <v>960</v>
      </c>
      <c r="I4" s="864"/>
      <c r="J4" s="864"/>
      <c r="K4" s="864"/>
      <c r="L4" s="864"/>
      <c r="M4" s="864"/>
      <c r="N4" s="864"/>
      <c r="O4" s="864"/>
      <c r="P4" s="864"/>
      <c r="Q4" s="864"/>
      <c r="R4" s="864"/>
      <c r="S4" s="864"/>
      <c r="T4" s="864"/>
      <c r="U4" s="864"/>
      <c r="V4" s="864"/>
      <c r="W4" s="864"/>
      <c r="X4" s="864"/>
      <c r="Y4" s="864"/>
      <c r="Z4" s="864"/>
      <c r="AA4" s="864"/>
      <c r="AB4" s="865"/>
    </row>
    <row r="5" spans="2:28" ht="6" customHeight="1" thickBot="1" x14ac:dyDescent="0.4">
      <c r="B5" s="691"/>
      <c r="C5" s="691"/>
      <c r="D5" s="691"/>
      <c r="E5" s="691"/>
      <c r="F5" s="691"/>
      <c r="G5" s="691"/>
      <c r="H5" s="691"/>
      <c r="I5" s="691"/>
      <c r="J5" s="691"/>
      <c r="K5" s="691"/>
      <c r="L5" s="691"/>
      <c r="M5" s="691"/>
      <c r="N5" s="691"/>
      <c r="O5" s="691"/>
      <c r="P5" s="691"/>
      <c r="Q5" s="691"/>
      <c r="R5" s="691"/>
      <c r="S5" s="691"/>
      <c r="T5" s="691"/>
      <c r="U5" s="691"/>
      <c r="V5" s="691"/>
      <c r="W5" s="691"/>
      <c r="X5" s="691"/>
      <c r="Y5" s="691"/>
      <c r="Z5" s="691"/>
      <c r="AA5" s="691"/>
      <c r="AB5" s="691"/>
    </row>
    <row r="6" spans="2:28" ht="13" customHeight="1" x14ac:dyDescent="0.35">
      <c r="B6" s="843" t="s">
        <v>961</v>
      </c>
      <c r="C6" s="844"/>
      <c r="D6" s="844"/>
      <c r="E6" s="844"/>
      <c r="F6" s="844"/>
      <c r="G6" s="844"/>
      <c r="H6" s="844"/>
      <c r="I6" s="3063">
        <v>45280</v>
      </c>
      <c r="J6" s="798" t="s">
        <v>4</v>
      </c>
      <c r="K6" s="800"/>
      <c r="L6" s="849" t="s">
        <v>1204</v>
      </c>
      <c r="M6" s="850"/>
      <c r="N6" s="850"/>
      <c r="O6" s="850"/>
      <c r="P6" s="850"/>
      <c r="Q6" s="850"/>
      <c r="R6" s="850"/>
      <c r="S6" s="850"/>
      <c r="T6" s="850"/>
      <c r="U6" s="850"/>
      <c r="V6" s="850"/>
      <c r="W6" s="850"/>
      <c r="X6" s="850"/>
      <c r="Y6" s="850"/>
      <c r="Z6" s="850"/>
      <c r="AA6" s="850"/>
      <c r="AB6" s="851"/>
    </row>
    <row r="7" spans="2:28" ht="13" customHeight="1" thickBot="1" x14ac:dyDescent="0.4">
      <c r="B7" s="845"/>
      <c r="C7" s="846"/>
      <c r="D7" s="846"/>
      <c r="E7" s="846"/>
      <c r="F7" s="846"/>
      <c r="G7" s="846"/>
      <c r="H7" s="846"/>
      <c r="I7" s="3064"/>
      <c r="J7" s="801"/>
      <c r="K7" s="803"/>
      <c r="L7" s="852"/>
      <c r="M7" s="853"/>
      <c r="N7" s="853"/>
      <c r="O7" s="853"/>
      <c r="P7" s="853"/>
      <c r="Q7" s="853"/>
      <c r="R7" s="853"/>
      <c r="S7" s="853"/>
      <c r="T7" s="853"/>
      <c r="U7" s="853"/>
      <c r="V7" s="853"/>
      <c r="W7" s="853"/>
      <c r="X7" s="853"/>
      <c r="Y7" s="853"/>
      <c r="Z7" s="853"/>
      <c r="AA7" s="853"/>
      <c r="AB7" s="854"/>
    </row>
    <row r="8" spans="2:28" ht="6" customHeight="1" thickBot="1" x14ac:dyDescent="0.4">
      <c r="B8" s="825"/>
      <c r="C8" s="826"/>
      <c r="D8" s="826"/>
      <c r="E8" s="826"/>
      <c r="F8" s="826"/>
      <c r="G8" s="826"/>
      <c r="H8" s="826"/>
      <c r="I8" s="826"/>
      <c r="J8" s="826"/>
      <c r="K8" s="826"/>
      <c r="L8" s="826"/>
      <c r="M8" s="826"/>
      <c r="N8" s="826"/>
      <c r="O8" s="826"/>
      <c r="P8" s="826"/>
      <c r="Q8" s="826"/>
      <c r="R8" s="826"/>
      <c r="S8" s="826"/>
      <c r="T8" s="826"/>
      <c r="U8" s="826"/>
      <c r="V8" s="826"/>
      <c r="W8" s="826"/>
      <c r="X8" s="826"/>
      <c r="Y8" s="826"/>
      <c r="Z8" s="826"/>
      <c r="AA8" s="826"/>
      <c r="AB8" s="827"/>
    </row>
    <row r="9" spans="2:28" ht="39" customHeight="1" thickBot="1" x14ac:dyDescent="0.4">
      <c r="B9" s="721" t="s">
        <v>963</v>
      </c>
      <c r="C9" s="722"/>
      <c r="D9" s="722"/>
      <c r="E9" s="722"/>
      <c r="F9" s="722"/>
      <c r="G9" s="722"/>
      <c r="H9" s="723"/>
      <c r="I9" s="855" t="s">
        <v>1069</v>
      </c>
      <c r="J9" s="856"/>
      <c r="K9" s="856"/>
      <c r="L9" s="856"/>
      <c r="M9" s="856"/>
      <c r="N9" s="856"/>
      <c r="O9" s="856"/>
      <c r="P9" s="856"/>
      <c r="Q9" s="856"/>
      <c r="R9" s="856"/>
      <c r="S9" s="856"/>
      <c r="T9" s="856"/>
      <c r="U9" s="856"/>
      <c r="V9" s="856"/>
      <c r="W9" s="856"/>
      <c r="X9" s="856"/>
      <c r="Y9" s="856"/>
      <c r="Z9" s="856"/>
      <c r="AA9" s="856"/>
      <c r="AB9" s="857"/>
    </row>
    <row r="10" spans="2:28" ht="6" customHeight="1" thickBot="1" x14ac:dyDescent="0.4">
      <c r="B10" s="825"/>
      <c r="C10" s="826"/>
      <c r="D10" s="826"/>
      <c r="E10" s="826"/>
      <c r="F10" s="826"/>
      <c r="G10" s="826"/>
      <c r="H10" s="826"/>
      <c r="I10" s="826"/>
      <c r="J10" s="826"/>
      <c r="K10" s="826"/>
      <c r="L10" s="826"/>
      <c r="M10" s="826"/>
      <c r="N10" s="826"/>
      <c r="O10" s="826"/>
      <c r="P10" s="826"/>
      <c r="Q10" s="826"/>
      <c r="R10" s="826"/>
      <c r="S10" s="826"/>
      <c r="T10" s="826"/>
      <c r="U10" s="826"/>
      <c r="V10" s="826"/>
      <c r="W10" s="826"/>
      <c r="X10" s="826"/>
      <c r="Y10" s="826"/>
      <c r="Z10" s="826"/>
      <c r="AA10" s="826"/>
      <c r="AB10" s="827"/>
    </row>
    <row r="11" spans="2:28" ht="32.5" customHeight="1" thickBot="1" x14ac:dyDescent="0.4">
      <c r="B11" s="798" t="s">
        <v>5</v>
      </c>
      <c r="C11" s="799"/>
      <c r="D11" s="799"/>
      <c r="E11" s="799"/>
      <c r="F11" s="799"/>
      <c r="G11" s="799"/>
      <c r="H11" s="800"/>
      <c r="I11" s="828" t="s">
        <v>781</v>
      </c>
      <c r="J11" s="829"/>
      <c r="K11" s="829"/>
      <c r="L11" s="829"/>
      <c r="M11" s="829"/>
      <c r="N11" s="829"/>
      <c r="O11" s="829"/>
      <c r="P11" s="830"/>
      <c r="Q11" s="834" t="s">
        <v>524</v>
      </c>
      <c r="R11" s="835"/>
      <c r="S11" s="835"/>
      <c r="T11" s="835"/>
      <c r="U11" s="836"/>
      <c r="V11" s="834" t="s">
        <v>7</v>
      </c>
      <c r="W11" s="835"/>
      <c r="X11" s="835"/>
      <c r="Y11" s="836"/>
      <c r="Z11" s="721" t="s">
        <v>8</v>
      </c>
      <c r="AA11" s="722"/>
      <c r="AB11" s="723"/>
    </row>
    <row r="12" spans="2:28" ht="24" customHeight="1" thickBot="1" x14ac:dyDescent="0.4">
      <c r="B12" s="801"/>
      <c r="C12" s="802"/>
      <c r="D12" s="802"/>
      <c r="E12" s="802"/>
      <c r="F12" s="802"/>
      <c r="G12" s="802"/>
      <c r="H12" s="803"/>
      <c r="I12" s="831"/>
      <c r="J12" s="832"/>
      <c r="K12" s="832"/>
      <c r="L12" s="832"/>
      <c r="M12" s="832"/>
      <c r="N12" s="832"/>
      <c r="O12" s="832"/>
      <c r="P12" s="833"/>
      <c r="Q12" s="837" t="s">
        <v>158</v>
      </c>
      <c r="R12" s="838"/>
      <c r="S12" s="838"/>
      <c r="T12" s="838"/>
      <c r="U12" s="839"/>
      <c r="V12" s="840" t="s">
        <v>782</v>
      </c>
      <c r="W12" s="841"/>
      <c r="X12" s="841"/>
      <c r="Y12" s="842"/>
      <c r="Z12" s="837">
        <v>1</v>
      </c>
      <c r="AA12" s="838"/>
      <c r="AB12" s="839"/>
    </row>
    <row r="13" spans="2:28" ht="6" customHeight="1" thickBot="1" x14ac:dyDescent="0.4">
      <c r="B13" s="733"/>
      <c r="C13" s="734"/>
      <c r="D13" s="734"/>
      <c r="E13" s="734"/>
      <c r="F13" s="734"/>
      <c r="G13" s="734"/>
      <c r="H13" s="734"/>
      <c r="I13" s="734"/>
      <c r="J13" s="734"/>
      <c r="K13" s="734"/>
      <c r="L13" s="734"/>
      <c r="M13" s="734"/>
      <c r="N13" s="734"/>
      <c r="O13" s="734"/>
      <c r="P13" s="734"/>
      <c r="Q13" s="734"/>
      <c r="R13" s="734"/>
      <c r="S13" s="734"/>
      <c r="T13" s="734"/>
      <c r="U13" s="734"/>
      <c r="V13" s="734"/>
      <c r="W13" s="734"/>
      <c r="X13" s="734"/>
      <c r="Y13" s="734"/>
      <c r="Z13" s="734"/>
      <c r="AA13" s="734"/>
      <c r="AB13" s="735"/>
    </row>
    <row r="14" spans="2:28" ht="16" customHeight="1" thickBot="1" x14ac:dyDescent="0.4">
      <c r="B14" s="798" t="s">
        <v>10</v>
      </c>
      <c r="C14" s="799"/>
      <c r="D14" s="799"/>
      <c r="E14" s="799"/>
      <c r="F14" s="799"/>
      <c r="G14" s="799"/>
      <c r="H14" s="800"/>
      <c r="I14" s="819" t="s">
        <v>783</v>
      </c>
      <c r="J14" s="820"/>
      <c r="K14" s="820"/>
      <c r="L14" s="820"/>
      <c r="M14" s="820"/>
      <c r="N14" s="820"/>
      <c r="O14" s="820"/>
      <c r="P14" s="820"/>
      <c r="Q14" s="820"/>
      <c r="R14" s="820"/>
      <c r="S14" s="820"/>
      <c r="T14" s="820"/>
      <c r="U14" s="821"/>
      <c r="V14" s="721" t="s">
        <v>966</v>
      </c>
      <c r="W14" s="722"/>
      <c r="X14" s="722"/>
      <c r="Y14" s="722"/>
      <c r="Z14" s="722"/>
      <c r="AA14" s="722"/>
      <c r="AB14" s="723"/>
    </row>
    <row r="15" spans="2:28" ht="28.5" customHeight="1" thickBot="1" x14ac:dyDescent="0.4">
      <c r="B15" s="801"/>
      <c r="C15" s="802"/>
      <c r="D15" s="802"/>
      <c r="E15" s="802"/>
      <c r="F15" s="802"/>
      <c r="G15" s="802"/>
      <c r="H15" s="803"/>
      <c r="I15" s="822"/>
      <c r="J15" s="823"/>
      <c r="K15" s="823"/>
      <c r="L15" s="823"/>
      <c r="M15" s="823"/>
      <c r="N15" s="823"/>
      <c r="O15" s="823"/>
      <c r="P15" s="823"/>
      <c r="Q15" s="823"/>
      <c r="R15" s="823"/>
      <c r="S15" s="823"/>
      <c r="T15" s="823"/>
      <c r="U15" s="824"/>
      <c r="V15" s="815" t="s">
        <v>378</v>
      </c>
      <c r="W15" s="816"/>
      <c r="X15" s="816"/>
      <c r="Y15" s="816"/>
      <c r="Z15" s="816"/>
      <c r="AA15" s="816"/>
      <c r="AB15" s="817"/>
    </row>
    <row r="16" spans="2:28" ht="6" customHeight="1" thickBot="1" x14ac:dyDescent="0.4">
      <c r="B16" s="733"/>
      <c r="C16" s="734"/>
      <c r="D16" s="734"/>
      <c r="E16" s="734"/>
      <c r="F16" s="734"/>
      <c r="G16" s="734"/>
      <c r="H16" s="734"/>
      <c r="I16" s="734"/>
      <c r="J16" s="734"/>
      <c r="K16" s="734"/>
      <c r="L16" s="734"/>
      <c r="M16" s="734"/>
      <c r="N16" s="734"/>
      <c r="O16" s="734"/>
      <c r="P16" s="734"/>
      <c r="Q16" s="734"/>
      <c r="R16" s="734"/>
      <c r="S16" s="734"/>
      <c r="T16" s="734"/>
      <c r="U16" s="734"/>
      <c r="V16" s="734"/>
      <c r="W16" s="734"/>
      <c r="X16" s="734"/>
      <c r="Y16" s="734"/>
      <c r="Z16" s="734"/>
      <c r="AA16" s="734"/>
      <c r="AB16" s="735"/>
    </row>
    <row r="17" spans="2:28" ht="42" customHeight="1" thickBot="1" x14ac:dyDescent="0.4">
      <c r="B17" s="721" t="s">
        <v>13</v>
      </c>
      <c r="C17" s="722"/>
      <c r="D17" s="722"/>
      <c r="E17" s="722"/>
      <c r="F17" s="722"/>
      <c r="G17" s="722"/>
      <c r="H17" s="723"/>
      <c r="I17" s="1426" t="s">
        <v>784</v>
      </c>
      <c r="J17" s="1427"/>
      <c r="K17" s="1427"/>
      <c r="L17" s="1427"/>
      <c r="M17" s="1427"/>
      <c r="N17" s="1427"/>
      <c r="O17" s="1427"/>
      <c r="P17" s="1427"/>
      <c r="Q17" s="1427"/>
      <c r="R17" s="1427"/>
      <c r="S17" s="1427"/>
      <c r="T17" s="1427"/>
      <c r="U17" s="1427"/>
      <c r="V17" s="1427"/>
      <c r="W17" s="1427"/>
      <c r="X17" s="1427"/>
      <c r="Y17" s="1427"/>
      <c r="Z17" s="1427"/>
      <c r="AA17" s="1427"/>
      <c r="AB17" s="1428"/>
    </row>
    <row r="18" spans="2:28" ht="6" customHeight="1" thickBot="1" x14ac:dyDescent="0.4">
      <c r="B18" s="733"/>
      <c r="C18" s="734"/>
      <c r="D18" s="734"/>
      <c r="E18" s="734"/>
      <c r="F18" s="734"/>
      <c r="G18" s="734"/>
      <c r="H18" s="734"/>
      <c r="I18" s="734"/>
      <c r="J18" s="734"/>
      <c r="K18" s="734"/>
      <c r="L18" s="734"/>
      <c r="M18" s="734"/>
      <c r="N18" s="734"/>
      <c r="O18" s="734"/>
      <c r="P18" s="734"/>
      <c r="Q18" s="734"/>
      <c r="R18" s="734"/>
      <c r="S18" s="734"/>
      <c r="T18" s="734"/>
      <c r="U18" s="734"/>
      <c r="V18" s="734"/>
      <c r="W18" s="734"/>
      <c r="X18" s="734"/>
      <c r="Y18" s="734"/>
      <c r="Z18" s="734"/>
      <c r="AA18" s="734"/>
      <c r="AB18" s="735"/>
    </row>
    <row r="19" spans="2:28" ht="154.15" customHeight="1" thickBot="1" x14ac:dyDescent="0.4">
      <c r="B19" s="721" t="s">
        <v>967</v>
      </c>
      <c r="C19" s="722"/>
      <c r="D19" s="722"/>
      <c r="E19" s="722"/>
      <c r="F19" s="722"/>
      <c r="G19" s="722"/>
      <c r="H19" s="723"/>
      <c r="I19" s="1426" t="s">
        <v>785</v>
      </c>
      <c r="J19" s="1427"/>
      <c r="K19" s="1427"/>
      <c r="L19" s="1427"/>
      <c r="M19" s="1427"/>
      <c r="N19" s="1427"/>
      <c r="O19" s="1427"/>
      <c r="P19" s="1427"/>
      <c r="Q19" s="1427"/>
      <c r="R19" s="1427"/>
      <c r="S19" s="1427"/>
      <c r="T19" s="1427"/>
      <c r="U19" s="1427"/>
      <c r="V19" s="1427"/>
      <c r="W19" s="1427"/>
      <c r="X19" s="1427"/>
      <c r="Y19" s="1427"/>
      <c r="Z19" s="1427"/>
      <c r="AA19" s="1427"/>
      <c r="AB19" s="1428"/>
    </row>
    <row r="20" spans="2:28" ht="6" customHeight="1" thickBot="1" x14ac:dyDescent="0.4">
      <c r="B20" s="733"/>
      <c r="C20" s="734"/>
      <c r="D20" s="734"/>
      <c r="E20" s="734"/>
      <c r="F20" s="734"/>
      <c r="G20" s="734"/>
      <c r="H20" s="734"/>
      <c r="I20" s="734"/>
      <c r="J20" s="734"/>
      <c r="K20" s="734"/>
      <c r="L20" s="734"/>
      <c r="M20" s="734"/>
      <c r="N20" s="734"/>
      <c r="O20" s="734"/>
      <c r="P20" s="734"/>
      <c r="Q20" s="734"/>
      <c r="R20" s="734"/>
      <c r="S20" s="734"/>
      <c r="T20" s="734"/>
      <c r="U20" s="734"/>
      <c r="V20" s="734"/>
      <c r="W20" s="734"/>
      <c r="X20" s="734"/>
      <c r="Y20" s="734"/>
      <c r="Z20" s="734"/>
      <c r="AA20" s="734"/>
      <c r="AB20" s="735"/>
    </row>
    <row r="21" spans="2:28" ht="36.65" customHeight="1" thickBot="1" x14ac:dyDescent="0.4">
      <c r="B21" s="721" t="s">
        <v>530</v>
      </c>
      <c r="C21" s="722"/>
      <c r="D21" s="722"/>
      <c r="E21" s="722"/>
      <c r="F21" s="722"/>
      <c r="G21" s="723"/>
      <c r="H21" s="815" t="s">
        <v>768</v>
      </c>
      <c r="I21" s="816"/>
      <c r="J21" s="817"/>
      <c r="K21" s="721" t="s">
        <v>969</v>
      </c>
      <c r="L21" s="722"/>
      <c r="M21" s="722"/>
      <c r="N21" s="722"/>
      <c r="O21" s="722"/>
      <c r="P21" s="722"/>
      <c r="Q21" s="722"/>
      <c r="R21" s="722"/>
      <c r="S21" s="722"/>
      <c r="T21" s="723"/>
      <c r="U21" s="818" t="s">
        <v>65</v>
      </c>
      <c r="V21" s="813"/>
      <c r="W21" s="813"/>
      <c r="X21" s="813"/>
      <c r="Y21" s="813"/>
      <c r="Z21" s="813"/>
      <c r="AA21" s="813"/>
      <c r="AB21" s="814"/>
    </row>
    <row r="22" spans="2:28" ht="6" customHeight="1" thickBot="1" x14ac:dyDescent="0.4">
      <c r="B22" s="690"/>
      <c r="C22" s="691"/>
      <c r="D22" s="691"/>
      <c r="E22" s="691"/>
      <c r="F22" s="691"/>
      <c r="G22" s="691"/>
      <c r="H22" s="691"/>
      <c r="I22" s="691"/>
      <c r="J22" s="691"/>
      <c r="K22" s="691"/>
      <c r="L22" s="691"/>
      <c r="M22" s="691"/>
      <c r="N22" s="691"/>
      <c r="O22" s="691"/>
      <c r="P22" s="691"/>
      <c r="Q22" s="691"/>
      <c r="R22" s="691"/>
      <c r="S22" s="691"/>
      <c r="T22" s="691"/>
      <c r="U22" s="691"/>
      <c r="V22" s="691"/>
      <c r="W22" s="691"/>
      <c r="X22" s="691"/>
      <c r="Y22" s="691"/>
      <c r="Z22" s="691"/>
      <c r="AA22" s="691"/>
      <c r="AB22" s="692"/>
    </row>
    <row r="23" spans="2:28" ht="59.5" customHeight="1" thickBot="1" x14ac:dyDescent="0.4">
      <c r="B23" s="721" t="s">
        <v>970</v>
      </c>
      <c r="C23" s="722"/>
      <c r="D23" s="722"/>
      <c r="E23" s="722"/>
      <c r="F23" s="722"/>
      <c r="G23" s="722"/>
      <c r="H23" s="723"/>
      <c r="I23" s="818"/>
      <c r="J23" s="813"/>
      <c r="K23" s="813"/>
      <c r="L23" s="813"/>
      <c r="M23" s="813"/>
      <c r="N23" s="813"/>
      <c r="O23" s="813"/>
      <c r="P23" s="813"/>
      <c r="Q23" s="813"/>
      <c r="R23" s="813"/>
      <c r="S23" s="813"/>
      <c r="T23" s="813"/>
      <c r="U23" s="813"/>
      <c r="V23" s="813"/>
      <c r="W23" s="813"/>
      <c r="X23" s="813"/>
      <c r="Y23" s="813"/>
      <c r="Z23" s="813"/>
      <c r="AA23" s="813"/>
      <c r="AB23" s="814"/>
    </row>
    <row r="24" spans="2:28" ht="6" customHeight="1" thickBot="1" x14ac:dyDescent="0.4">
      <c r="B24" s="733"/>
      <c r="C24" s="734"/>
      <c r="D24" s="734"/>
      <c r="E24" s="734"/>
      <c r="F24" s="734"/>
      <c r="G24" s="734"/>
      <c r="H24" s="734"/>
      <c r="I24" s="734"/>
      <c r="J24" s="734"/>
      <c r="K24" s="734"/>
      <c r="L24" s="734"/>
      <c r="M24" s="734"/>
      <c r="N24" s="734"/>
      <c r="O24" s="734"/>
      <c r="P24" s="734"/>
      <c r="Q24" s="734"/>
      <c r="R24" s="734"/>
      <c r="S24" s="734"/>
      <c r="T24" s="734"/>
      <c r="U24" s="734"/>
      <c r="V24" s="734"/>
      <c r="W24" s="734"/>
      <c r="X24" s="734"/>
      <c r="Y24" s="734"/>
      <c r="Z24" s="734"/>
      <c r="AA24" s="734"/>
      <c r="AB24" s="735"/>
    </row>
    <row r="25" spans="2:28" ht="26.5" customHeight="1" thickBot="1" x14ac:dyDescent="0.4">
      <c r="B25" s="721" t="s">
        <v>314</v>
      </c>
      <c r="C25" s="722"/>
      <c r="D25" s="722"/>
      <c r="E25" s="722"/>
      <c r="F25" s="722"/>
      <c r="G25" s="722"/>
      <c r="H25" s="722"/>
      <c r="I25" s="722"/>
      <c r="J25" s="722"/>
      <c r="K25" s="722"/>
      <c r="L25" s="722"/>
      <c r="M25" s="2995"/>
      <c r="N25" s="721" t="s">
        <v>24</v>
      </c>
      <c r="O25" s="722"/>
      <c r="P25" s="722"/>
      <c r="Q25" s="722"/>
      <c r="R25" s="722"/>
      <c r="S25" s="722"/>
      <c r="T25" s="722"/>
      <c r="U25" s="722"/>
      <c r="V25" s="722"/>
      <c r="W25" s="722"/>
      <c r="X25" s="722"/>
      <c r="Y25" s="722"/>
      <c r="Z25" s="722"/>
      <c r="AA25" s="722"/>
      <c r="AB25" s="723"/>
    </row>
    <row r="26" spans="2:28" ht="33" customHeight="1" thickBot="1" x14ac:dyDescent="0.4">
      <c r="B26" s="837" t="s">
        <v>786</v>
      </c>
      <c r="C26" s="811"/>
      <c r="D26" s="811"/>
      <c r="E26" s="811"/>
      <c r="F26" s="811"/>
      <c r="G26" s="811"/>
      <c r="H26" s="811"/>
      <c r="I26" s="811"/>
      <c r="J26" s="811"/>
      <c r="K26" s="811"/>
      <c r="L26" s="811"/>
      <c r="M26" s="812"/>
      <c r="N26" s="813" t="s">
        <v>1070</v>
      </c>
      <c r="O26" s="813"/>
      <c r="P26" s="813"/>
      <c r="Q26" s="813"/>
      <c r="R26" s="813"/>
      <c r="S26" s="813"/>
      <c r="T26" s="813"/>
      <c r="U26" s="813"/>
      <c r="V26" s="813"/>
      <c r="W26" s="813"/>
      <c r="X26" s="813"/>
      <c r="Y26" s="813"/>
      <c r="Z26" s="813"/>
      <c r="AA26" s="813"/>
      <c r="AB26" s="814"/>
    </row>
    <row r="27" spans="2:28" ht="6" customHeight="1" thickBot="1" x14ac:dyDescent="0.4">
      <c r="B27" s="733"/>
      <c r="C27" s="734"/>
      <c r="D27" s="734"/>
      <c r="E27" s="734"/>
      <c r="F27" s="734"/>
      <c r="G27" s="734"/>
      <c r="H27" s="734"/>
      <c r="I27" s="734"/>
      <c r="J27" s="734"/>
      <c r="K27" s="734"/>
      <c r="L27" s="734"/>
      <c r="M27" s="734"/>
      <c r="N27" s="734"/>
      <c r="O27" s="734"/>
      <c r="P27" s="734"/>
      <c r="Q27" s="734"/>
      <c r="R27" s="734"/>
      <c r="S27" s="734"/>
      <c r="T27" s="734"/>
      <c r="U27" s="734"/>
      <c r="V27" s="734"/>
      <c r="W27" s="734"/>
      <c r="X27" s="734"/>
      <c r="Y27" s="734"/>
      <c r="Z27" s="734"/>
      <c r="AA27" s="734"/>
      <c r="AB27" s="735"/>
    </row>
    <row r="28" spans="2:28" ht="18" customHeight="1" thickBot="1" x14ac:dyDescent="0.4">
      <c r="B28" s="798" t="s">
        <v>972</v>
      </c>
      <c r="C28" s="799"/>
      <c r="D28" s="799"/>
      <c r="E28" s="799"/>
      <c r="F28" s="799"/>
      <c r="G28" s="799"/>
      <c r="H28" s="800"/>
      <c r="I28" s="804" t="s">
        <v>1214</v>
      </c>
      <c r="J28" s="805"/>
      <c r="K28" s="805"/>
      <c r="L28" s="806"/>
      <c r="M28" s="721" t="s">
        <v>22</v>
      </c>
      <c r="N28" s="722"/>
      <c r="O28" s="722"/>
      <c r="P28" s="722"/>
      <c r="Q28" s="722"/>
      <c r="R28" s="722"/>
      <c r="S28" s="722"/>
      <c r="T28" s="722"/>
      <c r="U28" s="722"/>
      <c r="V28" s="722"/>
      <c r="W28" s="723"/>
      <c r="X28" s="721" t="s">
        <v>18</v>
      </c>
      <c r="Y28" s="722"/>
      <c r="Z28" s="722"/>
      <c r="AA28" s="722"/>
      <c r="AB28" s="723"/>
    </row>
    <row r="29" spans="2:28" ht="46.9" customHeight="1" thickBot="1" x14ac:dyDescent="0.4">
      <c r="B29" s="801"/>
      <c r="C29" s="802"/>
      <c r="D29" s="802"/>
      <c r="E29" s="802"/>
      <c r="F29" s="802"/>
      <c r="G29" s="802"/>
      <c r="H29" s="803"/>
      <c r="I29" s="807"/>
      <c r="J29" s="808"/>
      <c r="K29" s="808"/>
      <c r="L29" s="809"/>
      <c r="M29" s="1033" t="s">
        <v>1215</v>
      </c>
      <c r="N29" s="691"/>
      <c r="O29" s="691"/>
      <c r="P29" s="691"/>
      <c r="Q29" s="691"/>
      <c r="R29" s="691"/>
      <c r="S29" s="691"/>
      <c r="T29" s="691"/>
      <c r="U29" s="691"/>
      <c r="V29" s="691"/>
      <c r="W29" s="692"/>
      <c r="X29" s="810" t="s">
        <v>20</v>
      </c>
      <c r="Y29" s="811"/>
      <c r="Z29" s="811"/>
      <c r="AA29" s="811"/>
      <c r="AB29" s="812"/>
    </row>
    <row r="30" spans="2:28" ht="6" customHeight="1" thickBot="1" x14ac:dyDescent="0.4">
      <c r="B30" s="733"/>
      <c r="C30" s="734"/>
      <c r="D30" s="734"/>
      <c r="E30" s="734"/>
      <c r="F30" s="734"/>
      <c r="G30" s="734"/>
      <c r="H30" s="734"/>
      <c r="I30" s="734"/>
      <c r="J30" s="734"/>
      <c r="K30" s="734"/>
      <c r="L30" s="734"/>
      <c r="M30" s="734"/>
      <c r="N30" s="734"/>
      <c r="O30" s="734"/>
      <c r="P30" s="734"/>
      <c r="Q30" s="734"/>
      <c r="R30" s="734"/>
      <c r="S30" s="734"/>
      <c r="T30" s="734"/>
      <c r="U30" s="734"/>
      <c r="V30" s="734"/>
      <c r="W30" s="734"/>
      <c r="X30" s="734"/>
      <c r="Y30" s="734"/>
      <c r="Z30" s="734"/>
      <c r="AA30" s="734"/>
      <c r="AB30" s="735"/>
    </row>
    <row r="31" spans="2:28" ht="15" customHeight="1" thickBot="1" x14ac:dyDescent="0.4">
      <c r="B31" s="778" t="s">
        <v>975</v>
      </c>
      <c r="C31" s="779"/>
      <c r="D31" s="779"/>
      <c r="E31" s="779"/>
      <c r="F31" s="779"/>
      <c r="G31" s="779"/>
      <c r="H31" s="779"/>
      <c r="I31" s="779"/>
      <c r="J31" s="780"/>
      <c r="K31" s="787" t="s">
        <v>35</v>
      </c>
      <c r="L31" s="788"/>
      <c r="M31" s="788"/>
      <c r="N31" s="788"/>
      <c r="O31" s="788"/>
      <c r="P31" s="788"/>
      <c r="Q31" s="788"/>
      <c r="R31" s="788"/>
      <c r="S31" s="789" t="s">
        <v>36</v>
      </c>
      <c r="T31" s="789"/>
      <c r="U31" s="789"/>
      <c r="V31" s="789"/>
      <c r="W31" s="790"/>
      <c r="X31" s="791" t="s">
        <v>37</v>
      </c>
      <c r="Y31" s="792"/>
      <c r="Z31" s="793"/>
      <c r="AA31" s="793"/>
      <c r="AB31" s="794"/>
    </row>
    <row r="32" spans="2:28" ht="14.25" customHeight="1" x14ac:dyDescent="0.35">
      <c r="B32" s="781"/>
      <c r="C32" s="782"/>
      <c r="D32" s="782"/>
      <c r="E32" s="782"/>
      <c r="F32" s="782"/>
      <c r="G32" s="782"/>
      <c r="H32" s="782"/>
      <c r="I32" s="782"/>
      <c r="J32" s="783"/>
      <c r="K32" s="795" t="s">
        <v>38</v>
      </c>
      <c r="L32" s="771"/>
      <c r="M32" s="771"/>
      <c r="N32" s="771"/>
      <c r="O32" s="771" t="s">
        <v>39</v>
      </c>
      <c r="P32" s="771"/>
      <c r="Q32" s="771"/>
      <c r="R32" s="771"/>
      <c r="S32" s="771" t="s">
        <v>38</v>
      </c>
      <c r="T32" s="771"/>
      <c r="U32" s="771" t="s">
        <v>39</v>
      </c>
      <c r="V32" s="771"/>
      <c r="W32" s="771"/>
      <c r="X32" s="796" t="s">
        <v>38</v>
      </c>
      <c r="Y32" s="797"/>
      <c r="Z32" s="771" t="s">
        <v>39</v>
      </c>
      <c r="AA32" s="771"/>
      <c r="AB32" s="772"/>
    </row>
    <row r="33" spans="2:28" ht="15" customHeight="1" thickBot="1" x14ac:dyDescent="0.4">
      <c r="B33" s="784"/>
      <c r="C33" s="785"/>
      <c r="D33" s="785"/>
      <c r="E33" s="785"/>
      <c r="F33" s="785"/>
      <c r="G33" s="785"/>
      <c r="H33" s="785"/>
      <c r="I33" s="785"/>
      <c r="J33" s="786"/>
      <c r="K33" s="773">
        <v>0</v>
      </c>
      <c r="L33" s="774"/>
      <c r="M33" s="774"/>
      <c r="N33" s="774"/>
      <c r="O33" s="774">
        <v>79</v>
      </c>
      <c r="P33" s="774"/>
      <c r="Q33" s="774"/>
      <c r="R33" s="774"/>
      <c r="S33" s="774">
        <v>80</v>
      </c>
      <c r="T33" s="774"/>
      <c r="U33" s="774">
        <v>94</v>
      </c>
      <c r="V33" s="774"/>
      <c r="W33" s="774"/>
      <c r="X33" s="774">
        <v>95</v>
      </c>
      <c r="Y33" s="776"/>
      <c r="Z33" s="774">
        <v>100</v>
      </c>
      <c r="AA33" s="774"/>
      <c r="AB33" s="777"/>
    </row>
    <row r="34" spans="2:28" ht="6" customHeight="1" thickBot="1" x14ac:dyDescent="0.4">
      <c r="B34" s="733"/>
      <c r="C34" s="734"/>
      <c r="D34" s="734"/>
      <c r="E34" s="734"/>
      <c r="F34" s="734"/>
      <c r="G34" s="734"/>
      <c r="H34" s="734"/>
      <c r="I34" s="734"/>
      <c r="J34" s="734"/>
      <c r="K34" s="734"/>
      <c r="L34" s="734"/>
      <c r="M34" s="734"/>
      <c r="N34" s="734"/>
      <c r="O34" s="734"/>
      <c r="P34" s="734"/>
      <c r="Q34" s="734"/>
      <c r="R34" s="734"/>
      <c r="S34" s="734"/>
      <c r="T34" s="734"/>
      <c r="U34" s="734"/>
      <c r="V34" s="734"/>
      <c r="W34" s="734"/>
      <c r="X34" s="734"/>
      <c r="Y34" s="734"/>
      <c r="Z34" s="734"/>
      <c r="AA34" s="734"/>
      <c r="AB34" s="735"/>
    </row>
    <row r="35" spans="2:28" s="2983" customFormat="1" ht="15" customHeight="1" thickBot="1" x14ac:dyDescent="0.4">
      <c r="B35" s="764" t="s">
        <v>40</v>
      </c>
      <c r="C35" s="765"/>
      <c r="D35" s="765"/>
      <c r="E35" s="765"/>
      <c r="F35" s="765"/>
      <c r="G35" s="765"/>
      <c r="H35" s="766"/>
      <c r="I35" s="766"/>
      <c r="J35" s="766"/>
      <c r="K35" s="765"/>
      <c r="L35" s="765"/>
      <c r="M35" s="765"/>
      <c r="N35" s="765"/>
      <c r="O35" s="765"/>
      <c r="P35" s="765"/>
      <c r="Q35" s="765"/>
      <c r="R35" s="765"/>
      <c r="S35" s="765"/>
      <c r="T35" s="765"/>
      <c r="U35" s="765"/>
      <c r="V35" s="765"/>
      <c r="W35" s="765"/>
      <c r="X35" s="765"/>
      <c r="Y35" s="765"/>
      <c r="Z35" s="765"/>
      <c r="AA35" s="765"/>
      <c r="AB35" s="767"/>
    </row>
    <row r="36" spans="2:28" s="2983" customFormat="1" ht="132" customHeight="1" x14ac:dyDescent="0.35">
      <c r="B36" s="768" t="s">
        <v>41</v>
      </c>
      <c r="C36" s="769"/>
      <c r="D36" s="769"/>
      <c r="E36" s="769"/>
      <c r="F36" s="769"/>
      <c r="G36" s="770"/>
      <c r="H36" s="2990" t="s">
        <v>770</v>
      </c>
      <c r="I36" s="2987" t="s">
        <v>771</v>
      </c>
      <c r="J36" s="2988" t="s">
        <v>772</v>
      </c>
      <c r="K36" s="768" t="s">
        <v>43</v>
      </c>
      <c r="L36" s="769"/>
      <c r="M36" s="769"/>
      <c r="N36" s="769"/>
      <c r="O36" s="769"/>
      <c r="P36" s="769"/>
      <c r="Q36" s="769"/>
      <c r="R36" s="769"/>
      <c r="S36" s="769"/>
      <c r="T36" s="769"/>
      <c r="U36" s="769"/>
      <c r="V36" s="769"/>
      <c r="W36" s="769"/>
      <c r="X36" s="769"/>
      <c r="Y36" s="769"/>
      <c r="Z36" s="769"/>
      <c r="AA36" s="769"/>
      <c r="AB36" s="770"/>
    </row>
    <row r="37" spans="2:28" s="2983" customFormat="1" ht="245.5" customHeight="1" x14ac:dyDescent="0.35">
      <c r="B37" s="2359" t="s">
        <v>272</v>
      </c>
      <c r="C37" s="2360"/>
      <c r="D37" s="2360"/>
      <c r="E37" s="2360"/>
      <c r="F37" s="2360"/>
      <c r="G37" s="2361"/>
      <c r="H37" s="2991">
        <v>97</v>
      </c>
      <c r="I37" s="2984">
        <v>99</v>
      </c>
      <c r="J37" s="2989">
        <f>+H37/I37</f>
        <v>0.97979797979797978</v>
      </c>
      <c r="K37" s="1453" t="s">
        <v>1216</v>
      </c>
      <c r="L37" s="1454"/>
      <c r="M37" s="1454"/>
      <c r="N37" s="1454"/>
      <c r="O37" s="1454"/>
      <c r="P37" s="1454"/>
      <c r="Q37" s="1454"/>
      <c r="R37" s="1454"/>
      <c r="S37" s="1454"/>
      <c r="T37" s="1454"/>
      <c r="U37" s="1454"/>
      <c r="V37" s="1454"/>
      <c r="W37" s="1454"/>
      <c r="X37" s="1454"/>
      <c r="Y37" s="1454"/>
      <c r="Z37" s="1454"/>
      <c r="AA37" s="1454"/>
      <c r="AB37" s="1455"/>
    </row>
    <row r="38" spans="2:28" s="2983" customFormat="1" ht="219.65" customHeight="1" x14ac:dyDescent="0.35">
      <c r="B38" s="2359" t="s">
        <v>273</v>
      </c>
      <c r="C38" s="2360"/>
      <c r="D38" s="2360"/>
      <c r="E38" s="2360"/>
      <c r="F38" s="2360"/>
      <c r="G38" s="2361"/>
      <c r="H38" s="2992">
        <v>84</v>
      </c>
      <c r="I38" s="2985">
        <v>84</v>
      </c>
      <c r="J38" s="2989">
        <f t="shared" ref="J38:J45" si="0">+H38/I38</f>
        <v>1</v>
      </c>
      <c r="K38" s="1453" t="s">
        <v>1217</v>
      </c>
      <c r="L38" s="1454"/>
      <c r="M38" s="1454"/>
      <c r="N38" s="1454"/>
      <c r="O38" s="1454"/>
      <c r="P38" s="1454"/>
      <c r="Q38" s="1454"/>
      <c r="R38" s="1454"/>
      <c r="S38" s="1454"/>
      <c r="T38" s="1454"/>
      <c r="U38" s="1454"/>
      <c r="V38" s="1454"/>
      <c r="W38" s="1454"/>
      <c r="X38" s="1454"/>
      <c r="Y38" s="1454"/>
      <c r="Z38" s="1454"/>
      <c r="AA38" s="1454"/>
      <c r="AB38" s="1455"/>
    </row>
    <row r="39" spans="2:28" s="2983" customFormat="1" ht="225.65" customHeight="1" x14ac:dyDescent="0.35">
      <c r="B39" s="2359" t="s">
        <v>275</v>
      </c>
      <c r="C39" s="2360"/>
      <c r="D39" s="2360"/>
      <c r="E39" s="2360"/>
      <c r="F39" s="2360"/>
      <c r="G39" s="2361"/>
      <c r="H39" s="2992">
        <v>14</v>
      </c>
      <c r="I39" s="2985">
        <v>14</v>
      </c>
      <c r="J39" s="2989">
        <f t="shared" si="0"/>
        <v>1</v>
      </c>
      <c r="K39" s="1453" t="s">
        <v>1218</v>
      </c>
      <c r="L39" s="1454"/>
      <c r="M39" s="1454"/>
      <c r="N39" s="1454"/>
      <c r="O39" s="1454"/>
      <c r="P39" s="1454"/>
      <c r="Q39" s="1454"/>
      <c r="R39" s="1454"/>
      <c r="S39" s="1454"/>
      <c r="T39" s="1454"/>
      <c r="U39" s="1454"/>
      <c r="V39" s="1454"/>
      <c r="W39" s="1454"/>
      <c r="X39" s="1454"/>
      <c r="Y39" s="1454"/>
      <c r="Z39" s="1454"/>
      <c r="AA39" s="1454"/>
      <c r="AB39" s="1455"/>
    </row>
    <row r="40" spans="2:28" s="2983" customFormat="1" ht="234.65" customHeight="1" x14ac:dyDescent="0.35">
      <c r="B40" s="2359" t="s">
        <v>277</v>
      </c>
      <c r="C40" s="2360"/>
      <c r="D40" s="2360"/>
      <c r="E40" s="2360"/>
      <c r="F40" s="2360"/>
      <c r="G40" s="2361"/>
      <c r="H40" s="2992">
        <v>48</v>
      </c>
      <c r="I40" s="2985">
        <v>48</v>
      </c>
      <c r="J40" s="2989">
        <f t="shared" si="0"/>
        <v>1</v>
      </c>
      <c r="K40" s="1453" t="s">
        <v>1219</v>
      </c>
      <c r="L40" s="1454"/>
      <c r="M40" s="1454"/>
      <c r="N40" s="1454"/>
      <c r="O40" s="1454"/>
      <c r="P40" s="1454"/>
      <c r="Q40" s="1454"/>
      <c r="R40" s="1454"/>
      <c r="S40" s="1454"/>
      <c r="T40" s="1454"/>
      <c r="U40" s="1454"/>
      <c r="V40" s="1454"/>
      <c r="W40" s="1454"/>
      <c r="X40" s="1454"/>
      <c r="Y40" s="1454"/>
      <c r="Z40" s="1454"/>
      <c r="AA40" s="1454"/>
      <c r="AB40" s="1455"/>
    </row>
    <row r="41" spans="2:28" s="2983" customFormat="1" ht="232.9" customHeight="1" x14ac:dyDescent="0.35">
      <c r="B41" s="2359" t="s">
        <v>278</v>
      </c>
      <c r="C41" s="2360"/>
      <c r="D41" s="2360"/>
      <c r="E41" s="2360"/>
      <c r="F41" s="2360"/>
      <c r="G41" s="2361"/>
      <c r="H41" s="2992">
        <v>45</v>
      </c>
      <c r="I41" s="2985">
        <v>45</v>
      </c>
      <c r="J41" s="2989">
        <f t="shared" si="0"/>
        <v>1</v>
      </c>
      <c r="K41" s="1453" t="s">
        <v>1220</v>
      </c>
      <c r="L41" s="1454"/>
      <c r="M41" s="1454"/>
      <c r="N41" s="1454"/>
      <c r="O41" s="1454"/>
      <c r="P41" s="1454"/>
      <c r="Q41" s="1454"/>
      <c r="R41" s="1454"/>
      <c r="S41" s="1454"/>
      <c r="T41" s="1454"/>
      <c r="U41" s="1454"/>
      <c r="V41" s="1454"/>
      <c r="W41" s="1454"/>
      <c r="X41" s="1454"/>
      <c r="Y41" s="1454"/>
      <c r="Z41" s="1454"/>
      <c r="AA41" s="1454"/>
      <c r="AB41" s="1455"/>
    </row>
    <row r="42" spans="2:28" s="2983" customFormat="1" ht="215.5" customHeight="1" x14ac:dyDescent="0.35">
      <c r="B42" s="2359" t="s">
        <v>279</v>
      </c>
      <c r="C42" s="2360"/>
      <c r="D42" s="2360"/>
      <c r="E42" s="2360"/>
      <c r="F42" s="2360"/>
      <c r="G42" s="2361"/>
      <c r="H42" s="2992">
        <v>23</v>
      </c>
      <c r="I42" s="2985">
        <v>23</v>
      </c>
      <c r="J42" s="2989">
        <f t="shared" si="0"/>
        <v>1</v>
      </c>
      <c r="K42" s="1453" t="s">
        <v>1221</v>
      </c>
      <c r="L42" s="1454"/>
      <c r="M42" s="1454"/>
      <c r="N42" s="1454"/>
      <c r="O42" s="1454"/>
      <c r="P42" s="1454"/>
      <c r="Q42" s="1454"/>
      <c r="R42" s="1454"/>
      <c r="S42" s="1454"/>
      <c r="T42" s="1454"/>
      <c r="U42" s="1454"/>
      <c r="V42" s="1454"/>
      <c r="W42" s="1454"/>
      <c r="X42" s="1454"/>
      <c r="Y42" s="1454"/>
      <c r="Z42" s="1454"/>
      <c r="AA42" s="1454"/>
      <c r="AB42" s="1455"/>
    </row>
    <row r="43" spans="2:28" s="2983" customFormat="1" ht="245.25" customHeight="1" x14ac:dyDescent="0.35">
      <c r="B43" s="2359" t="s">
        <v>280</v>
      </c>
      <c r="C43" s="2360"/>
      <c r="D43" s="2360"/>
      <c r="E43" s="2360"/>
      <c r="F43" s="2360"/>
      <c r="G43" s="2361"/>
      <c r="H43" s="2992">
        <v>79</v>
      </c>
      <c r="I43" s="2985">
        <v>79</v>
      </c>
      <c r="J43" s="2989">
        <f t="shared" si="0"/>
        <v>1</v>
      </c>
      <c r="K43" s="1020" t="s">
        <v>1222</v>
      </c>
      <c r="L43" s="1021"/>
      <c r="M43" s="1021"/>
      <c r="N43" s="1021"/>
      <c r="O43" s="1021"/>
      <c r="P43" s="1021"/>
      <c r="Q43" s="1021"/>
      <c r="R43" s="1021"/>
      <c r="S43" s="1021"/>
      <c r="T43" s="1021"/>
      <c r="U43" s="1021"/>
      <c r="V43" s="1021"/>
      <c r="W43" s="1021"/>
      <c r="X43" s="1021"/>
      <c r="Y43" s="1021"/>
      <c r="Z43" s="1021"/>
      <c r="AA43" s="1021"/>
      <c r="AB43" s="1022"/>
    </row>
    <row r="44" spans="2:28" s="2983" customFormat="1" ht="245.25" customHeight="1" x14ac:dyDescent="0.35">
      <c r="B44" s="2359" t="s">
        <v>281</v>
      </c>
      <c r="C44" s="2360"/>
      <c r="D44" s="2360"/>
      <c r="E44" s="2360"/>
      <c r="F44" s="2360"/>
      <c r="G44" s="2361"/>
      <c r="H44" s="2992">
        <v>88</v>
      </c>
      <c r="I44" s="2985">
        <v>88</v>
      </c>
      <c r="J44" s="2989">
        <f t="shared" si="0"/>
        <v>1</v>
      </c>
      <c r="K44" s="1020" t="s">
        <v>1223</v>
      </c>
      <c r="L44" s="1021"/>
      <c r="M44" s="1021"/>
      <c r="N44" s="1021"/>
      <c r="O44" s="1021"/>
      <c r="P44" s="1021"/>
      <c r="Q44" s="1021"/>
      <c r="R44" s="1021"/>
      <c r="S44" s="1021"/>
      <c r="T44" s="1021"/>
      <c r="U44" s="1021"/>
      <c r="V44" s="1021"/>
      <c r="W44" s="1021"/>
      <c r="X44" s="1021"/>
      <c r="Y44" s="1021"/>
      <c r="Z44" s="1021"/>
      <c r="AA44" s="1021"/>
      <c r="AB44" s="1022"/>
    </row>
    <row r="45" spans="2:28" s="2983" customFormat="1" ht="248.25" customHeight="1" x14ac:dyDescent="0.35">
      <c r="B45" s="2359" t="s">
        <v>282</v>
      </c>
      <c r="C45" s="2360"/>
      <c r="D45" s="2360"/>
      <c r="E45" s="2360"/>
      <c r="F45" s="2360"/>
      <c r="G45" s="2361"/>
      <c r="H45" s="2992">
        <v>54</v>
      </c>
      <c r="I45" s="2985">
        <v>55</v>
      </c>
      <c r="J45" s="2989">
        <f t="shared" si="0"/>
        <v>0.98181818181818181</v>
      </c>
      <c r="K45" s="1020" t="s">
        <v>1224</v>
      </c>
      <c r="L45" s="1021"/>
      <c r="M45" s="1021"/>
      <c r="N45" s="1021"/>
      <c r="O45" s="1021"/>
      <c r="P45" s="1021"/>
      <c r="Q45" s="1021"/>
      <c r="R45" s="1021"/>
      <c r="S45" s="1021"/>
      <c r="T45" s="1021"/>
      <c r="U45" s="1021"/>
      <c r="V45" s="1021"/>
      <c r="W45" s="1021"/>
      <c r="X45" s="1021"/>
      <c r="Y45" s="1021"/>
      <c r="Z45" s="1021"/>
      <c r="AA45" s="1021"/>
      <c r="AB45" s="1022"/>
    </row>
    <row r="46" spans="2:28" s="2983" customFormat="1" x14ac:dyDescent="0.35">
      <c r="B46" s="2359" t="s">
        <v>283</v>
      </c>
      <c r="C46" s="2360"/>
      <c r="D46" s="2360"/>
      <c r="E46" s="2360"/>
      <c r="F46" s="2360"/>
      <c r="G46" s="2361"/>
      <c r="H46" s="2992"/>
      <c r="I46" s="2985"/>
      <c r="J46" s="2989" t="str">
        <f>+IF(H46="","",H46/I46)</f>
        <v/>
      </c>
      <c r="K46" s="743"/>
      <c r="L46" s="744"/>
      <c r="M46" s="744"/>
      <c r="N46" s="744"/>
      <c r="O46" s="744"/>
      <c r="P46" s="744"/>
      <c r="Q46" s="744"/>
      <c r="R46" s="744"/>
      <c r="S46" s="744"/>
      <c r="T46" s="744"/>
      <c r="U46" s="744"/>
      <c r="V46" s="744"/>
      <c r="W46" s="744"/>
      <c r="X46" s="744"/>
      <c r="Y46" s="744"/>
      <c r="Z46" s="744"/>
      <c r="AA46" s="744"/>
      <c r="AB46" s="745"/>
    </row>
    <row r="47" spans="2:28" s="2983" customFormat="1" x14ac:dyDescent="0.35">
      <c r="B47" s="2359" t="s">
        <v>284</v>
      </c>
      <c r="C47" s="2360"/>
      <c r="D47" s="2360"/>
      <c r="E47" s="2360"/>
      <c r="F47" s="2360"/>
      <c r="G47" s="2361"/>
      <c r="H47" s="2992"/>
      <c r="I47" s="2985"/>
      <c r="J47" s="2989" t="str">
        <f t="shared" ref="J47:J48" si="1">+IF(H47="","",H47/I47)</f>
        <v/>
      </c>
      <c r="K47" s="743"/>
      <c r="L47" s="744"/>
      <c r="M47" s="744"/>
      <c r="N47" s="744"/>
      <c r="O47" s="744"/>
      <c r="P47" s="744"/>
      <c r="Q47" s="744"/>
      <c r="R47" s="744"/>
      <c r="S47" s="744"/>
      <c r="T47" s="744"/>
      <c r="U47" s="744"/>
      <c r="V47" s="744"/>
      <c r="W47" s="744"/>
      <c r="X47" s="744"/>
      <c r="Y47" s="744"/>
      <c r="Z47" s="744"/>
      <c r="AA47" s="744"/>
      <c r="AB47" s="745"/>
    </row>
    <row r="48" spans="2:28" s="2983" customFormat="1" ht="15" thickBot="1" x14ac:dyDescent="0.4">
      <c r="B48" s="2359" t="s">
        <v>285</v>
      </c>
      <c r="C48" s="2360"/>
      <c r="D48" s="2360"/>
      <c r="E48" s="2360"/>
      <c r="F48" s="2360"/>
      <c r="G48" s="2361"/>
      <c r="H48" s="2993"/>
      <c r="I48" s="2986"/>
      <c r="J48" s="2989" t="str">
        <f t="shared" si="1"/>
        <v/>
      </c>
      <c r="K48" s="743"/>
      <c r="L48" s="744"/>
      <c r="M48" s="744"/>
      <c r="N48" s="744"/>
      <c r="O48" s="744"/>
      <c r="P48" s="744"/>
      <c r="Q48" s="744"/>
      <c r="R48" s="744"/>
      <c r="S48" s="744"/>
      <c r="T48" s="744"/>
      <c r="U48" s="744"/>
      <c r="V48" s="744"/>
      <c r="W48" s="744"/>
      <c r="X48" s="744"/>
      <c r="Y48" s="744"/>
      <c r="Z48" s="744"/>
      <c r="AA48" s="744"/>
      <c r="AB48" s="745"/>
    </row>
    <row r="49" spans="2:28" s="2983" customFormat="1" ht="15.75" customHeight="1" thickBot="1" x14ac:dyDescent="0.4">
      <c r="B49" s="746" t="s">
        <v>46</v>
      </c>
      <c r="C49" s="747"/>
      <c r="D49" s="747"/>
      <c r="E49" s="747"/>
      <c r="F49" s="747"/>
      <c r="G49" s="748"/>
      <c r="H49" s="2994">
        <f>SUM(H37:H48)</f>
        <v>532</v>
      </c>
      <c r="I49" s="2994">
        <f>SUM(I37:I48)</f>
        <v>535</v>
      </c>
      <c r="J49" s="661">
        <f>IF(OR(H49="",I49=""),"",H49/I49)</f>
        <v>0.99439252336448603</v>
      </c>
      <c r="K49" s="749"/>
      <c r="L49" s="750"/>
      <c r="M49" s="750"/>
      <c r="N49" s="750"/>
      <c r="O49" s="750"/>
      <c r="P49" s="750"/>
      <c r="Q49" s="750"/>
      <c r="R49" s="750"/>
      <c r="S49" s="750"/>
      <c r="T49" s="750"/>
      <c r="U49" s="750"/>
      <c r="V49" s="750"/>
      <c r="W49" s="750"/>
      <c r="X49" s="750"/>
      <c r="Y49" s="750"/>
      <c r="Z49" s="750"/>
      <c r="AA49" s="750"/>
      <c r="AB49" s="751"/>
    </row>
    <row r="50" spans="2:28" s="2983" customFormat="1" ht="17.5" customHeight="1" thickBot="1" x14ac:dyDescent="0.4">
      <c r="B50" s="718"/>
      <c r="C50" s="719"/>
      <c r="D50" s="719"/>
      <c r="E50" s="719"/>
      <c r="F50" s="719"/>
      <c r="G50" s="719"/>
      <c r="H50" s="719"/>
      <c r="I50" s="719"/>
      <c r="J50" s="719"/>
      <c r="K50" s="719"/>
      <c r="L50" s="719"/>
      <c r="M50" s="719"/>
      <c r="N50" s="719"/>
      <c r="O50" s="719"/>
      <c r="P50" s="719"/>
      <c r="Q50" s="719"/>
      <c r="R50" s="719"/>
      <c r="S50" s="719"/>
      <c r="T50" s="719"/>
      <c r="U50" s="719"/>
      <c r="V50" s="719"/>
      <c r="W50" s="719"/>
      <c r="X50" s="719"/>
      <c r="Y50" s="719"/>
      <c r="Z50" s="719"/>
      <c r="AA50" s="719"/>
      <c r="AB50" s="720"/>
    </row>
    <row r="51" spans="2:28" s="2983" customFormat="1" ht="14.5" customHeight="1" thickBot="1" x14ac:dyDescent="0.4">
      <c r="B51" s="721" t="s">
        <v>981</v>
      </c>
      <c r="C51" s="722"/>
      <c r="D51" s="722"/>
      <c r="E51" s="722"/>
      <c r="F51" s="722"/>
      <c r="G51" s="722"/>
      <c r="H51" s="722"/>
      <c r="I51" s="722"/>
      <c r="J51" s="722"/>
      <c r="K51" s="722"/>
      <c r="L51" s="722"/>
      <c r="M51" s="722"/>
      <c r="N51" s="722"/>
      <c r="O51" s="722"/>
      <c r="P51" s="722"/>
      <c r="Q51" s="722"/>
      <c r="R51" s="722"/>
      <c r="S51" s="722"/>
      <c r="T51" s="722"/>
      <c r="U51" s="722"/>
      <c r="V51" s="722"/>
      <c r="W51" s="722"/>
      <c r="X51" s="722"/>
      <c r="Y51" s="722"/>
      <c r="Z51" s="722"/>
      <c r="AA51" s="722"/>
      <c r="AB51" s="723"/>
    </row>
    <row r="52" spans="2:28" s="2999" customFormat="1" ht="18" customHeight="1" x14ac:dyDescent="0.3">
      <c r="B52" s="3000"/>
      <c r="C52" s="2996"/>
      <c r="D52" s="2996"/>
      <c r="E52" s="2996"/>
      <c r="F52" s="2996"/>
      <c r="G52" s="2996"/>
      <c r="H52" s="2996"/>
      <c r="I52" s="2996"/>
      <c r="J52" s="2996"/>
      <c r="K52" s="2996"/>
      <c r="L52" s="2996"/>
      <c r="M52" s="2996"/>
      <c r="N52" s="2996"/>
      <c r="O52" s="2996"/>
      <c r="P52" s="2996"/>
      <c r="Q52" s="2996"/>
      <c r="R52" s="2996"/>
      <c r="S52" s="2996"/>
      <c r="T52" s="2996"/>
      <c r="U52" s="2996"/>
      <c r="V52" s="2996"/>
      <c r="W52" s="2996"/>
      <c r="X52" s="2996"/>
      <c r="Y52" s="2996"/>
      <c r="Z52" s="2996"/>
      <c r="AA52" s="2996"/>
      <c r="AB52" s="3001"/>
    </row>
    <row r="53" spans="2:28" s="2999" customFormat="1" ht="18" customHeight="1" x14ac:dyDescent="0.3">
      <c r="B53" s="3000"/>
      <c r="C53" s="2997"/>
      <c r="D53" s="2997"/>
      <c r="E53" s="2997"/>
      <c r="F53" s="2997"/>
      <c r="G53" s="2997"/>
      <c r="H53" s="2997"/>
      <c r="I53" s="2997"/>
      <c r="J53" s="2997"/>
      <c r="K53" s="2997"/>
      <c r="L53" s="2997"/>
      <c r="M53" s="2997"/>
      <c r="N53" s="2997"/>
      <c r="O53" s="2997"/>
      <c r="P53" s="2997"/>
      <c r="Q53" s="2997"/>
      <c r="R53" s="2997"/>
      <c r="S53" s="2997"/>
      <c r="T53" s="2997"/>
      <c r="U53" s="2997"/>
      <c r="V53" s="2997"/>
      <c r="W53" s="2997"/>
      <c r="X53" s="2997"/>
      <c r="Y53" s="2997"/>
      <c r="Z53" s="2997"/>
      <c r="AA53" s="2997"/>
      <c r="AB53" s="3001"/>
    </row>
    <row r="54" spans="2:28" s="2999" customFormat="1" ht="18" customHeight="1" x14ac:dyDescent="0.3">
      <c r="B54" s="3000"/>
      <c r="C54" s="2997"/>
      <c r="D54" s="2997"/>
      <c r="E54" s="2997"/>
      <c r="F54" s="2997"/>
      <c r="G54" s="2997"/>
      <c r="H54" s="2997"/>
      <c r="I54" s="2997"/>
      <c r="J54" s="2997"/>
      <c r="K54" s="2997"/>
      <c r="L54" s="2997"/>
      <c r="M54" s="2997"/>
      <c r="N54" s="2997"/>
      <c r="O54" s="2997"/>
      <c r="P54" s="2997"/>
      <c r="Q54" s="2997"/>
      <c r="R54" s="2997"/>
      <c r="S54" s="2997"/>
      <c r="T54" s="2997"/>
      <c r="U54" s="2997"/>
      <c r="V54" s="2997"/>
      <c r="W54" s="2997"/>
      <c r="X54" s="2997"/>
      <c r="Y54" s="2997"/>
      <c r="Z54" s="2997"/>
      <c r="AA54" s="2997"/>
      <c r="AB54" s="3001"/>
    </row>
    <row r="55" spans="2:28" s="2999" customFormat="1" ht="18" customHeight="1" x14ac:dyDescent="0.3">
      <c r="B55" s="3000"/>
      <c r="C55" s="2997"/>
      <c r="D55" s="2997"/>
      <c r="E55" s="2997"/>
      <c r="F55" s="2997"/>
      <c r="G55" s="2997"/>
      <c r="H55" s="2997"/>
      <c r="I55" s="2997"/>
      <c r="J55" s="2997"/>
      <c r="K55" s="2997"/>
      <c r="L55" s="2997"/>
      <c r="M55" s="2997"/>
      <c r="N55" s="2997"/>
      <c r="O55" s="2997"/>
      <c r="P55" s="2997"/>
      <c r="Q55" s="2997"/>
      <c r="R55" s="2997"/>
      <c r="S55" s="2997"/>
      <c r="T55" s="2997"/>
      <c r="U55" s="2997"/>
      <c r="V55" s="2997"/>
      <c r="W55" s="2997"/>
      <c r="X55" s="2997"/>
      <c r="Y55" s="2997"/>
      <c r="Z55" s="2997"/>
      <c r="AA55" s="2997"/>
      <c r="AB55" s="3001"/>
    </row>
    <row r="56" spans="2:28" s="2999" customFormat="1" ht="18" customHeight="1" x14ac:dyDescent="0.3">
      <c r="B56" s="3000"/>
      <c r="C56" s="2997"/>
      <c r="D56" s="2997"/>
      <c r="E56" s="2997"/>
      <c r="F56" s="2997"/>
      <c r="G56" s="2997"/>
      <c r="H56" s="2997"/>
      <c r="I56" s="2997"/>
      <c r="J56" s="2997"/>
      <c r="K56" s="2997"/>
      <c r="L56" s="2997"/>
      <c r="M56" s="2997"/>
      <c r="N56" s="2997"/>
      <c r="O56" s="2997"/>
      <c r="P56" s="2997"/>
      <c r="Q56" s="2997"/>
      <c r="R56" s="2997"/>
      <c r="S56" s="2997"/>
      <c r="T56" s="2997"/>
      <c r="U56" s="2997"/>
      <c r="V56" s="2997"/>
      <c r="W56" s="2997"/>
      <c r="X56" s="2997"/>
      <c r="Y56" s="2997"/>
      <c r="Z56" s="2997"/>
      <c r="AA56" s="2997"/>
      <c r="AB56" s="3001"/>
    </row>
    <row r="57" spans="2:28" s="2999" customFormat="1" ht="18" customHeight="1" x14ac:dyDescent="0.3">
      <c r="B57" s="3000"/>
      <c r="C57" s="2997"/>
      <c r="D57" s="2997"/>
      <c r="E57" s="2997"/>
      <c r="F57" s="2997"/>
      <c r="G57" s="2997"/>
      <c r="H57" s="2997"/>
      <c r="I57" s="2997"/>
      <c r="J57" s="2997"/>
      <c r="K57" s="2997"/>
      <c r="L57" s="2997"/>
      <c r="M57" s="2997"/>
      <c r="N57" s="2997"/>
      <c r="O57" s="2997"/>
      <c r="P57" s="2997"/>
      <c r="Q57" s="2997"/>
      <c r="R57" s="2997"/>
      <c r="S57" s="2997"/>
      <c r="T57" s="2997"/>
      <c r="U57" s="2997"/>
      <c r="V57" s="2997"/>
      <c r="W57" s="2997"/>
      <c r="X57" s="2997"/>
      <c r="Y57" s="2997"/>
      <c r="Z57" s="2997"/>
      <c r="AA57" s="2997"/>
      <c r="AB57" s="3001"/>
    </row>
    <row r="58" spans="2:28" s="2999" customFormat="1" ht="18" customHeight="1" x14ac:dyDescent="0.3">
      <c r="B58" s="3000"/>
      <c r="C58" s="2997"/>
      <c r="D58" s="2997"/>
      <c r="E58" s="2997"/>
      <c r="F58" s="2997"/>
      <c r="G58" s="2997"/>
      <c r="H58" s="2997"/>
      <c r="I58" s="2997"/>
      <c r="J58" s="2997"/>
      <c r="K58" s="2997"/>
      <c r="L58" s="2997"/>
      <c r="M58" s="2997"/>
      <c r="N58" s="2997"/>
      <c r="O58" s="2997"/>
      <c r="P58" s="2997"/>
      <c r="Q58" s="2997"/>
      <c r="R58" s="2997"/>
      <c r="S58" s="2997"/>
      <c r="T58" s="2997"/>
      <c r="U58" s="2997"/>
      <c r="V58" s="2997"/>
      <c r="W58" s="2997"/>
      <c r="X58" s="2997"/>
      <c r="Y58" s="2997"/>
      <c r="Z58" s="2997"/>
      <c r="AA58" s="2997"/>
      <c r="AB58" s="3001"/>
    </row>
    <row r="59" spans="2:28" s="2999" customFormat="1" ht="18" customHeight="1" x14ac:dyDescent="0.3">
      <c r="B59" s="3000"/>
      <c r="C59" s="2997"/>
      <c r="D59" s="2997"/>
      <c r="E59" s="2997"/>
      <c r="F59" s="2997"/>
      <c r="G59" s="2997"/>
      <c r="H59" s="2997"/>
      <c r="I59" s="2997"/>
      <c r="J59" s="2997"/>
      <c r="K59" s="2997"/>
      <c r="L59" s="2997"/>
      <c r="M59" s="2997"/>
      <c r="N59" s="2997"/>
      <c r="O59" s="2997"/>
      <c r="P59" s="2997"/>
      <c r="Q59" s="2997"/>
      <c r="R59" s="2997"/>
      <c r="S59" s="2997"/>
      <c r="T59" s="2997"/>
      <c r="U59" s="2997"/>
      <c r="V59" s="2997"/>
      <c r="W59" s="2997"/>
      <c r="X59" s="2997"/>
      <c r="Y59" s="2997"/>
      <c r="Z59" s="2997"/>
      <c r="AA59" s="2997"/>
      <c r="AB59" s="3001"/>
    </row>
    <row r="60" spans="2:28" s="2999" customFormat="1" ht="18" customHeight="1" x14ac:dyDescent="0.3">
      <c r="B60" s="3000"/>
      <c r="C60" s="2997"/>
      <c r="D60" s="2997"/>
      <c r="E60" s="2997"/>
      <c r="F60" s="2997"/>
      <c r="G60" s="2997"/>
      <c r="H60" s="2997"/>
      <c r="I60" s="2997"/>
      <c r="J60" s="2997"/>
      <c r="K60" s="2997"/>
      <c r="L60" s="2997"/>
      <c r="M60" s="2997"/>
      <c r="N60" s="2997"/>
      <c r="O60" s="2997"/>
      <c r="P60" s="2997"/>
      <c r="Q60" s="2997"/>
      <c r="R60" s="2997"/>
      <c r="S60" s="2997"/>
      <c r="T60" s="2997"/>
      <c r="U60" s="2997"/>
      <c r="V60" s="2997"/>
      <c r="W60" s="2997"/>
      <c r="X60" s="2997"/>
      <c r="Y60" s="2997"/>
      <c r="Z60" s="2997"/>
      <c r="AA60" s="2997"/>
      <c r="AB60" s="3001"/>
    </row>
    <row r="61" spans="2:28" s="2999" customFormat="1" ht="18" customHeight="1" thickBot="1" x14ac:dyDescent="0.35">
      <c r="B61" s="3000"/>
      <c r="C61" s="2998"/>
      <c r="D61" s="2998"/>
      <c r="E61" s="2998"/>
      <c r="F61" s="2998"/>
      <c r="G61" s="2998"/>
      <c r="H61" s="2998"/>
      <c r="I61" s="2998"/>
      <c r="J61" s="2998"/>
      <c r="K61" s="2998"/>
      <c r="L61" s="2998"/>
      <c r="M61" s="2998"/>
      <c r="N61" s="2998"/>
      <c r="O61" s="2998"/>
      <c r="P61" s="2998"/>
      <c r="Q61" s="2998"/>
      <c r="R61" s="2998"/>
      <c r="S61" s="2998"/>
      <c r="T61" s="2998"/>
      <c r="U61" s="2998"/>
      <c r="V61" s="2998"/>
      <c r="W61" s="2998"/>
      <c r="X61" s="2998"/>
      <c r="Y61" s="2998"/>
      <c r="Z61" s="2998"/>
      <c r="AA61" s="2998"/>
      <c r="AB61" s="3001"/>
    </row>
    <row r="62" spans="2:28" ht="6" customHeight="1" thickBot="1" x14ac:dyDescent="0.4">
      <c r="B62" s="733"/>
      <c r="C62" s="734"/>
      <c r="D62" s="734"/>
      <c r="E62" s="734"/>
      <c r="F62" s="734"/>
      <c r="G62" s="734"/>
      <c r="H62" s="734"/>
      <c r="I62" s="734"/>
      <c r="J62" s="734"/>
      <c r="K62" s="734"/>
      <c r="L62" s="734"/>
      <c r="M62" s="734"/>
      <c r="N62" s="734"/>
      <c r="O62" s="734"/>
      <c r="P62" s="734"/>
      <c r="Q62" s="734"/>
      <c r="R62" s="734"/>
      <c r="S62" s="734"/>
      <c r="T62" s="734"/>
      <c r="U62" s="734"/>
      <c r="V62" s="734"/>
      <c r="W62" s="734"/>
      <c r="X62" s="734"/>
      <c r="Y62" s="734"/>
      <c r="Z62" s="734"/>
      <c r="AA62" s="734"/>
      <c r="AB62" s="735"/>
    </row>
    <row r="63" spans="2:28" ht="27" customHeight="1" x14ac:dyDescent="0.35">
      <c r="B63" s="736" t="s">
        <v>41</v>
      </c>
      <c r="C63" s="737"/>
      <c r="D63" s="737"/>
      <c r="E63" s="737"/>
      <c r="F63" s="737"/>
      <c r="G63" s="737"/>
      <c r="H63" s="737" t="s">
        <v>68</v>
      </c>
      <c r="I63" s="737"/>
      <c r="J63" s="737" t="s">
        <v>48</v>
      </c>
      <c r="K63" s="737"/>
      <c r="L63" s="737"/>
      <c r="M63" s="737"/>
      <c r="N63" s="737" t="s">
        <v>49</v>
      </c>
      <c r="O63" s="737"/>
      <c r="P63" s="737"/>
      <c r="Q63" s="737"/>
      <c r="R63" s="737"/>
      <c r="S63" s="737"/>
      <c r="T63" s="737"/>
      <c r="U63" s="737"/>
      <c r="V63" s="738" t="s">
        <v>50</v>
      </c>
      <c r="W63" s="738"/>
      <c r="X63" s="738"/>
      <c r="Y63" s="738"/>
      <c r="Z63" s="738"/>
      <c r="AA63" s="738"/>
      <c r="AB63" s="739"/>
    </row>
    <row r="64" spans="2:28" ht="45" customHeight="1" x14ac:dyDescent="0.35">
      <c r="B64" s="1450" t="s">
        <v>272</v>
      </c>
      <c r="C64" s="1048"/>
      <c r="D64" s="1048"/>
      <c r="E64" s="1048"/>
      <c r="F64" s="1048"/>
      <c r="G64" s="1048"/>
      <c r="H64" s="3065">
        <v>0.98</v>
      </c>
      <c r="I64" s="3065"/>
      <c r="J64" s="2523">
        <v>0.98</v>
      </c>
      <c r="K64" s="2524"/>
      <c r="L64" s="2524"/>
      <c r="M64" s="2525"/>
      <c r="N64" s="1284" t="s">
        <v>1225</v>
      </c>
      <c r="O64" s="1284"/>
      <c r="P64" s="1284"/>
      <c r="Q64" s="1284"/>
      <c r="R64" s="1284"/>
      <c r="S64" s="1284"/>
      <c r="T64" s="1284"/>
      <c r="U64" s="1284"/>
      <c r="V64" s="1284" t="s">
        <v>780</v>
      </c>
      <c r="W64" s="1284"/>
      <c r="X64" s="1284"/>
      <c r="Y64" s="1284"/>
      <c r="Z64" s="1284"/>
      <c r="AA64" s="1284"/>
      <c r="AB64" s="1393"/>
    </row>
    <row r="65" spans="2:28" ht="45" customHeight="1" x14ac:dyDescent="0.35">
      <c r="B65" s="1450" t="s">
        <v>273</v>
      </c>
      <c r="C65" s="1048"/>
      <c r="D65" s="1048"/>
      <c r="E65" s="1048"/>
      <c r="F65" s="1048"/>
      <c r="G65" s="1048"/>
      <c r="H65" s="3065">
        <v>0.99</v>
      </c>
      <c r="I65" s="3065"/>
      <c r="J65" s="2523">
        <v>1</v>
      </c>
      <c r="K65" s="2524"/>
      <c r="L65" s="2524"/>
      <c r="M65" s="2525"/>
      <c r="N65" s="1284" t="s">
        <v>787</v>
      </c>
      <c r="O65" s="1284"/>
      <c r="P65" s="1284"/>
      <c r="Q65" s="1284"/>
      <c r="R65" s="1284"/>
      <c r="S65" s="1284"/>
      <c r="T65" s="1284"/>
      <c r="U65" s="1284"/>
      <c r="V65" s="1284" t="s">
        <v>780</v>
      </c>
      <c r="W65" s="1284"/>
      <c r="X65" s="1284"/>
      <c r="Y65" s="1284"/>
      <c r="Z65" s="1284"/>
      <c r="AA65" s="1284"/>
      <c r="AB65" s="1393"/>
    </row>
    <row r="66" spans="2:28" ht="45" customHeight="1" x14ac:dyDescent="0.35">
      <c r="B66" s="1450" t="s">
        <v>275</v>
      </c>
      <c r="C66" s="1048"/>
      <c r="D66" s="1048"/>
      <c r="E66" s="1048"/>
      <c r="F66" s="1048"/>
      <c r="G66" s="1048"/>
      <c r="H66" s="3065">
        <v>1</v>
      </c>
      <c r="I66" s="3065"/>
      <c r="J66" s="2523">
        <v>1</v>
      </c>
      <c r="K66" s="2524"/>
      <c r="L66" s="2524"/>
      <c r="M66" s="2525"/>
      <c r="N66" s="1284" t="s">
        <v>1225</v>
      </c>
      <c r="O66" s="1284"/>
      <c r="P66" s="1284"/>
      <c r="Q66" s="1284"/>
      <c r="R66" s="1284"/>
      <c r="S66" s="1284"/>
      <c r="T66" s="1284"/>
      <c r="U66" s="1284"/>
      <c r="V66" s="1284" t="s">
        <v>780</v>
      </c>
      <c r="W66" s="1284"/>
      <c r="X66" s="1284"/>
      <c r="Y66" s="1284"/>
      <c r="Z66" s="1284"/>
      <c r="AA66" s="1284"/>
      <c r="AB66" s="1393"/>
    </row>
    <row r="67" spans="2:28" ht="45" customHeight="1" x14ac:dyDescent="0.35">
      <c r="B67" s="1450" t="s">
        <v>277</v>
      </c>
      <c r="C67" s="1048"/>
      <c r="D67" s="1048"/>
      <c r="E67" s="1048"/>
      <c r="F67" s="1048"/>
      <c r="G67" s="1048"/>
      <c r="H67" s="3065">
        <v>1</v>
      </c>
      <c r="I67" s="3065"/>
      <c r="J67" s="2523">
        <v>1</v>
      </c>
      <c r="K67" s="2524"/>
      <c r="L67" s="2524"/>
      <c r="M67" s="2525"/>
      <c r="N67" s="1284" t="s">
        <v>1225</v>
      </c>
      <c r="O67" s="1284"/>
      <c r="P67" s="1284"/>
      <c r="Q67" s="1284"/>
      <c r="R67" s="1284"/>
      <c r="S67" s="1284"/>
      <c r="T67" s="1284"/>
      <c r="U67" s="1284"/>
      <c r="V67" s="1284" t="s">
        <v>780</v>
      </c>
      <c r="W67" s="1284"/>
      <c r="X67" s="1284"/>
      <c r="Y67" s="1284"/>
      <c r="Z67" s="1284"/>
      <c r="AA67" s="1284"/>
      <c r="AB67" s="1393"/>
    </row>
    <row r="68" spans="2:28" ht="45" customHeight="1" x14ac:dyDescent="0.35">
      <c r="B68" s="1450" t="s">
        <v>278</v>
      </c>
      <c r="C68" s="1048"/>
      <c r="D68" s="1048"/>
      <c r="E68" s="1048"/>
      <c r="F68" s="1048"/>
      <c r="G68" s="1048"/>
      <c r="H68" s="3065">
        <v>1</v>
      </c>
      <c r="I68" s="3065"/>
      <c r="J68" s="2523">
        <v>1</v>
      </c>
      <c r="K68" s="2524"/>
      <c r="L68" s="2524"/>
      <c r="M68" s="2525"/>
      <c r="N68" s="1284" t="s">
        <v>1225</v>
      </c>
      <c r="O68" s="1284"/>
      <c r="P68" s="1284"/>
      <c r="Q68" s="1284"/>
      <c r="R68" s="1284"/>
      <c r="S68" s="1284"/>
      <c r="T68" s="1284"/>
      <c r="U68" s="1284"/>
      <c r="V68" s="1284" t="s">
        <v>780</v>
      </c>
      <c r="W68" s="1284"/>
      <c r="X68" s="1284"/>
      <c r="Y68" s="1284"/>
      <c r="Z68" s="1284"/>
      <c r="AA68" s="1284"/>
      <c r="AB68" s="1393"/>
    </row>
    <row r="69" spans="2:28" ht="45" customHeight="1" x14ac:dyDescent="0.35">
      <c r="B69" s="1450" t="s">
        <v>279</v>
      </c>
      <c r="C69" s="1048"/>
      <c r="D69" s="1048"/>
      <c r="E69" s="1048"/>
      <c r="F69" s="1048"/>
      <c r="G69" s="1048"/>
      <c r="H69" s="3065">
        <v>1</v>
      </c>
      <c r="I69" s="3065"/>
      <c r="J69" s="2523">
        <v>1</v>
      </c>
      <c r="K69" s="2524"/>
      <c r="L69" s="2524"/>
      <c r="M69" s="2525"/>
      <c r="N69" s="1284" t="s">
        <v>1225</v>
      </c>
      <c r="O69" s="1284"/>
      <c r="P69" s="1284"/>
      <c r="Q69" s="1284"/>
      <c r="R69" s="1284"/>
      <c r="S69" s="1284"/>
      <c r="T69" s="1284"/>
      <c r="U69" s="1284"/>
      <c r="V69" s="1284" t="s">
        <v>780</v>
      </c>
      <c r="W69" s="1284"/>
      <c r="X69" s="1284"/>
      <c r="Y69" s="1284"/>
      <c r="Z69" s="1284"/>
      <c r="AA69" s="1284"/>
      <c r="AB69" s="1393"/>
    </row>
    <row r="70" spans="2:28" ht="45" customHeight="1" x14ac:dyDescent="0.35">
      <c r="B70" s="1450" t="str">
        <f>+B43</f>
        <v>MES 7</v>
      </c>
      <c r="C70" s="1048"/>
      <c r="D70" s="1048"/>
      <c r="E70" s="1048"/>
      <c r="F70" s="1048"/>
      <c r="G70" s="1048"/>
      <c r="H70" s="3065">
        <v>1</v>
      </c>
      <c r="I70" s="3065"/>
      <c r="J70" s="1047">
        <f>+J43</f>
        <v>1</v>
      </c>
      <c r="K70" s="1048"/>
      <c r="L70" s="1048"/>
      <c r="M70" s="1048"/>
      <c r="N70" s="1284" t="s">
        <v>1225</v>
      </c>
      <c r="O70" s="1284"/>
      <c r="P70" s="1284"/>
      <c r="Q70" s="1284"/>
      <c r="R70" s="1284"/>
      <c r="S70" s="1284"/>
      <c r="T70" s="1284"/>
      <c r="U70" s="1284"/>
      <c r="V70" s="1284" t="s">
        <v>780</v>
      </c>
      <c r="W70" s="1284"/>
      <c r="X70" s="1284"/>
      <c r="Y70" s="1284"/>
      <c r="Z70" s="1284"/>
      <c r="AA70" s="1284"/>
      <c r="AB70" s="1393"/>
    </row>
    <row r="71" spans="2:28" ht="45" customHeight="1" x14ac:dyDescent="0.35">
      <c r="B71" s="1450" t="str">
        <f t="shared" ref="B71:B75" si="2">+B44</f>
        <v>MES 8</v>
      </c>
      <c r="C71" s="1048"/>
      <c r="D71" s="1048"/>
      <c r="E71" s="1048"/>
      <c r="F71" s="1048"/>
      <c r="G71" s="1048"/>
      <c r="H71" s="3065">
        <v>1</v>
      </c>
      <c r="I71" s="3065"/>
      <c r="J71" s="1047">
        <f t="shared" ref="J71:J72" si="3">+J44</f>
        <v>1</v>
      </c>
      <c r="K71" s="1048"/>
      <c r="L71" s="1048"/>
      <c r="M71" s="1048"/>
      <c r="N71" s="1284" t="s">
        <v>1225</v>
      </c>
      <c r="O71" s="1284"/>
      <c r="P71" s="1284"/>
      <c r="Q71" s="1284"/>
      <c r="R71" s="1284"/>
      <c r="S71" s="1284"/>
      <c r="T71" s="1284"/>
      <c r="U71" s="1284"/>
      <c r="V71" s="1284" t="s">
        <v>780</v>
      </c>
      <c r="W71" s="1284"/>
      <c r="X71" s="1284"/>
      <c r="Y71" s="1284"/>
      <c r="Z71" s="1284"/>
      <c r="AA71" s="1284"/>
      <c r="AB71" s="1393"/>
    </row>
    <row r="72" spans="2:28" ht="45" customHeight="1" x14ac:dyDescent="0.35">
      <c r="B72" s="1450" t="str">
        <f t="shared" si="2"/>
        <v>MES 9</v>
      </c>
      <c r="C72" s="1048"/>
      <c r="D72" s="1048"/>
      <c r="E72" s="1048"/>
      <c r="F72" s="1048"/>
      <c r="G72" s="1048"/>
      <c r="H72" s="3065">
        <v>1</v>
      </c>
      <c r="I72" s="3065"/>
      <c r="J72" s="1047">
        <f t="shared" si="3"/>
        <v>0.98181818181818181</v>
      </c>
      <c r="K72" s="1048"/>
      <c r="L72" s="1048"/>
      <c r="M72" s="1048"/>
      <c r="N72" s="716" t="s">
        <v>1226</v>
      </c>
      <c r="O72" s="716"/>
      <c r="P72" s="716"/>
      <c r="Q72" s="716"/>
      <c r="R72" s="716"/>
      <c r="S72" s="716"/>
      <c r="T72" s="716"/>
      <c r="U72" s="716"/>
      <c r="V72" s="1284" t="s">
        <v>780</v>
      </c>
      <c r="W72" s="1284"/>
      <c r="X72" s="1284"/>
      <c r="Y72" s="1284"/>
      <c r="Z72" s="1284"/>
      <c r="AA72" s="1284"/>
      <c r="AB72" s="1393"/>
    </row>
    <row r="73" spans="2:28" x14ac:dyDescent="0.35">
      <c r="B73" s="704" t="str">
        <f t="shared" si="2"/>
        <v>MES 10</v>
      </c>
      <c r="C73" s="705"/>
      <c r="D73" s="705"/>
      <c r="E73" s="705"/>
      <c r="F73" s="705"/>
      <c r="G73" s="705"/>
      <c r="H73" s="705"/>
      <c r="I73" s="705"/>
      <c r="J73" s="705"/>
      <c r="K73" s="705"/>
      <c r="L73" s="705"/>
      <c r="M73" s="705"/>
      <c r="N73" s="705"/>
      <c r="O73" s="705"/>
      <c r="P73" s="705"/>
      <c r="Q73" s="705"/>
      <c r="R73" s="705"/>
      <c r="S73" s="705"/>
      <c r="T73" s="705"/>
      <c r="U73" s="705"/>
      <c r="V73" s="705"/>
      <c r="W73" s="705"/>
      <c r="X73" s="705"/>
      <c r="Y73" s="705"/>
      <c r="Z73" s="705"/>
      <c r="AA73" s="705"/>
      <c r="AB73" s="706"/>
    </row>
    <row r="74" spans="2:28" x14ac:dyDescent="0.35">
      <c r="B74" s="704" t="str">
        <f t="shared" si="2"/>
        <v>MES 11</v>
      </c>
      <c r="C74" s="705"/>
      <c r="D74" s="705"/>
      <c r="E74" s="705"/>
      <c r="F74" s="705"/>
      <c r="G74" s="705"/>
      <c r="H74" s="705"/>
      <c r="I74" s="705"/>
      <c r="J74" s="705"/>
      <c r="K74" s="705"/>
      <c r="L74" s="705"/>
      <c r="M74" s="705"/>
      <c r="N74" s="705"/>
      <c r="O74" s="705"/>
      <c r="P74" s="705"/>
      <c r="Q74" s="705"/>
      <c r="R74" s="705"/>
      <c r="S74" s="705"/>
      <c r="T74" s="705"/>
      <c r="U74" s="705"/>
      <c r="V74" s="705"/>
      <c r="W74" s="705"/>
      <c r="X74" s="705"/>
      <c r="Y74" s="705"/>
      <c r="Z74" s="705"/>
      <c r="AA74" s="705"/>
      <c r="AB74" s="706"/>
    </row>
    <row r="75" spans="2:28" ht="15.75" customHeight="1" thickBot="1" x14ac:dyDescent="0.4">
      <c r="B75" s="704" t="str">
        <f t="shared" si="2"/>
        <v>MES 12</v>
      </c>
      <c r="C75" s="705"/>
      <c r="D75" s="705"/>
      <c r="E75" s="705"/>
      <c r="F75" s="705"/>
      <c r="G75" s="705"/>
      <c r="H75" s="708"/>
      <c r="I75" s="708"/>
      <c r="J75" s="708"/>
      <c r="K75" s="708"/>
      <c r="L75" s="708"/>
      <c r="M75" s="708"/>
      <c r="N75" s="708"/>
      <c r="O75" s="708"/>
      <c r="P75" s="708"/>
      <c r="Q75" s="708"/>
      <c r="R75" s="708"/>
      <c r="S75" s="708"/>
      <c r="T75" s="708"/>
      <c r="U75" s="708"/>
      <c r="V75" s="708"/>
      <c r="W75" s="708"/>
      <c r="X75" s="708"/>
      <c r="Y75" s="708"/>
      <c r="Z75" s="708"/>
      <c r="AA75" s="708"/>
      <c r="AB75" s="709"/>
    </row>
    <row r="76" spans="2:28" ht="4.5" customHeight="1" thickBot="1" x14ac:dyDescent="0.4">
      <c r="B76" s="690"/>
      <c r="C76" s="691"/>
      <c r="D76" s="691"/>
      <c r="E76" s="691"/>
      <c r="F76" s="691"/>
      <c r="G76" s="691"/>
      <c r="H76" s="691"/>
      <c r="I76" s="691"/>
      <c r="J76" s="691"/>
      <c r="K76" s="691"/>
      <c r="L76" s="691"/>
      <c r="M76" s="691"/>
      <c r="N76" s="691"/>
      <c r="O76" s="691"/>
      <c r="P76" s="691"/>
      <c r="Q76" s="691"/>
      <c r="R76" s="691"/>
      <c r="S76" s="691"/>
      <c r="T76" s="691"/>
      <c r="U76" s="691"/>
      <c r="V76" s="691"/>
      <c r="W76" s="691"/>
      <c r="X76" s="691"/>
      <c r="Y76" s="691"/>
      <c r="Z76" s="691"/>
      <c r="AA76" s="691"/>
      <c r="AB76" s="692"/>
    </row>
    <row r="77" spans="2:28" ht="14.5" customHeight="1" x14ac:dyDescent="0.35">
      <c r="B77" s="693" t="s">
        <v>987</v>
      </c>
      <c r="C77" s="694"/>
      <c r="D77" s="694"/>
      <c r="E77" s="694"/>
      <c r="F77" s="694"/>
      <c r="G77" s="694"/>
      <c r="H77" s="695" t="s">
        <v>988</v>
      </c>
      <c r="I77" s="695"/>
      <c r="J77" s="695"/>
      <c r="K77" s="695"/>
      <c r="L77" s="695"/>
      <c r="M77" s="695"/>
      <c r="N77" s="695"/>
      <c r="O77" s="695"/>
      <c r="P77" s="695"/>
      <c r="Q77" s="695"/>
      <c r="R77" s="696"/>
      <c r="S77" s="697" t="s">
        <v>989</v>
      </c>
      <c r="T77" s="695"/>
      <c r="U77" s="695"/>
      <c r="V77" s="695"/>
      <c r="W77" s="695"/>
      <c r="X77" s="695"/>
      <c r="Y77" s="695"/>
      <c r="Z77" s="695"/>
      <c r="AA77" s="695"/>
      <c r="AB77" s="696"/>
    </row>
    <row r="78" spans="2:28" ht="16" customHeight="1" thickBot="1" x14ac:dyDescent="0.4">
      <c r="B78" s="693"/>
      <c r="C78" s="694"/>
      <c r="D78" s="694"/>
      <c r="E78" s="694"/>
      <c r="F78" s="694"/>
      <c r="G78" s="694"/>
      <c r="H78" s="695"/>
      <c r="I78" s="695"/>
      <c r="J78" s="695"/>
      <c r="K78" s="695"/>
      <c r="L78" s="695"/>
      <c r="M78" s="695"/>
      <c r="N78" s="695"/>
      <c r="O78" s="695"/>
      <c r="P78" s="695"/>
      <c r="Q78" s="695"/>
      <c r="R78" s="696"/>
      <c r="S78" s="697"/>
      <c r="T78" s="695"/>
      <c r="U78" s="695"/>
      <c r="V78" s="695"/>
      <c r="W78" s="695"/>
      <c r="X78" s="695"/>
      <c r="Y78" s="695"/>
      <c r="Z78" s="695"/>
      <c r="AA78" s="695"/>
      <c r="AB78" s="696"/>
    </row>
    <row r="79" spans="2:28" ht="50.15" customHeight="1" thickBot="1" x14ac:dyDescent="0.4">
      <c r="B79" s="698">
        <f>+J49</f>
        <v>0.99439252336448603</v>
      </c>
      <c r="C79" s="699"/>
      <c r="D79" s="699"/>
      <c r="E79" s="699"/>
      <c r="F79" s="699"/>
      <c r="G79" s="700"/>
      <c r="H79" s="701" t="s">
        <v>990</v>
      </c>
      <c r="I79" s="702"/>
      <c r="J79" s="702"/>
      <c r="K79" s="702"/>
      <c r="L79" s="702"/>
      <c r="M79" s="702"/>
      <c r="N79" s="702"/>
      <c r="O79" s="702"/>
      <c r="P79" s="702"/>
      <c r="Q79" s="702"/>
      <c r="R79" s="703"/>
      <c r="S79" s="690"/>
      <c r="T79" s="691"/>
      <c r="U79" s="691"/>
      <c r="V79" s="691"/>
      <c r="W79" s="691"/>
      <c r="X79" s="691"/>
      <c r="Y79" s="691"/>
      <c r="Z79" s="691"/>
      <c r="AA79" s="691"/>
      <c r="AB79" s="692"/>
    </row>
    <row r="80" spans="2:28" ht="4" customHeight="1" thickBot="1" x14ac:dyDescent="0.4">
      <c r="B80" s="669"/>
      <c r="C80" s="670"/>
      <c r="D80" s="670"/>
      <c r="E80" s="670"/>
      <c r="F80" s="670"/>
      <c r="G80" s="670"/>
      <c r="H80" s="670"/>
      <c r="I80" s="670"/>
      <c r="J80" s="670"/>
      <c r="K80" s="670"/>
      <c r="L80" s="670"/>
      <c r="M80" s="670"/>
      <c r="N80" s="670"/>
      <c r="O80" s="670"/>
      <c r="P80" s="670"/>
      <c r="Q80" s="670"/>
      <c r="R80" s="670"/>
      <c r="S80" s="670"/>
      <c r="T80" s="670"/>
      <c r="U80" s="670"/>
      <c r="V80" s="670"/>
      <c r="W80" s="670"/>
      <c r="X80" s="670"/>
      <c r="Y80" s="670"/>
      <c r="Z80" s="670"/>
      <c r="AA80" s="670"/>
      <c r="AB80" s="671"/>
    </row>
    <row r="81" spans="2:28" ht="15" customHeight="1" x14ac:dyDescent="0.35">
      <c r="B81" s="672" t="s">
        <v>991</v>
      </c>
      <c r="C81" s="673"/>
      <c r="D81" s="673"/>
      <c r="E81" s="673"/>
      <c r="F81" s="673"/>
      <c r="G81" s="673"/>
      <c r="H81" s="674"/>
      <c r="I81" s="678" t="s">
        <v>1213</v>
      </c>
      <c r="J81" s="679"/>
      <c r="K81" s="679"/>
      <c r="L81" s="679"/>
      <c r="M81" s="679"/>
      <c r="N81" s="679"/>
      <c r="O81" s="679"/>
      <c r="P81" s="680"/>
      <c r="Q81" s="672" t="s">
        <v>993</v>
      </c>
      <c r="R81" s="673"/>
      <c r="S81" s="673"/>
      <c r="T81" s="673"/>
      <c r="U81" s="674"/>
      <c r="V81" s="2888" t="s">
        <v>1077</v>
      </c>
      <c r="W81" s="2889"/>
      <c r="X81" s="2889"/>
      <c r="Y81" s="2889"/>
      <c r="Z81" s="2889"/>
      <c r="AA81" s="2889"/>
      <c r="AB81" s="2890"/>
    </row>
    <row r="82" spans="2:28" ht="15" thickBot="1" x14ac:dyDescent="0.4">
      <c r="B82" s="675"/>
      <c r="C82" s="676"/>
      <c r="D82" s="676"/>
      <c r="E82" s="676"/>
      <c r="F82" s="676"/>
      <c r="G82" s="676"/>
      <c r="H82" s="677"/>
      <c r="I82" s="681"/>
      <c r="J82" s="682"/>
      <c r="K82" s="682"/>
      <c r="L82" s="682"/>
      <c r="M82" s="682"/>
      <c r="N82" s="682"/>
      <c r="O82" s="682"/>
      <c r="P82" s="683"/>
      <c r="Q82" s="675"/>
      <c r="R82" s="676"/>
      <c r="S82" s="676"/>
      <c r="T82" s="676"/>
      <c r="U82" s="677"/>
      <c r="V82" s="1059"/>
      <c r="W82" s="1060"/>
      <c r="X82" s="1060"/>
      <c r="Y82" s="1060"/>
      <c r="Z82" s="1060"/>
      <c r="AA82" s="1060"/>
      <c r="AB82" s="1061"/>
    </row>
    <row r="107" ht="6" customHeight="1" x14ac:dyDescent="0.35"/>
  </sheetData>
  <mergeCells count="180">
    <mergeCell ref="B79:G79"/>
    <mergeCell ref="H79:R79"/>
    <mergeCell ref="S79:AB79"/>
    <mergeCell ref="B80:AB80"/>
    <mergeCell ref="B81:H82"/>
    <mergeCell ref="I81:P82"/>
    <mergeCell ref="Q81:U82"/>
    <mergeCell ref="V81:AB82"/>
    <mergeCell ref="B71:G71"/>
    <mergeCell ref="H71:I71"/>
    <mergeCell ref="J71:M71"/>
    <mergeCell ref="N71:U71"/>
    <mergeCell ref="V71:AB71"/>
    <mergeCell ref="B72:G72"/>
    <mergeCell ref="H72:I72"/>
    <mergeCell ref="J72:M72"/>
    <mergeCell ref="N72:U72"/>
    <mergeCell ref="V72:AB72"/>
    <mergeCell ref="B69:G69"/>
    <mergeCell ref="H69:I69"/>
    <mergeCell ref="J69:M69"/>
    <mergeCell ref="N69:U69"/>
    <mergeCell ref="V69:AB69"/>
    <mergeCell ref="B70:G70"/>
    <mergeCell ref="H70:I70"/>
    <mergeCell ref="J70:M70"/>
    <mergeCell ref="N70:U70"/>
    <mergeCell ref="V70:AB70"/>
    <mergeCell ref="B67:G67"/>
    <mergeCell ref="H67:I67"/>
    <mergeCell ref="J67:M67"/>
    <mergeCell ref="N67:U67"/>
    <mergeCell ref="V67:AB67"/>
    <mergeCell ref="B68:G68"/>
    <mergeCell ref="H68:I68"/>
    <mergeCell ref="J68:M68"/>
    <mergeCell ref="N68:U68"/>
    <mergeCell ref="V68:AB68"/>
    <mergeCell ref="B48:G48"/>
    <mergeCell ref="K48:AB48"/>
    <mergeCell ref="B49:G49"/>
    <mergeCell ref="K49:AB49"/>
    <mergeCell ref="B50:AB50"/>
    <mergeCell ref="B51:AB51"/>
    <mergeCell ref="B62:AB62"/>
    <mergeCell ref="B63:G63"/>
    <mergeCell ref="H63:I63"/>
    <mergeCell ref="J63:M63"/>
    <mergeCell ref="N63:U63"/>
    <mergeCell ref="V63:AB63"/>
    <mergeCell ref="B43:G43"/>
    <mergeCell ref="K43:AB43"/>
    <mergeCell ref="B44:G44"/>
    <mergeCell ref="K44:AB44"/>
    <mergeCell ref="B45:G45"/>
    <mergeCell ref="K45:AB45"/>
    <mergeCell ref="B46:G46"/>
    <mergeCell ref="K46:AB46"/>
    <mergeCell ref="B47:G47"/>
    <mergeCell ref="K47:AB47"/>
    <mergeCell ref="B38:G38"/>
    <mergeCell ref="K38:AB38"/>
    <mergeCell ref="B39:G39"/>
    <mergeCell ref="K39:AB39"/>
    <mergeCell ref="B40:G40"/>
    <mergeCell ref="K40:AB40"/>
    <mergeCell ref="B41:G41"/>
    <mergeCell ref="K41:AB41"/>
    <mergeCell ref="B42:G42"/>
    <mergeCell ref="K42:AB42"/>
    <mergeCell ref="S33:T33"/>
    <mergeCell ref="U33:W33"/>
    <mergeCell ref="X33:Y33"/>
    <mergeCell ref="Z33:AB33"/>
    <mergeCell ref="B34:AB34"/>
    <mergeCell ref="B35:AB35"/>
    <mergeCell ref="B36:G36"/>
    <mergeCell ref="K36:AB36"/>
    <mergeCell ref="B37:G37"/>
    <mergeCell ref="K37:AB37"/>
    <mergeCell ref="B19:H19"/>
    <mergeCell ref="I19:AB19"/>
    <mergeCell ref="B20:AB20"/>
    <mergeCell ref="B21:G21"/>
    <mergeCell ref="H21:J21"/>
    <mergeCell ref="K21:T21"/>
    <mergeCell ref="U21:AB21"/>
    <mergeCell ref="B22:AB22"/>
    <mergeCell ref="B23:H23"/>
    <mergeCell ref="I23:AB23"/>
    <mergeCell ref="Q11:U11"/>
    <mergeCell ref="V11:Y11"/>
    <mergeCell ref="Z11:AB11"/>
    <mergeCell ref="Q12:U12"/>
    <mergeCell ref="V12:Y12"/>
    <mergeCell ref="Z12:AB12"/>
    <mergeCell ref="B13:AB13"/>
    <mergeCell ref="B14:H15"/>
    <mergeCell ref="I14:U15"/>
    <mergeCell ref="V14:AB14"/>
    <mergeCell ref="V15:AB15"/>
    <mergeCell ref="H75:I75"/>
    <mergeCell ref="J75:M75"/>
    <mergeCell ref="N75:U75"/>
    <mergeCell ref="B75:G75"/>
    <mergeCell ref="V75:AB75"/>
    <mergeCell ref="B76:AB76"/>
    <mergeCell ref="B77:G78"/>
    <mergeCell ref="H77:R78"/>
    <mergeCell ref="S77:AB78"/>
    <mergeCell ref="H73:I73"/>
    <mergeCell ref="J73:M73"/>
    <mergeCell ref="N73:U73"/>
    <mergeCell ref="H74:I74"/>
    <mergeCell ref="J74:M74"/>
    <mergeCell ref="N74:U74"/>
    <mergeCell ref="B73:G73"/>
    <mergeCell ref="V73:AB73"/>
    <mergeCell ref="B74:G74"/>
    <mergeCell ref="V74:AB74"/>
    <mergeCell ref="B64:G64"/>
    <mergeCell ref="H64:I64"/>
    <mergeCell ref="J64:M64"/>
    <mergeCell ref="N64:U64"/>
    <mergeCell ref="V64:AB64"/>
    <mergeCell ref="B65:G65"/>
    <mergeCell ref="H65:I65"/>
    <mergeCell ref="J65:M65"/>
    <mergeCell ref="N65:U65"/>
    <mergeCell ref="V65:AB65"/>
    <mergeCell ref="B66:G66"/>
    <mergeCell ref="H66:I66"/>
    <mergeCell ref="J66:M66"/>
    <mergeCell ref="N66:U66"/>
    <mergeCell ref="V66:AB66"/>
    <mergeCell ref="K32:N32"/>
    <mergeCell ref="O32:R32"/>
    <mergeCell ref="S32:T32"/>
    <mergeCell ref="U32:W32"/>
    <mergeCell ref="X32:Y32"/>
    <mergeCell ref="B30:AB30"/>
    <mergeCell ref="B31:J33"/>
    <mergeCell ref="K31:R31"/>
    <mergeCell ref="S31:W31"/>
    <mergeCell ref="X31:AB31"/>
    <mergeCell ref="Z32:AB32"/>
    <mergeCell ref="K33:N33"/>
    <mergeCell ref="O33:R33"/>
    <mergeCell ref="B24:AB24"/>
    <mergeCell ref="B25:L25"/>
    <mergeCell ref="N25:AB25"/>
    <mergeCell ref="B26:M26"/>
    <mergeCell ref="N26:AB26"/>
    <mergeCell ref="B27:AB27"/>
    <mergeCell ref="B28:H29"/>
    <mergeCell ref="I28:L29"/>
    <mergeCell ref="M28:W28"/>
    <mergeCell ref="X28:AB28"/>
    <mergeCell ref="M29:W29"/>
    <mergeCell ref="X29:AB29"/>
    <mergeCell ref="B16:AB16"/>
    <mergeCell ref="B17:H17"/>
    <mergeCell ref="I17:AB17"/>
    <mergeCell ref="B18:AB18"/>
    <mergeCell ref="B2:G4"/>
    <mergeCell ref="H2:AB2"/>
    <mergeCell ref="H3:O3"/>
    <mergeCell ref="P3:AB3"/>
    <mergeCell ref="H4:AB4"/>
    <mergeCell ref="B5:AB5"/>
    <mergeCell ref="B6:H7"/>
    <mergeCell ref="I6:I7"/>
    <mergeCell ref="J6:K7"/>
    <mergeCell ref="L6:AB7"/>
    <mergeCell ref="B8:AB8"/>
    <mergeCell ref="B9:H9"/>
    <mergeCell ref="I9:AB9"/>
    <mergeCell ref="B10:AB10"/>
    <mergeCell ref="B11:H12"/>
    <mergeCell ref="I11:P12"/>
  </mergeCell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x14:formula1>
            <xm:f>'C:\Users\erika.munoz\Downloads\[smct-ind-002 indicador de monitoreo (2).xlsx]Listas'!#REF!</xm:f>
          </x14:formula1>
          <xm:sqref>X29:AB29</xm:sqref>
        </x14:dataValidation>
        <x14:dataValidation type="list" allowBlank="1" showInputMessage="1" showErrorMessage="1">
          <x14:formula1>
            <xm:f>'C:\Users\erika.munoz\Downloads\[smct-ind-002 indicador de monitoreo (2).xlsx]Listas'!#REF!</xm:f>
          </x14:formula1>
          <xm:sqref>N26:AB26</xm:sqref>
        </x14:dataValidation>
        <x14:dataValidation type="list" allowBlank="1" showInputMessage="1" showErrorMessage="1">
          <x14:formula1>
            <xm:f>'C:\Users\erika.munoz\Downloads\[smct-ind-002 indicador de monitoreo (2).xlsx]Listas'!#REF!</xm:f>
          </x14:formula1>
          <xm:sqref>U21:AB21</xm:sqref>
        </x14:dataValidation>
        <x14:dataValidation type="list" allowBlank="1" showInputMessage="1" showErrorMessage="1">
          <x14:formula1>
            <xm:f>'C:\Users\erika.munoz\Downloads\[smct-ind-002 indicador de monitoreo (2).xlsx]Listas'!#REF!</xm:f>
          </x14:formula1>
          <xm:sqref>V15:AB15</xm:sqref>
        </x14:dataValidation>
        <x14:dataValidation type="list" allowBlank="1" showInputMessage="1" showErrorMessage="1">
          <x14:formula1>
            <xm:f>'C:\Users\erika.munoz\Downloads\[smct-ind-002 indicador de monitoreo (2).xlsx]Listas'!#REF!</xm:f>
          </x14:formula1>
          <xm:sqref>Q12:U12</xm:sqref>
        </x14:dataValidation>
        <x14:dataValidation type="list" allowBlank="1" showInputMessage="1" showErrorMessage="1">
          <x14:formula1>
            <xm:f>'C:\Users\erika.munoz\Downloads\[smct-ind-002 indicador de monitoreo (2).xlsx]Listas'!#REF!</xm:f>
          </x14:formula1>
          <xm:sqref>I9:AB9</xm:sqref>
        </x14:dataValidation>
        <x14:dataValidation type="list" allowBlank="1" showInputMessage="1" showErrorMessage="1">
          <x14:formula1>
            <xm:f>'C:\Users\erika.munoz\Downloads\[smct-ind-002 indicador de monitoreo (2).xlsx]Listas'!#REF!</xm:f>
          </x14:formula1>
          <xm:sqref>L6:AB7</xm:sqref>
        </x14:dataValidation>
      </x14:dataValidations>
    </ext>
  </extLs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88"/>
  <sheetViews>
    <sheetView topLeftCell="A59" zoomScale="115" zoomScaleNormal="115" workbookViewId="0">
      <selection activeCell="K74" sqref="K74"/>
    </sheetView>
  </sheetViews>
  <sheetFormatPr baseColWidth="10" defaultColWidth="11.453125" defaultRowHeight="14.5" x14ac:dyDescent="0.35"/>
  <cols>
    <col min="1" max="1" width="15.1796875" style="3153" customWidth="1"/>
    <col min="2" max="2" width="30.453125" style="40" customWidth="1"/>
    <col min="3" max="3" width="9.81640625" style="614" hidden="1" customWidth="1"/>
    <col min="4" max="4" width="9.81640625" style="3153" hidden="1" customWidth="1"/>
    <col min="5" max="5" width="10.453125" style="3153" hidden="1" customWidth="1"/>
    <col min="6" max="7" width="9.7265625" style="3153" hidden="1" customWidth="1"/>
    <col min="8" max="9" width="10.453125" style="3153" hidden="1" customWidth="1"/>
    <col min="10" max="10" width="8.26953125" style="3153" customWidth="1"/>
    <col min="11" max="11" width="9.08984375" style="3153" customWidth="1"/>
    <col min="12" max="21" width="10.453125" style="3153" customWidth="1"/>
    <col min="22" max="22" width="11.453125" style="3153"/>
    <col min="23" max="23" width="13.26953125" style="3153" customWidth="1"/>
    <col min="24" max="24" width="33.7265625" style="3153" customWidth="1"/>
    <col min="25" max="26" width="11.453125" style="3153"/>
    <col min="27" max="27" width="28.81640625" style="3153" customWidth="1"/>
    <col min="28" max="28" width="10.81640625" style="3153" customWidth="1"/>
    <col min="29" max="16384" width="11.453125" style="3153"/>
  </cols>
  <sheetData>
    <row r="1" spans="1:29" ht="14.15" customHeight="1" thickBot="1" x14ac:dyDescent="0.4">
      <c r="A1" s="2580" t="s">
        <v>788</v>
      </c>
      <c r="B1" s="2569" t="s">
        <v>789</v>
      </c>
      <c r="C1" s="2569" t="s">
        <v>944</v>
      </c>
      <c r="D1" s="2569" t="s">
        <v>945</v>
      </c>
      <c r="E1" s="2569" t="s">
        <v>790</v>
      </c>
      <c r="F1" s="2569" t="s">
        <v>944</v>
      </c>
      <c r="G1" s="2569" t="s">
        <v>945</v>
      </c>
      <c r="H1" s="2569" t="s">
        <v>870</v>
      </c>
      <c r="I1" s="2569" t="s">
        <v>791</v>
      </c>
      <c r="J1" s="3503" t="s">
        <v>944</v>
      </c>
      <c r="K1" s="3503" t="s">
        <v>945</v>
      </c>
      <c r="L1" s="3503" t="s">
        <v>1242</v>
      </c>
      <c r="M1" s="3504" t="s">
        <v>791</v>
      </c>
      <c r="N1" s="2576" t="s">
        <v>34</v>
      </c>
      <c r="O1" s="2576"/>
      <c r="P1" s="2576"/>
      <c r="Q1" s="2576"/>
      <c r="R1" s="2577"/>
      <c r="S1" s="2578"/>
      <c r="T1" s="3209"/>
      <c r="U1" s="3209"/>
      <c r="W1" s="2594" t="s">
        <v>788</v>
      </c>
      <c r="X1" s="2583" t="s">
        <v>789</v>
      </c>
      <c r="Y1" s="2583" t="s">
        <v>792</v>
      </c>
      <c r="Z1" s="2583" t="s">
        <v>793</v>
      </c>
      <c r="AA1" s="2585" t="s">
        <v>794</v>
      </c>
      <c r="AB1" s="299" t="s">
        <v>795</v>
      </c>
    </row>
    <row r="2" spans="1:29" ht="14.15" customHeight="1" thickBot="1" x14ac:dyDescent="0.4">
      <c r="A2" s="2581"/>
      <c r="B2" s="2570"/>
      <c r="C2" s="2570"/>
      <c r="D2" s="2570"/>
      <c r="E2" s="2570"/>
      <c r="F2" s="2570"/>
      <c r="G2" s="2570"/>
      <c r="H2" s="2570"/>
      <c r="I2" s="2575"/>
      <c r="J2" s="3505"/>
      <c r="K2" s="3505"/>
      <c r="L2" s="3505"/>
      <c r="M2" s="3506"/>
      <c r="N2" s="2571" t="s">
        <v>35</v>
      </c>
      <c r="O2" s="2572"/>
      <c r="P2" s="2573" t="s">
        <v>36</v>
      </c>
      <c r="Q2" s="2574"/>
      <c r="R2" s="2587" t="s">
        <v>37</v>
      </c>
      <c r="S2" s="2588"/>
      <c r="T2" s="3209"/>
      <c r="U2" s="3209"/>
      <c r="W2" s="2595"/>
      <c r="X2" s="2584"/>
      <c r="Y2" s="2584"/>
      <c r="Z2" s="2584"/>
      <c r="AA2" s="2586"/>
      <c r="AB2" s="300" t="s">
        <v>796</v>
      </c>
    </row>
    <row r="3" spans="1:29" ht="14.15" customHeight="1" x14ac:dyDescent="0.35">
      <c r="A3" s="2581"/>
      <c r="B3" s="2570"/>
      <c r="C3" s="2570"/>
      <c r="D3" s="2570"/>
      <c r="E3" s="2570"/>
      <c r="F3" s="2570"/>
      <c r="G3" s="2570"/>
      <c r="H3" s="2570"/>
      <c r="I3" s="2575"/>
      <c r="J3" s="3507"/>
      <c r="K3" s="3507"/>
      <c r="L3" s="3507"/>
      <c r="M3" s="3508"/>
      <c r="N3" s="443" t="s">
        <v>38</v>
      </c>
      <c r="O3" s="323" t="s">
        <v>39</v>
      </c>
      <c r="P3" s="443" t="s">
        <v>38</v>
      </c>
      <c r="Q3" s="323" t="s">
        <v>39</v>
      </c>
      <c r="R3" s="435" t="s">
        <v>38</v>
      </c>
      <c r="S3" s="323" t="s">
        <v>39</v>
      </c>
      <c r="T3" s="315"/>
      <c r="U3" s="315"/>
      <c r="W3" s="44" t="s">
        <v>229</v>
      </c>
      <c r="X3" s="39" t="s">
        <v>228</v>
      </c>
      <c r="Y3" s="292">
        <v>2.41</v>
      </c>
      <c r="Z3" s="14">
        <v>3.5</v>
      </c>
      <c r="AA3" s="297">
        <v>0.68899999999999995</v>
      </c>
      <c r="AB3" s="301">
        <v>0.68899999999999995</v>
      </c>
    </row>
    <row r="4" spans="1:29" ht="32.5" customHeight="1" x14ac:dyDescent="0.35">
      <c r="A4" s="44" t="s">
        <v>9</v>
      </c>
      <c r="B4" s="38" t="s">
        <v>6</v>
      </c>
      <c r="C4" s="24">
        <v>9</v>
      </c>
      <c r="D4" s="24">
        <v>9</v>
      </c>
      <c r="E4" s="13">
        <v>1</v>
      </c>
      <c r="F4" s="24">
        <v>8</v>
      </c>
      <c r="G4" s="24">
        <v>8</v>
      </c>
      <c r="H4" s="13">
        <v>1</v>
      </c>
      <c r="I4" s="422">
        <v>1</v>
      </c>
      <c r="J4" s="24">
        <v>8</v>
      </c>
      <c r="K4" s="24">
        <v>8</v>
      </c>
      <c r="L4" s="13">
        <v>1</v>
      </c>
      <c r="M4" s="422">
        <v>1</v>
      </c>
      <c r="N4" s="442">
        <v>0</v>
      </c>
      <c r="O4" s="324">
        <v>0.79</v>
      </c>
      <c r="P4" s="444">
        <v>0.8</v>
      </c>
      <c r="Q4" s="324">
        <v>0.89</v>
      </c>
      <c r="R4" s="436">
        <v>0.9</v>
      </c>
      <c r="S4" s="324">
        <v>1</v>
      </c>
      <c r="T4" s="3208"/>
      <c r="U4" s="3208"/>
      <c r="W4" s="44" t="s">
        <v>545</v>
      </c>
      <c r="X4" s="39" t="s">
        <v>797</v>
      </c>
      <c r="Y4" s="14">
        <v>171680</v>
      </c>
      <c r="Z4" s="14">
        <v>418</v>
      </c>
      <c r="AA4" s="298">
        <v>410.72</v>
      </c>
      <c r="AB4" s="302">
        <v>410.72</v>
      </c>
      <c r="AC4" s="3153">
        <f>4427*165</f>
        <v>730455</v>
      </c>
    </row>
    <row r="5" spans="1:29" ht="32.5" hidden="1" customHeight="1" x14ac:dyDescent="0.35">
      <c r="A5" s="44" t="s">
        <v>54</v>
      </c>
      <c r="B5" s="38" t="s">
        <v>946</v>
      </c>
      <c r="C5" s="24"/>
      <c r="D5" s="24"/>
      <c r="E5" s="13" t="s">
        <v>459</v>
      </c>
      <c r="F5" s="24">
        <v>99</v>
      </c>
      <c r="G5" s="24">
        <v>100</v>
      </c>
      <c r="H5" s="13">
        <v>1</v>
      </c>
      <c r="I5" s="422">
        <v>1</v>
      </c>
      <c r="J5" s="597"/>
      <c r="K5" s="597"/>
      <c r="L5" s="597"/>
      <c r="M5" s="597"/>
      <c r="N5" s="442">
        <v>0</v>
      </c>
      <c r="O5" s="324">
        <v>0.69</v>
      </c>
      <c r="P5" s="444">
        <v>0.7</v>
      </c>
      <c r="Q5" s="324">
        <v>0.79</v>
      </c>
      <c r="R5" s="436">
        <v>0.8</v>
      </c>
      <c r="S5" s="324">
        <v>1</v>
      </c>
      <c r="T5" s="3208"/>
      <c r="U5" s="3208"/>
      <c r="W5" s="44"/>
      <c r="X5" s="39"/>
      <c r="Y5" s="14"/>
      <c r="Z5" s="14"/>
      <c r="AA5" s="298"/>
      <c r="AB5" s="576"/>
    </row>
    <row r="6" spans="1:29" ht="23.5" customHeight="1" x14ac:dyDescent="0.35">
      <c r="A6" s="293" t="s">
        <v>70</v>
      </c>
      <c r="B6" s="38" t="s">
        <v>69</v>
      </c>
      <c r="C6" s="15">
        <v>0</v>
      </c>
      <c r="D6" s="15">
        <v>75</v>
      </c>
      <c r="E6" s="31">
        <v>0</v>
      </c>
      <c r="F6" s="15">
        <v>5</v>
      </c>
      <c r="G6" s="15">
        <v>72</v>
      </c>
      <c r="H6" s="577">
        <v>7.0000000000000007E-2</v>
      </c>
      <c r="I6" s="578">
        <v>0.04</v>
      </c>
      <c r="J6" s="580">
        <v>0.04</v>
      </c>
      <c r="K6" s="580">
        <v>0.61</v>
      </c>
      <c r="L6" s="577">
        <v>7.0000000000000007E-2</v>
      </c>
      <c r="M6" s="577">
        <v>4.3299999999999998E-2</v>
      </c>
      <c r="N6" s="436">
        <v>0.11</v>
      </c>
      <c r="O6" s="324">
        <v>1</v>
      </c>
      <c r="P6" s="444">
        <v>0.01</v>
      </c>
      <c r="Q6" s="324">
        <v>0.1</v>
      </c>
      <c r="R6" s="442">
        <v>0</v>
      </c>
      <c r="S6" s="325">
        <v>0</v>
      </c>
      <c r="T6" s="316"/>
      <c r="U6" s="316"/>
      <c r="W6" s="44" t="s">
        <v>359</v>
      </c>
      <c r="X6" s="39" t="s">
        <v>358</v>
      </c>
      <c r="Y6" s="21">
        <v>108</v>
      </c>
      <c r="Z6" s="21">
        <v>123</v>
      </c>
      <c r="AA6" s="45">
        <v>0.878</v>
      </c>
      <c r="AB6" s="303">
        <v>0.88</v>
      </c>
      <c r="AC6" s="3153">
        <f>+AC4*4</f>
        <v>2921820</v>
      </c>
    </row>
    <row r="7" spans="1:29" ht="23.5" customHeight="1" x14ac:dyDescent="0.35">
      <c r="A7" s="579" t="s">
        <v>83</v>
      </c>
      <c r="B7" s="38" t="s">
        <v>82</v>
      </c>
      <c r="C7" s="15">
        <v>67</v>
      </c>
      <c r="D7" s="15">
        <v>112</v>
      </c>
      <c r="E7" s="36">
        <v>1.1399999999999999</v>
      </c>
      <c r="F7" s="15">
        <v>99</v>
      </c>
      <c r="G7" s="15">
        <v>167</v>
      </c>
      <c r="H7" s="36">
        <v>1.1100000000000001</v>
      </c>
      <c r="I7" s="424">
        <v>1.1299999999999999</v>
      </c>
      <c r="J7" s="3509">
        <v>82</v>
      </c>
      <c r="K7" s="3509">
        <v>129</v>
      </c>
      <c r="L7" s="36">
        <v>1.1599999999999999</v>
      </c>
      <c r="M7" s="36">
        <v>1.1399999999999999</v>
      </c>
      <c r="N7" s="3510" t="s">
        <v>86</v>
      </c>
      <c r="O7" s="445" t="s">
        <v>798</v>
      </c>
      <c r="P7" s="450" t="s">
        <v>799</v>
      </c>
      <c r="Q7" s="445" t="s">
        <v>87</v>
      </c>
      <c r="R7" s="437" t="s">
        <v>88</v>
      </c>
      <c r="S7" s="326" t="s">
        <v>89</v>
      </c>
      <c r="T7" s="317"/>
      <c r="U7" s="317"/>
      <c r="W7" s="293" t="s">
        <v>374</v>
      </c>
      <c r="X7" s="38" t="s">
        <v>373</v>
      </c>
      <c r="Y7" s="22">
        <v>43.47</v>
      </c>
      <c r="Z7" s="22">
        <v>49.78</v>
      </c>
      <c r="AA7" s="45">
        <v>0.87319999999999998</v>
      </c>
      <c r="AB7" s="304">
        <v>0.87319999999999998</v>
      </c>
    </row>
    <row r="8" spans="1:29" ht="30.65" customHeight="1" x14ac:dyDescent="0.35">
      <c r="A8" s="579" t="s">
        <v>92</v>
      </c>
      <c r="B8" s="38" t="s">
        <v>91</v>
      </c>
      <c r="C8" s="97">
        <v>0.63402777777777775</v>
      </c>
      <c r="D8" s="15">
        <v>112</v>
      </c>
      <c r="E8" s="17">
        <v>0.33958333333333335</v>
      </c>
      <c r="F8" s="97">
        <v>0.47986111111111113</v>
      </c>
      <c r="G8" s="15">
        <v>167</v>
      </c>
      <c r="H8" s="17">
        <v>0.3430555555555555</v>
      </c>
      <c r="I8" s="425">
        <v>0.34097222222222223</v>
      </c>
      <c r="J8" s="3511">
        <v>0.17152777777777775</v>
      </c>
      <c r="K8" s="3509">
        <v>129</v>
      </c>
      <c r="L8" s="17">
        <v>0.31875000000000003</v>
      </c>
      <c r="M8" s="17">
        <v>0.33333333333333331</v>
      </c>
      <c r="N8" s="437" t="s">
        <v>98</v>
      </c>
      <c r="O8" s="326" t="s">
        <v>99</v>
      </c>
      <c r="P8" s="446" t="s">
        <v>100</v>
      </c>
      <c r="Q8" s="326" t="s">
        <v>101</v>
      </c>
      <c r="R8" s="437" t="s">
        <v>88</v>
      </c>
      <c r="S8" s="326" t="s">
        <v>102</v>
      </c>
      <c r="T8" s="3208"/>
      <c r="U8" s="3208"/>
      <c r="W8" s="44" t="s">
        <v>492</v>
      </c>
      <c r="X8" s="39" t="s">
        <v>491</v>
      </c>
      <c r="Y8" s="291">
        <v>12547</v>
      </c>
      <c r="Z8" s="37">
        <v>18540</v>
      </c>
      <c r="AA8" s="43">
        <v>0.67679999999999996</v>
      </c>
      <c r="AB8" s="305">
        <v>0.67679999999999996</v>
      </c>
    </row>
    <row r="9" spans="1:29" ht="29.5" customHeight="1" x14ac:dyDescent="0.35">
      <c r="A9" s="579" t="s">
        <v>109</v>
      </c>
      <c r="B9" s="38" t="s">
        <v>108</v>
      </c>
      <c r="C9" s="15">
        <v>4</v>
      </c>
      <c r="D9" s="15">
        <v>954</v>
      </c>
      <c r="E9" s="31">
        <v>0</v>
      </c>
      <c r="F9" s="15">
        <v>12</v>
      </c>
      <c r="G9" s="15">
        <v>1786</v>
      </c>
      <c r="H9" s="577">
        <v>0.01</v>
      </c>
      <c r="I9" s="578">
        <v>0.01</v>
      </c>
      <c r="J9" s="3509">
        <v>23</v>
      </c>
      <c r="K9" s="3509">
        <v>1531</v>
      </c>
      <c r="L9" s="577">
        <v>0.02</v>
      </c>
      <c r="M9" s="577">
        <v>0.01</v>
      </c>
      <c r="N9" s="436">
        <v>0.11</v>
      </c>
      <c r="O9" s="324">
        <v>1</v>
      </c>
      <c r="P9" s="444">
        <v>0.01</v>
      </c>
      <c r="Q9" s="324">
        <v>0.1</v>
      </c>
      <c r="R9" s="442">
        <v>0</v>
      </c>
      <c r="S9" s="325">
        <v>0</v>
      </c>
      <c r="T9" s="315"/>
      <c r="U9" s="315"/>
      <c r="W9" s="293" t="s">
        <v>736</v>
      </c>
      <c r="X9" s="39" t="s">
        <v>800</v>
      </c>
      <c r="Y9" s="27">
        <v>25</v>
      </c>
      <c r="Z9" s="27">
        <v>28</v>
      </c>
      <c r="AA9" s="45">
        <v>0.89</v>
      </c>
      <c r="AB9" s="304">
        <v>0.89</v>
      </c>
    </row>
    <row r="10" spans="1:29" ht="29.5" hidden="1" customHeight="1" x14ac:dyDescent="0.35">
      <c r="A10" s="579" t="s">
        <v>121</v>
      </c>
      <c r="B10" s="38" t="s">
        <v>947</v>
      </c>
      <c r="C10" s="15"/>
      <c r="D10" s="15"/>
      <c r="E10" s="580"/>
      <c r="F10" s="15">
        <v>9.3000000000000007</v>
      </c>
      <c r="G10" s="15">
        <v>61</v>
      </c>
      <c r="H10" s="581">
        <v>4.7</v>
      </c>
      <c r="I10" s="582">
        <v>4.7</v>
      </c>
      <c r="J10" s="3512"/>
      <c r="K10" s="3512"/>
      <c r="L10" s="3512"/>
      <c r="M10" s="3512"/>
      <c r="N10" s="585">
        <v>0</v>
      </c>
      <c r="O10" s="584" t="s">
        <v>131</v>
      </c>
      <c r="P10" s="583" t="s">
        <v>132</v>
      </c>
      <c r="Q10" s="584" t="s">
        <v>133</v>
      </c>
      <c r="R10" s="585" t="s">
        <v>134</v>
      </c>
      <c r="S10" s="584">
        <v>5</v>
      </c>
      <c r="T10" s="315"/>
      <c r="U10" s="315"/>
      <c r="W10" s="586"/>
      <c r="X10" s="587"/>
      <c r="Y10" s="588"/>
      <c r="Z10" s="588"/>
      <c r="AA10" s="589"/>
      <c r="AB10" s="304"/>
    </row>
    <row r="11" spans="1:29" ht="29.5" hidden="1" customHeight="1" x14ac:dyDescent="0.35">
      <c r="A11" s="579" t="s">
        <v>142</v>
      </c>
      <c r="B11" s="38" t="s">
        <v>948</v>
      </c>
      <c r="C11" s="15"/>
      <c r="D11" s="15"/>
      <c r="E11" s="580"/>
      <c r="F11" s="15">
        <v>156</v>
      </c>
      <c r="G11" s="15">
        <v>168</v>
      </c>
      <c r="H11" s="577">
        <v>0.93</v>
      </c>
      <c r="I11" s="578">
        <v>0.93</v>
      </c>
      <c r="J11" s="580"/>
      <c r="K11" s="580"/>
      <c r="L11" s="580"/>
      <c r="M11" s="580"/>
      <c r="N11" s="436">
        <v>0</v>
      </c>
      <c r="O11" s="324">
        <v>0.85</v>
      </c>
      <c r="P11" s="444">
        <v>0.86</v>
      </c>
      <c r="Q11" s="324">
        <v>0.95</v>
      </c>
      <c r="R11" s="438">
        <v>0.96</v>
      </c>
      <c r="S11" s="327">
        <v>1</v>
      </c>
      <c r="T11" s="315"/>
      <c r="U11" s="315"/>
      <c r="W11" s="586"/>
      <c r="X11" s="587"/>
      <c r="Y11" s="588"/>
      <c r="Z11" s="588"/>
      <c r="AA11" s="589"/>
      <c r="AB11" s="304"/>
    </row>
    <row r="12" spans="1:29" ht="32.5" customHeight="1" thickBot="1" x14ac:dyDescent="0.4">
      <c r="A12" s="294" t="s">
        <v>801</v>
      </c>
      <c r="B12" s="38" t="s">
        <v>802</v>
      </c>
      <c r="C12" s="24">
        <v>3</v>
      </c>
      <c r="D12" s="24">
        <v>3</v>
      </c>
      <c r="E12" s="13">
        <v>1</v>
      </c>
      <c r="F12" s="24">
        <v>11</v>
      </c>
      <c r="G12" s="24">
        <v>13</v>
      </c>
      <c r="H12" s="13">
        <v>0.85</v>
      </c>
      <c r="I12" s="422">
        <v>0.93</v>
      </c>
      <c r="J12" s="3509">
        <v>12</v>
      </c>
      <c r="K12" s="3509">
        <v>16</v>
      </c>
      <c r="L12" s="98">
        <v>0.75</v>
      </c>
      <c r="M12" s="13">
        <v>0.87</v>
      </c>
      <c r="N12" s="438">
        <v>0</v>
      </c>
      <c r="O12" s="327">
        <v>0.69</v>
      </c>
      <c r="P12" s="447">
        <v>0.7</v>
      </c>
      <c r="Q12" s="327">
        <v>0.79</v>
      </c>
      <c r="R12" s="438">
        <v>0.8</v>
      </c>
      <c r="S12" s="327">
        <v>1</v>
      </c>
      <c r="T12" s="318"/>
      <c r="U12" s="318"/>
      <c r="W12" s="306" t="s">
        <v>752</v>
      </c>
      <c r="X12" s="46" t="s">
        <v>751</v>
      </c>
      <c r="Y12" s="47">
        <v>28</v>
      </c>
      <c r="Z12" s="47">
        <v>33</v>
      </c>
      <c r="AA12" s="307">
        <v>0.85</v>
      </c>
      <c r="AB12" s="304">
        <v>0.85</v>
      </c>
    </row>
    <row r="13" spans="1:29" ht="20.149999999999999" customHeight="1" x14ac:dyDescent="0.35">
      <c r="A13" s="293" t="s">
        <v>176</v>
      </c>
      <c r="B13" s="39" t="s">
        <v>175</v>
      </c>
      <c r="C13" s="14">
        <v>4149</v>
      </c>
      <c r="D13" s="14">
        <v>4450</v>
      </c>
      <c r="E13" s="41">
        <f>+C13/D13</f>
        <v>0.93235955056179776</v>
      </c>
      <c r="F13" s="14">
        <v>3308</v>
      </c>
      <c r="G13" s="14">
        <v>3703</v>
      </c>
      <c r="H13" s="41">
        <v>0.89</v>
      </c>
      <c r="I13" s="426">
        <v>0.91120000000000001</v>
      </c>
      <c r="J13" s="3509">
        <v>3859</v>
      </c>
      <c r="K13" s="3509">
        <v>4249</v>
      </c>
      <c r="L13" s="13">
        <v>0.90820000000000001</v>
      </c>
      <c r="M13" s="13">
        <v>0.90820000000000001</v>
      </c>
      <c r="N13" s="438">
        <v>0</v>
      </c>
      <c r="O13" s="327">
        <v>0.54</v>
      </c>
      <c r="P13" s="447">
        <v>0.55000000000000004</v>
      </c>
      <c r="Q13" s="327">
        <v>0.59</v>
      </c>
      <c r="R13" s="438">
        <v>0.6</v>
      </c>
      <c r="S13" s="327">
        <v>1</v>
      </c>
      <c r="T13" s="315"/>
      <c r="U13" s="315"/>
    </row>
    <row r="14" spans="1:29" ht="20.149999999999999" customHeight="1" x14ac:dyDescent="0.35">
      <c r="A14" s="44" t="s">
        <v>192</v>
      </c>
      <c r="B14" s="39" t="s">
        <v>191</v>
      </c>
      <c r="C14" s="14">
        <v>85.53</v>
      </c>
      <c r="D14" s="14">
        <v>76.87</v>
      </c>
      <c r="E14" s="13">
        <v>1.08</v>
      </c>
      <c r="F14" s="14">
        <v>84.16</v>
      </c>
      <c r="G14" s="14">
        <v>76.25</v>
      </c>
      <c r="H14" s="13">
        <v>1.1000000000000001</v>
      </c>
      <c r="I14" s="422">
        <v>1.0900000000000001</v>
      </c>
      <c r="J14" s="3509">
        <v>227.35</v>
      </c>
      <c r="K14" s="3509">
        <v>83.75</v>
      </c>
      <c r="L14" s="13">
        <v>2.71</v>
      </c>
      <c r="M14" s="13">
        <v>1.2477</v>
      </c>
      <c r="N14" s="442">
        <v>0</v>
      </c>
      <c r="O14" s="324">
        <v>0.89</v>
      </c>
      <c r="P14" s="444">
        <v>0.9</v>
      </c>
      <c r="Q14" s="324">
        <v>0.99</v>
      </c>
      <c r="R14" s="436">
        <v>1</v>
      </c>
      <c r="S14" s="324">
        <v>1.1000000000000001</v>
      </c>
      <c r="T14" s="315"/>
      <c r="U14" s="315"/>
      <c r="W14" s="44">
        <v>100</v>
      </c>
      <c r="X14" s="39"/>
      <c r="Y14" s="37"/>
      <c r="Z14" s="37"/>
      <c r="AA14" s="53"/>
      <c r="AB14" s="100"/>
    </row>
    <row r="15" spans="1:29" ht="20.149999999999999" customHeight="1" x14ac:dyDescent="0.35">
      <c r="A15" s="44" t="s">
        <v>218</v>
      </c>
      <c r="B15" s="39" t="s">
        <v>217</v>
      </c>
      <c r="C15" s="14">
        <v>803</v>
      </c>
      <c r="D15" s="14">
        <v>800</v>
      </c>
      <c r="E15" s="31">
        <v>1</v>
      </c>
      <c r="F15" s="14">
        <v>459</v>
      </c>
      <c r="G15" s="14">
        <v>450</v>
      </c>
      <c r="H15" s="31">
        <v>1.02</v>
      </c>
      <c r="I15" s="422">
        <v>1.01</v>
      </c>
      <c r="J15" s="3509">
        <v>460</v>
      </c>
      <c r="K15" s="3509">
        <v>460</v>
      </c>
      <c r="L15" s="13">
        <v>1</v>
      </c>
      <c r="M15" s="13">
        <v>1.01</v>
      </c>
      <c r="N15" s="442">
        <v>0</v>
      </c>
      <c r="O15" s="324">
        <v>0.89</v>
      </c>
      <c r="P15" s="444">
        <v>0.9</v>
      </c>
      <c r="Q15" s="324">
        <v>0.99</v>
      </c>
      <c r="R15" s="436">
        <v>1</v>
      </c>
      <c r="S15" s="324">
        <v>1.1000000000000001</v>
      </c>
      <c r="T15" s="3208"/>
      <c r="U15" s="3208"/>
      <c r="W15" s="44">
        <v>96</v>
      </c>
      <c r="X15" s="39"/>
      <c r="Y15" s="37"/>
      <c r="Z15" s="37"/>
      <c r="AA15" s="53"/>
      <c r="AB15" s="100"/>
    </row>
    <row r="16" spans="1:29" ht="27" customHeight="1" x14ac:dyDescent="0.35">
      <c r="A16" s="44" t="s">
        <v>229</v>
      </c>
      <c r="B16" s="39" t="s">
        <v>228</v>
      </c>
      <c r="C16" s="292">
        <v>2.41</v>
      </c>
      <c r="D16" s="14">
        <v>3.5</v>
      </c>
      <c r="E16" s="107">
        <v>0.68899999999999995</v>
      </c>
      <c r="F16" s="292">
        <v>5.04</v>
      </c>
      <c r="G16" s="14">
        <v>3.5</v>
      </c>
      <c r="H16" s="31">
        <v>1.44</v>
      </c>
      <c r="I16" s="423">
        <v>1.06</v>
      </c>
      <c r="J16" s="3509">
        <v>8.2100000000000009</v>
      </c>
      <c r="K16" s="3509">
        <v>3.5</v>
      </c>
      <c r="L16" s="31">
        <v>2.3460000000000001</v>
      </c>
      <c r="M16" s="31">
        <v>1.49</v>
      </c>
      <c r="N16" s="442">
        <v>0</v>
      </c>
      <c r="O16" s="324">
        <v>0.89</v>
      </c>
      <c r="P16" s="444">
        <v>0.9</v>
      </c>
      <c r="Q16" s="324">
        <v>0.99</v>
      </c>
      <c r="R16" s="436">
        <v>1</v>
      </c>
      <c r="S16" s="324">
        <v>1</v>
      </c>
      <c r="T16" s="315"/>
      <c r="U16" s="315"/>
      <c r="W16" s="44">
        <v>89</v>
      </c>
      <c r="X16" s="39"/>
      <c r="Y16" s="32"/>
      <c r="Z16" s="32"/>
      <c r="AA16" s="54"/>
      <c r="AB16" s="99"/>
    </row>
    <row r="17" spans="1:28" ht="27" customHeight="1" x14ac:dyDescent="0.35">
      <c r="A17" s="44" t="s">
        <v>243</v>
      </c>
      <c r="B17" s="39" t="s">
        <v>242</v>
      </c>
      <c r="C17" s="14">
        <v>5</v>
      </c>
      <c r="D17" s="14">
        <v>5</v>
      </c>
      <c r="E17" s="13">
        <v>1</v>
      </c>
      <c r="F17" s="14">
        <v>5</v>
      </c>
      <c r="G17" s="14">
        <v>5</v>
      </c>
      <c r="H17" s="13">
        <v>1</v>
      </c>
      <c r="I17" s="422">
        <v>1</v>
      </c>
      <c r="J17" s="14">
        <v>5</v>
      </c>
      <c r="K17" s="14">
        <v>5</v>
      </c>
      <c r="L17" s="13">
        <v>1</v>
      </c>
      <c r="M17" s="422">
        <v>1</v>
      </c>
      <c r="N17" s="442">
        <v>0</v>
      </c>
      <c r="O17" s="324">
        <v>0.89</v>
      </c>
      <c r="P17" s="444">
        <v>0.9</v>
      </c>
      <c r="Q17" s="324">
        <v>0.99</v>
      </c>
      <c r="R17" s="436">
        <v>1</v>
      </c>
      <c r="S17" s="324">
        <v>1.1000000000000001</v>
      </c>
      <c r="T17" s="3208"/>
      <c r="U17" s="3208"/>
      <c r="W17" s="44">
        <v>113</v>
      </c>
      <c r="X17" s="39"/>
      <c r="Y17" s="37"/>
      <c r="Z17" s="37"/>
      <c r="AA17" s="53"/>
      <c r="AB17" s="100"/>
    </row>
    <row r="18" spans="1:28" ht="24" customHeight="1" x14ac:dyDescent="0.35">
      <c r="A18" s="44" t="s">
        <v>254</v>
      </c>
      <c r="B18" s="39" t="s">
        <v>253</v>
      </c>
      <c r="C18" s="14">
        <v>8042</v>
      </c>
      <c r="D18" s="14">
        <v>7800</v>
      </c>
      <c r="E18" s="31">
        <v>1.028</v>
      </c>
      <c r="F18" s="14">
        <v>10746</v>
      </c>
      <c r="G18" s="14">
        <v>10600</v>
      </c>
      <c r="H18" s="31">
        <v>1.01</v>
      </c>
      <c r="I18" s="423">
        <v>1.02</v>
      </c>
      <c r="J18" s="14">
        <v>13156</v>
      </c>
      <c r="K18" s="14">
        <v>12750</v>
      </c>
      <c r="L18" s="13">
        <v>1.03</v>
      </c>
      <c r="M18" s="422">
        <v>1.02</v>
      </c>
      <c r="N18" s="442">
        <v>0</v>
      </c>
      <c r="O18" s="324">
        <v>0.89</v>
      </c>
      <c r="P18" s="444">
        <v>0.9</v>
      </c>
      <c r="Q18" s="324">
        <v>0.99</v>
      </c>
      <c r="R18" s="436">
        <v>1</v>
      </c>
      <c r="S18" s="324">
        <v>1.1000000000000001</v>
      </c>
      <c r="T18" s="315"/>
      <c r="U18" s="315"/>
      <c r="W18" s="44">
        <v>100</v>
      </c>
      <c r="X18" s="39"/>
      <c r="Y18" s="37"/>
      <c r="Z18" s="37"/>
      <c r="AA18" s="53"/>
      <c r="AB18" s="100"/>
    </row>
    <row r="19" spans="1:28" ht="29.5" customHeight="1" x14ac:dyDescent="0.35">
      <c r="A19" s="293" t="s">
        <v>263</v>
      </c>
      <c r="B19" s="39" t="s">
        <v>262</v>
      </c>
      <c r="C19" s="19">
        <v>5008</v>
      </c>
      <c r="D19" s="19">
        <v>5008</v>
      </c>
      <c r="E19" s="13">
        <v>1</v>
      </c>
      <c r="F19" s="19">
        <v>5806</v>
      </c>
      <c r="G19" s="19">
        <v>5806</v>
      </c>
      <c r="H19" s="13">
        <v>1</v>
      </c>
      <c r="I19" s="422">
        <v>1</v>
      </c>
      <c r="J19" s="14">
        <v>10278</v>
      </c>
      <c r="K19" s="14">
        <v>10278</v>
      </c>
      <c r="L19" s="13">
        <v>1</v>
      </c>
      <c r="M19" s="422">
        <v>1</v>
      </c>
      <c r="N19" s="442">
        <v>0</v>
      </c>
      <c r="O19" s="324">
        <v>0.79</v>
      </c>
      <c r="P19" s="444">
        <v>0.8</v>
      </c>
      <c r="Q19" s="324">
        <v>0.94</v>
      </c>
      <c r="R19" s="436">
        <v>0.95</v>
      </c>
      <c r="S19" s="324">
        <v>1</v>
      </c>
      <c r="T19" s="315"/>
      <c r="U19" s="315"/>
      <c r="W19" s="44"/>
      <c r="X19" s="39"/>
      <c r="Y19" s="32"/>
      <c r="Z19" s="32"/>
      <c r="AA19" s="54"/>
      <c r="AB19" s="99"/>
    </row>
    <row r="20" spans="1:28" ht="18" customHeight="1" x14ac:dyDescent="0.35">
      <c r="A20" s="293" t="s">
        <v>289</v>
      </c>
      <c r="B20" s="39" t="s">
        <v>288</v>
      </c>
      <c r="C20" s="19">
        <v>33</v>
      </c>
      <c r="D20" s="19">
        <v>1387</v>
      </c>
      <c r="E20" s="13">
        <v>0.97599999999999998</v>
      </c>
      <c r="F20" s="19">
        <v>5</v>
      </c>
      <c r="G20" s="19">
        <v>1327</v>
      </c>
      <c r="H20" s="13">
        <v>0.996</v>
      </c>
      <c r="I20" s="422">
        <v>0.99</v>
      </c>
      <c r="J20" s="19">
        <v>5</v>
      </c>
      <c r="K20" s="19">
        <v>1535</v>
      </c>
      <c r="L20" s="13">
        <v>0.997</v>
      </c>
      <c r="M20" s="13">
        <v>0.99</v>
      </c>
      <c r="N20" s="442">
        <v>0</v>
      </c>
      <c r="O20" s="324">
        <v>0.79</v>
      </c>
      <c r="P20" s="444">
        <v>0.8</v>
      </c>
      <c r="Q20" s="324">
        <v>0.94</v>
      </c>
      <c r="R20" s="436">
        <v>0.95</v>
      </c>
      <c r="S20" s="324">
        <v>1</v>
      </c>
      <c r="T20" s="315"/>
      <c r="U20" s="315"/>
    </row>
    <row r="21" spans="1:28" ht="23.25" customHeight="1" x14ac:dyDescent="0.35">
      <c r="A21" s="294" t="s">
        <v>803</v>
      </c>
      <c r="B21" s="39" t="s">
        <v>300</v>
      </c>
      <c r="C21" s="19">
        <v>1327</v>
      </c>
      <c r="D21" s="19">
        <v>1327</v>
      </c>
      <c r="E21" s="13">
        <v>1</v>
      </c>
      <c r="F21" s="19">
        <v>1535</v>
      </c>
      <c r="G21" s="19">
        <v>1535</v>
      </c>
      <c r="H21" s="13">
        <v>1</v>
      </c>
      <c r="I21" s="422">
        <v>1</v>
      </c>
      <c r="J21" s="14">
        <v>2551</v>
      </c>
      <c r="K21" s="14">
        <v>2551</v>
      </c>
      <c r="L21" s="13">
        <v>1</v>
      </c>
      <c r="M21" s="422">
        <v>1</v>
      </c>
      <c r="N21" s="438">
        <v>0</v>
      </c>
      <c r="O21" s="327">
        <v>0.69</v>
      </c>
      <c r="P21" s="447">
        <v>0.7</v>
      </c>
      <c r="Q21" s="327">
        <v>0.89</v>
      </c>
      <c r="R21" s="438">
        <v>0.9</v>
      </c>
      <c r="S21" s="327">
        <v>1</v>
      </c>
      <c r="T21" s="315"/>
      <c r="U21" s="315"/>
    </row>
    <row r="22" spans="1:28" ht="33.75" customHeight="1" x14ac:dyDescent="0.35">
      <c r="A22" s="44" t="s">
        <v>308</v>
      </c>
      <c r="B22" s="39" t="s">
        <v>804</v>
      </c>
      <c r="C22" s="19">
        <v>94.35</v>
      </c>
      <c r="D22" s="19">
        <v>98.1</v>
      </c>
      <c r="E22" s="13">
        <v>0.96</v>
      </c>
      <c r="F22" s="19">
        <v>92.66</v>
      </c>
      <c r="G22" s="19">
        <v>98.1</v>
      </c>
      <c r="H22" s="13">
        <v>0.94</v>
      </c>
      <c r="I22" s="422">
        <v>0.95</v>
      </c>
      <c r="J22" s="3513">
        <v>0.875</v>
      </c>
      <c r="K22" s="3514">
        <v>1</v>
      </c>
      <c r="L22" s="3515">
        <f t="shared" ref="L22" si="0">+(J22/K22)</f>
        <v>0.875</v>
      </c>
      <c r="M22" s="13">
        <v>0.94</v>
      </c>
      <c r="N22" s="438">
        <v>0</v>
      </c>
      <c r="O22" s="327">
        <v>0.69</v>
      </c>
      <c r="P22" s="447">
        <v>0.7</v>
      </c>
      <c r="Q22" s="327">
        <v>0.79</v>
      </c>
      <c r="R22" s="438">
        <v>0.8</v>
      </c>
      <c r="S22" s="327">
        <v>1</v>
      </c>
      <c r="T22" s="315"/>
      <c r="U22" s="315"/>
    </row>
    <row r="23" spans="1:28" ht="33.75" customHeight="1" x14ac:dyDescent="0.35">
      <c r="A23" s="44" t="s">
        <v>326</v>
      </c>
      <c r="B23" s="39" t="s">
        <v>325</v>
      </c>
      <c r="C23" s="19">
        <v>89</v>
      </c>
      <c r="D23" s="19">
        <v>100</v>
      </c>
      <c r="E23" s="13">
        <v>0.89</v>
      </c>
      <c r="F23" s="19">
        <v>80.8</v>
      </c>
      <c r="G23" s="19">
        <v>100</v>
      </c>
      <c r="H23" s="13">
        <v>0.81</v>
      </c>
      <c r="I23" s="422">
        <v>0.85</v>
      </c>
      <c r="J23" s="19">
        <v>80.8</v>
      </c>
      <c r="K23" s="19">
        <v>100</v>
      </c>
      <c r="L23" s="13">
        <v>0.81</v>
      </c>
      <c r="M23" s="13">
        <v>0.83599999999999997</v>
      </c>
      <c r="N23" s="438">
        <v>0</v>
      </c>
      <c r="O23" s="327">
        <v>0.69</v>
      </c>
      <c r="P23" s="447">
        <v>0.7</v>
      </c>
      <c r="Q23" s="327">
        <v>0.79</v>
      </c>
      <c r="R23" s="438">
        <v>0.8</v>
      </c>
      <c r="S23" s="327">
        <v>1</v>
      </c>
      <c r="T23" s="315"/>
      <c r="U23" s="315"/>
    </row>
    <row r="24" spans="1:28" ht="33.75" customHeight="1" x14ac:dyDescent="0.35">
      <c r="A24" s="591" t="s">
        <v>805</v>
      </c>
      <c r="B24" s="39" t="s">
        <v>340</v>
      </c>
      <c r="C24" s="21">
        <v>56.6</v>
      </c>
      <c r="D24" s="21">
        <v>50</v>
      </c>
      <c r="E24" s="13">
        <v>1.1299999999999999</v>
      </c>
      <c r="F24" s="21">
        <v>83.5</v>
      </c>
      <c r="G24" s="21">
        <v>50</v>
      </c>
      <c r="H24" s="13">
        <v>1.67</v>
      </c>
      <c r="I24" s="422">
        <v>1.4</v>
      </c>
      <c r="J24" s="597">
        <v>0.81699999999999995</v>
      </c>
      <c r="K24" s="597">
        <v>0.5</v>
      </c>
      <c r="L24" s="13">
        <v>1.63</v>
      </c>
      <c r="M24" s="13">
        <v>1.61</v>
      </c>
      <c r="N24" s="438">
        <v>0</v>
      </c>
      <c r="O24" s="327">
        <v>0.3</v>
      </c>
      <c r="P24" s="447">
        <v>0.31</v>
      </c>
      <c r="Q24" s="327">
        <v>0.4</v>
      </c>
      <c r="R24" s="438">
        <v>0.41</v>
      </c>
      <c r="S24" s="327">
        <v>0.5</v>
      </c>
      <c r="T24" s="315"/>
      <c r="U24" s="315"/>
    </row>
    <row r="25" spans="1:28" ht="26.5" customHeight="1" x14ac:dyDescent="0.35">
      <c r="A25" s="591" t="s">
        <v>359</v>
      </c>
      <c r="B25" s="39" t="s">
        <v>358</v>
      </c>
      <c r="C25" s="21">
        <v>108</v>
      </c>
      <c r="D25" s="21">
        <v>123</v>
      </c>
      <c r="E25" s="98">
        <v>0.878</v>
      </c>
      <c r="F25" s="21">
        <v>76</v>
      </c>
      <c r="G25" s="21">
        <v>91</v>
      </c>
      <c r="H25" s="98">
        <v>0.83520000000000005</v>
      </c>
      <c r="I25" s="427">
        <v>0.86</v>
      </c>
      <c r="J25" s="3516">
        <f>44+15+19</f>
        <v>78</v>
      </c>
      <c r="K25" s="3517">
        <f>53+19+27</f>
        <v>99</v>
      </c>
      <c r="L25" s="3518">
        <v>0.79</v>
      </c>
      <c r="M25" s="98">
        <v>0.84</v>
      </c>
      <c r="N25" s="442">
        <v>0</v>
      </c>
      <c r="O25" s="324">
        <v>0.79</v>
      </c>
      <c r="P25" s="444">
        <v>0.8</v>
      </c>
      <c r="Q25" s="324">
        <v>0.89</v>
      </c>
      <c r="R25" s="436">
        <v>0.9</v>
      </c>
      <c r="S25" s="324">
        <v>1</v>
      </c>
      <c r="T25" s="315"/>
      <c r="U25" s="315"/>
      <c r="W25" s="49"/>
      <c r="X25" s="50"/>
      <c r="Y25" s="24"/>
      <c r="Z25" s="24"/>
      <c r="AA25" s="51"/>
      <c r="AB25" s="51"/>
    </row>
    <row r="26" spans="1:28" ht="26.15" customHeight="1" x14ac:dyDescent="0.35">
      <c r="A26" s="293" t="s">
        <v>374</v>
      </c>
      <c r="B26" s="38" t="s">
        <v>373</v>
      </c>
      <c r="C26" s="22">
        <v>43.47</v>
      </c>
      <c r="D26" s="22">
        <v>49.78</v>
      </c>
      <c r="E26" s="98">
        <v>0.87319999999999998</v>
      </c>
      <c r="F26" s="22">
        <v>65.12</v>
      </c>
      <c r="G26" s="22">
        <v>67.67</v>
      </c>
      <c r="H26" s="13">
        <v>0.96230000000000004</v>
      </c>
      <c r="I26" s="427">
        <v>0.92</v>
      </c>
      <c r="J26" s="3516">
        <v>152</v>
      </c>
      <c r="K26" s="3517">
        <v>132</v>
      </c>
      <c r="L26" s="13">
        <v>1.18</v>
      </c>
      <c r="M26" s="13">
        <v>1.06</v>
      </c>
      <c r="N26" s="442">
        <v>0</v>
      </c>
      <c r="O26" s="324">
        <v>0.84</v>
      </c>
      <c r="P26" s="444">
        <v>0.85</v>
      </c>
      <c r="Q26" s="324">
        <v>0.95</v>
      </c>
      <c r="R26" s="436">
        <v>0.96</v>
      </c>
      <c r="S26" s="324">
        <v>1</v>
      </c>
      <c r="T26" s="318"/>
      <c r="U26" s="318"/>
      <c r="W26" s="49"/>
      <c r="X26" s="50"/>
      <c r="Y26" s="24"/>
      <c r="Z26" s="12"/>
      <c r="AA26" s="51"/>
      <c r="AB26" s="51"/>
    </row>
    <row r="27" spans="1:28" ht="24" customHeight="1" x14ac:dyDescent="0.35">
      <c r="A27" s="44" t="s">
        <v>409</v>
      </c>
      <c r="B27" s="38" t="s">
        <v>408</v>
      </c>
      <c r="C27" s="23">
        <v>1296</v>
      </c>
      <c r="D27" s="23">
        <v>295</v>
      </c>
      <c r="E27" s="296" t="s">
        <v>806</v>
      </c>
      <c r="F27" s="23">
        <v>2942</v>
      </c>
      <c r="G27" s="23">
        <v>678</v>
      </c>
      <c r="H27" s="296" t="s">
        <v>806</v>
      </c>
      <c r="I27" s="426" t="s">
        <v>806</v>
      </c>
      <c r="J27" s="3519">
        <v>2710</v>
      </c>
      <c r="K27" s="3519">
        <v>605</v>
      </c>
      <c r="L27" s="3520">
        <v>4.4000000000000004</v>
      </c>
      <c r="M27" s="426" t="s">
        <v>806</v>
      </c>
      <c r="N27" s="439" t="s">
        <v>419</v>
      </c>
      <c r="O27" s="328" t="s">
        <v>131</v>
      </c>
      <c r="P27" s="44" t="s">
        <v>420</v>
      </c>
      <c r="Q27" s="328" t="s">
        <v>421</v>
      </c>
      <c r="R27" s="439" t="s">
        <v>422</v>
      </c>
      <c r="S27" s="328" t="s">
        <v>423</v>
      </c>
      <c r="T27" s="315"/>
      <c r="U27" s="315"/>
      <c r="W27" s="49"/>
      <c r="X27" s="50"/>
      <c r="Y27" s="26"/>
      <c r="Z27" s="26"/>
      <c r="AA27" s="51"/>
      <c r="AB27" s="51"/>
    </row>
    <row r="28" spans="1:28" ht="28.5" customHeight="1" x14ac:dyDescent="0.35">
      <c r="A28" s="293" t="s">
        <v>439</v>
      </c>
      <c r="B28" s="38" t="s">
        <v>438</v>
      </c>
      <c r="C28" s="26">
        <v>1.24</v>
      </c>
      <c r="D28" s="15">
        <v>0.8</v>
      </c>
      <c r="E28" s="13">
        <v>1.55</v>
      </c>
      <c r="F28" s="26">
        <v>2.92</v>
      </c>
      <c r="G28" s="15">
        <v>2.8</v>
      </c>
      <c r="H28" s="13">
        <v>1.04</v>
      </c>
      <c r="I28" s="422">
        <v>1.3</v>
      </c>
      <c r="J28" s="3519">
        <v>8.16</v>
      </c>
      <c r="K28" s="3519">
        <v>5.4</v>
      </c>
      <c r="L28" s="13">
        <v>1.51</v>
      </c>
      <c r="M28" s="13">
        <v>1.1100000000000001</v>
      </c>
      <c r="N28" s="442">
        <v>0</v>
      </c>
      <c r="O28" s="324">
        <v>0.84</v>
      </c>
      <c r="P28" s="444">
        <v>0.85</v>
      </c>
      <c r="Q28" s="324">
        <v>0.95</v>
      </c>
      <c r="R28" s="436">
        <v>0.96</v>
      </c>
      <c r="S28" s="324">
        <v>1</v>
      </c>
      <c r="T28" s="315"/>
      <c r="U28" s="315"/>
      <c r="W28" s="49"/>
      <c r="X28" s="50"/>
      <c r="Y28" s="22"/>
      <c r="Z28" s="22"/>
      <c r="AA28" s="52"/>
      <c r="AB28" s="52"/>
    </row>
    <row r="29" spans="1:28" ht="21" customHeight="1" x14ac:dyDescent="0.35">
      <c r="A29" s="293" t="s">
        <v>451</v>
      </c>
      <c r="B29" s="38" t="s">
        <v>450</v>
      </c>
      <c r="C29" s="24">
        <v>2595</v>
      </c>
      <c r="D29" s="24">
        <v>2700</v>
      </c>
      <c r="E29" s="13">
        <v>0.96</v>
      </c>
      <c r="F29" s="24">
        <v>2595</v>
      </c>
      <c r="G29" s="24">
        <v>2700</v>
      </c>
      <c r="H29" s="13">
        <v>0.9909</v>
      </c>
      <c r="I29" s="422">
        <v>0.98</v>
      </c>
      <c r="J29" s="24">
        <v>5872</v>
      </c>
      <c r="K29" s="24">
        <v>7500</v>
      </c>
      <c r="L29" s="98">
        <v>0.78</v>
      </c>
      <c r="M29" s="98">
        <v>0.86</v>
      </c>
      <c r="N29" s="442">
        <v>0</v>
      </c>
      <c r="O29" s="324">
        <v>0.84</v>
      </c>
      <c r="P29" s="444">
        <v>0.85</v>
      </c>
      <c r="Q29" s="324">
        <v>0.95</v>
      </c>
      <c r="R29" s="436">
        <v>0.96</v>
      </c>
      <c r="S29" s="324">
        <v>1</v>
      </c>
      <c r="T29" s="315"/>
      <c r="U29" s="315"/>
      <c r="W29" s="49"/>
      <c r="X29" s="50"/>
      <c r="Y29" s="23"/>
      <c r="Z29" s="24"/>
      <c r="AA29" s="53"/>
      <c r="AB29" s="54"/>
    </row>
    <row r="30" spans="1:28" ht="24.65" customHeight="1" x14ac:dyDescent="0.35">
      <c r="A30" s="44" t="s">
        <v>807</v>
      </c>
      <c r="B30" s="38" t="s">
        <v>460</v>
      </c>
      <c r="C30" s="24">
        <v>75</v>
      </c>
      <c r="D30" s="24">
        <v>75</v>
      </c>
      <c r="E30" s="13">
        <v>1</v>
      </c>
      <c r="F30" s="24">
        <v>55</v>
      </c>
      <c r="G30" s="24">
        <v>45</v>
      </c>
      <c r="H30" s="13">
        <v>1.22</v>
      </c>
      <c r="I30" s="422">
        <v>1.1100000000000001</v>
      </c>
      <c r="J30" s="3521">
        <v>65</v>
      </c>
      <c r="K30" s="3522">
        <v>60</v>
      </c>
      <c r="L30" s="3523">
        <f>+J30/K30</f>
        <v>1.0833333333333333</v>
      </c>
      <c r="M30" s="13">
        <v>1.1000000000000001</v>
      </c>
      <c r="N30" s="442">
        <v>0</v>
      </c>
      <c r="O30" s="324">
        <v>0.79</v>
      </c>
      <c r="P30" s="444">
        <v>0.8</v>
      </c>
      <c r="Q30" s="324">
        <v>0.89</v>
      </c>
      <c r="R30" s="436">
        <v>0.9</v>
      </c>
      <c r="S30" s="324">
        <v>1</v>
      </c>
      <c r="T30" s="315"/>
      <c r="U30" s="315"/>
      <c r="W30" s="49"/>
      <c r="X30" s="50"/>
      <c r="Y30" s="23"/>
      <c r="Z30" s="23"/>
      <c r="AA30" s="52"/>
      <c r="AB30" s="52"/>
    </row>
    <row r="31" spans="1:28" ht="23.25" customHeight="1" x14ac:dyDescent="0.35">
      <c r="A31" s="44" t="s">
        <v>472</v>
      </c>
      <c r="B31" s="39" t="s">
        <v>471</v>
      </c>
      <c r="C31" s="21">
        <v>4</v>
      </c>
      <c r="D31" s="21">
        <v>3</v>
      </c>
      <c r="E31" s="13">
        <v>0.75</v>
      </c>
      <c r="F31" s="21">
        <v>6</v>
      </c>
      <c r="G31" s="21">
        <v>6</v>
      </c>
      <c r="H31" s="13">
        <v>1</v>
      </c>
      <c r="I31" s="422">
        <v>0.75</v>
      </c>
      <c r="J31" s="597">
        <v>0.04</v>
      </c>
      <c r="K31" s="597">
        <v>0.04</v>
      </c>
      <c r="L31" s="3523">
        <f>+J31/K31</f>
        <v>1</v>
      </c>
      <c r="M31" s="13">
        <v>1.1000000000000001</v>
      </c>
      <c r="N31" s="442">
        <v>0</v>
      </c>
      <c r="O31" s="324">
        <v>0.59</v>
      </c>
      <c r="P31" s="444">
        <v>0.6</v>
      </c>
      <c r="Q31" s="324">
        <v>0.69</v>
      </c>
      <c r="R31" s="436">
        <v>0.7</v>
      </c>
      <c r="S31" s="324">
        <v>1</v>
      </c>
      <c r="T31" s="319"/>
      <c r="U31" s="319"/>
      <c r="W31" s="49"/>
      <c r="X31" s="50"/>
      <c r="Y31" s="26"/>
      <c r="Z31" s="15"/>
      <c r="AA31" s="51"/>
      <c r="AB31" s="51"/>
    </row>
    <row r="32" spans="1:28" ht="23.25" hidden="1" customHeight="1" x14ac:dyDescent="0.35">
      <c r="A32" s="590" t="s">
        <v>949</v>
      </c>
      <c r="B32" s="39"/>
      <c r="C32" s="21"/>
      <c r="D32" s="21"/>
      <c r="E32" s="13"/>
      <c r="F32" s="21"/>
      <c r="G32" s="21"/>
      <c r="H32" s="13"/>
      <c r="I32" s="422"/>
      <c r="J32" s="597"/>
      <c r="K32" s="597"/>
      <c r="L32" s="597"/>
      <c r="M32" s="597"/>
      <c r="N32" s="442"/>
      <c r="O32" s="324"/>
      <c r="P32" s="444"/>
      <c r="Q32" s="324"/>
      <c r="R32" s="436"/>
      <c r="S32" s="324"/>
      <c r="T32" s="319"/>
      <c r="U32" s="319"/>
      <c r="W32" s="49"/>
      <c r="X32" s="50"/>
      <c r="Y32" s="26"/>
      <c r="Z32" s="15"/>
      <c r="AA32" s="51"/>
      <c r="AB32" s="51"/>
    </row>
    <row r="33" spans="1:28" ht="23.25" customHeight="1" x14ac:dyDescent="0.35">
      <c r="A33" s="44" t="s">
        <v>492</v>
      </c>
      <c r="B33" s="39" t="s">
        <v>491</v>
      </c>
      <c r="C33" s="291">
        <v>12547</v>
      </c>
      <c r="D33" s="37">
        <v>18540</v>
      </c>
      <c r="E33" s="16">
        <v>0.67679999999999996</v>
      </c>
      <c r="F33" s="291">
        <v>12547</v>
      </c>
      <c r="G33" s="37">
        <v>28936</v>
      </c>
      <c r="H33" s="25">
        <v>0.94489999999999996</v>
      </c>
      <c r="I33" s="431">
        <v>0.84019999999999995</v>
      </c>
      <c r="J33" s="3547">
        <v>42723</v>
      </c>
      <c r="K33" s="3547">
        <v>42861</v>
      </c>
      <c r="L33" s="3524">
        <f t="shared" ref="L33:L34" si="1">+J33/K33</f>
        <v>0.9967802897739203</v>
      </c>
      <c r="M33" s="25">
        <v>0.91449999999999998</v>
      </c>
      <c r="N33" s="442">
        <v>0</v>
      </c>
      <c r="O33" s="324">
        <v>0.59</v>
      </c>
      <c r="P33" s="444">
        <v>0.6</v>
      </c>
      <c r="Q33" s="324">
        <v>0.79</v>
      </c>
      <c r="R33" s="436">
        <v>0.8</v>
      </c>
      <c r="S33" s="324">
        <v>1</v>
      </c>
      <c r="T33" s="320"/>
      <c r="U33" s="320"/>
      <c r="W33" s="49"/>
      <c r="X33" s="50"/>
      <c r="Y33" s="24"/>
      <c r="Z33" s="24"/>
      <c r="AA33" s="51"/>
      <c r="AB33" s="51"/>
    </row>
    <row r="34" spans="1:28" ht="23.25" customHeight="1" x14ac:dyDescent="0.35">
      <c r="A34" s="44" t="s">
        <v>504</v>
      </c>
      <c r="B34" s="39" t="s">
        <v>503</v>
      </c>
      <c r="C34" s="291">
        <v>36514</v>
      </c>
      <c r="D34" s="37">
        <v>44520</v>
      </c>
      <c r="E34" s="35">
        <v>0.82020000000000004</v>
      </c>
      <c r="F34" s="291">
        <v>15292</v>
      </c>
      <c r="G34" s="37">
        <v>20276</v>
      </c>
      <c r="H34" s="592">
        <v>0.75419999999999998</v>
      </c>
      <c r="I34" s="593">
        <v>0.79949999999999999</v>
      </c>
      <c r="J34" s="3547">
        <v>11842</v>
      </c>
      <c r="K34" s="3547">
        <v>13136</v>
      </c>
      <c r="L34" s="3524">
        <f t="shared" si="1"/>
        <v>0.90149208282582216</v>
      </c>
      <c r="M34" s="35">
        <v>0.81669999999999998</v>
      </c>
      <c r="N34" s="442">
        <v>0</v>
      </c>
      <c r="O34" s="324">
        <v>0.59</v>
      </c>
      <c r="P34" s="444">
        <v>0.6</v>
      </c>
      <c r="Q34" s="324">
        <v>0.79</v>
      </c>
      <c r="R34" s="436">
        <v>0.8</v>
      </c>
      <c r="S34" s="324">
        <v>1</v>
      </c>
      <c r="T34" s="321"/>
      <c r="U34" s="321"/>
      <c r="W34" s="49"/>
      <c r="X34" s="50"/>
      <c r="Y34" s="24"/>
      <c r="Z34" s="24"/>
      <c r="AA34" s="51"/>
      <c r="AB34" s="51"/>
    </row>
    <row r="35" spans="1:28" ht="23.25" customHeight="1" x14ac:dyDescent="0.35">
      <c r="A35" s="44" t="s">
        <v>510</v>
      </c>
      <c r="B35" s="39" t="s">
        <v>509</v>
      </c>
      <c r="C35" s="27">
        <v>61</v>
      </c>
      <c r="D35" s="27">
        <v>993</v>
      </c>
      <c r="E35" s="30">
        <v>6.0999999999999999E-2</v>
      </c>
      <c r="F35" s="27">
        <v>59</v>
      </c>
      <c r="G35" s="27">
        <v>3799</v>
      </c>
      <c r="H35" s="30">
        <v>1.6E-2</v>
      </c>
      <c r="I35" s="428">
        <v>3.7999999999999999E-2</v>
      </c>
      <c r="J35" s="3525">
        <v>63</v>
      </c>
      <c r="K35" s="3526">
        <v>4983</v>
      </c>
      <c r="L35" s="3527">
        <v>1.2999999999999999E-4</v>
      </c>
      <c r="M35" s="3527">
        <v>1.2999999999999999E-4</v>
      </c>
      <c r="N35" s="439" t="s">
        <v>808</v>
      </c>
      <c r="O35" s="328" t="s">
        <v>809</v>
      </c>
      <c r="P35" s="44">
        <v>3.01</v>
      </c>
      <c r="Q35" s="328" t="s">
        <v>423</v>
      </c>
      <c r="R35" s="439" t="s">
        <v>810</v>
      </c>
      <c r="S35" s="328" t="s">
        <v>420</v>
      </c>
      <c r="T35" s="322"/>
      <c r="U35" s="322"/>
      <c r="W35" s="49"/>
      <c r="X35" s="50"/>
      <c r="Y35" s="24"/>
      <c r="Z35" s="24"/>
      <c r="AA35" s="51"/>
      <c r="AB35" s="51"/>
    </row>
    <row r="36" spans="1:28" ht="23.25" customHeight="1" x14ac:dyDescent="0.35">
      <c r="A36" s="44" t="s">
        <v>522</v>
      </c>
      <c r="B36" s="39" t="s">
        <v>811</v>
      </c>
      <c r="C36" s="14">
        <v>3950</v>
      </c>
      <c r="D36" s="14">
        <v>6544</v>
      </c>
      <c r="E36" s="41">
        <f>C36/D36</f>
        <v>0.60360635696821519</v>
      </c>
      <c r="F36" s="14">
        <v>3542</v>
      </c>
      <c r="G36" s="14">
        <v>5703</v>
      </c>
      <c r="H36" s="41">
        <v>0.62109999999999999</v>
      </c>
      <c r="I36" s="429">
        <v>0.61240000000000006</v>
      </c>
      <c r="J36" s="3528">
        <v>5313</v>
      </c>
      <c r="K36" s="3528">
        <v>7372</v>
      </c>
      <c r="L36" s="3529">
        <v>0.72069994574064022</v>
      </c>
      <c r="M36" s="3530">
        <v>0.65</v>
      </c>
      <c r="N36" s="442">
        <v>0</v>
      </c>
      <c r="O36" s="324">
        <v>0.3</v>
      </c>
      <c r="P36" s="444">
        <v>0.31</v>
      </c>
      <c r="Q36" s="324">
        <v>0.59</v>
      </c>
      <c r="R36" s="436">
        <v>0.6</v>
      </c>
      <c r="S36" s="324">
        <v>1</v>
      </c>
      <c r="T36" s="316"/>
      <c r="U36" s="316"/>
      <c r="W36" s="49"/>
      <c r="X36" s="50"/>
      <c r="Y36" s="26"/>
      <c r="Z36" s="26"/>
      <c r="AA36" s="51"/>
      <c r="AB36" s="51"/>
    </row>
    <row r="37" spans="1:28" ht="23.25" hidden="1" customHeight="1" x14ac:dyDescent="0.35">
      <c r="A37" s="44" t="s">
        <v>877</v>
      </c>
      <c r="B37" s="39" t="s">
        <v>950</v>
      </c>
      <c r="C37" s="14"/>
      <c r="D37" s="14"/>
      <c r="E37" s="41" t="s">
        <v>459</v>
      </c>
      <c r="F37" s="14">
        <v>2450</v>
      </c>
      <c r="G37" s="14">
        <v>885</v>
      </c>
      <c r="H37" s="581">
        <v>2.77</v>
      </c>
      <c r="I37" s="582">
        <v>2.77</v>
      </c>
      <c r="J37" s="3512"/>
      <c r="K37" s="3512"/>
      <c r="L37" s="3512"/>
      <c r="M37" s="3512"/>
      <c r="N37" s="585">
        <v>3.79</v>
      </c>
      <c r="O37" s="584">
        <v>4.12</v>
      </c>
      <c r="P37" s="583">
        <v>3.42</v>
      </c>
      <c r="Q37" s="584">
        <v>3.78</v>
      </c>
      <c r="R37" s="585">
        <v>0</v>
      </c>
      <c r="S37" s="584">
        <v>3.41</v>
      </c>
      <c r="T37" s="316"/>
      <c r="U37" s="316"/>
      <c r="W37" s="49"/>
      <c r="X37" s="50"/>
      <c r="Y37" s="26"/>
      <c r="Z37" s="26"/>
      <c r="AA37" s="51"/>
      <c r="AB37" s="51"/>
    </row>
    <row r="38" spans="1:28" ht="23.25" customHeight="1" x14ac:dyDescent="0.35">
      <c r="A38" s="44" t="s">
        <v>545</v>
      </c>
      <c r="B38" s="39" t="s">
        <v>797</v>
      </c>
      <c r="C38" s="14">
        <v>171680</v>
      </c>
      <c r="D38" s="14">
        <v>418</v>
      </c>
      <c r="E38" s="251">
        <v>410.72</v>
      </c>
      <c r="F38" s="14">
        <v>207760</v>
      </c>
      <c r="G38" s="14">
        <v>467</v>
      </c>
      <c r="H38" s="251">
        <v>444.88</v>
      </c>
      <c r="I38" s="430">
        <v>427</v>
      </c>
      <c r="J38" s="3531">
        <v>294160</v>
      </c>
      <c r="K38" s="3532">
        <v>1200</v>
      </c>
      <c r="L38" s="3533">
        <v>245.13333333333333</v>
      </c>
      <c r="M38" s="36">
        <v>323</v>
      </c>
      <c r="N38" s="439" t="s">
        <v>812</v>
      </c>
      <c r="O38" s="328" t="s">
        <v>554</v>
      </c>
      <c r="P38" s="44" t="s">
        <v>555</v>
      </c>
      <c r="Q38" s="328" t="s">
        <v>556</v>
      </c>
      <c r="R38" s="439" t="s">
        <v>557</v>
      </c>
      <c r="S38" s="328" t="s">
        <v>558</v>
      </c>
      <c r="T38" s="316"/>
      <c r="U38" s="316"/>
      <c r="W38" s="49"/>
      <c r="X38" s="50"/>
      <c r="Y38" s="26"/>
      <c r="Z38" s="26"/>
      <c r="AA38" s="51"/>
      <c r="AB38" s="51"/>
    </row>
    <row r="39" spans="1:28" ht="23.25" hidden="1" customHeight="1" x14ac:dyDescent="0.35">
      <c r="A39" s="44" t="s">
        <v>563</v>
      </c>
      <c r="B39" s="39" t="s">
        <v>951</v>
      </c>
      <c r="C39" s="14"/>
      <c r="D39" s="14"/>
      <c r="E39" s="29" t="s">
        <v>459</v>
      </c>
      <c r="F39" s="14">
        <v>30</v>
      </c>
      <c r="G39" s="14">
        <v>36</v>
      </c>
      <c r="H39" s="36">
        <v>83.33</v>
      </c>
      <c r="I39" s="424">
        <v>8.33</v>
      </c>
      <c r="J39" s="29"/>
      <c r="K39" s="29"/>
      <c r="L39" s="29"/>
      <c r="M39" s="29"/>
      <c r="N39" s="438">
        <v>0</v>
      </c>
      <c r="O39" s="327">
        <v>0.3</v>
      </c>
      <c r="P39" s="447">
        <v>0.31</v>
      </c>
      <c r="Q39" s="327">
        <v>0.59</v>
      </c>
      <c r="R39" s="438">
        <v>0.6</v>
      </c>
      <c r="S39" s="327">
        <v>1</v>
      </c>
      <c r="T39" s="316"/>
      <c r="U39" s="316"/>
      <c r="W39" s="49"/>
      <c r="X39" s="50"/>
      <c r="Y39" s="26"/>
      <c r="Z39" s="26"/>
      <c r="AA39" s="51"/>
      <c r="AB39" s="51"/>
    </row>
    <row r="40" spans="1:28" ht="23.25" hidden="1" customHeight="1" x14ac:dyDescent="0.35">
      <c r="A40" s="44" t="s">
        <v>579</v>
      </c>
      <c r="B40" s="39" t="s">
        <v>952</v>
      </c>
      <c r="C40" s="14"/>
      <c r="D40" s="14"/>
      <c r="E40" s="29"/>
      <c r="F40" s="14">
        <v>27</v>
      </c>
      <c r="G40" s="14">
        <v>2139</v>
      </c>
      <c r="H40" s="36">
        <v>1.2999999999999999E-2</v>
      </c>
      <c r="I40" s="424">
        <v>1.2999999999999999E-2</v>
      </c>
      <c r="J40" s="29"/>
      <c r="K40" s="29"/>
      <c r="L40" s="29"/>
      <c r="M40" s="29"/>
      <c r="N40" s="439">
        <v>2.2000000000000002</v>
      </c>
      <c r="O40" s="328">
        <v>2.23</v>
      </c>
      <c r="P40" s="44">
        <v>1.9</v>
      </c>
      <c r="Q40" s="328">
        <v>2.1</v>
      </c>
      <c r="R40" s="439">
        <v>0</v>
      </c>
      <c r="S40" s="328">
        <v>1.8</v>
      </c>
      <c r="T40" s="316"/>
      <c r="U40" s="316"/>
      <c r="W40" s="49"/>
      <c r="X40" s="50"/>
      <c r="Y40" s="26"/>
      <c r="Z40" s="26"/>
      <c r="AA40" s="51"/>
      <c r="AB40" s="51"/>
    </row>
    <row r="41" spans="1:28" ht="20.5" customHeight="1" x14ac:dyDescent="0.35">
      <c r="A41" s="44" t="s">
        <v>589</v>
      </c>
      <c r="B41" s="39" t="s">
        <v>813</v>
      </c>
      <c r="C41" s="14">
        <v>22523</v>
      </c>
      <c r="D41" s="14">
        <v>971</v>
      </c>
      <c r="E41" s="36">
        <v>23.2</v>
      </c>
      <c r="F41" s="14">
        <v>22590</v>
      </c>
      <c r="G41" s="14">
        <v>1170</v>
      </c>
      <c r="H41" s="36">
        <v>19.309999999999999</v>
      </c>
      <c r="I41" s="424">
        <v>21.07</v>
      </c>
      <c r="J41" s="3534">
        <v>23134</v>
      </c>
      <c r="K41" s="3534">
        <v>1263</v>
      </c>
      <c r="L41" s="3533">
        <f>+J41/K41</f>
        <v>18.316706254948535</v>
      </c>
      <c r="M41" s="36">
        <v>20</v>
      </c>
      <c r="N41" s="439" t="s">
        <v>812</v>
      </c>
      <c r="O41" s="328" t="s">
        <v>814</v>
      </c>
      <c r="P41" s="44" t="s">
        <v>815</v>
      </c>
      <c r="Q41" s="328" t="s">
        <v>816</v>
      </c>
      <c r="R41" s="439" t="s">
        <v>817</v>
      </c>
      <c r="S41" s="328" t="s">
        <v>818</v>
      </c>
      <c r="T41" s="319"/>
      <c r="U41" s="319"/>
      <c r="W41" s="49"/>
      <c r="X41" s="50"/>
      <c r="Y41" s="55"/>
      <c r="Z41" s="55"/>
      <c r="AA41" s="53"/>
      <c r="AB41" s="52"/>
    </row>
    <row r="42" spans="1:28" ht="20.5" hidden="1" customHeight="1" x14ac:dyDescent="0.35">
      <c r="A42" s="293" t="s">
        <v>596</v>
      </c>
      <c r="B42" s="39" t="s">
        <v>893</v>
      </c>
      <c r="C42" s="14"/>
      <c r="D42" s="14"/>
      <c r="E42" s="29" t="s">
        <v>459</v>
      </c>
      <c r="F42" s="14">
        <v>20</v>
      </c>
      <c r="G42" s="14">
        <v>25</v>
      </c>
      <c r="H42" s="432">
        <v>0.8</v>
      </c>
      <c r="I42" s="432">
        <v>0.8</v>
      </c>
      <c r="J42" s="3535"/>
      <c r="K42" s="3535"/>
      <c r="L42" s="3535"/>
      <c r="M42" s="3535"/>
      <c r="N42" s="442">
        <v>0</v>
      </c>
      <c r="O42" s="324">
        <v>0.59</v>
      </c>
      <c r="P42" s="444">
        <v>0.6</v>
      </c>
      <c r="Q42" s="324">
        <v>0.79</v>
      </c>
      <c r="R42" s="436">
        <v>0.8</v>
      </c>
      <c r="S42" s="324">
        <v>1</v>
      </c>
      <c r="T42" s="319"/>
      <c r="U42" s="319"/>
      <c r="W42" s="49"/>
      <c r="X42" s="50"/>
      <c r="Y42" s="55"/>
      <c r="Z42" s="55"/>
      <c r="AA42" s="53"/>
      <c r="AB42" s="52"/>
    </row>
    <row r="43" spans="1:28" ht="22" customHeight="1" x14ac:dyDescent="0.35">
      <c r="A43" s="293" t="s">
        <v>596</v>
      </c>
      <c r="B43" s="39" t="s">
        <v>595</v>
      </c>
      <c r="C43" s="15">
        <v>20</v>
      </c>
      <c r="D43" s="15">
        <v>20</v>
      </c>
      <c r="E43" s="25">
        <v>1</v>
      </c>
      <c r="F43" s="15">
        <v>39</v>
      </c>
      <c r="G43" s="15">
        <v>42</v>
      </c>
      <c r="H43" s="16">
        <v>0.93</v>
      </c>
      <c r="I43" s="431">
        <v>0.95199999999999996</v>
      </c>
      <c r="J43" s="3536">
        <v>32</v>
      </c>
      <c r="K43" s="3536">
        <v>32</v>
      </c>
      <c r="L43" s="25">
        <v>1</v>
      </c>
      <c r="M43" s="25">
        <v>0.97</v>
      </c>
      <c r="N43" s="442">
        <v>0</v>
      </c>
      <c r="O43" s="324">
        <v>0.79</v>
      </c>
      <c r="P43" s="444">
        <v>0.8</v>
      </c>
      <c r="Q43" s="324">
        <v>0.94</v>
      </c>
      <c r="R43" s="436">
        <v>0.95</v>
      </c>
      <c r="S43" s="324">
        <v>1</v>
      </c>
      <c r="T43" s="319"/>
      <c r="U43" s="319"/>
      <c r="W43" s="49"/>
      <c r="X43" s="50"/>
      <c r="Y43" s="55"/>
      <c r="Z43" s="55"/>
      <c r="AA43" s="53"/>
      <c r="AB43" s="52"/>
    </row>
    <row r="44" spans="1:28" ht="22" customHeight="1" x14ac:dyDescent="0.35">
      <c r="A44" s="44" t="s">
        <v>616</v>
      </c>
      <c r="B44" s="39" t="s">
        <v>615</v>
      </c>
      <c r="C44" s="32">
        <v>17168</v>
      </c>
      <c r="D44" s="32">
        <v>19009</v>
      </c>
      <c r="E44" s="252">
        <v>0.9</v>
      </c>
      <c r="F44" s="32">
        <v>15084</v>
      </c>
      <c r="G44" s="32">
        <v>19833</v>
      </c>
      <c r="H44" s="594">
        <v>0.76</v>
      </c>
      <c r="I44" s="595">
        <v>0.83</v>
      </c>
      <c r="J44" s="3521">
        <v>19832</v>
      </c>
      <c r="K44" s="3522">
        <v>22349</v>
      </c>
      <c r="L44" s="3537">
        <f>J44/K44</f>
        <v>0.88737751129804465</v>
      </c>
      <c r="M44" s="16">
        <v>0.85</v>
      </c>
      <c r="N44" s="436">
        <v>0.7</v>
      </c>
      <c r="O44" s="324">
        <v>0.79</v>
      </c>
      <c r="P44" s="444">
        <v>0.8</v>
      </c>
      <c r="Q44" s="324">
        <v>0.89</v>
      </c>
      <c r="R44" s="436">
        <v>0.9</v>
      </c>
      <c r="S44" s="324">
        <v>1</v>
      </c>
      <c r="T44" s="321"/>
      <c r="U44" s="321"/>
      <c r="W44" s="49"/>
      <c r="X44" s="50"/>
      <c r="Y44" s="22"/>
      <c r="Z44" s="22"/>
      <c r="AA44" s="22"/>
      <c r="AB44" s="56"/>
    </row>
    <row r="45" spans="1:28" ht="22" customHeight="1" x14ac:dyDescent="0.35">
      <c r="A45" s="591" t="s">
        <v>628</v>
      </c>
      <c r="B45" s="39" t="s">
        <v>627</v>
      </c>
      <c r="C45" s="32">
        <v>28</v>
      </c>
      <c r="D45" s="32">
        <v>40</v>
      </c>
      <c r="E45" s="42">
        <v>1</v>
      </c>
      <c r="F45" s="32">
        <v>141</v>
      </c>
      <c r="G45" s="32">
        <v>65</v>
      </c>
      <c r="H45" s="42">
        <v>2</v>
      </c>
      <c r="I45" s="428">
        <v>1.5</v>
      </c>
      <c r="J45" s="3536">
        <v>76</v>
      </c>
      <c r="K45" s="3536">
        <v>73</v>
      </c>
      <c r="L45" s="30">
        <v>1</v>
      </c>
      <c r="M45" s="30">
        <v>1</v>
      </c>
      <c r="N45" s="439" t="s">
        <v>635</v>
      </c>
      <c r="O45" s="328" t="s">
        <v>636</v>
      </c>
      <c r="P45" s="44" t="s">
        <v>637</v>
      </c>
      <c r="Q45" s="328" t="s">
        <v>638</v>
      </c>
      <c r="R45" s="439" t="s">
        <v>639</v>
      </c>
      <c r="S45" s="328" t="s">
        <v>640</v>
      </c>
      <c r="T45" s="320"/>
      <c r="U45" s="320"/>
      <c r="W45" s="49"/>
      <c r="X45" s="50"/>
      <c r="Y45" s="22"/>
      <c r="Z45" s="22"/>
      <c r="AA45" s="22"/>
      <c r="AB45" s="56"/>
    </row>
    <row r="46" spans="1:28" ht="24.65" customHeight="1" x14ac:dyDescent="0.35">
      <c r="A46" s="591" t="s">
        <v>645</v>
      </c>
      <c r="B46" s="39" t="s">
        <v>644</v>
      </c>
      <c r="C46" s="32">
        <v>102</v>
      </c>
      <c r="D46" s="32">
        <v>19009</v>
      </c>
      <c r="E46" s="33">
        <v>5.0000000000000001E-3</v>
      </c>
      <c r="F46" s="32">
        <v>42</v>
      </c>
      <c r="G46" s="32">
        <v>19833</v>
      </c>
      <c r="H46" s="33">
        <v>2E-3</v>
      </c>
      <c r="I46" s="433">
        <v>3.5000000000000001E-3</v>
      </c>
      <c r="J46" s="3536">
        <v>46</v>
      </c>
      <c r="K46" s="3536">
        <v>22349</v>
      </c>
      <c r="L46" s="3538">
        <v>2E-3</v>
      </c>
      <c r="M46" s="3538">
        <v>3.0000000000000001E-3</v>
      </c>
      <c r="N46" s="440">
        <v>2.1000000000000001E-2</v>
      </c>
      <c r="O46" s="329">
        <v>0.05</v>
      </c>
      <c r="P46" s="448">
        <v>1.0999999999999999E-2</v>
      </c>
      <c r="Q46" s="329">
        <v>0.02</v>
      </c>
      <c r="R46" s="440">
        <v>1E-3</v>
      </c>
      <c r="S46" s="329">
        <v>0.01</v>
      </c>
      <c r="T46" s="315"/>
      <c r="U46" s="315"/>
      <c r="W46" s="49"/>
      <c r="X46" s="50"/>
      <c r="Y46" s="22"/>
      <c r="Z46" s="22"/>
      <c r="AA46" s="22"/>
      <c r="AB46" s="56"/>
    </row>
    <row r="47" spans="1:28" ht="24.65" customHeight="1" x14ac:dyDescent="0.35">
      <c r="A47" s="44" t="s">
        <v>655</v>
      </c>
      <c r="B47" s="39" t="s">
        <v>654</v>
      </c>
      <c r="C47" s="20">
        <v>0.14000000000000001</v>
      </c>
      <c r="D47" s="20">
        <v>0.14000000000000001</v>
      </c>
      <c r="E47" s="13">
        <v>1</v>
      </c>
      <c r="F47" s="20">
        <v>0.21</v>
      </c>
      <c r="G47" s="20">
        <v>0.23</v>
      </c>
      <c r="H47" s="98">
        <v>0.91</v>
      </c>
      <c r="I47" s="422">
        <v>0.96</v>
      </c>
      <c r="J47" s="597">
        <v>0.28999999999999998</v>
      </c>
      <c r="K47" s="597">
        <v>0.32</v>
      </c>
      <c r="L47" s="98">
        <v>0.91</v>
      </c>
      <c r="M47" s="98">
        <v>0.93</v>
      </c>
      <c r="N47" s="442">
        <v>0</v>
      </c>
      <c r="O47" s="324">
        <v>0.89</v>
      </c>
      <c r="P47" s="444">
        <v>0.9</v>
      </c>
      <c r="Q47" s="324">
        <v>0.95</v>
      </c>
      <c r="R47" s="436">
        <v>0.96</v>
      </c>
      <c r="S47" s="324">
        <v>1</v>
      </c>
      <c r="T47" s="315"/>
      <c r="U47" s="315"/>
      <c r="W47" s="49"/>
      <c r="X47" s="50"/>
      <c r="Y47" s="22"/>
      <c r="Z47" s="22"/>
      <c r="AA47" s="22"/>
      <c r="AB47" s="56"/>
    </row>
    <row r="48" spans="1:28" ht="24.65" hidden="1" customHeight="1" x14ac:dyDescent="0.35">
      <c r="A48" s="44" t="s">
        <v>664</v>
      </c>
      <c r="B48" s="39" t="s">
        <v>663</v>
      </c>
      <c r="C48" s="596"/>
      <c r="D48" s="596"/>
      <c r="E48" s="597"/>
      <c r="F48" s="596">
        <v>112</v>
      </c>
      <c r="G48" s="596">
        <v>112</v>
      </c>
      <c r="H48" s="13">
        <v>1</v>
      </c>
      <c r="I48" s="422">
        <v>1</v>
      </c>
      <c r="J48" s="597"/>
      <c r="K48" s="597"/>
      <c r="L48" s="597"/>
      <c r="M48" s="597"/>
      <c r="N48" s="3539">
        <v>0.8</v>
      </c>
      <c r="O48" s="324">
        <v>0.85</v>
      </c>
      <c r="P48" s="444">
        <v>0.86</v>
      </c>
      <c r="Q48" s="324">
        <v>0.95</v>
      </c>
      <c r="R48" s="436">
        <v>0.96</v>
      </c>
      <c r="S48" s="324">
        <v>1</v>
      </c>
      <c r="T48" s="315"/>
      <c r="U48" s="315"/>
      <c r="W48" s="49"/>
      <c r="X48" s="50"/>
      <c r="Y48" s="22"/>
      <c r="Z48" s="22"/>
      <c r="AA48" s="22"/>
      <c r="AB48" s="56"/>
    </row>
    <row r="49" spans="1:28" ht="24.65" hidden="1" customHeight="1" x14ac:dyDescent="0.35">
      <c r="A49" s="44" t="s">
        <v>679</v>
      </c>
      <c r="B49" s="39" t="s">
        <v>953</v>
      </c>
      <c r="C49" s="596"/>
      <c r="D49" s="596"/>
      <c r="E49" s="597"/>
      <c r="F49" s="596">
        <v>26.13</v>
      </c>
      <c r="G49" s="596">
        <v>6</v>
      </c>
      <c r="H49" s="598">
        <v>4.3600000000000003</v>
      </c>
      <c r="I49" s="3540">
        <v>4.3600000000000003</v>
      </c>
      <c r="J49" s="599"/>
      <c r="K49" s="599"/>
      <c r="L49" s="599"/>
      <c r="M49" s="599"/>
      <c r="N49" s="439">
        <v>0</v>
      </c>
      <c r="O49" s="328">
        <v>2.5</v>
      </c>
      <c r="P49" s="44">
        <v>2.6</v>
      </c>
      <c r="Q49" s="328">
        <v>3.9</v>
      </c>
      <c r="R49" s="439">
        <v>4</v>
      </c>
      <c r="S49" s="328">
        <v>5</v>
      </c>
      <c r="T49" s="315"/>
      <c r="U49" s="315"/>
      <c r="W49" s="49"/>
      <c r="X49" s="50"/>
      <c r="Y49" s="22"/>
      <c r="Z49" s="22"/>
      <c r="AA49" s="22"/>
      <c r="AB49" s="56"/>
    </row>
    <row r="50" spans="1:28" ht="24.65" hidden="1" customHeight="1" x14ac:dyDescent="0.35">
      <c r="A50" s="44" t="s">
        <v>696</v>
      </c>
      <c r="B50" s="39" t="s">
        <v>954</v>
      </c>
      <c r="C50" s="596"/>
      <c r="D50" s="596"/>
      <c r="E50" s="599"/>
      <c r="F50" s="596">
        <v>27.67</v>
      </c>
      <c r="G50" s="596">
        <v>6</v>
      </c>
      <c r="H50" s="598">
        <v>4.6100000000000003</v>
      </c>
      <c r="I50" s="3540">
        <v>4.6100000000000003</v>
      </c>
      <c r="J50" s="599"/>
      <c r="K50" s="599"/>
      <c r="L50" s="599"/>
      <c r="M50" s="599"/>
      <c r="N50" s="439">
        <v>0</v>
      </c>
      <c r="O50" s="328">
        <v>2.5</v>
      </c>
      <c r="P50" s="44">
        <v>2.6</v>
      </c>
      <c r="Q50" s="328">
        <v>3.9</v>
      </c>
      <c r="R50" s="439">
        <v>4</v>
      </c>
      <c r="S50" s="328">
        <v>5</v>
      </c>
      <c r="T50" s="315"/>
      <c r="U50" s="315"/>
      <c r="W50" s="49"/>
      <c r="X50" s="50"/>
      <c r="Y50" s="22"/>
      <c r="Z50" s="22"/>
      <c r="AA50" s="22"/>
      <c r="AB50" s="56"/>
    </row>
    <row r="51" spans="1:28" ht="24.65" hidden="1" customHeight="1" x14ac:dyDescent="0.35">
      <c r="A51" s="44" t="s">
        <v>704</v>
      </c>
      <c r="B51" s="39" t="s">
        <v>955</v>
      </c>
      <c r="C51" s="596"/>
      <c r="D51" s="596"/>
      <c r="E51" s="599"/>
      <c r="F51" s="596">
        <v>84.68</v>
      </c>
      <c r="G51" s="596">
        <v>98.32</v>
      </c>
      <c r="H51" s="296">
        <v>0.13639999999999999</v>
      </c>
      <c r="I51" s="426">
        <v>0.13639999999999999</v>
      </c>
      <c r="J51" s="3541"/>
      <c r="K51" s="3541"/>
      <c r="L51" s="3541"/>
      <c r="M51" s="3541"/>
      <c r="N51" s="3539">
        <v>0</v>
      </c>
      <c r="O51" s="324">
        <v>0.1</v>
      </c>
      <c r="P51" s="444">
        <v>0.11</v>
      </c>
      <c r="Q51" s="324">
        <v>0.19</v>
      </c>
      <c r="R51" s="436">
        <v>0.2</v>
      </c>
      <c r="S51" s="324">
        <v>1</v>
      </c>
      <c r="T51" s="315"/>
      <c r="U51" s="315"/>
      <c r="W51" s="49"/>
      <c r="X51" s="50"/>
      <c r="Y51" s="22"/>
      <c r="Z51" s="22"/>
      <c r="AA51" s="22"/>
      <c r="AB51" s="56"/>
    </row>
    <row r="52" spans="1:28" ht="24.65" customHeight="1" x14ac:dyDescent="0.35">
      <c r="A52" s="579" t="s">
        <v>716</v>
      </c>
      <c r="B52" s="39" t="s">
        <v>715</v>
      </c>
      <c r="C52" s="32">
        <v>56</v>
      </c>
      <c r="D52" s="32">
        <v>56</v>
      </c>
      <c r="E52" s="31">
        <v>1</v>
      </c>
      <c r="F52" s="32">
        <v>21</v>
      </c>
      <c r="G52" s="32">
        <v>21</v>
      </c>
      <c r="H52" s="31">
        <v>1</v>
      </c>
      <c r="I52" s="422">
        <v>1</v>
      </c>
      <c r="J52" s="32">
        <v>22</v>
      </c>
      <c r="K52" s="32">
        <v>22</v>
      </c>
      <c r="L52" s="31">
        <v>1</v>
      </c>
      <c r="M52" s="422">
        <v>1</v>
      </c>
      <c r="N52" s="442">
        <v>0</v>
      </c>
      <c r="O52" s="324">
        <v>0.6</v>
      </c>
      <c r="P52" s="444">
        <v>0.61</v>
      </c>
      <c r="Q52" s="324">
        <v>0.79</v>
      </c>
      <c r="R52" s="436">
        <v>0.8</v>
      </c>
      <c r="S52" s="324">
        <v>1</v>
      </c>
      <c r="T52" s="315"/>
      <c r="U52" s="315"/>
      <c r="W52" s="49"/>
      <c r="X52" s="50"/>
      <c r="Y52" s="22"/>
      <c r="Z52" s="22"/>
      <c r="AA52" s="22"/>
      <c r="AB52" s="56"/>
    </row>
    <row r="53" spans="1:28" ht="24.65" customHeight="1" x14ac:dyDescent="0.35">
      <c r="A53" s="293" t="s">
        <v>736</v>
      </c>
      <c r="B53" s="39" t="s">
        <v>800</v>
      </c>
      <c r="C53" s="27">
        <v>25</v>
      </c>
      <c r="D53" s="27">
        <v>28</v>
      </c>
      <c r="E53" s="98">
        <v>0.89</v>
      </c>
      <c r="F53" s="27">
        <v>18</v>
      </c>
      <c r="G53" s="27">
        <v>18</v>
      </c>
      <c r="H53" s="13">
        <v>1</v>
      </c>
      <c r="I53" s="422">
        <v>0.95</v>
      </c>
      <c r="J53" s="27">
        <v>18</v>
      </c>
      <c r="K53" s="27">
        <v>18</v>
      </c>
      <c r="L53" s="13">
        <v>1</v>
      </c>
      <c r="M53" s="422">
        <v>0.96</v>
      </c>
      <c r="N53" s="442">
        <v>0</v>
      </c>
      <c r="O53" s="449">
        <v>0.79900000000000004</v>
      </c>
      <c r="P53" s="444">
        <v>0.8</v>
      </c>
      <c r="Q53" s="449">
        <v>0.89900000000000002</v>
      </c>
      <c r="R53" s="436">
        <v>0.9</v>
      </c>
      <c r="S53" s="324">
        <v>1</v>
      </c>
      <c r="T53" s="315"/>
      <c r="U53" s="315"/>
      <c r="W53" s="49"/>
      <c r="X53" s="50"/>
      <c r="Y53" s="14"/>
      <c r="Z53" s="14"/>
      <c r="AA53" s="18"/>
      <c r="AB53" s="52"/>
    </row>
    <row r="54" spans="1:28" ht="19" customHeight="1" thickBot="1" x14ac:dyDescent="0.4">
      <c r="A54" s="579" t="s">
        <v>752</v>
      </c>
      <c r="B54" s="39" t="s">
        <v>751</v>
      </c>
      <c r="C54" s="27">
        <v>28</v>
      </c>
      <c r="D54" s="27">
        <v>33</v>
      </c>
      <c r="E54" s="98">
        <v>0.85</v>
      </c>
      <c r="F54" s="27">
        <v>61</v>
      </c>
      <c r="G54" s="27">
        <v>71</v>
      </c>
      <c r="H54" s="98">
        <v>0.86</v>
      </c>
      <c r="I54" s="427">
        <v>0.85</v>
      </c>
      <c r="J54" s="3542">
        <v>43</v>
      </c>
      <c r="K54" s="3542">
        <v>48</v>
      </c>
      <c r="L54" s="31">
        <v>0.89583333333333337</v>
      </c>
      <c r="M54" s="98">
        <v>0.88</v>
      </c>
      <c r="N54" s="442">
        <v>0</v>
      </c>
      <c r="O54" s="449">
        <v>0.79900000000000004</v>
      </c>
      <c r="P54" s="444">
        <v>0.8</v>
      </c>
      <c r="Q54" s="449">
        <v>0.89900000000000002</v>
      </c>
      <c r="R54" s="436">
        <v>0.9</v>
      </c>
      <c r="S54" s="324">
        <v>1</v>
      </c>
      <c r="T54" s="315"/>
      <c r="U54" s="315"/>
      <c r="W54" s="49"/>
      <c r="X54" s="50"/>
      <c r="Y54" s="28"/>
      <c r="Z54" s="28"/>
      <c r="AA54" s="29"/>
      <c r="AB54" s="22"/>
    </row>
    <row r="55" spans="1:28" ht="16" customHeight="1" x14ac:dyDescent="0.35">
      <c r="A55" s="44" t="s">
        <v>765</v>
      </c>
      <c r="B55" s="39" t="s">
        <v>764</v>
      </c>
      <c r="C55" s="27">
        <v>245</v>
      </c>
      <c r="D55" s="27">
        <v>245</v>
      </c>
      <c r="E55" s="13">
        <v>1</v>
      </c>
      <c r="F55" s="27">
        <v>308</v>
      </c>
      <c r="G55" s="27">
        <v>308</v>
      </c>
      <c r="H55" s="13">
        <v>1</v>
      </c>
      <c r="I55" s="422">
        <v>1</v>
      </c>
      <c r="J55" s="27">
        <v>518</v>
      </c>
      <c r="K55" s="27">
        <v>518</v>
      </c>
      <c r="L55" s="13">
        <v>1</v>
      </c>
      <c r="M55" s="422">
        <v>1</v>
      </c>
      <c r="N55" s="442">
        <v>0</v>
      </c>
      <c r="O55" s="324">
        <v>0.79</v>
      </c>
      <c r="P55" s="444">
        <v>0.8</v>
      </c>
      <c r="Q55" s="324">
        <v>0.94</v>
      </c>
      <c r="R55" s="436">
        <v>0.95</v>
      </c>
      <c r="S55" s="324">
        <v>1</v>
      </c>
      <c r="T55" s="315"/>
      <c r="U55" s="315"/>
      <c r="W55" s="49"/>
      <c r="X55" s="50"/>
      <c r="Y55" s="28"/>
      <c r="Z55" s="28"/>
      <c r="AA55" s="29"/>
      <c r="AB55" s="22"/>
    </row>
    <row r="56" spans="1:28" ht="15" thickBot="1" x14ac:dyDescent="0.4">
      <c r="A56" s="295" t="s">
        <v>782</v>
      </c>
      <c r="B56" s="46" t="s">
        <v>781</v>
      </c>
      <c r="C56" s="47">
        <v>195</v>
      </c>
      <c r="D56" s="47">
        <v>197</v>
      </c>
      <c r="E56" s="48">
        <v>0.99</v>
      </c>
      <c r="F56" s="47">
        <v>196</v>
      </c>
      <c r="G56" s="47">
        <v>196</v>
      </c>
      <c r="H56" s="48">
        <v>1</v>
      </c>
      <c r="I56" s="434">
        <v>1</v>
      </c>
      <c r="J56" s="47">
        <v>221</v>
      </c>
      <c r="K56" s="47">
        <v>222</v>
      </c>
      <c r="L56" s="48">
        <v>1</v>
      </c>
      <c r="M56" s="434">
        <v>0.99</v>
      </c>
      <c r="N56" s="3543">
        <v>0</v>
      </c>
      <c r="O56" s="330">
        <v>0.79</v>
      </c>
      <c r="P56" s="451">
        <v>0.8</v>
      </c>
      <c r="Q56" s="330">
        <v>0.94</v>
      </c>
      <c r="R56" s="441">
        <v>0.95</v>
      </c>
      <c r="S56" s="330">
        <v>1</v>
      </c>
    </row>
    <row r="57" spans="1:28" ht="15" thickBot="1" x14ac:dyDescent="0.4">
      <c r="W57" s="2582"/>
      <c r="X57" s="2582"/>
      <c r="Y57" s="2582"/>
      <c r="Z57" s="2582"/>
      <c r="AA57" s="2582"/>
      <c r="AB57" s="2582"/>
    </row>
    <row r="58" spans="1:28" ht="44.5" customHeight="1" x14ac:dyDescent="0.35">
      <c r="C58" s="3153"/>
      <c r="T58" s="2589"/>
      <c r="U58" s="309"/>
      <c r="V58" s="310"/>
      <c r="W58" s="310"/>
      <c r="X58" s="314" t="s">
        <v>819</v>
      </c>
      <c r="Y58" s="2590"/>
    </row>
    <row r="59" spans="1:28" ht="14.5" customHeight="1" x14ac:dyDescent="0.35">
      <c r="C59" s="3153"/>
      <c r="T59" s="2589"/>
      <c r="U59" s="311"/>
      <c r="V59" s="308"/>
      <c r="W59" s="308"/>
      <c r="X59" s="2591">
        <v>0.995</v>
      </c>
      <c r="Y59" s="2590"/>
    </row>
    <row r="60" spans="1:28" ht="14.5" customHeight="1" x14ac:dyDescent="0.35">
      <c r="C60" s="3153"/>
      <c r="T60" s="2589"/>
      <c r="U60" s="311"/>
      <c r="V60" s="308"/>
      <c r="W60" s="308"/>
      <c r="X60" s="2592"/>
      <c r="Y60" s="2590"/>
    </row>
    <row r="61" spans="1:28" ht="14.5" customHeight="1" x14ac:dyDescent="0.35">
      <c r="C61" s="3153"/>
      <c r="T61" s="2589"/>
      <c r="U61" s="311"/>
      <c r="V61" s="308"/>
      <c r="W61" s="308"/>
      <c r="X61" s="2592"/>
      <c r="Y61" s="2590"/>
    </row>
    <row r="62" spans="1:28" ht="14.5" customHeight="1" x14ac:dyDescent="0.35">
      <c r="C62" s="3153"/>
      <c r="T62" s="2589"/>
      <c r="U62" s="311"/>
      <c r="V62" s="308"/>
      <c r="W62" s="308"/>
      <c r="X62" s="2592"/>
      <c r="Y62" s="2590"/>
    </row>
    <row r="63" spans="1:28" ht="14.5" customHeight="1" x14ac:dyDescent="0.35">
      <c r="C63" s="3153"/>
      <c r="T63" s="2589"/>
      <c r="U63" s="311"/>
      <c r="V63" s="308"/>
      <c r="W63" s="308"/>
      <c r="X63" s="2592"/>
      <c r="Y63" s="2590"/>
    </row>
    <row r="64" spans="1:28" ht="14.5" customHeight="1" x14ac:dyDescent="0.35">
      <c r="C64" s="3153"/>
      <c r="P64" s="3153">
        <v>100</v>
      </c>
      <c r="T64" s="2589"/>
      <c r="U64" s="311"/>
      <c r="V64" s="308"/>
      <c r="W64" s="308"/>
      <c r="X64" s="2592"/>
      <c r="Y64" s="2590"/>
    </row>
    <row r="65" spans="1:25" ht="14.5" customHeight="1" x14ac:dyDescent="0.35">
      <c r="C65" s="3153"/>
      <c r="P65" s="3153">
        <v>88</v>
      </c>
      <c r="T65" s="2589"/>
      <c r="U65" s="311"/>
      <c r="V65" s="308"/>
      <c r="W65" s="308"/>
      <c r="X65" s="2592"/>
      <c r="Y65" s="2590"/>
    </row>
    <row r="66" spans="1:25" ht="14.5" customHeight="1" x14ac:dyDescent="0.35">
      <c r="C66" s="3153"/>
      <c r="P66" s="3153">
        <v>81</v>
      </c>
      <c r="T66" s="2589"/>
      <c r="U66" s="311"/>
      <c r="V66" s="308"/>
      <c r="W66" s="308"/>
      <c r="X66" s="2592"/>
      <c r="Y66" s="2590"/>
    </row>
    <row r="67" spans="1:25" ht="15" customHeight="1" thickBot="1" x14ac:dyDescent="0.4">
      <c r="C67" s="3153"/>
      <c r="P67" s="3153">
        <v>163</v>
      </c>
      <c r="T67" s="2589"/>
      <c r="U67" s="312"/>
      <c r="V67" s="313"/>
      <c r="W67" s="313"/>
      <c r="X67" s="2593"/>
      <c r="Y67" s="2590"/>
    </row>
    <row r="68" spans="1:25" x14ac:dyDescent="0.35">
      <c r="C68" s="3153"/>
      <c r="T68" s="2582"/>
      <c r="U68" s="2582"/>
      <c r="V68" s="2582"/>
      <c r="W68" s="2582"/>
      <c r="X68" s="2582"/>
      <c r="Y68" s="2582"/>
    </row>
    <row r="69" spans="1:25" x14ac:dyDescent="0.35">
      <c r="C69" s="3153"/>
    </row>
    <row r="70" spans="1:25" x14ac:dyDescent="0.35">
      <c r="B70" s="3153">
        <v>41</v>
      </c>
      <c r="C70" s="3153">
        <v>100</v>
      </c>
      <c r="F70" s="3153">
        <v>100</v>
      </c>
    </row>
    <row r="71" spans="1:25" x14ac:dyDescent="0.35">
      <c r="A71" s="3153" t="s">
        <v>354</v>
      </c>
      <c r="B71" s="3153">
        <v>34</v>
      </c>
      <c r="C71" s="3153">
        <v>82.926829268292678</v>
      </c>
      <c r="F71" s="3153">
        <f>+B71*F70/B70</f>
        <v>82.926829268292678</v>
      </c>
    </row>
    <row r="72" spans="1:25" x14ac:dyDescent="0.35">
      <c r="A72" s="3153" t="s">
        <v>820</v>
      </c>
      <c r="B72" s="3153">
        <v>6</v>
      </c>
      <c r="C72" s="3153">
        <v>14.634146341463413</v>
      </c>
      <c r="F72" s="3153">
        <f t="shared" ref="F72:F73" si="2">+B72*F71/B71</f>
        <v>14.634146341463413</v>
      </c>
    </row>
    <row r="73" spans="1:25" x14ac:dyDescent="0.35">
      <c r="A73" s="3153" t="s">
        <v>821</v>
      </c>
      <c r="B73" s="3153">
        <v>1</v>
      </c>
      <c r="C73" s="3153">
        <v>2.4390243902439024</v>
      </c>
      <c r="F73" s="3153">
        <f t="shared" si="2"/>
        <v>2.4390243902439024</v>
      </c>
    </row>
    <row r="74" spans="1:25" x14ac:dyDescent="0.35">
      <c r="C74" s="3153"/>
    </row>
    <row r="75" spans="1:25" x14ac:dyDescent="0.35">
      <c r="A75" s="3153" t="s">
        <v>354</v>
      </c>
      <c r="B75" s="2597">
        <v>0.82926829268292701</v>
      </c>
      <c r="C75" s="3153"/>
    </row>
    <row r="76" spans="1:25" x14ac:dyDescent="0.35">
      <c r="A76" s="3153" t="s">
        <v>820</v>
      </c>
      <c r="B76" s="2597">
        <v>0.146341463414634</v>
      </c>
      <c r="C76" s="3153"/>
    </row>
    <row r="77" spans="1:25" x14ac:dyDescent="0.35">
      <c r="A77" s="3153" t="s">
        <v>821</v>
      </c>
      <c r="B77" s="2597">
        <v>2.4390243902439001E-2</v>
      </c>
      <c r="C77" s="3153"/>
    </row>
    <row r="78" spans="1:25" x14ac:dyDescent="0.35">
      <c r="C78" s="3153"/>
    </row>
    <row r="79" spans="1:25" x14ac:dyDescent="0.35">
      <c r="C79" s="3153"/>
    </row>
    <row r="80" spans="1:25" x14ac:dyDescent="0.35">
      <c r="C80" s="3153"/>
    </row>
    <row r="81" spans="3:11" x14ac:dyDescent="0.35">
      <c r="C81" s="3153"/>
    </row>
    <row r="82" spans="3:11" x14ac:dyDescent="0.35">
      <c r="C82" s="3153"/>
    </row>
    <row r="83" spans="3:11" ht="35.5" customHeight="1" x14ac:dyDescent="0.35">
      <c r="C83" s="2579" t="s">
        <v>958</v>
      </c>
      <c r="D83" s="2579"/>
      <c r="J83" s="3544" t="s">
        <v>958</v>
      </c>
      <c r="K83" s="3544"/>
    </row>
    <row r="84" spans="3:11" ht="14.5" customHeight="1" x14ac:dyDescent="0.35">
      <c r="C84" s="2568">
        <v>1.1100000000000001</v>
      </c>
      <c r="D84" s="2568"/>
      <c r="J84" s="3545">
        <v>1.08</v>
      </c>
      <c r="K84" s="3546"/>
    </row>
    <row r="85" spans="3:11" ht="14.5" customHeight="1" x14ac:dyDescent="0.35">
      <c r="C85" s="2568"/>
      <c r="D85" s="2568"/>
      <c r="J85" s="3546"/>
      <c r="K85" s="3546"/>
    </row>
    <row r="86" spans="3:11" ht="14.5" customHeight="1" x14ac:dyDescent="0.35">
      <c r="C86" s="2568"/>
      <c r="D86" s="2568"/>
      <c r="J86" s="3546"/>
      <c r="K86" s="3546"/>
    </row>
    <row r="87" spans="3:11" ht="14.5" customHeight="1" x14ac:dyDescent="0.35">
      <c r="C87" s="2568"/>
      <c r="D87" s="2568"/>
      <c r="J87" s="3546"/>
      <c r="K87" s="3546"/>
    </row>
    <row r="88" spans="3:11" ht="14.5" customHeight="1" x14ac:dyDescent="0.35">
      <c r="C88" s="2568"/>
      <c r="D88" s="2568"/>
      <c r="J88" s="3546"/>
      <c r="K88" s="3546"/>
    </row>
  </sheetData>
  <mergeCells count="31">
    <mergeCell ref="C83:D83"/>
    <mergeCell ref="C84:D88"/>
    <mergeCell ref="J83:K83"/>
    <mergeCell ref="J84:K88"/>
    <mergeCell ref="T58:T67"/>
    <mergeCell ref="Y58:Y67"/>
    <mergeCell ref="X59:X67"/>
    <mergeCell ref="T68:Y68"/>
    <mergeCell ref="Y1:Y2"/>
    <mergeCell ref="Z1:Z2"/>
    <mergeCell ref="AA1:AA2"/>
    <mergeCell ref="P2:Q2"/>
    <mergeCell ref="R2:S2"/>
    <mergeCell ref="W1:W2"/>
    <mergeCell ref="N2:O2"/>
    <mergeCell ref="N1:S1"/>
    <mergeCell ref="X1:X2"/>
    <mergeCell ref="W57:AB57"/>
    <mergeCell ref="A1:A3"/>
    <mergeCell ref="B1:B3"/>
    <mergeCell ref="C1:C3"/>
    <mergeCell ref="D1:D3"/>
    <mergeCell ref="E1:E3"/>
    <mergeCell ref="G1:G3"/>
    <mergeCell ref="H1:H3"/>
    <mergeCell ref="F1:F3"/>
    <mergeCell ref="I1:I3"/>
    <mergeCell ref="J1:J3"/>
    <mergeCell ref="K1:K3"/>
    <mergeCell ref="L1:L3"/>
    <mergeCell ref="M1:M3"/>
  </mergeCells>
  <pageMargins left="0.7" right="0.7" top="0.75" bottom="0.75" header="0.3" footer="0.3"/>
  <pageSetup orientation="portrait" r:id="rId1"/>
  <drawing r:id="rId2"/>
  <legacyDrawing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
  <sheetViews>
    <sheetView workbookViewId="0">
      <selection activeCell="A8" sqref="A8"/>
    </sheetView>
  </sheetViews>
  <sheetFormatPr baseColWidth="10" defaultRowHeight="14.5" x14ac:dyDescent="0.35"/>
  <cols>
    <col min="2" max="2" width="45.54296875" customWidth="1"/>
  </cols>
  <sheetData>
    <row r="1" spans="1:6" ht="14.5" customHeight="1" x14ac:dyDescent="0.35">
      <c r="A1" s="2596" t="s">
        <v>788</v>
      </c>
      <c r="B1" s="2596" t="s">
        <v>789</v>
      </c>
      <c r="C1" s="2596" t="s">
        <v>944</v>
      </c>
      <c r="D1" s="2596" t="s">
        <v>945</v>
      </c>
      <c r="E1" s="2596" t="s">
        <v>870</v>
      </c>
      <c r="F1" s="3548" t="s">
        <v>1243</v>
      </c>
    </row>
    <row r="2" spans="1:6" x14ac:dyDescent="0.35">
      <c r="A2" s="2596"/>
      <c r="B2" s="2596"/>
      <c r="C2" s="2596"/>
      <c r="D2" s="2596"/>
      <c r="E2" s="2596"/>
      <c r="F2" s="3549"/>
    </row>
    <row r="3" spans="1:6" x14ac:dyDescent="0.35">
      <c r="A3" s="2596"/>
      <c r="B3" s="2596"/>
      <c r="C3" s="2596"/>
      <c r="D3" s="2596"/>
      <c r="E3" s="2596"/>
      <c r="F3" s="3549"/>
    </row>
    <row r="4" spans="1:6" ht="20" x14ac:dyDescent="0.35">
      <c r="A4" s="3554" t="s">
        <v>359</v>
      </c>
      <c r="B4" s="39" t="s">
        <v>358</v>
      </c>
      <c r="C4" s="3555">
        <f>44+15+19</f>
        <v>78</v>
      </c>
      <c r="D4" s="3555">
        <f>53+19+27</f>
        <v>99</v>
      </c>
      <c r="E4" s="3556">
        <v>0.79</v>
      </c>
      <c r="F4" s="304">
        <v>0.84</v>
      </c>
    </row>
    <row r="5" spans="1:6" ht="24.5" customHeight="1" x14ac:dyDescent="0.35">
      <c r="A5" s="3552" t="s">
        <v>70</v>
      </c>
      <c r="B5" s="38" t="s">
        <v>69</v>
      </c>
      <c r="C5" s="580">
        <v>0.04</v>
      </c>
      <c r="D5" s="580">
        <v>0.61</v>
      </c>
      <c r="E5" s="577">
        <v>7.0000000000000007E-2</v>
      </c>
      <c r="F5" s="3550">
        <v>4.3299999999999998E-2</v>
      </c>
    </row>
    <row r="6" spans="1:6" ht="24.5" customHeight="1" x14ac:dyDescent="0.35">
      <c r="A6" s="3553" t="s">
        <v>109</v>
      </c>
      <c r="B6" s="38" t="s">
        <v>108</v>
      </c>
      <c r="C6" s="3509">
        <v>23</v>
      </c>
      <c r="D6" s="3509">
        <v>1531</v>
      </c>
      <c r="E6" s="577">
        <v>0.02</v>
      </c>
      <c r="F6" s="3550">
        <v>0.01</v>
      </c>
    </row>
    <row r="7" spans="1:6" ht="24.5" customHeight="1" x14ac:dyDescent="0.35">
      <c r="A7" s="15" t="s">
        <v>801</v>
      </c>
      <c r="B7" s="38" t="s">
        <v>802</v>
      </c>
      <c r="C7" s="3509">
        <v>12</v>
      </c>
      <c r="D7" s="3509">
        <v>16</v>
      </c>
      <c r="E7" s="98">
        <v>0.75</v>
      </c>
      <c r="F7" s="3551">
        <v>0.87</v>
      </c>
    </row>
    <row r="8" spans="1:6" ht="24.5" customHeight="1" x14ac:dyDescent="0.35">
      <c r="A8" s="3552" t="s">
        <v>451</v>
      </c>
      <c r="B8" s="38" t="s">
        <v>450</v>
      </c>
      <c r="C8" s="24">
        <v>5872</v>
      </c>
      <c r="D8" s="24">
        <v>7500</v>
      </c>
      <c r="E8" s="98">
        <v>0.78</v>
      </c>
      <c r="F8" s="304">
        <v>0.86</v>
      </c>
    </row>
    <row r="9" spans="1:6" ht="19.5" customHeight="1" x14ac:dyDescent="0.35">
      <c r="A9" s="49" t="s">
        <v>616</v>
      </c>
      <c r="B9" s="39" t="s">
        <v>615</v>
      </c>
      <c r="C9" s="14">
        <v>19832</v>
      </c>
      <c r="D9" s="14">
        <v>22349</v>
      </c>
      <c r="E9" s="577">
        <v>0.88737751129804465</v>
      </c>
      <c r="F9" s="305">
        <v>0.85</v>
      </c>
    </row>
    <row r="10" spans="1:6" ht="24.5" customHeight="1" x14ac:dyDescent="0.35">
      <c r="A10" s="49" t="s">
        <v>655</v>
      </c>
      <c r="B10" s="39" t="s">
        <v>654</v>
      </c>
      <c r="C10" s="597">
        <v>0.28999999999999998</v>
      </c>
      <c r="D10" s="597">
        <v>0.32</v>
      </c>
      <c r="E10" s="98">
        <v>0.91</v>
      </c>
      <c r="F10" s="304">
        <v>0.93</v>
      </c>
    </row>
  </sheetData>
  <mergeCells count="6">
    <mergeCell ref="F1:F3"/>
    <mergeCell ref="D1:D3"/>
    <mergeCell ref="E1:E3"/>
    <mergeCell ref="A1:A3"/>
    <mergeCell ref="B1:B3"/>
    <mergeCell ref="C1:C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C08AF"/>
  </sheetPr>
  <dimension ref="B1:AB91"/>
  <sheetViews>
    <sheetView topLeftCell="A38" zoomScale="70" zoomScaleNormal="70" workbookViewId="0">
      <selection activeCell="J39" sqref="J39"/>
    </sheetView>
  </sheetViews>
  <sheetFormatPr baseColWidth="10" defaultColWidth="3.54296875" defaultRowHeight="14.5" x14ac:dyDescent="0.35"/>
  <cols>
    <col min="1" max="1" width="3.54296875" style="602"/>
    <col min="2" max="2" width="2.81640625" style="602" customWidth="1"/>
    <col min="3" max="6" width="2.54296875" style="602" customWidth="1"/>
    <col min="7" max="7" width="4.453125" style="602" customWidth="1"/>
    <col min="8" max="8" width="19.81640625" style="602" customWidth="1"/>
    <col min="9" max="9" width="20.81640625" style="602" customWidth="1"/>
    <col min="10" max="10" width="13.54296875" style="602" customWidth="1"/>
    <col min="11" max="12" width="3.453125" style="602" customWidth="1"/>
    <col min="13" max="15" width="2.54296875" style="602" customWidth="1"/>
    <col min="16" max="17" width="3.453125" style="602" customWidth="1"/>
    <col min="18" max="18" width="3.54296875" style="602"/>
    <col min="19" max="19" width="3.453125" style="602" customWidth="1"/>
    <col min="20" max="20" width="7.453125" style="602" customWidth="1"/>
    <col min="21" max="21" width="3.453125" style="602" customWidth="1"/>
    <col min="22" max="22" width="3.54296875" style="602"/>
    <col min="23" max="25" width="5" style="602" customWidth="1"/>
    <col min="26" max="26" width="6.54296875" style="602" customWidth="1"/>
    <col min="27" max="27" width="4.1796875" style="602" customWidth="1"/>
    <col min="28" max="28" width="2" style="602" customWidth="1"/>
    <col min="29" max="16384" width="3.54296875" style="602"/>
  </cols>
  <sheetData>
    <row r="1" spans="2:28" ht="15" thickBot="1" x14ac:dyDescent="0.4">
      <c r="B1" s="505"/>
      <c r="C1" s="505"/>
      <c r="D1" s="505"/>
      <c r="E1" s="505"/>
      <c r="F1" s="505"/>
    </row>
    <row r="2" spans="2:28" ht="45.75" customHeight="1" x14ac:dyDescent="0.35">
      <c r="B2" s="858"/>
      <c r="C2" s="859"/>
      <c r="D2" s="859"/>
      <c r="E2" s="859"/>
      <c r="F2" s="859"/>
      <c r="G2" s="859"/>
      <c r="H2" s="860" t="s">
        <v>0</v>
      </c>
      <c r="I2" s="860"/>
      <c r="J2" s="860"/>
      <c r="K2" s="860"/>
      <c r="L2" s="860"/>
      <c r="M2" s="860"/>
      <c r="N2" s="860"/>
      <c r="O2" s="860"/>
      <c r="P2" s="860"/>
      <c r="Q2" s="860"/>
      <c r="R2" s="860"/>
      <c r="S2" s="860"/>
      <c r="T2" s="860"/>
      <c r="U2" s="860"/>
      <c r="V2" s="860"/>
      <c r="W2" s="860"/>
      <c r="X2" s="860"/>
      <c r="Y2" s="860"/>
      <c r="Z2" s="860"/>
      <c r="AA2" s="860"/>
      <c r="AB2" s="861"/>
    </row>
    <row r="3" spans="2:28" x14ac:dyDescent="0.35">
      <c r="B3" s="704"/>
      <c r="C3" s="705"/>
      <c r="D3" s="705"/>
      <c r="E3" s="705"/>
      <c r="F3" s="705"/>
      <c r="G3" s="705"/>
      <c r="H3" s="862" t="s">
        <v>959</v>
      </c>
      <c r="I3" s="862"/>
      <c r="J3" s="862"/>
      <c r="K3" s="862"/>
      <c r="L3" s="862"/>
      <c r="M3" s="862"/>
      <c r="N3" s="862"/>
      <c r="O3" s="862"/>
      <c r="P3" s="862" t="s">
        <v>71</v>
      </c>
      <c r="Q3" s="862"/>
      <c r="R3" s="862"/>
      <c r="S3" s="862"/>
      <c r="T3" s="862"/>
      <c r="U3" s="862"/>
      <c r="V3" s="862"/>
      <c r="W3" s="862"/>
      <c r="X3" s="862"/>
      <c r="Y3" s="862"/>
      <c r="Z3" s="862"/>
      <c r="AA3" s="862"/>
      <c r="AB3" s="863"/>
    </row>
    <row r="4" spans="2:28" ht="15" thickBot="1" x14ac:dyDescent="0.4">
      <c r="B4" s="707"/>
      <c r="C4" s="708"/>
      <c r="D4" s="708"/>
      <c r="E4" s="708"/>
      <c r="F4" s="708"/>
      <c r="G4" s="708"/>
      <c r="H4" s="864" t="s">
        <v>960</v>
      </c>
      <c r="I4" s="864"/>
      <c r="J4" s="864"/>
      <c r="K4" s="864"/>
      <c r="L4" s="864"/>
      <c r="M4" s="864"/>
      <c r="N4" s="864"/>
      <c r="O4" s="864"/>
      <c r="P4" s="864"/>
      <c r="Q4" s="864"/>
      <c r="R4" s="864"/>
      <c r="S4" s="864"/>
      <c r="T4" s="864"/>
      <c r="U4" s="864"/>
      <c r="V4" s="864"/>
      <c r="W4" s="864"/>
      <c r="X4" s="864"/>
      <c r="Y4" s="864"/>
      <c r="Z4" s="864"/>
      <c r="AA4" s="864"/>
      <c r="AB4" s="865"/>
    </row>
    <row r="5" spans="2:28" ht="6" customHeight="1" thickBot="1" x14ac:dyDescent="0.4">
      <c r="B5" s="691"/>
      <c r="C5" s="691"/>
      <c r="D5" s="691"/>
      <c r="E5" s="691"/>
      <c r="F5" s="691"/>
      <c r="G5" s="691"/>
      <c r="H5" s="691"/>
      <c r="I5" s="691"/>
      <c r="J5" s="691"/>
      <c r="K5" s="691"/>
      <c r="L5" s="691"/>
      <c r="M5" s="691"/>
      <c r="N5" s="691"/>
      <c r="O5" s="691"/>
      <c r="P5" s="691"/>
      <c r="Q5" s="691"/>
      <c r="R5" s="691"/>
      <c r="S5" s="691"/>
      <c r="T5" s="691"/>
      <c r="U5" s="691"/>
      <c r="V5" s="691"/>
      <c r="W5" s="691"/>
      <c r="X5" s="691"/>
      <c r="Y5" s="691"/>
      <c r="Z5" s="691"/>
      <c r="AA5" s="691"/>
      <c r="AB5" s="691"/>
    </row>
    <row r="6" spans="2:28" ht="13" customHeight="1" x14ac:dyDescent="0.35">
      <c r="B6" s="843" t="s">
        <v>961</v>
      </c>
      <c r="C6" s="844"/>
      <c r="D6" s="844"/>
      <c r="E6" s="844"/>
      <c r="F6" s="844"/>
      <c r="G6" s="844"/>
      <c r="H6" s="844"/>
      <c r="I6" s="847">
        <v>45231</v>
      </c>
      <c r="J6" s="798" t="s">
        <v>4</v>
      </c>
      <c r="K6" s="800"/>
      <c r="L6" s="1034" t="s">
        <v>995</v>
      </c>
      <c r="M6" s="1035"/>
      <c r="N6" s="1035"/>
      <c r="O6" s="1035"/>
      <c r="P6" s="1035"/>
      <c r="Q6" s="1035"/>
      <c r="R6" s="1035"/>
      <c r="S6" s="1035"/>
      <c r="T6" s="1035"/>
      <c r="U6" s="1035"/>
      <c r="V6" s="1035"/>
      <c r="W6" s="1035"/>
      <c r="X6" s="1035"/>
      <c r="Y6" s="1035"/>
      <c r="Z6" s="1035"/>
      <c r="AA6" s="1035"/>
      <c r="AB6" s="1036"/>
    </row>
    <row r="7" spans="2:28" ht="13" customHeight="1" thickBot="1" x14ac:dyDescent="0.4">
      <c r="B7" s="845"/>
      <c r="C7" s="846"/>
      <c r="D7" s="846"/>
      <c r="E7" s="846"/>
      <c r="F7" s="846"/>
      <c r="G7" s="846"/>
      <c r="H7" s="846"/>
      <c r="I7" s="848"/>
      <c r="J7" s="801"/>
      <c r="K7" s="803"/>
      <c r="L7" s="1037"/>
      <c r="M7" s="1038"/>
      <c r="N7" s="1038"/>
      <c r="O7" s="1038"/>
      <c r="P7" s="1038"/>
      <c r="Q7" s="1038"/>
      <c r="R7" s="1038"/>
      <c r="S7" s="1038"/>
      <c r="T7" s="1038"/>
      <c r="U7" s="1038"/>
      <c r="V7" s="1038"/>
      <c r="W7" s="1038"/>
      <c r="X7" s="1038"/>
      <c r="Y7" s="1038"/>
      <c r="Z7" s="1038"/>
      <c r="AA7" s="1038"/>
      <c r="AB7" s="1039"/>
    </row>
    <row r="8" spans="2:28" ht="6" customHeight="1" thickBot="1" x14ac:dyDescent="0.4">
      <c r="B8" s="825"/>
      <c r="C8" s="826"/>
      <c r="D8" s="826"/>
      <c r="E8" s="826"/>
      <c r="F8" s="826"/>
      <c r="G8" s="826"/>
      <c r="H8" s="826"/>
      <c r="I8" s="826"/>
      <c r="J8" s="826"/>
      <c r="K8" s="826"/>
      <c r="L8" s="826"/>
      <c r="M8" s="826"/>
      <c r="N8" s="826"/>
      <c r="O8" s="826"/>
      <c r="P8" s="826"/>
      <c r="Q8" s="826"/>
      <c r="R8" s="826"/>
      <c r="S8" s="826"/>
      <c r="T8" s="826"/>
      <c r="U8" s="826"/>
      <c r="V8" s="826"/>
      <c r="W8" s="826"/>
      <c r="X8" s="826"/>
      <c r="Y8" s="826"/>
      <c r="Z8" s="826"/>
      <c r="AA8" s="826"/>
      <c r="AB8" s="827"/>
    </row>
    <row r="9" spans="2:28" ht="29.5" customHeight="1" thickBot="1" x14ac:dyDescent="0.4">
      <c r="B9" s="721" t="s">
        <v>963</v>
      </c>
      <c r="C9" s="722"/>
      <c r="D9" s="722"/>
      <c r="E9" s="722"/>
      <c r="F9" s="722"/>
      <c r="G9" s="722"/>
      <c r="H9" s="723"/>
      <c r="I9" s="855" t="s">
        <v>964</v>
      </c>
      <c r="J9" s="856"/>
      <c r="K9" s="856"/>
      <c r="L9" s="856"/>
      <c r="M9" s="856"/>
      <c r="N9" s="856"/>
      <c r="O9" s="856"/>
      <c r="P9" s="856"/>
      <c r="Q9" s="856"/>
      <c r="R9" s="856"/>
      <c r="S9" s="856"/>
      <c r="T9" s="856"/>
      <c r="U9" s="856"/>
      <c r="V9" s="856"/>
      <c r="W9" s="856"/>
      <c r="X9" s="856"/>
      <c r="Y9" s="856"/>
      <c r="Z9" s="856"/>
      <c r="AA9" s="856"/>
      <c r="AB9" s="857"/>
    </row>
    <row r="10" spans="2:28" ht="6" customHeight="1" thickBot="1" x14ac:dyDescent="0.4">
      <c r="B10" s="825"/>
      <c r="C10" s="826"/>
      <c r="D10" s="826"/>
      <c r="E10" s="826"/>
      <c r="F10" s="826"/>
      <c r="G10" s="826"/>
      <c r="H10" s="826"/>
      <c r="I10" s="826"/>
      <c r="J10" s="826"/>
      <c r="K10" s="826"/>
      <c r="L10" s="826"/>
      <c r="M10" s="826"/>
      <c r="N10" s="826"/>
      <c r="O10" s="826"/>
      <c r="P10" s="826"/>
      <c r="Q10" s="826"/>
      <c r="R10" s="826"/>
      <c r="S10" s="826"/>
      <c r="T10" s="826"/>
      <c r="U10" s="826"/>
      <c r="V10" s="826"/>
      <c r="W10" s="826"/>
      <c r="X10" s="826"/>
      <c r="Y10" s="826"/>
      <c r="Z10" s="826"/>
      <c r="AA10" s="826"/>
      <c r="AB10" s="827"/>
    </row>
    <row r="11" spans="2:28" ht="16" customHeight="1" thickBot="1" x14ac:dyDescent="0.4">
      <c r="B11" s="798" t="s">
        <v>5</v>
      </c>
      <c r="C11" s="799"/>
      <c r="D11" s="799"/>
      <c r="E11" s="799"/>
      <c r="F11" s="799"/>
      <c r="G11" s="799"/>
      <c r="H11" s="800"/>
      <c r="I11" s="828" t="s">
        <v>996</v>
      </c>
      <c r="J11" s="829"/>
      <c r="K11" s="829"/>
      <c r="L11" s="829"/>
      <c r="M11" s="829"/>
      <c r="N11" s="829"/>
      <c r="O11" s="829"/>
      <c r="P11" s="830"/>
      <c r="Q11" s="834" t="s">
        <v>524</v>
      </c>
      <c r="R11" s="835"/>
      <c r="S11" s="835"/>
      <c r="T11" s="835"/>
      <c r="U11" s="836"/>
      <c r="V11" s="834" t="s">
        <v>7</v>
      </c>
      <c r="W11" s="835"/>
      <c r="X11" s="835"/>
      <c r="Y11" s="836"/>
      <c r="Z11" s="721" t="s">
        <v>8</v>
      </c>
      <c r="AA11" s="722"/>
      <c r="AB11" s="723"/>
    </row>
    <row r="12" spans="2:28" ht="24" customHeight="1" thickBot="1" x14ac:dyDescent="0.4">
      <c r="B12" s="801"/>
      <c r="C12" s="802"/>
      <c r="D12" s="802"/>
      <c r="E12" s="802"/>
      <c r="F12" s="802"/>
      <c r="G12" s="802"/>
      <c r="H12" s="803"/>
      <c r="I12" s="831"/>
      <c r="J12" s="832"/>
      <c r="K12" s="832"/>
      <c r="L12" s="832"/>
      <c r="M12" s="832"/>
      <c r="N12" s="832"/>
      <c r="O12" s="832"/>
      <c r="P12" s="833"/>
      <c r="Q12" s="837" t="s">
        <v>310</v>
      </c>
      <c r="R12" s="838"/>
      <c r="S12" s="838"/>
      <c r="T12" s="838"/>
      <c r="U12" s="839"/>
      <c r="V12" s="840" t="s">
        <v>109</v>
      </c>
      <c r="W12" s="841"/>
      <c r="X12" s="841"/>
      <c r="Y12" s="842"/>
      <c r="Z12" s="837">
        <v>1</v>
      </c>
      <c r="AA12" s="838"/>
      <c r="AB12" s="839"/>
    </row>
    <row r="13" spans="2:28" ht="6" customHeight="1" thickBot="1" x14ac:dyDescent="0.4">
      <c r="B13" s="733"/>
      <c r="C13" s="734"/>
      <c r="D13" s="734"/>
      <c r="E13" s="734"/>
      <c r="F13" s="734"/>
      <c r="G13" s="734"/>
      <c r="H13" s="734"/>
      <c r="I13" s="734"/>
      <c r="J13" s="734"/>
      <c r="K13" s="734"/>
      <c r="L13" s="734"/>
      <c r="M13" s="734"/>
      <c r="N13" s="734"/>
      <c r="O13" s="734"/>
      <c r="P13" s="734"/>
      <c r="Q13" s="734"/>
      <c r="R13" s="734"/>
      <c r="S13" s="734"/>
      <c r="T13" s="734"/>
      <c r="U13" s="734"/>
      <c r="V13" s="734"/>
      <c r="W13" s="734"/>
      <c r="X13" s="734"/>
      <c r="Y13" s="734"/>
      <c r="Z13" s="734"/>
      <c r="AA13" s="734"/>
      <c r="AB13" s="735"/>
    </row>
    <row r="14" spans="2:28" ht="16" customHeight="1" thickBot="1" x14ac:dyDescent="0.4">
      <c r="B14" s="798" t="s">
        <v>10</v>
      </c>
      <c r="C14" s="799"/>
      <c r="D14" s="799"/>
      <c r="E14" s="799"/>
      <c r="F14" s="799"/>
      <c r="G14" s="799"/>
      <c r="H14" s="800"/>
      <c r="I14" s="724" t="s">
        <v>110</v>
      </c>
      <c r="J14" s="725"/>
      <c r="K14" s="725"/>
      <c r="L14" s="725"/>
      <c r="M14" s="725"/>
      <c r="N14" s="725"/>
      <c r="O14" s="725"/>
      <c r="P14" s="725"/>
      <c r="Q14" s="725"/>
      <c r="R14" s="725"/>
      <c r="S14" s="725"/>
      <c r="T14" s="725"/>
      <c r="U14" s="726"/>
      <c r="V14" s="721" t="s">
        <v>966</v>
      </c>
      <c r="W14" s="722"/>
      <c r="X14" s="722"/>
      <c r="Y14" s="722"/>
      <c r="Z14" s="722"/>
      <c r="AA14" s="722"/>
      <c r="AB14" s="723"/>
    </row>
    <row r="15" spans="2:28" ht="28.5" customHeight="1" thickBot="1" x14ac:dyDescent="0.4">
      <c r="B15" s="801"/>
      <c r="C15" s="802"/>
      <c r="D15" s="802"/>
      <c r="E15" s="802"/>
      <c r="F15" s="802"/>
      <c r="G15" s="802"/>
      <c r="H15" s="803"/>
      <c r="I15" s="730"/>
      <c r="J15" s="731"/>
      <c r="K15" s="731"/>
      <c r="L15" s="731"/>
      <c r="M15" s="731"/>
      <c r="N15" s="731"/>
      <c r="O15" s="731"/>
      <c r="P15" s="731"/>
      <c r="Q15" s="731"/>
      <c r="R15" s="731"/>
      <c r="S15" s="731"/>
      <c r="T15" s="731"/>
      <c r="U15" s="732"/>
      <c r="V15" s="815" t="s">
        <v>997</v>
      </c>
      <c r="W15" s="816"/>
      <c r="X15" s="816"/>
      <c r="Y15" s="816"/>
      <c r="Z15" s="816"/>
      <c r="AA15" s="816"/>
      <c r="AB15" s="817"/>
    </row>
    <row r="16" spans="2:28" ht="6" customHeight="1" thickBot="1" x14ac:dyDescent="0.4">
      <c r="B16" s="733"/>
      <c r="C16" s="734"/>
      <c r="D16" s="734"/>
      <c r="E16" s="734"/>
      <c r="F16" s="734"/>
      <c r="G16" s="734"/>
      <c r="H16" s="734"/>
      <c r="I16" s="734"/>
      <c r="J16" s="734"/>
      <c r="K16" s="734"/>
      <c r="L16" s="734"/>
      <c r="M16" s="734"/>
      <c r="N16" s="734"/>
      <c r="O16" s="734"/>
      <c r="P16" s="734"/>
      <c r="Q16" s="734"/>
      <c r="R16" s="734"/>
      <c r="S16" s="734"/>
      <c r="T16" s="734"/>
      <c r="U16" s="734"/>
      <c r="V16" s="734"/>
      <c r="W16" s="734"/>
      <c r="X16" s="734"/>
      <c r="Y16" s="734"/>
      <c r="Z16" s="734"/>
      <c r="AA16" s="734"/>
      <c r="AB16" s="735"/>
    </row>
    <row r="17" spans="2:28" ht="42" customHeight="1" thickBot="1" x14ac:dyDescent="0.4">
      <c r="B17" s="721" t="s">
        <v>13</v>
      </c>
      <c r="C17" s="722"/>
      <c r="D17" s="722"/>
      <c r="E17" s="722"/>
      <c r="F17" s="722"/>
      <c r="G17" s="722"/>
      <c r="H17" s="723"/>
      <c r="I17" s="818" t="s">
        <v>111</v>
      </c>
      <c r="J17" s="813"/>
      <c r="K17" s="813"/>
      <c r="L17" s="813"/>
      <c r="M17" s="813"/>
      <c r="N17" s="813"/>
      <c r="O17" s="813"/>
      <c r="P17" s="813"/>
      <c r="Q17" s="813"/>
      <c r="R17" s="813"/>
      <c r="S17" s="813"/>
      <c r="T17" s="813"/>
      <c r="U17" s="813"/>
      <c r="V17" s="813"/>
      <c r="W17" s="813"/>
      <c r="X17" s="813"/>
      <c r="Y17" s="813"/>
      <c r="Z17" s="813"/>
      <c r="AA17" s="813"/>
      <c r="AB17" s="814"/>
    </row>
    <row r="18" spans="2:28" ht="6" customHeight="1" thickBot="1" x14ac:dyDescent="0.4">
      <c r="B18" s="733"/>
      <c r="C18" s="734"/>
      <c r="D18" s="734"/>
      <c r="E18" s="734"/>
      <c r="F18" s="734"/>
      <c r="G18" s="734"/>
      <c r="H18" s="734"/>
      <c r="I18" s="734"/>
      <c r="J18" s="734"/>
      <c r="K18" s="734"/>
      <c r="L18" s="734"/>
      <c r="M18" s="734"/>
      <c r="N18" s="734"/>
      <c r="O18" s="734"/>
      <c r="P18" s="734"/>
      <c r="Q18" s="734"/>
      <c r="R18" s="734"/>
      <c r="S18" s="734"/>
      <c r="T18" s="734"/>
      <c r="U18" s="734"/>
      <c r="V18" s="734"/>
      <c r="W18" s="734"/>
      <c r="X18" s="734"/>
      <c r="Y18" s="734"/>
      <c r="Z18" s="734"/>
      <c r="AA18" s="734"/>
      <c r="AB18" s="735"/>
    </row>
    <row r="19" spans="2:28" ht="42" customHeight="1" thickBot="1" x14ac:dyDescent="0.4">
      <c r="B19" s="721" t="s">
        <v>967</v>
      </c>
      <c r="C19" s="722"/>
      <c r="D19" s="722"/>
      <c r="E19" s="722"/>
      <c r="F19" s="722"/>
      <c r="G19" s="722"/>
      <c r="H19" s="723"/>
      <c r="I19" s="818" t="s">
        <v>112</v>
      </c>
      <c r="J19" s="813"/>
      <c r="K19" s="813"/>
      <c r="L19" s="813"/>
      <c r="M19" s="813"/>
      <c r="N19" s="813"/>
      <c r="O19" s="813"/>
      <c r="P19" s="813"/>
      <c r="Q19" s="813"/>
      <c r="R19" s="813"/>
      <c r="S19" s="813"/>
      <c r="T19" s="813"/>
      <c r="U19" s="813"/>
      <c r="V19" s="813"/>
      <c r="W19" s="813"/>
      <c r="X19" s="813"/>
      <c r="Y19" s="813"/>
      <c r="Z19" s="813"/>
      <c r="AA19" s="813"/>
      <c r="AB19" s="814"/>
    </row>
    <row r="20" spans="2:28" ht="6" customHeight="1" thickBot="1" x14ac:dyDescent="0.4">
      <c r="B20" s="733"/>
      <c r="C20" s="734"/>
      <c r="D20" s="734"/>
      <c r="E20" s="734"/>
      <c r="F20" s="734"/>
      <c r="G20" s="734"/>
      <c r="H20" s="734"/>
      <c r="I20" s="734"/>
      <c r="J20" s="734"/>
      <c r="K20" s="734"/>
      <c r="L20" s="734"/>
      <c r="M20" s="734"/>
      <c r="N20" s="734"/>
      <c r="O20" s="734"/>
      <c r="P20" s="734"/>
      <c r="Q20" s="734"/>
      <c r="R20" s="734"/>
      <c r="S20" s="734"/>
      <c r="T20" s="734"/>
      <c r="U20" s="734"/>
      <c r="V20" s="734"/>
      <c r="W20" s="734"/>
      <c r="X20" s="734"/>
      <c r="Y20" s="734"/>
      <c r="Z20" s="734"/>
      <c r="AA20" s="734"/>
      <c r="AB20" s="735"/>
    </row>
    <row r="21" spans="2:28" ht="36.65" customHeight="1" thickBot="1" x14ac:dyDescent="0.4">
      <c r="B21" s="721" t="s">
        <v>530</v>
      </c>
      <c r="C21" s="722"/>
      <c r="D21" s="722"/>
      <c r="E21" s="722"/>
      <c r="F21" s="722"/>
      <c r="G21" s="723"/>
      <c r="H21" s="815" t="s">
        <v>21</v>
      </c>
      <c r="I21" s="816"/>
      <c r="J21" s="817"/>
      <c r="K21" s="721" t="s">
        <v>969</v>
      </c>
      <c r="L21" s="722"/>
      <c r="M21" s="722"/>
      <c r="N21" s="722"/>
      <c r="O21" s="722"/>
      <c r="P21" s="722"/>
      <c r="Q21" s="722"/>
      <c r="R21" s="722"/>
      <c r="S21" s="722"/>
      <c r="T21" s="723"/>
      <c r="U21" s="818" t="s">
        <v>30</v>
      </c>
      <c r="V21" s="813"/>
      <c r="W21" s="813"/>
      <c r="X21" s="813"/>
      <c r="Y21" s="813"/>
      <c r="Z21" s="813"/>
      <c r="AA21" s="813"/>
      <c r="AB21" s="814"/>
    </row>
    <row r="22" spans="2:28" ht="6" customHeight="1" thickBot="1" x14ac:dyDescent="0.4">
      <c r="B22" s="690"/>
      <c r="C22" s="691"/>
      <c r="D22" s="691"/>
      <c r="E22" s="691"/>
      <c r="F22" s="691"/>
      <c r="G22" s="691"/>
      <c r="H22" s="691"/>
      <c r="I22" s="691"/>
      <c r="J22" s="691"/>
      <c r="K22" s="691"/>
      <c r="L22" s="691"/>
      <c r="M22" s="691"/>
      <c r="N22" s="691"/>
      <c r="O22" s="691"/>
      <c r="P22" s="691"/>
      <c r="Q22" s="691"/>
      <c r="R22" s="691"/>
      <c r="S22" s="691"/>
      <c r="T22" s="691"/>
      <c r="U22" s="691"/>
      <c r="V22" s="691"/>
      <c r="W22" s="691"/>
      <c r="X22" s="691"/>
      <c r="Y22" s="691"/>
      <c r="Z22" s="691"/>
      <c r="AA22" s="691"/>
      <c r="AB22" s="692"/>
    </row>
    <row r="23" spans="2:28" ht="33" customHeight="1" thickBot="1" x14ac:dyDescent="0.4">
      <c r="B23" s="721" t="s">
        <v>970</v>
      </c>
      <c r="C23" s="722"/>
      <c r="D23" s="722"/>
      <c r="E23" s="722"/>
      <c r="F23" s="722"/>
      <c r="G23" s="722"/>
      <c r="H23" s="723"/>
      <c r="I23" s="818" t="s">
        <v>114</v>
      </c>
      <c r="J23" s="813"/>
      <c r="K23" s="813"/>
      <c r="L23" s="813"/>
      <c r="M23" s="813"/>
      <c r="N23" s="813"/>
      <c r="O23" s="813"/>
      <c r="P23" s="813"/>
      <c r="Q23" s="813"/>
      <c r="R23" s="813"/>
      <c r="S23" s="813"/>
      <c r="T23" s="813"/>
      <c r="U23" s="813"/>
      <c r="V23" s="813"/>
      <c r="W23" s="813"/>
      <c r="X23" s="813"/>
      <c r="Y23" s="813"/>
      <c r="Z23" s="813"/>
      <c r="AA23" s="813"/>
      <c r="AB23" s="814"/>
    </row>
    <row r="24" spans="2:28" ht="6" customHeight="1" thickBot="1" x14ac:dyDescent="0.4">
      <c r="B24" s="733"/>
      <c r="C24" s="734"/>
      <c r="D24" s="734"/>
      <c r="E24" s="734"/>
      <c r="F24" s="734"/>
      <c r="G24" s="734"/>
      <c r="H24" s="734"/>
      <c r="I24" s="734"/>
      <c r="J24" s="734"/>
      <c r="K24" s="734"/>
      <c r="L24" s="734"/>
      <c r="M24" s="734"/>
      <c r="N24" s="734"/>
      <c r="O24" s="734"/>
      <c r="P24" s="734"/>
      <c r="Q24" s="734"/>
      <c r="R24" s="734"/>
      <c r="S24" s="734"/>
      <c r="T24" s="734"/>
      <c r="U24" s="734"/>
      <c r="V24" s="734"/>
      <c r="W24" s="734"/>
      <c r="X24" s="734"/>
      <c r="Y24" s="734"/>
      <c r="Z24" s="734"/>
      <c r="AA24" s="734"/>
      <c r="AB24" s="735"/>
    </row>
    <row r="25" spans="2:28" ht="26.5" customHeight="1" thickBot="1" x14ac:dyDescent="0.4">
      <c r="B25" s="721" t="s">
        <v>314</v>
      </c>
      <c r="C25" s="722"/>
      <c r="D25" s="722"/>
      <c r="E25" s="722"/>
      <c r="F25" s="722"/>
      <c r="G25" s="722"/>
      <c r="H25" s="722"/>
      <c r="I25" s="722"/>
      <c r="J25" s="722"/>
      <c r="K25" s="722"/>
      <c r="L25" s="722"/>
      <c r="M25" s="615"/>
      <c r="N25" s="721" t="s">
        <v>24</v>
      </c>
      <c r="O25" s="722"/>
      <c r="P25" s="722"/>
      <c r="Q25" s="722"/>
      <c r="R25" s="722"/>
      <c r="S25" s="722"/>
      <c r="T25" s="722"/>
      <c r="U25" s="722"/>
      <c r="V25" s="722"/>
      <c r="W25" s="722"/>
      <c r="X25" s="722"/>
      <c r="Y25" s="722"/>
      <c r="Z25" s="722"/>
      <c r="AA25" s="722"/>
      <c r="AB25" s="723"/>
    </row>
    <row r="26" spans="2:28" ht="48.65" customHeight="1" thickBot="1" x14ac:dyDescent="0.4">
      <c r="B26" s="810" t="s">
        <v>78</v>
      </c>
      <c r="C26" s="811"/>
      <c r="D26" s="811"/>
      <c r="E26" s="811"/>
      <c r="F26" s="811"/>
      <c r="G26" s="811"/>
      <c r="H26" s="811"/>
      <c r="I26" s="811"/>
      <c r="J26" s="811"/>
      <c r="K26" s="811"/>
      <c r="L26" s="811"/>
      <c r="M26" s="812"/>
      <c r="N26" s="813" t="s">
        <v>998</v>
      </c>
      <c r="O26" s="813"/>
      <c r="P26" s="813"/>
      <c r="Q26" s="813"/>
      <c r="R26" s="813"/>
      <c r="S26" s="813"/>
      <c r="T26" s="813"/>
      <c r="U26" s="813"/>
      <c r="V26" s="813"/>
      <c r="W26" s="813"/>
      <c r="X26" s="813"/>
      <c r="Y26" s="813"/>
      <c r="Z26" s="813"/>
      <c r="AA26" s="813"/>
      <c r="AB26" s="814"/>
    </row>
    <row r="27" spans="2:28" ht="6" customHeight="1" thickBot="1" x14ac:dyDescent="0.4">
      <c r="B27" s="733"/>
      <c r="C27" s="734"/>
      <c r="D27" s="734"/>
      <c r="E27" s="734"/>
      <c r="F27" s="734"/>
      <c r="G27" s="734"/>
      <c r="H27" s="734"/>
      <c r="I27" s="734"/>
      <c r="J27" s="734"/>
      <c r="K27" s="734"/>
      <c r="L27" s="734"/>
      <c r="M27" s="734"/>
      <c r="N27" s="734"/>
      <c r="O27" s="734"/>
      <c r="P27" s="734"/>
      <c r="Q27" s="734"/>
      <c r="R27" s="734"/>
      <c r="S27" s="734"/>
      <c r="T27" s="734"/>
      <c r="U27" s="734"/>
      <c r="V27" s="734"/>
      <c r="W27" s="734"/>
      <c r="X27" s="734"/>
      <c r="Y27" s="734"/>
      <c r="Z27" s="734"/>
      <c r="AA27" s="734"/>
      <c r="AB27" s="735"/>
    </row>
    <row r="28" spans="2:28" ht="18" customHeight="1" thickBot="1" x14ac:dyDescent="0.4">
      <c r="B28" s="798" t="s">
        <v>972</v>
      </c>
      <c r="C28" s="799"/>
      <c r="D28" s="799"/>
      <c r="E28" s="799"/>
      <c r="F28" s="799"/>
      <c r="G28" s="799"/>
      <c r="H28" s="800"/>
      <c r="I28" s="804" t="s">
        <v>999</v>
      </c>
      <c r="J28" s="805"/>
      <c r="K28" s="805"/>
      <c r="L28" s="806"/>
      <c r="M28" s="721" t="s">
        <v>22</v>
      </c>
      <c r="N28" s="722"/>
      <c r="O28" s="722"/>
      <c r="P28" s="722"/>
      <c r="Q28" s="722"/>
      <c r="R28" s="722"/>
      <c r="S28" s="722"/>
      <c r="T28" s="722"/>
      <c r="U28" s="722"/>
      <c r="V28" s="722"/>
      <c r="W28" s="723"/>
      <c r="X28" s="721" t="s">
        <v>18</v>
      </c>
      <c r="Y28" s="722"/>
      <c r="Z28" s="722"/>
      <c r="AA28" s="722"/>
      <c r="AB28" s="723"/>
    </row>
    <row r="29" spans="2:28" ht="43.5" customHeight="1" thickBot="1" x14ac:dyDescent="0.4">
      <c r="B29" s="801"/>
      <c r="C29" s="802"/>
      <c r="D29" s="802"/>
      <c r="E29" s="802"/>
      <c r="F29" s="802"/>
      <c r="G29" s="802"/>
      <c r="H29" s="803"/>
      <c r="I29" s="807"/>
      <c r="J29" s="808"/>
      <c r="K29" s="808"/>
      <c r="L29" s="809"/>
      <c r="M29" s="837" t="s">
        <v>77</v>
      </c>
      <c r="N29" s="811"/>
      <c r="O29" s="811"/>
      <c r="P29" s="811"/>
      <c r="Q29" s="811"/>
      <c r="R29" s="811"/>
      <c r="S29" s="811"/>
      <c r="T29" s="811"/>
      <c r="U29" s="811"/>
      <c r="V29" s="811"/>
      <c r="W29" s="812"/>
      <c r="X29" s="810" t="s">
        <v>20</v>
      </c>
      <c r="Y29" s="811"/>
      <c r="Z29" s="811"/>
      <c r="AA29" s="811"/>
      <c r="AB29" s="812"/>
    </row>
    <row r="30" spans="2:28" ht="6" customHeight="1" thickBot="1" x14ac:dyDescent="0.4">
      <c r="B30" s="733"/>
      <c r="C30" s="734"/>
      <c r="D30" s="734"/>
      <c r="E30" s="734"/>
      <c r="F30" s="734"/>
      <c r="G30" s="734"/>
      <c r="H30" s="734"/>
      <c r="I30" s="734"/>
      <c r="J30" s="734"/>
      <c r="K30" s="734"/>
      <c r="L30" s="734"/>
      <c r="M30" s="734"/>
      <c r="N30" s="734"/>
      <c r="O30" s="734"/>
      <c r="P30" s="734"/>
      <c r="Q30" s="734"/>
      <c r="R30" s="734"/>
      <c r="S30" s="734"/>
      <c r="T30" s="734"/>
      <c r="U30" s="734"/>
      <c r="V30" s="734"/>
      <c r="W30" s="734"/>
      <c r="X30" s="734"/>
      <c r="Y30" s="734"/>
      <c r="Z30" s="734"/>
      <c r="AA30" s="734"/>
      <c r="AB30" s="735"/>
    </row>
    <row r="31" spans="2:28" ht="15" customHeight="1" thickBot="1" x14ac:dyDescent="0.4">
      <c r="B31" s="778" t="s">
        <v>975</v>
      </c>
      <c r="C31" s="779"/>
      <c r="D31" s="779"/>
      <c r="E31" s="779"/>
      <c r="F31" s="779"/>
      <c r="G31" s="779"/>
      <c r="H31" s="779"/>
      <c r="I31" s="779"/>
      <c r="J31" s="780"/>
      <c r="K31" s="787" t="s">
        <v>35</v>
      </c>
      <c r="L31" s="788"/>
      <c r="M31" s="788"/>
      <c r="N31" s="788"/>
      <c r="O31" s="788"/>
      <c r="P31" s="788"/>
      <c r="Q31" s="788"/>
      <c r="R31" s="788"/>
      <c r="S31" s="789" t="s">
        <v>36</v>
      </c>
      <c r="T31" s="789"/>
      <c r="U31" s="789"/>
      <c r="V31" s="789"/>
      <c r="W31" s="790"/>
      <c r="X31" s="791" t="s">
        <v>37</v>
      </c>
      <c r="Y31" s="792"/>
      <c r="Z31" s="793"/>
      <c r="AA31" s="793"/>
      <c r="AB31" s="794"/>
    </row>
    <row r="32" spans="2:28" ht="14.25" customHeight="1" x14ac:dyDescent="0.35">
      <c r="B32" s="781"/>
      <c r="C32" s="782"/>
      <c r="D32" s="782"/>
      <c r="E32" s="782"/>
      <c r="F32" s="782"/>
      <c r="G32" s="782"/>
      <c r="H32" s="782"/>
      <c r="I32" s="782"/>
      <c r="J32" s="783"/>
      <c r="K32" s="795" t="s">
        <v>38</v>
      </c>
      <c r="L32" s="771"/>
      <c r="M32" s="771"/>
      <c r="N32" s="771"/>
      <c r="O32" s="771" t="s">
        <v>39</v>
      </c>
      <c r="P32" s="771"/>
      <c r="Q32" s="771"/>
      <c r="R32" s="771"/>
      <c r="S32" s="771" t="s">
        <v>38</v>
      </c>
      <c r="T32" s="771"/>
      <c r="U32" s="771" t="s">
        <v>39</v>
      </c>
      <c r="V32" s="771"/>
      <c r="W32" s="771"/>
      <c r="X32" s="796" t="s">
        <v>38</v>
      </c>
      <c r="Y32" s="797"/>
      <c r="Z32" s="771" t="s">
        <v>39</v>
      </c>
      <c r="AA32" s="771"/>
      <c r="AB32" s="772"/>
    </row>
    <row r="33" spans="2:28" ht="27.75" customHeight="1" thickBot="1" x14ac:dyDescent="0.4">
      <c r="B33" s="784"/>
      <c r="C33" s="785"/>
      <c r="D33" s="785"/>
      <c r="E33" s="785"/>
      <c r="F33" s="785"/>
      <c r="G33" s="785"/>
      <c r="H33" s="785"/>
      <c r="I33" s="785"/>
      <c r="J33" s="786"/>
      <c r="K33" s="1028">
        <v>0.11</v>
      </c>
      <c r="L33" s="1029"/>
      <c r="M33" s="1029"/>
      <c r="N33" s="1030"/>
      <c r="O33" s="1031">
        <v>1</v>
      </c>
      <c r="P33" s="1029"/>
      <c r="Q33" s="1029"/>
      <c r="R33" s="1030"/>
      <c r="S33" s="1031">
        <v>0.01</v>
      </c>
      <c r="T33" s="1030"/>
      <c r="U33" s="1031">
        <v>0.1</v>
      </c>
      <c r="V33" s="1029"/>
      <c r="W33" s="1030"/>
      <c r="X33" s="1032">
        <v>0</v>
      </c>
      <c r="Y33" s="1032"/>
      <c r="Z33" s="1031">
        <v>0</v>
      </c>
      <c r="AA33" s="1029"/>
      <c r="AB33" s="1030"/>
    </row>
    <row r="34" spans="2:28" ht="6" customHeight="1" thickBot="1" x14ac:dyDescent="0.4">
      <c r="B34" s="733"/>
      <c r="C34" s="734"/>
      <c r="D34" s="734"/>
      <c r="E34" s="734"/>
      <c r="F34" s="734"/>
      <c r="G34" s="734"/>
      <c r="H34" s="734"/>
      <c r="I34" s="734"/>
      <c r="J34" s="734"/>
      <c r="K34" s="734"/>
      <c r="L34" s="734"/>
      <c r="M34" s="734"/>
      <c r="N34" s="734"/>
      <c r="O34" s="734"/>
      <c r="P34" s="734"/>
      <c r="Q34" s="734"/>
      <c r="R34" s="734"/>
      <c r="S34" s="734"/>
      <c r="T34" s="734"/>
      <c r="U34" s="734"/>
      <c r="V34" s="734"/>
      <c r="W34" s="734"/>
      <c r="X34" s="734"/>
      <c r="Y34" s="734"/>
      <c r="Z34" s="734"/>
      <c r="AA34" s="734"/>
      <c r="AB34" s="735"/>
    </row>
    <row r="35" spans="2:28" s="522" customFormat="1" ht="15" customHeight="1" thickBot="1" x14ac:dyDescent="0.4">
      <c r="B35" s="764" t="s">
        <v>40</v>
      </c>
      <c r="C35" s="765"/>
      <c r="D35" s="765"/>
      <c r="E35" s="765"/>
      <c r="F35" s="765"/>
      <c r="G35" s="765"/>
      <c r="H35" s="766"/>
      <c r="I35" s="766"/>
      <c r="J35" s="766"/>
      <c r="K35" s="765"/>
      <c r="L35" s="765"/>
      <c r="M35" s="765"/>
      <c r="N35" s="765"/>
      <c r="O35" s="765"/>
      <c r="P35" s="765"/>
      <c r="Q35" s="765"/>
      <c r="R35" s="765"/>
      <c r="S35" s="765"/>
      <c r="T35" s="765"/>
      <c r="U35" s="765"/>
      <c r="V35" s="765"/>
      <c r="W35" s="765"/>
      <c r="X35" s="765"/>
      <c r="Y35" s="765"/>
      <c r="Z35" s="765"/>
      <c r="AA35" s="765"/>
      <c r="AB35" s="767"/>
    </row>
    <row r="36" spans="2:28" s="522" customFormat="1" ht="44.25" customHeight="1" thickBot="1" x14ac:dyDescent="0.4">
      <c r="B36" s="1023" t="s">
        <v>41</v>
      </c>
      <c r="C36" s="766"/>
      <c r="D36" s="766"/>
      <c r="E36" s="766"/>
      <c r="F36" s="766"/>
      <c r="G36" s="1024"/>
      <c r="H36" s="603" t="s">
        <v>115</v>
      </c>
      <c r="I36" s="603" t="s">
        <v>116</v>
      </c>
      <c r="J36" s="603" t="s">
        <v>42</v>
      </c>
      <c r="K36" s="768" t="s">
        <v>43</v>
      </c>
      <c r="L36" s="769"/>
      <c r="M36" s="769"/>
      <c r="N36" s="769"/>
      <c r="O36" s="769"/>
      <c r="P36" s="769"/>
      <c r="Q36" s="769"/>
      <c r="R36" s="769"/>
      <c r="S36" s="769"/>
      <c r="T36" s="769"/>
      <c r="U36" s="769"/>
      <c r="V36" s="769"/>
      <c r="W36" s="769"/>
      <c r="X36" s="769"/>
      <c r="Y36" s="769"/>
      <c r="Z36" s="769"/>
      <c r="AA36" s="769"/>
      <c r="AB36" s="770"/>
    </row>
    <row r="37" spans="2:28" s="522" customFormat="1" ht="155.25" customHeight="1" x14ac:dyDescent="0.35">
      <c r="B37" s="1025" t="s">
        <v>538</v>
      </c>
      <c r="C37" s="1026"/>
      <c r="D37" s="1026"/>
      <c r="E37" s="1026"/>
      <c r="F37" s="1026"/>
      <c r="G37" s="1027"/>
      <c r="H37" s="468">
        <v>4</v>
      </c>
      <c r="I37" s="468">
        <v>954</v>
      </c>
      <c r="J37" s="469">
        <f>+H37/I37</f>
        <v>4.1928721174004195E-3</v>
      </c>
      <c r="K37" s="1020" t="s">
        <v>117</v>
      </c>
      <c r="L37" s="1021"/>
      <c r="M37" s="1021"/>
      <c r="N37" s="1021"/>
      <c r="O37" s="1021"/>
      <c r="P37" s="1021"/>
      <c r="Q37" s="1021"/>
      <c r="R37" s="1021"/>
      <c r="S37" s="1021"/>
      <c r="T37" s="1021"/>
      <c r="U37" s="1021"/>
      <c r="V37" s="1021"/>
      <c r="W37" s="1021"/>
      <c r="X37" s="1021"/>
      <c r="Y37" s="1021"/>
      <c r="Z37" s="1021"/>
      <c r="AA37" s="1021"/>
      <c r="AB37" s="1022"/>
    </row>
    <row r="38" spans="2:28" s="522" customFormat="1" ht="148.5" customHeight="1" x14ac:dyDescent="0.35">
      <c r="B38" s="1017" t="s">
        <v>540</v>
      </c>
      <c r="C38" s="1018"/>
      <c r="D38" s="1018"/>
      <c r="E38" s="1018"/>
      <c r="F38" s="1018"/>
      <c r="G38" s="1019"/>
      <c r="H38" s="470">
        <v>12</v>
      </c>
      <c r="I38" s="470">
        <v>1786</v>
      </c>
      <c r="J38" s="469">
        <f>+H38/I38</f>
        <v>6.7189249720044789E-3</v>
      </c>
      <c r="K38" s="1020" t="s">
        <v>927</v>
      </c>
      <c r="L38" s="1021"/>
      <c r="M38" s="1021"/>
      <c r="N38" s="1021"/>
      <c r="O38" s="1021"/>
      <c r="P38" s="1021"/>
      <c r="Q38" s="1021"/>
      <c r="R38" s="1021"/>
      <c r="S38" s="1021"/>
      <c r="T38" s="1021"/>
      <c r="U38" s="1021"/>
      <c r="V38" s="1021"/>
      <c r="W38" s="1021"/>
      <c r="X38" s="1021"/>
      <c r="Y38" s="1021"/>
      <c r="Z38" s="1021"/>
      <c r="AA38" s="1021"/>
      <c r="AB38" s="1022"/>
    </row>
    <row r="39" spans="2:28" s="522" customFormat="1" ht="156.75" customHeight="1" x14ac:dyDescent="0.35">
      <c r="B39" s="1017" t="s">
        <v>541</v>
      </c>
      <c r="C39" s="1018"/>
      <c r="D39" s="1018"/>
      <c r="E39" s="1018"/>
      <c r="F39" s="1018"/>
      <c r="G39" s="1019"/>
      <c r="H39" s="470">
        <v>23</v>
      </c>
      <c r="I39" s="470">
        <v>1531</v>
      </c>
      <c r="J39" s="469">
        <f>+H39/I39</f>
        <v>1.5022860875244938E-2</v>
      </c>
      <c r="K39" s="1020" t="s">
        <v>1000</v>
      </c>
      <c r="L39" s="1021"/>
      <c r="M39" s="1021"/>
      <c r="N39" s="1021"/>
      <c r="O39" s="1021"/>
      <c r="P39" s="1021"/>
      <c r="Q39" s="1021"/>
      <c r="R39" s="1021"/>
      <c r="S39" s="1021"/>
      <c r="T39" s="1021"/>
      <c r="U39" s="1021"/>
      <c r="V39" s="1021"/>
      <c r="W39" s="1021"/>
      <c r="X39" s="1021"/>
      <c r="Y39" s="1021"/>
      <c r="Z39" s="1021"/>
      <c r="AA39" s="1021"/>
      <c r="AB39" s="1022"/>
    </row>
    <row r="40" spans="2:28" s="522" customFormat="1" ht="15" thickBot="1" x14ac:dyDescent="0.4">
      <c r="B40" s="740"/>
      <c r="C40" s="741"/>
      <c r="D40" s="741"/>
      <c r="E40" s="741"/>
      <c r="F40" s="741"/>
      <c r="G40" s="742"/>
      <c r="H40" s="625"/>
      <c r="I40" s="501"/>
      <c r="J40" s="626" t="e">
        <f>+H40/I40</f>
        <v>#DIV/0!</v>
      </c>
      <c r="K40" s="743"/>
      <c r="L40" s="744"/>
      <c r="M40" s="744"/>
      <c r="N40" s="744"/>
      <c r="O40" s="744"/>
      <c r="P40" s="744"/>
      <c r="Q40" s="744"/>
      <c r="R40" s="744"/>
      <c r="S40" s="744"/>
      <c r="T40" s="744"/>
      <c r="U40" s="744"/>
      <c r="V40" s="744"/>
      <c r="W40" s="744"/>
      <c r="X40" s="744"/>
      <c r="Y40" s="744"/>
      <c r="Z40" s="744"/>
      <c r="AA40" s="744"/>
      <c r="AB40" s="745"/>
    </row>
    <row r="41" spans="2:28" s="522" customFormat="1" ht="15.75" customHeight="1" thickBot="1" x14ac:dyDescent="0.4">
      <c r="B41" s="746" t="s">
        <v>46</v>
      </c>
      <c r="C41" s="747"/>
      <c r="D41" s="747"/>
      <c r="E41" s="747"/>
      <c r="F41" s="747"/>
      <c r="G41" s="748"/>
      <c r="H41" s="628">
        <f>SUM(H37:H40)</f>
        <v>39</v>
      </c>
      <c r="I41" s="628">
        <f>SUM(I37:I40)</f>
        <v>4271</v>
      </c>
      <c r="J41" s="630">
        <f>+H41/I41</f>
        <v>9.1313509716693976E-3</v>
      </c>
      <c r="K41" s="749"/>
      <c r="L41" s="750"/>
      <c r="M41" s="750"/>
      <c r="N41" s="750"/>
      <c r="O41" s="750"/>
      <c r="P41" s="750"/>
      <c r="Q41" s="750"/>
      <c r="R41" s="750"/>
      <c r="S41" s="750"/>
      <c r="T41" s="750"/>
      <c r="U41" s="750"/>
      <c r="V41" s="750"/>
      <c r="W41" s="750"/>
      <c r="X41" s="750"/>
      <c r="Y41" s="750"/>
      <c r="Z41" s="750"/>
      <c r="AA41" s="750"/>
      <c r="AB41" s="751"/>
    </row>
    <row r="42" spans="2:28" s="522" customFormat="1" ht="6" customHeight="1" thickBot="1" x14ac:dyDescent="0.4">
      <c r="B42" s="718"/>
      <c r="C42" s="719"/>
      <c r="D42" s="719"/>
      <c r="E42" s="719"/>
      <c r="F42" s="719"/>
      <c r="G42" s="719"/>
      <c r="H42" s="719"/>
      <c r="I42" s="719"/>
      <c r="J42" s="719"/>
      <c r="K42" s="719"/>
      <c r="L42" s="719"/>
      <c r="M42" s="719"/>
      <c r="N42" s="719"/>
      <c r="O42" s="719"/>
      <c r="P42" s="719"/>
      <c r="Q42" s="719"/>
      <c r="R42" s="719"/>
      <c r="S42" s="719"/>
      <c r="T42" s="719"/>
      <c r="U42" s="719"/>
      <c r="V42" s="719"/>
      <c r="W42" s="719"/>
      <c r="X42" s="719"/>
      <c r="Y42" s="719"/>
      <c r="Z42" s="719"/>
      <c r="AA42" s="719"/>
      <c r="AB42" s="720"/>
    </row>
    <row r="43" spans="2:28" s="522" customFormat="1" ht="14.5" customHeight="1" thickBot="1" x14ac:dyDescent="0.4">
      <c r="B43" s="721" t="s">
        <v>981</v>
      </c>
      <c r="C43" s="722"/>
      <c r="D43" s="722"/>
      <c r="E43" s="722"/>
      <c r="F43" s="722"/>
      <c r="G43" s="722"/>
      <c r="H43" s="722"/>
      <c r="I43" s="722"/>
      <c r="J43" s="722"/>
      <c r="K43" s="722"/>
      <c r="L43" s="722"/>
      <c r="M43" s="722"/>
      <c r="N43" s="722"/>
      <c r="O43" s="722"/>
      <c r="P43" s="722"/>
      <c r="Q43" s="722"/>
      <c r="R43" s="722"/>
      <c r="S43" s="722"/>
      <c r="T43" s="722"/>
      <c r="U43" s="722"/>
      <c r="V43" s="722"/>
      <c r="W43" s="722"/>
      <c r="X43" s="722"/>
      <c r="Y43" s="722"/>
      <c r="Z43" s="722"/>
      <c r="AA43" s="722"/>
      <c r="AB43" s="723"/>
    </row>
    <row r="44" spans="2:28" ht="21" customHeight="1" x14ac:dyDescent="0.35">
      <c r="B44" s="724" t="s">
        <v>81</v>
      </c>
      <c r="C44" s="725"/>
      <c r="D44" s="725"/>
      <c r="E44" s="725"/>
      <c r="F44" s="725"/>
      <c r="G44" s="725"/>
      <c r="H44" s="725"/>
      <c r="I44" s="725"/>
      <c r="J44" s="725"/>
      <c r="K44" s="725"/>
      <c r="L44" s="725"/>
      <c r="M44" s="725"/>
      <c r="N44" s="725"/>
      <c r="O44" s="725"/>
      <c r="P44" s="725"/>
      <c r="Q44" s="725"/>
      <c r="R44" s="725"/>
      <c r="S44" s="725"/>
      <c r="T44" s="725"/>
      <c r="U44" s="725"/>
      <c r="V44" s="725"/>
      <c r="W44" s="725"/>
      <c r="X44" s="725"/>
      <c r="Y44" s="725"/>
      <c r="Z44" s="725"/>
      <c r="AA44" s="725"/>
      <c r="AB44" s="726"/>
    </row>
    <row r="45" spans="2:28" ht="21" customHeight="1" x14ac:dyDescent="0.35">
      <c r="B45" s="727"/>
      <c r="C45" s="728"/>
      <c r="D45" s="728"/>
      <c r="E45" s="728"/>
      <c r="F45" s="728"/>
      <c r="G45" s="728"/>
      <c r="H45" s="728"/>
      <c r="I45" s="728"/>
      <c r="J45" s="728"/>
      <c r="K45" s="728"/>
      <c r="L45" s="728"/>
      <c r="M45" s="728"/>
      <c r="N45" s="728"/>
      <c r="O45" s="728"/>
      <c r="P45" s="728"/>
      <c r="Q45" s="728"/>
      <c r="R45" s="728"/>
      <c r="S45" s="728"/>
      <c r="T45" s="728"/>
      <c r="U45" s="728"/>
      <c r="V45" s="728"/>
      <c r="W45" s="728"/>
      <c r="X45" s="728"/>
      <c r="Y45" s="728"/>
      <c r="Z45" s="728"/>
      <c r="AA45" s="728"/>
      <c r="AB45" s="729"/>
    </row>
    <row r="46" spans="2:28" ht="21" customHeight="1" x14ac:dyDescent="0.35">
      <c r="B46" s="727"/>
      <c r="C46" s="728"/>
      <c r="D46" s="728"/>
      <c r="E46" s="728"/>
      <c r="F46" s="728"/>
      <c r="G46" s="728"/>
      <c r="H46" s="728"/>
      <c r="I46" s="728"/>
      <c r="J46" s="728"/>
      <c r="K46" s="728"/>
      <c r="L46" s="728"/>
      <c r="M46" s="728"/>
      <c r="N46" s="728"/>
      <c r="O46" s="728"/>
      <c r="P46" s="728"/>
      <c r="Q46" s="728"/>
      <c r="R46" s="728"/>
      <c r="S46" s="728"/>
      <c r="T46" s="728"/>
      <c r="U46" s="728"/>
      <c r="V46" s="728"/>
      <c r="W46" s="728"/>
      <c r="X46" s="728"/>
      <c r="Y46" s="728"/>
      <c r="Z46" s="728"/>
      <c r="AA46" s="728"/>
      <c r="AB46" s="729"/>
    </row>
    <row r="47" spans="2:28" ht="21" customHeight="1" x14ac:dyDescent="0.35">
      <c r="B47" s="727"/>
      <c r="C47" s="728"/>
      <c r="D47" s="728"/>
      <c r="E47" s="728"/>
      <c r="F47" s="728"/>
      <c r="G47" s="728"/>
      <c r="H47" s="728"/>
      <c r="I47" s="728"/>
      <c r="J47" s="728"/>
      <c r="K47" s="728"/>
      <c r="L47" s="728"/>
      <c r="M47" s="728"/>
      <c r="N47" s="728"/>
      <c r="O47" s="728"/>
      <c r="P47" s="728"/>
      <c r="Q47" s="728"/>
      <c r="R47" s="728"/>
      <c r="S47" s="728"/>
      <c r="T47" s="728"/>
      <c r="U47" s="728"/>
      <c r="V47" s="728"/>
      <c r="W47" s="728"/>
      <c r="X47" s="728"/>
      <c r="Y47" s="728"/>
      <c r="Z47" s="728"/>
      <c r="AA47" s="728"/>
      <c r="AB47" s="729"/>
    </row>
    <row r="48" spans="2:28" ht="21" customHeight="1" x14ac:dyDescent="0.35">
      <c r="B48" s="727"/>
      <c r="C48" s="728"/>
      <c r="D48" s="728"/>
      <c r="E48" s="728"/>
      <c r="F48" s="728"/>
      <c r="G48" s="728"/>
      <c r="H48" s="728"/>
      <c r="I48" s="728"/>
      <c r="J48" s="728"/>
      <c r="K48" s="728"/>
      <c r="L48" s="728"/>
      <c r="M48" s="728"/>
      <c r="N48" s="728"/>
      <c r="O48" s="728"/>
      <c r="P48" s="728"/>
      <c r="Q48" s="728"/>
      <c r="R48" s="728"/>
      <c r="S48" s="728"/>
      <c r="T48" s="728"/>
      <c r="U48" s="728"/>
      <c r="V48" s="728"/>
      <c r="W48" s="728"/>
      <c r="X48" s="728"/>
      <c r="Y48" s="728"/>
      <c r="Z48" s="728"/>
      <c r="AA48" s="728"/>
      <c r="AB48" s="729"/>
    </row>
    <row r="49" spans="2:28" ht="21" customHeight="1" x14ac:dyDescent="0.35">
      <c r="B49" s="727"/>
      <c r="C49" s="728"/>
      <c r="D49" s="728"/>
      <c r="E49" s="728"/>
      <c r="F49" s="728"/>
      <c r="G49" s="728"/>
      <c r="H49" s="728"/>
      <c r="I49" s="728"/>
      <c r="J49" s="728"/>
      <c r="K49" s="728"/>
      <c r="L49" s="728"/>
      <c r="M49" s="728"/>
      <c r="N49" s="728"/>
      <c r="O49" s="728"/>
      <c r="P49" s="728"/>
      <c r="Q49" s="728"/>
      <c r="R49" s="728"/>
      <c r="S49" s="728"/>
      <c r="T49" s="728"/>
      <c r="U49" s="728"/>
      <c r="V49" s="728"/>
      <c r="W49" s="728"/>
      <c r="X49" s="728"/>
      <c r="Y49" s="728"/>
      <c r="Z49" s="728"/>
      <c r="AA49" s="728"/>
      <c r="AB49" s="729"/>
    </row>
    <row r="50" spans="2:28" ht="21" customHeight="1" x14ac:dyDescent="0.35">
      <c r="B50" s="727"/>
      <c r="C50" s="728"/>
      <c r="D50" s="728"/>
      <c r="E50" s="728"/>
      <c r="F50" s="728"/>
      <c r="G50" s="728"/>
      <c r="H50" s="728"/>
      <c r="I50" s="728"/>
      <c r="J50" s="728"/>
      <c r="K50" s="728"/>
      <c r="L50" s="728"/>
      <c r="M50" s="728"/>
      <c r="N50" s="728"/>
      <c r="O50" s="728"/>
      <c r="P50" s="728"/>
      <c r="Q50" s="728"/>
      <c r="R50" s="728"/>
      <c r="S50" s="728"/>
      <c r="T50" s="728"/>
      <c r="U50" s="728"/>
      <c r="V50" s="728"/>
      <c r="W50" s="728"/>
      <c r="X50" s="728"/>
      <c r="Y50" s="728"/>
      <c r="Z50" s="728"/>
      <c r="AA50" s="728"/>
      <c r="AB50" s="729"/>
    </row>
    <row r="51" spans="2:28" ht="21" customHeight="1" x14ac:dyDescent="0.35">
      <c r="B51" s="727"/>
      <c r="C51" s="728"/>
      <c r="D51" s="728"/>
      <c r="E51" s="728"/>
      <c r="F51" s="728"/>
      <c r="G51" s="728"/>
      <c r="H51" s="728"/>
      <c r="I51" s="728"/>
      <c r="J51" s="728"/>
      <c r="K51" s="728"/>
      <c r="L51" s="728"/>
      <c r="M51" s="728"/>
      <c r="N51" s="728"/>
      <c r="O51" s="728"/>
      <c r="P51" s="728"/>
      <c r="Q51" s="728"/>
      <c r="R51" s="728"/>
      <c r="S51" s="728"/>
      <c r="T51" s="728"/>
      <c r="U51" s="728"/>
      <c r="V51" s="728"/>
      <c r="W51" s="728"/>
      <c r="X51" s="728"/>
      <c r="Y51" s="728"/>
      <c r="Z51" s="728"/>
      <c r="AA51" s="728"/>
      <c r="AB51" s="729"/>
    </row>
    <row r="52" spans="2:28" ht="21" customHeight="1" x14ac:dyDescent="0.35">
      <c r="B52" s="727"/>
      <c r="C52" s="728"/>
      <c r="D52" s="728"/>
      <c r="E52" s="728"/>
      <c r="F52" s="728"/>
      <c r="G52" s="728"/>
      <c r="H52" s="728"/>
      <c r="I52" s="728"/>
      <c r="J52" s="728"/>
      <c r="K52" s="728"/>
      <c r="L52" s="728"/>
      <c r="M52" s="728"/>
      <c r="N52" s="728"/>
      <c r="O52" s="728"/>
      <c r="P52" s="728"/>
      <c r="Q52" s="728"/>
      <c r="R52" s="728"/>
      <c r="S52" s="728"/>
      <c r="T52" s="728"/>
      <c r="U52" s="728"/>
      <c r="V52" s="728"/>
      <c r="W52" s="728"/>
      <c r="X52" s="728"/>
      <c r="Y52" s="728"/>
      <c r="Z52" s="728"/>
      <c r="AA52" s="728"/>
      <c r="AB52" s="729"/>
    </row>
    <row r="53" spans="2:28" ht="21" customHeight="1" thickBot="1" x14ac:dyDescent="0.4">
      <c r="B53" s="730"/>
      <c r="C53" s="731"/>
      <c r="D53" s="731"/>
      <c r="E53" s="731"/>
      <c r="F53" s="731"/>
      <c r="G53" s="731"/>
      <c r="H53" s="731"/>
      <c r="I53" s="731"/>
      <c r="J53" s="731"/>
      <c r="K53" s="731"/>
      <c r="L53" s="731"/>
      <c r="M53" s="731"/>
      <c r="N53" s="731"/>
      <c r="O53" s="731"/>
      <c r="P53" s="731"/>
      <c r="Q53" s="731"/>
      <c r="R53" s="731"/>
      <c r="S53" s="731"/>
      <c r="T53" s="731"/>
      <c r="U53" s="731"/>
      <c r="V53" s="731"/>
      <c r="W53" s="731"/>
      <c r="X53" s="731"/>
      <c r="Y53" s="731"/>
      <c r="Z53" s="731"/>
      <c r="AA53" s="731"/>
      <c r="AB53" s="732"/>
    </row>
    <row r="54" spans="2:28" ht="6" customHeight="1" thickBot="1" x14ac:dyDescent="0.4">
      <c r="B54" s="733"/>
      <c r="C54" s="734"/>
      <c r="D54" s="734"/>
      <c r="E54" s="734"/>
      <c r="F54" s="734"/>
      <c r="G54" s="734"/>
      <c r="H54" s="734"/>
      <c r="I54" s="734"/>
      <c r="J54" s="734"/>
      <c r="K54" s="734"/>
      <c r="L54" s="734"/>
      <c r="M54" s="734"/>
      <c r="N54" s="734"/>
      <c r="O54" s="734"/>
      <c r="P54" s="734"/>
      <c r="Q54" s="734"/>
      <c r="R54" s="734"/>
      <c r="S54" s="734"/>
      <c r="T54" s="734"/>
      <c r="U54" s="734"/>
      <c r="V54" s="734"/>
      <c r="W54" s="734"/>
      <c r="X54" s="734"/>
      <c r="Y54" s="734"/>
      <c r="Z54" s="734"/>
      <c r="AA54" s="734"/>
      <c r="AB54" s="735"/>
    </row>
    <row r="55" spans="2:28" ht="27" customHeight="1" x14ac:dyDescent="0.35">
      <c r="B55" s="736" t="s">
        <v>41</v>
      </c>
      <c r="C55" s="737"/>
      <c r="D55" s="737"/>
      <c r="E55" s="737"/>
      <c r="F55" s="737"/>
      <c r="G55" s="737"/>
      <c r="H55" s="737" t="s">
        <v>68</v>
      </c>
      <c r="I55" s="737"/>
      <c r="J55" s="737" t="s">
        <v>48</v>
      </c>
      <c r="K55" s="737"/>
      <c r="L55" s="737"/>
      <c r="M55" s="737"/>
      <c r="N55" s="737" t="s">
        <v>49</v>
      </c>
      <c r="O55" s="737"/>
      <c r="P55" s="737"/>
      <c r="Q55" s="737"/>
      <c r="R55" s="737"/>
      <c r="S55" s="737"/>
      <c r="T55" s="737"/>
      <c r="U55" s="737"/>
      <c r="V55" s="738" t="s">
        <v>50</v>
      </c>
      <c r="W55" s="738"/>
      <c r="X55" s="738"/>
      <c r="Y55" s="738"/>
      <c r="Z55" s="738"/>
      <c r="AA55" s="738"/>
      <c r="AB55" s="739"/>
    </row>
    <row r="56" spans="2:28" ht="68.25" customHeight="1" x14ac:dyDescent="0.35">
      <c r="B56" s="714" t="s">
        <v>538</v>
      </c>
      <c r="C56" s="712"/>
      <c r="D56" s="712"/>
      <c r="E56" s="712"/>
      <c r="F56" s="712"/>
      <c r="G56" s="715"/>
      <c r="H56" s="1045">
        <v>0</v>
      </c>
      <c r="I56" s="1046"/>
      <c r="J56" s="1045">
        <v>0</v>
      </c>
      <c r="K56" s="1046"/>
      <c r="L56" s="1046"/>
      <c r="M56" s="1046"/>
      <c r="N56" s="1014" t="s">
        <v>1001</v>
      </c>
      <c r="O56" s="1015"/>
      <c r="P56" s="1015"/>
      <c r="Q56" s="1015"/>
      <c r="R56" s="1015"/>
      <c r="S56" s="1015"/>
      <c r="T56" s="1015"/>
      <c r="U56" s="1016"/>
      <c r="V56" s="716" t="s">
        <v>118</v>
      </c>
      <c r="W56" s="716"/>
      <c r="X56" s="716"/>
      <c r="Y56" s="716"/>
      <c r="Z56" s="716"/>
      <c r="AA56" s="716"/>
      <c r="AB56" s="717"/>
    </row>
    <row r="57" spans="2:28" ht="68.25" customHeight="1" x14ac:dyDescent="0.35">
      <c r="B57" s="714" t="s">
        <v>540</v>
      </c>
      <c r="C57" s="712"/>
      <c r="D57" s="712"/>
      <c r="E57" s="712"/>
      <c r="F57" s="712"/>
      <c r="G57" s="715"/>
      <c r="H57" s="1045">
        <v>0.01</v>
      </c>
      <c r="I57" s="1046"/>
      <c r="J57" s="1045">
        <v>0.01</v>
      </c>
      <c r="K57" s="1046"/>
      <c r="L57" s="1046"/>
      <c r="M57" s="1046"/>
      <c r="N57" s="1014" t="s">
        <v>1002</v>
      </c>
      <c r="O57" s="1015"/>
      <c r="P57" s="1015"/>
      <c r="Q57" s="1015"/>
      <c r="R57" s="1015"/>
      <c r="S57" s="1015"/>
      <c r="T57" s="1015"/>
      <c r="U57" s="1016"/>
      <c r="V57" s="716" t="s">
        <v>928</v>
      </c>
      <c r="W57" s="716"/>
      <c r="X57" s="716"/>
      <c r="Y57" s="716"/>
      <c r="Z57" s="716"/>
      <c r="AA57" s="716"/>
      <c r="AB57" s="717"/>
    </row>
    <row r="58" spans="2:28" ht="101.25" customHeight="1" x14ac:dyDescent="0.35">
      <c r="B58" s="714" t="s">
        <v>541</v>
      </c>
      <c r="C58" s="712"/>
      <c r="D58" s="712"/>
      <c r="E58" s="712"/>
      <c r="F58" s="712"/>
      <c r="G58" s="715"/>
      <c r="H58" s="1047">
        <v>0.01</v>
      </c>
      <c r="I58" s="1048"/>
      <c r="J58" s="1047">
        <v>0.02</v>
      </c>
      <c r="K58" s="1048"/>
      <c r="L58" s="1048"/>
      <c r="M58" s="1048"/>
      <c r="N58" s="1014" t="s">
        <v>1003</v>
      </c>
      <c r="O58" s="1015"/>
      <c r="P58" s="1015"/>
      <c r="Q58" s="1015"/>
      <c r="R58" s="1015"/>
      <c r="S58" s="1015"/>
      <c r="T58" s="1015"/>
      <c r="U58" s="1016"/>
      <c r="V58" s="716" t="s">
        <v>1004</v>
      </c>
      <c r="W58" s="716"/>
      <c r="X58" s="716"/>
      <c r="Y58" s="716"/>
      <c r="Z58" s="716"/>
      <c r="AA58" s="716"/>
      <c r="AB58" s="717"/>
    </row>
    <row r="59" spans="2:28" ht="15" thickBot="1" x14ac:dyDescent="0.4">
      <c r="B59" s="704"/>
      <c r="C59" s="705"/>
      <c r="D59" s="705"/>
      <c r="E59" s="705"/>
      <c r="F59" s="705"/>
      <c r="G59" s="705"/>
      <c r="H59" s="705"/>
      <c r="I59" s="705"/>
      <c r="J59" s="705"/>
      <c r="K59" s="705"/>
      <c r="L59" s="705"/>
      <c r="M59" s="705"/>
      <c r="N59" s="705"/>
      <c r="O59" s="705"/>
      <c r="P59" s="705"/>
      <c r="Q59" s="705"/>
      <c r="R59" s="705"/>
      <c r="S59" s="705"/>
      <c r="T59" s="705"/>
      <c r="U59" s="705"/>
      <c r="V59" s="705"/>
      <c r="W59" s="705"/>
      <c r="X59" s="705"/>
      <c r="Y59" s="705"/>
      <c r="Z59" s="705"/>
      <c r="AA59" s="705"/>
      <c r="AB59" s="706"/>
    </row>
    <row r="60" spans="2:28" ht="4.5" customHeight="1" thickBot="1" x14ac:dyDescent="0.4">
      <c r="B60" s="690"/>
      <c r="C60" s="691"/>
      <c r="D60" s="691"/>
      <c r="E60" s="691"/>
      <c r="F60" s="691"/>
      <c r="G60" s="691"/>
      <c r="H60" s="691"/>
      <c r="I60" s="691"/>
      <c r="J60" s="691"/>
      <c r="K60" s="691"/>
      <c r="L60" s="691"/>
      <c r="M60" s="691"/>
      <c r="N60" s="691"/>
      <c r="O60" s="691"/>
      <c r="P60" s="691"/>
      <c r="Q60" s="691"/>
      <c r="R60" s="691"/>
      <c r="S60" s="691"/>
      <c r="T60" s="691"/>
      <c r="U60" s="691"/>
      <c r="V60" s="691"/>
      <c r="W60" s="691"/>
      <c r="X60" s="691"/>
      <c r="Y60" s="691"/>
      <c r="Z60" s="691"/>
      <c r="AA60" s="691"/>
      <c r="AB60" s="692"/>
    </row>
    <row r="61" spans="2:28" ht="14.5" customHeight="1" x14ac:dyDescent="0.35">
      <c r="B61" s="693" t="s">
        <v>987</v>
      </c>
      <c r="C61" s="694"/>
      <c r="D61" s="694"/>
      <c r="E61" s="694"/>
      <c r="F61" s="694"/>
      <c r="G61" s="694"/>
      <c r="H61" s="695" t="s">
        <v>988</v>
      </c>
      <c r="I61" s="695"/>
      <c r="J61" s="695"/>
      <c r="K61" s="695"/>
      <c r="L61" s="695"/>
      <c r="M61" s="695"/>
      <c r="N61" s="695"/>
      <c r="O61" s="695"/>
      <c r="P61" s="695"/>
      <c r="Q61" s="695"/>
      <c r="R61" s="696"/>
      <c r="S61" s="697" t="s">
        <v>989</v>
      </c>
      <c r="T61" s="695"/>
      <c r="U61" s="695"/>
      <c r="V61" s="695"/>
      <c r="W61" s="695"/>
      <c r="X61" s="695"/>
      <c r="Y61" s="695"/>
      <c r="Z61" s="695"/>
      <c r="AA61" s="695"/>
      <c r="AB61" s="696"/>
    </row>
    <row r="62" spans="2:28" ht="16" customHeight="1" thickBot="1" x14ac:dyDescent="0.4">
      <c r="B62" s="693"/>
      <c r="C62" s="694"/>
      <c r="D62" s="694"/>
      <c r="E62" s="694"/>
      <c r="F62" s="694"/>
      <c r="G62" s="694"/>
      <c r="H62" s="695"/>
      <c r="I62" s="695"/>
      <c r="J62" s="695"/>
      <c r="K62" s="695"/>
      <c r="L62" s="695"/>
      <c r="M62" s="695"/>
      <c r="N62" s="695"/>
      <c r="O62" s="695"/>
      <c r="P62" s="695"/>
      <c r="Q62" s="695"/>
      <c r="R62" s="696"/>
      <c r="S62" s="697"/>
      <c r="T62" s="695"/>
      <c r="U62" s="695"/>
      <c r="V62" s="695"/>
      <c r="W62" s="695"/>
      <c r="X62" s="695"/>
      <c r="Y62" s="695"/>
      <c r="Z62" s="695"/>
      <c r="AA62" s="695"/>
      <c r="AB62" s="696"/>
    </row>
    <row r="63" spans="2:28" ht="50.15" customHeight="1" thickBot="1" x14ac:dyDescent="0.4">
      <c r="B63" s="1042">
        <f>+J41</f>
        <v>9.1313509716693976E-3</v>
      </c>
      <c r="C63" s="1043"/>
      <c r="D63" s="1043"/>
      <c r="E63" s="1043"/>
      <c r="F63" s="1043"/>
      <c r="G63" s="1044"/>
      <c r="H63" s="701" t="s">
        <v>990</v>
      </c>
      <c r="I63" s="702"/>
      <c r="J63" s="702"/>
      <c r="K63" s="702"/>
      <c r="L63" s="702"/>
      <c r="M63" s="702"/>
      <c r="N63" s="702"/>
      <c r="O63" s="702"/>
      <c r="P63" s="702"/>
      <c r="Q63" s="702"/>
      <c r="R63" s="703"/>
      <c r="S63" s="690"/>
      <c r="T63" s="691"/>
      <c r="U63" s="691"/>
      <c r="V63" s="691"/>
      <c r="W63" s="691"/>
      <c r="X63" s="691"/>
      <c r="Y63" s="691"/>
      <c r="Z63" s="691"/>
      <c r="AA63" s="691"/>
      <c r="AB63" s="692"/>
    </row>
    <row r="64" spans="2:28" ht="4" customHeight="1" thickBot="1" x14ac:dyDescent="0.4">
      <c r="B64" s="669"/>
      <c r="C64" s="670"/>
      <c r="D64" s="670"/>
      <c r="E64" s="670"/>
      <c r="F64" s="670"/>
      <c r="G64" s="670"/>
      <c r="H64" s="670"/>
      <c r="I64" s="670"/>
      <c r="J64" s="670"/>
      <c r="K64" s="670"/>
      <c r="L64" s="670"/>
      <c r="M64" s="670"/>
      <c r="N64" s="670"/>
      <c r="O64" s="670"/>
      <c r="P64" s="670"/>
      <c r="Q64" s="670"/>
      <c r="R64" s="670"/>
      <c r="S64" s="670"/>
      <c r="T64" s="670"/>
      <c r="U64" s="670"/>
      <c r="V64" s="670"/>
      <c r="W64" s="670"/>
      <c r="X64" s="670"/>
      <c r="Y64" s="670"/>
      <c r="Z64" s="670"/>
      <c r="AA64" s="670"/>
      <c r="AB64" s="671"/>
    </row>
    <row r="65" spans="2:28" ht="27" customHeight="1" x14ac:dyDescent="0.35">
      <c r="B65" s="672" t="s">
        <v>991</v>
      </c>
      <c r="C65" s="673"/>
      <c r="D65" s="673"/>
      <c r="E65" s="673"/>
      <c r="F65" s="673"/>
      <c r="G65" s="673"/>
      <c r="H65" s="674"/>
      <c r="I65" s="999" t="s">
        <v>1005</v>
      </c>
      <c r="J65" s="1000"/>
      <c r="K65" s="1000"/>
      <c r="L65" s="1000"/>
      <c r="M65" s="1000"/>
      <c r="N65" s="1000"/>
      <c r="O65" s="1000"/>
      <c r="P65" s="1001"/>
      <c r="Q65" s="672" t="s">
        <v>993</v>
      </c>
      <c r="R65" s="673"/>
      <c r="S65" s="673"/>
      <c r="T65" s="673"/>
      <c r="U65" s="674"/>
      <c r="V65" s="1005" t="s">
        <v>1006</v>
      </c>
      <c r="W65" s="685"/>
      <c r="X65" s="685"/>
      <c r="Y65" s="685"/>
      <c r="Z65" s="685"/>
      <c r="AA65" s="685"/>
      <c r="AB65" s="686"/>
    </row>
    <row r="66" spans="2:28" ht="27" customHeight="1" thickBot="1" x14ac:dyDescent="0.4">
      <c r="B66" s="675"/>
      <c r="C66" s="676"/>
      <c r="D66" s="676"/>
      <c r="E66" s="676"/>
      <c r="F66" s="676"/>
      <c r="G66" s="676"/>
      <c r="H66" s="677"/>
      <c r="I66" s="1002"/>
      <c r="J66" s="1003"/>
      <c r="K66" s="1003"/>
      <c r="L66" s="1003"/>
      <c r="M66" s="1003"/>
      <c r="N66" s="1003"/>
      <c r="O66" s="1003"/>
      <c r="P66" s="1004"/>
      <c r="Q66" s="675"/>
      <c r="R66" s="676"/>
      <c r="S66" s="676"/>
      <c r="T66" s="676"/>
      <c r="U66" s="677"/>
      <c r="V66" s="687"/>
      <c r="W66" s="688"/>
      <c r="X66" s="688"/>
      <c r="Y66" s="688"/>
      <c r="Z66" s="688"/>
      <c r="AA66" s="688"/>
      <c r="AB66" s="689"/>
    </row>
    <row r="91" ht="6" customHeight="1" x14ac:dyDescent="0.35"/>
  </sheetData>
  <mergeCells count="125">
    <mergeCell ref="B6:H7"/>
    <mergeCell ref="I6:I7"/>
    <mergeCell ref="J6:K7"/>
    <mergeCell ref="L6:AB7"/>
    <mergeCell ref="B8:AB8"/>
    <mergeCell ref="B9:H9"/>
    <mergeCell ref="I9:AB9"/>
    <mergeCell ref="B2:G4"/>
    <mergeCell ref="H2:AB2"/>
    <mergeCell ref="H3:O3"/>
    <mergeCell ref="P3:AB3"/>
    <mergeCell ref="H4:AB4"/>
    <mergeCell ref="B5:AB5"/>
    <mergeCell ref="B13:AB13"/>
    <mergeCell ref="B14:H15"/>
    <mergeCell ref="I14:U15"/>
    <mergeCell ref="V14:AB14"/>
    <mergeCell ref="V15:AB15"/>
    <mergeCell ref="B16:AB16"/>
    <mergeCell ref="B10:AB10"/>
    <mergeCell ref="B11:H12"/>
    <mergeCell ref="I11:P12"/>
    <mergeCell ref="Q11:U11"/>
    <mergeCell ref="V11:Y11"/>
    <mergeCell ref="Z11:AB11"/>
    <mergeCell ref="Q12:U12"/>
    <mergeCell ref="V12:Y12"/>
    <mergeCell ref="Z12:AB12"/>
    <mergeCell ref="B21:G21"/>
    <mergeCell ref="H21:J21"/>
    <mergeCell ref="K21:T21"/>
    <mergeCell ref="U21:AB21"/>
    <mergeCell ref="B22:AB22"/>
    <mergeCell ref="B23:H23"/>
    <mergeCell ref="I23:AB23"/>
    <mergeCell ref="B17:H17"/>
    <mergeCell ref="I17:AB17"/>
    <mergeCell ref="B18:AB18"/>
    <mergeCell ref="B19:H19"/>
    <mergeCell ref="I19:AB19"/>
    <mergeCell ref="B20:AB20"/>
    <mergeCell ref="B28:H29"/>
    <mergeCell ref="I28:L29"/>
    <mergeCell ref="M28:W28"/>
    <mergeCell ref="X28:AB28"/>
    <mergeCell ref="M29:W29"/>
    <mergeCell ref="X29:AB29"/>
    <mergeCell ref="B24:AB24"/>
    <mergeCell ref="B25:L25"/>
    <mergeCell ref="N25:AB25"/>
    <mergeCell ref="B26:M26"/>
    <mergeCell ref="N26:AB26"/>
    <mergeCell ref="B27:AB27"/>
    <mergeCell ref="B30:AB30"/>
    <mergeCell ref="B31:J33"/>
    <mergeCell ref="K31:R31"/>
    <mergeCell ref="S31:W31"/>
    <mergeCell ref="X31:AB31"/>
    <mergeCell ref="K32:N32"/>
    <mergeCell ref="O32:R32"/>
    <mergeCell ref="S32:T32"/>
    <mergeCell ref="U32:W32"/>
    <mergeCell ref="X32:Y32"/>
    <mergeCell ref="B34:AB34"/>
    <mergeCell ref="B35:AB35"/>
    <mergeCell ref="B36:G36"/>
    <mergeCell ref="K36:AB36"/>
    <mergeCell ref="B37:G37"/>
    <mergeCell ref="K37:AB37"/>
    <mergeCell ref="Z32:AB32"/>
    <mergeCell ref="K33:N33"/>
    <mergeCell ref="O33:R33"/>
    <mergeCell ref="S33:T33"/>
    <mergeCell ref="U33:W33"/>
    <mergeCell ref="X33:Y33"/>
    <mergeCell ref="Z33:AB33"/>
    <mergeCell ref="B41:G41"/>
    <mergeCell ref="K41:AB41"/>
    <mergeCell ref="B42:AB42"/>
    <mergeCell ref="B43:AB43"/>
    <mergeCell ref="B44:AB53"/>
    <mergeCell ref="B54:AB54"/>
    <mergeCell ref="B38:G38"/>
    <mergeCell ref="K38:AB38"/>
    <mergeCell ref="B39:G39"/>
    <mergeCell ref="K39:AB39"/>
    <mergeCell ref="B40:G40"/>
    <mergeCell ref="K40:AB40"/>
    <mergeCell ref="B55:G55"/>
    <mergeCell ref="H55:I55"/>
    <mergeCell ref="J55:M55"/>
    <mergeCell ref="N55:U55"/>
    <mergeCell ref="V55:AB55"/>
    <mergeCell ref="B56:G56"/>
    <mergeCell ref="H56:I56"/>
    <mergeCell ref="J56:M56"/>
    <mergeCell ref="N56:U56"/>
    <mergeCell ref="V56:AB56"/>
    <mergeCell ref="B59:G59"/>
    <mergeCell ref="H59:I59"/>
    <mergeCell ref="J59:M59"/>
    <mergeCell ref="N59:U59"/>
    <mergeCell ref="V59:AB59"/>
    <mergeCell ref="B60:AB60"/>
    <mergeCell ref="B57:G57"/>
    <mergeCell ref="H57:I57"/>
    <mergeCell ref="J57:M57"/>
    <mergeCell ref="N57:U57"/>
    <mergeCell ref="V57:AB57"/>
    <mergeCell ref="B58:G58"/>
    <mergeCell ref="H58:I58"/>
    <mergeCell ref="J58:M58"/>
    <mergeCell ref="N58:U58"/>
    <mergeCell ref="V58:AB58"/>
    <mergeCell ref="B64:AB64"/>
    <mergeCell ref="B65:H66"/>
    <mergeCell ref="I65:P66"/>
    <mergeCell ref="Q65:U66"/>
    <mergeCell ref="V65:AB66"/>
    <mergeCell ref="B61:G62"/>
    <mergeCell ref="H61:R62"/>
    <mergeCell ref="S61:AB62"/>
    <mergeCell ref="B63:G63"/>
    <mergeCell ref="H63:R63"/>
    <mergeCell ref="S63:AB63"/>
  </mergeCell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x14:formula1>
            <xm:f>'C:\Users\erika.munoz\Downloads\[SRPI-IND-004_porcentaje_desatencion_pqrsfd_15_dias_nf.xlsx]Listas'!#REF!</xm:f>
          </x14:formula1>
          <xm:sqref>X29:AB29</xm:sqref>
        </x14:dataValidation>
        <x14:dataValidation type="list" allowBlank="1" showInputMessage="1" showErrorMessage="1">
          <x14:formula1>
            <xm:f>'C:\Users\erika.munoz\Downloads\[SRPI-IND-004_porcentaje_desatencion_pqrsfd_15_dias_nf.xlsx]Listas'!#REF!</xm:f>
          </x14:formula1>
          <xm:sqref>N26:AB26</xm:sqref>
        </x14:dataValidation>
        <x14:dataValidation type="list" allowBlank="1" showInputMessage="1" showErrorMessage="1">
          <x14:formula1>
            <xm:f>'C:\Users\erika.munoz\Downloads\[SRPI-IND-004_porcentaje_desatencion_pqrsfd_15_dias_nf.xlsx]Listas'!#REF!</xm:f>
          </x14:formula1>
          <xm:sqref>U21:AB21</xm:sqref>
        </x14:dataValidation>
        <x14:dataValidation type="list" allowBlank="1" showInputMessage="1" showErrorMessage="1">
          <x14:formula1>
            <xm:f>'C:\Users\erika.munoz\Downloads\[SRPI-IND-004_porcentaje_desatencion_pqrsfd_15_dias_nf.xlsx]Listas'!#REF!</xm:f>
          </x14:formula1>
          <xm:sqref>V15:AB15</xm:sqref>
        </x14:dataValidation>
        <x14:dataValidation type="list" allowBlank="1" showInputMessage="1" showErrorMessage="1">
          <x14:formula1>
            <xm:f>'C:\Users\erika.munoz\Downloads\[SRPI-IND-004_porcentaje_desatencion_pqrsfd_15_dias_nf.xlsx]Listas'!#REF!</xm:f>
          </x14:formula1>
          <xm:sqref>Q12:U12</xm:sqref>
        </x14:dataValidation>
        <x14:dataValidation type="list" allowBlank="1" showInputMessage="1" showErrorMessage="1">
          <x14:formula1>
            <xm:f>'C:\Users\erika.munoz\Downloads\[SRPI-IND-004_porcentaje_desatencion_pqrsfd_15_dias_nf.xlsx]Listas'!#REF!</xm:f>
          </x14:formula1>
          <xm:sqref>I9:AB9</xm:sqref>
        </x14:dataValidation>
        <x14:dataValidation type="list" allowBlank="1" showInputMessage="1" showErrorMessage="1">
          <x14:formula1>
            <xm:f>'C:\Users\erika.munoz\Downloads\[SRPI-IND-004_porcentaje_desatencion_pqrsfd_15_dias_nf.xlsx]Listas'!#REF!</xm:f>
          </x14:formula1>
          <xm:sqref>L6:AB7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B1:BA97"/>
  <sheetViews>
    <sheetView topLeftCell="C19" zoomScale="70" zoomScaleNormal="70" workbookViewId="0">
      <selection activeCell="I9" sqref="I9:AC10"/>
    </sheetView>
  </sheetViews>
  <sheetFormatPr baseColWidth="10" defaultColWidth="3.7265625" defaultRowHeight="14.5" x14ac:dyDescent="0.35"/>
  <cols>
    <col min="1" max="1" width="3.81640625" style="504" customWidth="1"/>
    <col min="2" max="2" width="2.81640625" style="504" customWidth="1"/>
    <col min="3" max="6" width="2.7265625" style="504" customWidth="1"/>
    <col min="7" max="7" width="4.26953125" style="504" customWidth="1"/>
    <col min="8" max="8" width="14.26953125" style="504" customWidth="1"/>
    <col min="9" max="9" width="13.453125" style="504" customWidth="1"/>
    <col min="10" max="10" width="15" style="504" customWidth="1"/>
    <col min="11" max="12" width="3.453125" style="504" customWidth="1"/>
    <col min="13" max="27" width="2.7265625" style="504" customWidth="1"/>
    <col min="28" max="28" width="7.7265625" style="504" customWidth="1"/>
    <col min="29" max="29" width="3.453125" style="504" customWidth="1"/>
    <col min="30" max="30" width="3.7265625" style="504"/>
    <col min="31" max="31" width="9.1796875" style="504" customWidth="1"/>
    <col min="32" max="33" width="6.453125" style="504" customWidth="1"/>
    <col min="34" max="34" width="3.7265625" style="504"/>
    <col min="35" max="35" width="4.7265625" style="504" customWidth="1"/>
    <col min="36" max="36" width="0.81640625" style="504" hidden="1" customWidth="1"/>
    <col min="37" max="37" width="4.1796875" style="504" customWidth="1"/>
    <col min="38" max="38" width="2" style="504" customWidth="1"/>
    <col min="39" max="16384" width="3.7265625" style="504"/>
  </cols>
  <sheetData>
    <row r="1" spans="2:53" ht="15" thickBot="1" x14ac:dyDescent="0.4">
      <c r="B1" s="505"/>
      <c r="C1" s="505"/>
      <c r="D1" s="505"/>
      <c r="E1" s="505"/>
      <c r="F1" s="505"/>
    </row>
    <row r="2" spans="2:53" ht="45.75" customHeight="1" x14ac:dyDescent="0.35">
      <c r="B2" s="858"/>
      <c r="C2" s="859"/>
      <c r="D2" s="859"/>
      <c r="E2" s="859"/>
      <c r="F2" s="859"/>
      <c r="G2" s="859"/>
      <c r="H2" s="974" t="s">
        <v>0</v>
      </c>
      <c r="I2" s="974"/>
      <c r="J2" s="974"/>
      <c r="K2" s="974"/>
      <c r="L2" s="974"/>
      <c r="M2" s="974"/>
      <c r="N2" s="974"/>
      <c r="O2" s="974"/>
      <c r="P2" s="974"/>
      <c r="Q2" s="974"/>
      <c r="R2" s="974"/>
      <c r="S2" s="974"/>
      <c r="T2" s="974"/>
      <c r="U2" s="974"/>
      <c r="V2" s="974"/>
      <c r="W2" s="974"/>
      <c r="X2" s="974"/>
      <c r="Y2" s="974"/>
      <c r="Z2" s="974"/>
      <c r="AA2" s="974"/>
      <c r="AB2" s="974"/>
      <c r="AC2" s="974"/>
      <c r="AD2" s="974"/>
      <c r="AE2" s="974"/>
      <c r="AF2" s="974"/>
      <c r="AG2" s="974"/>
      <c r="AH2" s="974"/>
      <c r="AI2" s="974"/>
      <c r="AJ2" s="974"/>
      <c r="AK2" s="974"/>
      <c r="AL2" s="975"/>
    </row>
    <row r="3" spans="2:53" x14ac:dyDescent="0.35">
      <c r="B3" s="704"/>
      <c r="C3" s="705"/>
      <c r="D3" s="705"/>
      <c r="E3" s="705"/>
      <c r="F3" s="705"/>
      <c r="G3" s="705"/>
      <c r="H3" s="862" t="s">
        <v>1</v>
      </c>
      <c r="I3" s="862"/>
      <c r="J3" s="862"/>
      <c r="K3" s="862"/>
      <c r="L3" s="862"/>
      <c r="M3" s="862"/>
      <c r="N3" s="862"/>
      <c r="O3" s="862"/>
      <c r="P3" s="862"/>
      <c r="Q3" s="862"/>
      <c r="R3" s="862"/>
      <c r="S3" s="862"/>
      <c r="T3" s="862"/>
      <c r="U3" s="862"/>
      <c r="V3" s="862"/>
      <c r="W3" s="862"/>
      <c r="X3" s="862"/>
      <c r="Y3" s="862"/>
      <c r="Z3" s="862"/>
      <c r="AA3" s="862"/>
      <c r="AB3" s="862" t="s">
        <v>2</v>
      </c>
      <c r="AC3" s="862"/>
      <c r="AD3" s="862"/>
      <c r="AE3" s="862"/>
      <c r="AF3" s="862"/>
      <c r="AG3" s="862"/>
      <c r="AH3" s="862"/>
      <c r="AI3" s="862"/>
      <c r="AJ3" s="862"/>
      <c r="AK3" s="862"/>
      <c r="AL3" s="863"/>
    </row>
    <row r="4" spans="2:53" ht="15" thickBot="1" x14ac:dyDescent="0.4">
      <c r="B4" s="707"/>
      <c r="C4" s="708"/>
      <c r="D4" s="708"/>
      <c r="E4" s="708"/>
      <c r="F4" s="708"/>
      <c r="G4" s="708"/>
      <c r="H4" s="864" t="s">
        <v>3</v>
      </c>
      <c r="I4" s="864"/>
      <c r="J4" s="864"/>
      <c r="K4" s="864"/>
      <c r="L4" s="864"/>
      <c r="M4" s="864"/>
      <c r="N4" s="864"/>
      <c r="O4" s="864"/>
      <c r="P4" s="864"/>
      <c r="Q4" s="864"/>
      <c r="R4" s="864"/>
      <c r="S4" s="864"/>
      <c r="T4" s="864"/>
      <c r="U4" s="864"/>
      <c r="V4" s="864"/>
      <c r="W4" s="864"/>
      <c r="X4" s="864"/>
      <c r="Y4" s="864"/>
      <c r="Z4" s="864"/>
      <c r="AA4" s="864"/>
      <c r="AB4" s="864"/>
      <c r="AC4" s="864"/>
      <c r="AD4" s="864"/>
      <c r="AE4" s="864"/>
      <c r="AF4" s="864"/>
      <c r="AG4" s="864"/>
      <c r="AH4" s="864"/>
      <c r="AI4" s="864"/>
      <c r="AJ4" s="864"/>
      <c r="AK4" s="864"/>
      <c r="AL4" s="865"/>
    </row>
    <row r="5" spans="2:53" ht="15" thickBot="1" x14ac:dyDescent="0.4">
      <c r="B5" s="506"/>
      <c r="C5" s="507"/>
      <c r="D5" s="507"/>
      <c r="E5" s="507"/>
      <c r="F5" s="507"/>
      <c r="G5" s="507"/>
      <c r="H5" s="507"/>
      <c r="I5" s="508"/>
      <c r="J5" s="508"/>
      <c r="K5" s="508"/>
      <c r="L5" s="508"/>
      <c r="M5" s="508"/>
      <c r="N5" s="508"/>
      <c r="O5" s="508"/>
      <c r="P5" s="508"/>
      <c r="Q5" s="508"/>
      <c r="R5" s="508"/>
      <c r="S5" s="508"/>
      <c r="T5" s="508"/>
      <c r="U5" s="508"/>
      <c r="V5" s="508"/>
      <c r="W5" s="508"/>
      <c r="X5" s="508"/>
      <c r="Y5" s="508"/>
      <c r="Z5" s="508"/>
      <c r="AA5" s="508"/>
      <c r="AB5" s="508"/>
      <c r="AC5" s="508"/>
      <c r="AD5" s="509"/>
      <c r="AE5" s="509"/>
      <c r="AF5" s="509"/>
      <c r="AG5" s="509"/>
      <c r="AH5" s="509"/>
      <c r="AI5" s="507"/>
      <c r="AJ5" s="507"/>
      <c r="AK5" s="507"/>
      <c r="AL5" s="510"/>
    </row>
    <row r="6" spans="2:53" ht="15" customHeight="1" x14ac:dyDescent="0.35">
      <c r="B6" s="511"/>
      <c r="C6" s="953" t="s">
        <v>4</v>
      </c>
      <c r="D6" s="954"/>
      <c r="E6" s="954"/>
      <c r="F6" s="954"/>
      <c r="G6" s="954"/>
      <c r="H6" s="955"/>
      <c r="I6" s="1051" t="s">
        <v>90</v>
      </c>
      <c r="J6" s="1052"/>
      <c r="K6" s="1052"/>
      <c r="L6" s="1052"/>
      <c r="M6" s="1052"/>
      <c r="N6" s="1052"/>
      <c r="O6" s="1052"/>
      <c r="P6" s="1052"/>
      <c r="Q6" s="1052"/>
      <c r="R6" s="1052"/>
      <c r="S6" s="1052"/>
      <c r="T6" s="1052"/>
      <c r="U6" s="1052"/>
      <c r="V6" s="1052"/>
      <c r="W6" s="1052"/>
      <c r="X6" s="1052"/>
      <c r="Y6" s="1052"/>
      <c r="Z6" s="1052"/>
      <c r="AA6" s="1052"/>
      <c r="AB6" s="1052"/>
      <c r="AC6" s="1052"/>
      <c r="AD6" s="1052"/>
      <c r="AE6" s="1052"/>
      <c r="AF6" s="1052"/>
      <c r="AG6" s="1052"/>
      <c r="AH6" s="1052"/>
      <c r="AI6" s="1052"/>
      <c r="AJ6" s="1052"/>
      <c r="AK6" s="1053"/>
      <c r="AL6" s="512"/>
    </row>
    <row r="7" spans="2:53" ht="15" thickBot="1" x14ac:dyDescent="0.4">
      <c r="B7" s="511"/>
      <c r="C7" s="956"/>
      <c r="D7" s="957"/>
      <c r="E7" s="957"/>
      <c r="F7" s="957"/>
      <c r="G7" s="957"/>
      <c r="H7" s="958"/>
      <c r="I7" s="1054"/>
      <c r="J7" s="1055"/>
      <c r="K7" s="1055"/>
      <c r="L7" s="1055"/>
      <c r="M7" s="1055"/>
      <c r="N7" s="1055"/>
      <c r="O7" s="1055"/>
      <c r="P7" s="1055"/>
      <c r="Q7" s="1055"/>
      <c r="R7" s="1055"/>
      <c r="S7" s="1055"/>
      <c r="T7" s="1055"/>
      <c r="U7" s="1055"/>
      <c r="V7" s="1055"/>
      <c r="W7" s="1055"/>
      <c r="X7" s="1055"/>
      <c r="Y7" s="1055"/>
      <c r="Z7" s="1055"/>
      <c r="AA7" s="1055"/>
      <c r="AB7" s="1055"/>
      <c r="AC7" s="1055"/>
      <c r="AD7" s="1055"/>
      <c r="AE7" s="1055"/>
      <c r="AF7" s="1055"/>
      <c r="AG7" s="1055"/>
      <c r="AH7" s="1055"/>
      <c r="AI7" s="1055"/>
      <c r="AJ7" s="1055"/>
      <c r="AK7" s="1056"/>
      <c r="AL7" s="512"/>
    </row>
    <row r="8" spans="2:53" ht="15" thickBot="1" x14ac:dyDescent="0.4">
      <c r="B8" s="511"/>
      <c r="C8" s="513"/>
      <c r="D8" s="513"/>
      <c r="E8" s="513"/>
      <c r="F8" s="513"/>
      <c r="G8" s="513"/>
      <c r="H8" s="513"/>
      <c r="I8" s="514"/>
      <c r="J8" s="514"/>
      <c r="K8" s="514"/>
      <c r="L8" s="514"/>
      <c r="M8" s="514"/>
      <c r="N8" s="514"/>
      <c r="O8" s="514"/>
      <c r="P8" s="514"/>
      <c r="Q8" s="514"/>
      <c r="R8" s="514"/>
      <c r="S8" s="514"/>
      <c r="T8" s="514"/>
      <c r="U8" s="514"/>
      <c r="V8" s="514"/>
      <c r="W8" s="514"/>
      <c r="X8" s="514"/>
      <c r="Y8" s="514"/>
      <c r="Z8" s="514"/>
      <c r="AA8" s="514"/>
      <c r="AB8" s="514"/>
      <c r="AC8" s="514"/>
      <c r="AD8" s="515"/>
      <c r="AE8" s="515"/>
      <c r="AF8" s="515"/>
      <c r="AG8" s="515"/>
      <c r="AH8" s="515"/>
      <c r="AI8" s="513"/>
      <c r="AJ8" s="513"/>
      <c r="AK8" s="513"/>
      <c r="AL8" s="512"/>
      <c r="BA8" s="536"/>
    </row>
    <row r="9" spans="2:53" ht="15" customHeight="1" thickBot="1" x14ac:dyDescent="0.4">
      <c r="B9" s="511"/>
      <c r="C9" s="953" t="s">
        <v>119</v>
      </c>
      <c r="D9" s="954"/>
      <c r="E9" s="954"/>
      <c r="F9" s="954"/>
      <c r="G9" s="954"/>
      <c r="H9" s="955"/>
      <c r="I9" s="828" t="s">
        <v>120</v>
      </c>
      <c r="J9" s="1057"/>
      <c r="K9" s="1057"/>
      <c r="L9" s="1057"/>
      <c r="M9" s="1057"/>
      <c r="N9" s="1057"/>
      <c r="O9" s="1057"/>
      <c r="P9" s="1057"/>
      <c r="Q9" s="1057"/>
      <c r="R9" s="1057"/>
      <c r="S9" s="1057"/>
      <c r="T9" s="1057"/>
      <c r="U9" s="1057"/>
      <c r="V9" s="1057"/>
      <c r="W9" s="1057"/>
      <c r="X9" s="1057"/>
      <c r="Y9" s="1057"/>
      <c r="Z9" s="1057"/>
      <c r="AA9" s="1057"/>
      <c r="AB9" s="1057"/>
      <c r="AC9" s="1058"/>
      <c r="AD9" s="834" t="s">
        <v>7</v>
      </c>
      <c r="AE9" s="835"/>
      <c r="AF9" s="835"/>
      <c r="AG9" s="836"/>
      <c r="AH9" s="929" t="s">
        <v>8</v>
      </c>
      <c r="AI9" s="930"/>
      <c r="AJ9" s="930"/>
      <c r="AK9" s="931"/>
      <c r="AL9" s="512"/>
    </row>
    <row r="10" spans="2:53" ht="28.5" customHeight="1" thickBot="1" x14ac:dyDescent="0.4">
      <c r="B10" s="511"/>
      <c r="C10" s="956"/>
      <c r="D10" s="957"/>
      <c r="E10" s="957"/>
      <c r="F10" s="957"/>
      <c r="G10" s="957"/>
      <c r="H10" s="958"/>
      <c r="I10" s="1059"/>
      <c r="J10" s="1060"/>
      <c r="K10" s="1060"/>
      <c r="L10" s="1060"/>
      <c r="M10" s="1060"/>
      <c r="N10" s="1060"/>
      <c r="O10" s="1060"/>
      <c r="P10" s="1060"/>
      <c r="Q10" s="1060"/>
      <c r="R10" s="1060"/>
      <c r="S10" s="1060"/>
      <c r="T10" s="1060"/>
      <c r="U10" s="1060"/>
      <c r="V10" s="1060"/>
      <c r="W10" s="1060"/>
      <c r="X10" s="1060"/>
      <c r="Y10" s="1060"/>
      <c r="Z10" s="1060"/>
      <c r="AA10" s="1060"/>
      <c r="AB10" s="1060"/>
      <c r="AC10" s="1061"/>
      <c r="AD10" s="840" t="s">
        <v>121</v>
      </c>
      <c r="AE10" s="841"/>
      <c r="AF10" s="841"/>
      <c r="AG10" s="842"/>
      <c r="AH10" s="1062" t="s">
        <v>71</v>
      </c>
      <c r="AI10" s="1063"/>
      <c r="AJ10" s="1063"/>
      <c r="AK10" s="1064"/>
      <c r="AL10" s="512"/>
    </row>
    <row r="11" spans="2:53" ht="15" thickBot="1" x14ac:dyDescent="0.4">
      <c r="B11" s="516"/>
      <c r="C11" s="517"/>
      <c r="D11" s="517"/>
      <c r="E11" s="517"/>
      <c r="F11" s="517"/>
      <c r="G11" s="517"/>
      <c r="H11" s="517"/>
      <c r="I11" s="517"/>
      <c r="J11" s="517"/>
      <c r="K11" s="517"/>
      <c r="L11" s="517"/>
      <c r="M11" s="517"/>
      <c r="N11" s="517"/>
      <c r="O11" s="517"/>
      <c r="P11" s="517"/>
      <c r="Q11" s="517"/>
      <c r="R11" s="517"/>
      <c r="S11" s="517"/>
      <c r="T11" s="517"/>
      <c r="U11" s="517"/>
      <c r="V11" s="517"/>
      <c r="W11" s="517"/>
      <c r="X11" s="517"/>
      <c r="Y11" s="517"/>
      <c r="Z11" s="517"/>
      <c r="AA11" s="517"/>
      <c r="AB11" s="517"/>
      <c r="AC11" s="517"/>
      <c r="AD11" s="517"/>
      <c r="AE11" s="517"/>
      <c r="AF11" s="517"/>
      <c r="AG11" s="517"/>
      <c r="AH11" s="517"/>
      <c r="AI11" s="517"/>
      <c r="AJ11" s="517"/>
      <c r="AK11" s="517"/>
      <c r="AL11" s="518"/>
    </row>
    <row r="12" spans="2:53" ht="15" customHeight="1" x14ac:dyDescent="0.35">
      <c r="B12" s="516"/>
      <c r="C12" s="953" t="s">
        <v>10</v>
      </c>
      <c r="D12" s="954"/>
      <c r="E12" s="954"/>
      <c r="F12" s="954"/>
      <c r="G12" s="954"/>
      <c r="H12" s="955"/>
      <c r="I12" s="1065" t="s">
        <v>122</v>
      </c>
      <c r="J12" s="1066"/>
      <c r="K12" s="1066"/>
      <c r="L12" s="1066"/>
      <c r="M12" s="1066"/>
      <c r="N12" s="1066"/>
      <c r="O12" s="1066"/>
      <c r="P12" s="1066"/>
      <c r="Q12" s="1066"/>
      <c r="R12" s="1066"/>
      <c r="S12" s="1066"/>
      <c r="T12" s="1066"/>
      <c r="U12" s="1066"/>
      <c r="V12" s="1066"/>
      <c r="W12" s="1066"/>
      <c r="X12" s="1066"/>
      <c r="Y12" s="1066"/>
      <c r="Z12" s="1066"/>
      <c r="AA12" s="1066"/>
      <c r="AB12" s="1066"/>
      <c r="AC12" s="1066"/>
      <c r="AD12" s="1066"/>
      <c r="AE12" s="1067"/>
      <c r="AF12" s="1071" t="s">
        <v>11</v>
      </c>
      <c r="AG12" s="1072"/>
      <c r="AH12" s="1072"/>
      <c r="AI12" s="1072"/>
      <c r="AJ12" s="1072"/>
      <c r="AK12" s="1073"/>
      <c r="AL12" s="518"/>
    </row>
    <row r="13" spans="2:53" ht="42.75" customHeight="1" thickBot="1" x14ac:dyDescent="0.4">
      <c r="B13" s="516"/>
      <c r="C13" s="956"/>
      <c r="D13" s="957"/>
      <c r="E13" s="957"/>
      <c r="F13" s="957"/>
      <c r="G13" s="957"/>
      <c r="H13" s="958"/>
      <c r="I13" s="1068"/>
      <c r="J13" s="1069"/>
      <c r="K13" s="1069"/>
      <c r="L13" s="1069"/>
      <c r="M13" s="1069"/>
      <c r="N13" s="1069"/>
      <c r="O13" s="1069"/>
      <c r="P13" s="1069"/>
      <c r="Q13" s="1069"/>
      <c r="R13" s="1069"/>
      <c r="S13" s="1069"/>
      <c r="T13" s="1069"/>
      <c r="U13" s="1069"/>
      <c r="V13" s="1069"/>
      <c r="W13" s="1069"/>
      <c r="X13" s="1069"/>
      <c r="Y13" s="1069"/>
      <c r="Z13" s="1069"/>
      <c r="AA13" s="1069"/>
      <c r="AB13" s="1069"/>
      <c r="AC13" s="1069"/>
      <c r="AD13" s="1069"/>
      <c r="AE13" s="1070"/>
      <c r="AF13" s="965" t="s">
        <v>73</v>
      </c>
      <c r="AG13" s="966"/>
      <c r="AH13" s="966"/>
      <c r="AI13" s="966"/>
      <c r="AJ13" s="966"/>
      <c r="AK13" s="967"/>
      <c r="AL13" s="518"/>
    </row>
    <row r="14" spans="2:53" ht="15" thickBot="1" x14ac:dyDescent="0.4">
      <c r="B14" s="516"/>
      <c r="C14" s="517"/>
      <c r="D14" s="517"/>
      <c r="E14" s="517"/>
      <c r="F14" s="517"/>
      <c r="G14" s="517"/>
      <c r="H14" s="517"/>
      <c r="I14" s="535"/>
      <c r="J14" s="535"/>
      <c r="K14" s="535"/>
      <c r="L14" s="535"/>
      <c r="M14" s="535"/>
      <c r="N14" s="535"/>
      <c r="O14" s="535"/>
      <c r="P14" s="535"/>
      <c r="Q14" s="535"/>
      <c r="R14" s="535"/>
      <c r="S14" s="535"/>
      <c r="T14" s="535"/>
      <c r="U14" s="535"/>
      <c r="V14" s="535"/>
      <c r="W14" s="535"/>
      <c r="X14" s="535"/>
      <c r="Y14" s="535"/>
      <c r="Z14" s="535"/>
      <c r="AA14" s="535"/>
      <c r="AB14" s="535"/>
      <c r="AC14" s="535"/>
      <c r="AD14" s="535"/>
      <c r="AE14" s="535"/>
      <c r="AF14" s="535"/>
      <c r="AG14" s="535"/>
      <c r="AH14" s="535"/>
      <c r="AI14" s="535"/>
      <c r="AJ14" s="535"/>
      <c r="AK14" s="535"/>
      <c r="AL14" s="518"/>
    </row>
    <row r="15" spans="2:53" ht="57.75" customHeight="1" thickBot="1" x14ac:dyDescent="0.4">
      <c r="B15" s="516"/>
      <c r="C15" s="938" t="s">
        <v>13</v>
      </c>
      <c r="D15" s="939"/>
      <c r="E15" s="939"/>
      <c r="F15" s="939"/>
      <c r="G15" s="939"/>
      <c r="H15" s="940"/>
      <c r="I15" s="1050" t="s">
        <v>123</v>
      </c>
      <c r="J15" s="1074"/>
      <c r="K15" s="1074"/>
      <c r="L15" s="1074"/>
      <c r="M15" s="1074"/>
      <c r="N15" s="1074"/>
      <c r="O15" s="1074"/>
      <c r="P15" s="1074"/>
      <c r="Q15" s="1074"/>
      <c r="R15" s="1074"/>
      <c r="S15" s="1074"/>
      <c r="T15" s="1074"/>
      <c r="U15" s="1074"/>
      <c r="V15" s="1074"/>
      <c r="W15" s="1074"/>
      <c r="X15" s="1074"/>
      <c r="Y15" s="1074"/>
      <c r="Z15" s="1074"/>
      <c r="AA15" s="1074"/>
      <c r="AB15" s="1074"/>
      <c r="AC15" s="1074"/>
      <c r="AD15" s="1074"/>
      <c r="AE15" s="1074"/>
      <c r="AF15" s="1074"/>
      <c r="AG15" s="1074"/>
      <c r="AH15" s="1074"/>
      <c r="AI15" s="1074"/>
      <c r="AJ15" s="1074"/>
      <c r="AK15" s="1075"/>
      <c r="AL15" s="518"/>
    </row>
    <row r="16" spans="2:53" ht="16.5" customHeight="1" thickBot="1" x14ac:dyDescent="0.4">
      <c r="B16" s="516"/>
      <c r="C16" s="515"/>
      <c r="D16" s="515"/>
      <c r="E16" s="515"/>
      <c r="F16" s="515"/>
      <c r="G16" s="515"/>
      <c r="H16" s="515"/>
      <c r="I16" s="519"/>
      <c r="J16" s="519"/>
      <c r="K16" s="519"/>
      <c r="L16" s="519"/>
      <c r="M16" s="519"/>
      <c r="N16" s="519"/>
      <c r="O16" s="519"/>
      <c r="P16" s="519"/>
      <c r="Q16" s="519"/>
      <c r="R16" s="519"/>
      <c r="S16" s="519"/>
      <c r="T16" s="519"/>
      <c r="U16" s="519"/>
      <c r="V16" s="519"/>
      <c r="W16" s="519"/>
      <c r="X16" s="519"/>
      <c r="Y16" s="519"/>
      <c r="Z16" s="519"/>
      <c r="AA16" s="519"/>
      <c r="AB16" s="519"/>
      <c r="AC16" s="519"/>
      <c r="AD16" s="519"/>
      <c r="AE16" s="519"/>
      <c r="AF16" s="519"/>
      <c r="AG16" s="519"/>
      <c r="AH16" s="519"/>
      <c r="AI16" s="519"/>
      <c r="AJ16" s="519"/>
      <c r="AK16" s="519"/>
      <c r="AL16" s="518"/>
    </row>
    <row r="17" spans="2:38" ht="52.5" customHeight="1" thickBot="1" x14ac:dyDescent="0.4">
      <c r="B17" s="516"/>
      <c r="C17" s="938" t="s">
        <v>75</v>
      </c>
      <c r="D17" s="939"/>
      <c r="E17" s="939"/>
      <c r="F17" s="939"/>
      <c r="G17" s="939"/>
      <c r="H17" s="940"/>
      <c r="I17" s="941" t="s">
        <v>124</v>
      </c>
      <c r="J17" s="942"/>
      <c r="K17" s="942"/>
      <c r="L17" s="942"/>
      <c r="M17" s="942"/>
      <c r="N17" s="942"/>
      <c r="O17" s="942"/>
      <c r="P17" s="942"/>
      <c r="Q17" s="942"/>
      <c r="R17" s="942"/>
      <c r="S17" s="942"/>
      <c r="T17" s="942"/>
      <c r="U17" s="942"/>
      <c r="V17" s="942"/>
      <c r="W17" s="942"/>
      <c r="X17" s="942"/>
      <c r="Y17" s="942"/>
      <c r="Z17" s="942"/>
      <c r="AA17" s="942"/>
      <c r="AB17" s="942"/>
      <c r="AC17" s="942"/>
      <c r="AD17" s="942"/>
      <c r="AE17" s="942"/>
      <c r="AF17" s="942"/>
      <c r="AG17" s="942"/>
      <c r="AH17" s="942"/>
      <c r="AI17" s="942"/>
      <c r="AJ17" s="942"/>
      <c r="AK17" s="943"/>
      <c r="AL17" s="518"/>
    </row>
    <row r="18" spans="2:38" ht="16.5" customHeight="1" thickBot="1" x14ac:dyDescent="0.4">
      <c r="B18" s="516"/>
      <c r="C18" s="515"/>
      <c r="D18" s="515"/>
      <c r="E18" s="515"/>
      <c r="F18" s="515"/>
      <c r="G18" s="515"/>
      <c r="H18" s="515"/>
      <c r="I18" s="519"/>
      <c r="J18" s="519"/>
      <c r="K18" s="519"/>
      <c r="L18" s="519"/>
      <c r="M18" s="519"/>
      <c r="N18" s="519"/>
      <c r="O18" s="519"/>
      <c r="P18" s="519"/>
      <c r="Q18" s="519"/>
      <c r="R18" s="519"/>
      <c r="S18" s="519"/>
      <c r="T18" s="519"/>
      <c r="U18" s="519"/>
      <c r="V18" s="519"/>
      <c r="W18" s="519"/>
      <c r="X18" s="519"/>
      <c r="Y18" s="519"/>
      <c r="Z18" s="519"/>
      <c r="AA18" s="519"/>
      <c r="AB18" s="519"/>
      <c r="AC18" s="519"/>
      <c r="AD18" s="519"/>
      <c r="AE18" s="519"/>
      <c r="AF18" s="519"/>
      <c r="AG18" s="519"/>
      <c r="AH18" s="519"/>
      <c r="AI18" s="519"/>
      <c r="AJ18" s="519"/>
      <c r="AK18" s="519"/>
      <c r="AL18" s="518"/>
    </row>
    <row r="19" spans="2:38" ht="22.5" customHeight="1" x14ac:dyDescent="0.35">
      <c r="B19" s="516"/>
      <c r="C19" s="843" t="s">
        <v>17</v>
      </c>
      <c r="D19" s="844"/>
      <c r="E19" s="844"/>
      <c r="F19" s="844"/>
      <c r="G19" s="844"/>
      <c r="H19" s="968"/>
      <c r="I19" s="1076" t="s">
        <v>125</v>
      </c>
      <c r="J19" s="1077"/>
      <c r="K19" s="1077"/>
      <c r="L19" s="1078"/>
      <c r="M19" s="929" t="s">
        <v>18</v>
      </c>
      <c r="N19" s="930"/>
      <c r="O19" s="930"/>
      <c r="P19" s="930"/>
      <c r="Q19" s="930"/>
      <c r="R19" s="930"/>
      <c r="S19" s="930"/>
      <c r="T19" s="930"/>
      <c r="U19" s="930"/>
      <c r="V19" s="930"/>
      <c r="W19" s="930"/>
      <c r="X19" s="930"/>
      <c r="Y19" s="930"/>
      <c r="Z19" s="930"/>
      <c r="AA19" s="930"/>
      <c r="AB19" s="930"/>
      <c r="AC19" s="930"/>
      <c r="AD19" s="930"/>
      <c r="AE19" s="931"/>
      <c r="AF19" s="929" t="s">
        <v>19</v>
      </c>
      <c r="AG19" s="930"/>
      <c r="AH19" s="930"/>
      <c r="AI19" s="930"/>
      <c r="AJ19" s="930"/>
      <c r="AK19" s="931"/>
      <c r="AL19" s="518"/>
    </row>
    <row r="20" spans="2:38" ht="30.75" customHeight="1" thickBot="1" x14ac:dyDescent="0.4">
      <c r="B20" s="516"/>
      <c r="C20" s="845"/>
      <c r="D20" s="846"/>
      <c r="E20" s="846"/>
      <c r="F20" s="846"/>
      <c r="G20" s="846"/>
      <c r="H20" s="969"/>
      <c r="I20" s="1079"/>
      <c r="J20" s="1080"/>
      <c r="K20" s="1080"/>
      <c r="L20" s="1081"/>
      <c r="M20" s="1082" t="s">
        <v>60</v>
      </c>
      <c r="N20" s="1083"/>
      <c r="O20" s="1083"/>
      <c r="P20" s="1083"/>
      <c r="Q20" s="1083"/>
      <c r="R20" s="1083"/>
      <c r="S20" s="1083"/>
      <c r="T20" s="1083"/>
      <c r="U20" s="1083"/>
      <c r="V20" s="1083"/>
      <c r="W20" s="1083"/>
      <c r="X20" s="1083"/>
      <c r="Y20" s="1083"/>
      <c r="Z20" s="1083"/>
      <c r="AA20" s="1083"/>
      <c r="AB20" s="1083"/>
      <c r="AC20" s="1083"/>
      <c r="AD20" s="1083"/>
      <c r="AE20" s="1084"/>
      <c r="AF20" s="973" t="s">
        <v>126</v>
      </c>
      <c r="AG20" s="971"/>
      <c r="AH20" s="971"/>
      <c r="AI20" s="971"/>
      <c r="AJ20" s="971"/>
      <c r="AK20" s="972"/>
      <c r="AL20" s="518"/>
    </row>
    <row r="21" spans="2:38" ht="15" thickBot="1" x14ac:dyDescent="0.4">
      <c r="B21" s="516"/>
      <c r="C21" s="517"/>
      <c r="D21" s="517"/>
      <c r="E21" s="517"/>
      <c r="F21" s="517"/>
      <c r="G21" s="517"/>
      <c r="H21" s="517"/>
      <c r="I21" s="517"/>
      <c r="J21" s="517"/>
      <c r="K21" s="517"/>
      <c r="L21" s="517"/>
      <c r="M21" s="517"/>
      <c r="N21" s="517"/>
      <c r="O21" s="517"/>
      <c r="P21" s="517"/>
      <c r="Q21" s="517"/>
      <c r="R21" s="517"/>
      <c r="S21" s="517"/>
      <c r="T21" s="517"/>
      <c r="U21" s="517"/>
      <c r="V21" s="517"/>
      <c r="W21" s="517"/>
      <c r="X21" s="517"/>
      <c r="Y21" s="517"/>
      <c r="Z21" s="517"/>
      <c r="AA21" s="517"/>
      <c r="AB21" s="517"/>
      <c r="AC21" s="517"/>
      <c r="AD21" s="517"/>
      <c r="AE21" s="517"/>
      <c r="AF21" s="517"/>
      <c r="AG21" s="517"/>
      <c r="AH21" s="517"/>
      <c r="AI21" s="517"/>
      <c r="AJ21" s="517"/>
      <c r="AK21" s="517"/>
      <c r="AL21" s="518"/>
    </row>
    <row r="22" spans="2:38" ht="31.5" customHeight="1" x14ac:dyDescent="0.35">
      <c r="B22" s="516"/>
      <c r="C22" s="929" t="s">
        <v>22</v>
      </c>
      <c r="D22" s="930"/>
      <c r="E22" s="930"/>
      <c r="F22" s="930"/>
      <c r="G22" s="930"/>
      <c r="H22" s="930"/>
      <c r="I22" s="931"/>
      <c r="J22" s="929" t="s">
        <v>23</v>
      </c>
      <c r="K22" s="930"/>
      <c r="L22" s="930"/>
      <c r="M22" s="930"/>
      <c r="N22" s="930"/>
      <c r="O22" s="930"/>
      <c r="P22" s="930"/>
      <c r="Q22" s="930"/>
      <c r="R22" s="930"/>
      <c r="S22" s="930"/>
      <c r="T22" s="930"/>
      <c r="U22" s="930"/>
      <c r="V22" s="930"/>
      <c r="W22" s="930"/>
      <c r="X22" s="930"/>
      <c r="Y22" s="930"/>
      <c r="Z22" s="930"/>
      <c r="AA22" s="930"/>
      <c r="AB22" s="931"/>
      <c r="AC22" s="929" t="s">
        <v>24</v>
      </c>
      <c r="AD22" s="930"/>
      <c r="AE22" s="930"/>
      <c r="AF22" s="930"/>
      <c r="AG22" s="930"/>
      <c r="AH22" s="930"/>
      <c r="AI22" s="930"/>
      <c r="AJ22" s="930"/>
      <c r="AK22" s="931"/>
      <c r="AL22" s="518"/>
    </row>
    <row r="23" spans="2:38" ht="33" customHeight="1" thickBot="1" x14ac:dyDescent="0.4">
      <c r="B23" s="516"/>
      <c r="C23" s="1085" t="s">
        <v>127</v>
      </c>
      <c r="D23" s="1086"/>
      <c r="E23" s="1086"/>
      <c r="F23" s="1086"/>
      <c r="G23" s="1086"/>
      <c r="H23" s="1086"/>
      <c r="I23" s="1087"/>
      <c r="J23" s="1085" t="s">
        <v>90</v>
      </c>
      <c r="K23" s="1086"/>
      <c r="L23" s="1086"/>
      <c r="M23" s="1086"/>
      <c r="N23" s="1086"/>
      <c r="O23" s="1086"/>
      <c r="P23" s="1086"/>
      <c r="Q23" s="1086"/>
      <c r="R23" s="1086"/>
      <c r="S23" s="1086"/>
      <c r="T23" s="1086"/>
      <c r="U23" s="1086"/>
      <c r="V23" s="1086"/>
      <c r="W23" s="1086"/>
      <c r="X23" s="1086"/>
      <c r="Y23" s="1086"/>
      <c r="Z23" s="1086"/>
      <c r="AA23" s="1086"/>
      <c r="AB23" s="1087"/>
      <c r="AC23" s="1088" t="s">
        <v>128</v>
      </c>
      <c r="AD23" s="1089"/>
      <c r="AE23" s="1089"/>
      <c r="AF23" s="1089"/>
      <c r="AG23" s="1089"/>
      <c r="AH23" s="1089"/>
      <c r="AI23" s="1089"/>
      <c r="AJ23" s="1089"/>
      <c r="AK23" s="1090"/>
      <c r="AL23" s="518"/>
    </row>
    <row r="24" spans="2:38" ht="15" thickBot="1" x14ac:dyDescent="0.4">
      <c r="B24" s="516"/>
      <c r="C24" s="517"/>
      <c r="D24" s="517"/>
      <c r="E24" s="517"/>
      <c r="F24" s="517"/>
      <c r="G24" s="517"/>
      <c r="H24" s="517"/>
      <c r="I24" s="517"/>
      <c r="J24" s="517"/>
      <c r="K24" s="517"/>
      <c r="L24" s="517"/>
      <c r="M24" s="517"/>
      <c r="N24" s="517"/>
      <c r="O24" s="517"/>
      <c r="P24" s="517"/>
      <c r="Q24" s="517"/>
      <c r="R24" s="517"/>
      <c r="S24" s="517"/>
      <c r="T24" s="517"/>
      <c r="U24" s="517"/>
      <c r="V24" s="517"/>
      <c r="W24" s="517"/>
      <c r="X24" s="517"/>
      <c r="Y24" s="517"/>
      <c r="Z24" s="517"/>
      <c r="AA24" s="517"/>
      <c r="AB24" s="517"/>
      <c r="AC24" s="517"/>
      <c r="AD24" s="517"/>
      <c r="AE24" s="517"/>
      <c r="AF24" s="517"/>
      <c r="AG24" s="517"/>
      <c r="AH24" s="517"/>
      <c r="AI24" s="517"/>
      <c r="AJ24" s="517"/>
      <c r="AK24" s="517"/>
      <c r="AL24" s="518"/>
    </row>
    <row r="25" spans="2:38" ht="50.25" customHeight="1" thickBot="1" x14ac:dyDescent="0.4">
      <c r="B25" s="516"/>
      <c r="C25" s="938" t="s">
        <v>26</v>
      </c>
      <c r="D25" s="939"/>
      <c r="E25" s="939"/>
      <c r="F25" s="939"/>
      <c r="G25" s="939"/>
      <c r="H25" s="940"/>
      <c r="I25" s="818" t="s">
        <v>129</v>
      </c>
      <c r="J25" s="948"/>
      <c r="K25" s="948"/>
      <c r="L25" s="948"/>
      <c r="M25" s="948"/>
      <c r="N25" s="948"/>
      <c r="O25" s="948"/>
      <c r="P25" s="948"/>
      <c r="Q25" s="948"/>
      <c r="R25" s="948"/>
      <c r="S25" s="948"/>
      <c r="T25" s="948"/>
      <c r="U25" s="948"/>
      <c r="V25" s="948"/>
      <c r="W25" s="948"/>
      <c r="X25" s="948"/>
      <c r="Y25" s="948"/>
      <c r="Z25" s="948"/>
      <c r="AA25" s="948"/>
      <c r="AB25" s="948"/>
      <c r="AC25" s="948"/>
      <c r="AD25" s="948"/>
      <c r="AE25" s="948"/>
      <c r="AF25" s="948"/>
      <c r="AG25" s="948"/>
      <c r="AH25" s="948"/>
      <c r="AI25" s="948"/>
      <c r="AJ25" s="948"/>
      <c r="AK25" s="949"/>
      <c r="AL25" s="518"/>
    </row>
    <row r="26" spans="2:38" ht="15" thickBot="1" x14ac:dyDescent="0.4">
      <c r="B26" s="516"/>
      <c r="C26" s="515"/>
      <c r="D26" s="515"/>
      <c r="E26" s="515"/>
      <c r="F26" s="515"/>
      <c r="G26" s="515"/>
      <c r="H26" s="515"/>
      <c r="I26" s="519"/>
      <c r="J26" s="519"/>
      <c r="K26" s="519"/>
      <c r="L26" s="519"/>
      <c r="M26" s="519"/>
      <c r="N26" s="519"/>
      <c r="O26" s="519"/>
      <c r="P26" s="519"/>
      <c r="Q26" s="519"/>
      <c r="R26" s="519"/>
      <c r="S26" s="519"/>
      <c r="T26" s="519"/>
      <c r="U26" s="519"/>
      <c r="V26" s="519"/>
      <c r="W26" s="519"/>
      <c r="X26" s="519"/>
      <c r="Y26" s="519"/>
      <c r="Z26" s="519"/>
      <c r="AA26" s="519"/>
      <c r="AB26" s="519"/>
      <c r="AC26" s="519"/>
      <c r="AD26" s="519"/>
      <c r="AE26" s="519"/>
      <c r="AF26" s="519"/>
      <c r="AG26" s="519"/>
      <c r="AH26" s="519"/>
      <c r="AI26" s="519"/>
      <c r="AJ26" s="519"/>
      <c r="AK26" s="519"/>
      <c r="AL26" s="518"/>
    </row>
    <row r="27" spans="2:38" ht="39.75" customHeight="1" thickBot="1" x14ac:dyDescent="0.4">
      <c r="B27" s="516"/>
      <c r="C27" s="938" t="s">
        <v>28</v>
      </c>
      <c r="D27" s="939"/>
      <c r="E27" s="939"/>
      <c r="F27" s="939"/>
      <c r="G27" s="939"/>
      <c r="H27" s="940"/>
      <c r="I27" s="1049" t="s">
        <v>130</v>
      </c>
      <c r="J27" s="1050"/>
      <c r="K27" s="721" t="s">
        <v>29</v>
      </c>
      <c r="L27" s="722"/>
      <c r="M27" s="722"/>
      <c r="N27" s="722"/>
      <c r="O27" s="722"/>
      <c r="P27" s="722"/>
      <c r="Q27" s="722"/>
      <c r="R27" s="722"/>
      <c r="S27" s="722"/>
      <c r="T27" s="722"/>
      <c r="U27" s="722"/>
      <c r="V27" s="722"/>
      <c r="W27" s="722"/>
      <c r="X27" s="722"/>
      <c r="Y27" s="722"/>
      <c r="Z27" s="1122"/>
      <c r="AA27" s="1123" t="s">
        <v>30</v>
      </c>
      <c r="AB27" s="1124"/>
      <c r="AC27" s="1124"/>
      <c r="AD27" s="529"/>
      <c r="AE27" s="530" t="s">
        <v>31</v>
      </c>
      <c r="AF27" s="534" t="s">
        <v>97</v>
      </c>
      <c r="AG27" s="1125" t="s">
        <v>33</v>
      </c>
      <c r="AH27" s="1126"/>
      <c r="AI27" s="531"/>
      <c r="AJ27" s="532"/>
      <c r="AK27" s="520"/>
      <c r="AL27" s="518"/>
    </row>
    <row r="28" spans="2:38" ht="15" thickBot="1" x14ac:dyDescent="0.4">
      <c r="B28" s="516"/>
      <c r="C28" s="517"/>
      <c r="D28" s="517"/>
      <c r="E28" s="517"/>
      <c r="F28" s="517"/>
      <c r="G28" s="517"/>
      <c r="H28" s="517"/>
      <c r="I28" s="517"/>
      <c r="J28" s="517"/>
      <c r="K28" s="517"/>
      <c r="L28" s="517"/>
      <c r="M28" s="517"/>
      <c r="N28" s="517"/>
      <c r="O28" s="517"/>
      <c r="P28" s="517"/>
      <c r="Q28" s="517"/>
      <c r="R28" s="517"/>
      <c r="S28" s="517"/>
      <c r="T28" s="517"/>
      <c r="U28" s="517"/>
      <c r="V28" s="517"/>
      <c r="W28" s="517"/>
      <c r="X28" s="517"/>
      <c r="Y28" s="517"/>
      <c r="Z28" s="517"/>
      <c r="AA28" s="517"/>
      <c r="AB28" s="517"/>
      <c r="AC28" s="517"/>
      <c r="AD28" s="517"/>
      <c r="AE28" s="517"/>
      <c r="AF28" s="517"/>
      <c r="AG28" s="517"/>
      <c r="AH28" s="517"/>
      <c r="AI28" s="517"/>
      <c r="AJ28" s="517"/>
      <c r="AK28" s="517"/>
      <c r="AL28" s="518"/>
    </row>
    <row r="29" spans="2:38" x14ac:dyDescent="0.35">
      <c r="B29" s="516"/>
      <c r="C29" s="778" t="s">
        <v>34</v>
      </c>
      <c r="D29" s="779"/>
      <c r="E29" s="779"/>
      <c r="F29" s="779"/>
      <c r="G29" s="779"/>
      <c r="H29" s="779"/>
      <c r="I29" s="779"/>
      <c r="J29" s="780"/>
      <c r="K29" s="1128" t="s">
        <v>35</v>
      </c>
      <c r="L29" s="1129"/>
      <c r="M29" s="1129"/>
      <c r="N29" s="1129"/>
      <c r="O29" s="1129"/>
      <c r="P29" s="1129"/>
      <c r="Q29" s="1129"/>
      <c r="R29" s="1129"/>
      <c r="S29" s="1129"/>
      <c r="T29" s="1129"/>
      <c r="U29" s="1129"/>
      <c r="V29" s="1129"/>
      <c r="W29" s="1130"/>
      <c r="X29" s="1131" t="s">
        <v>36</v>
      </c>
      <c r="Y29" s="1132"/>
      <c r="Z29" s="1132"/>
      <c r="AA29" s="1132"/>
      <c r="AB29" s="1132"/>
      <c r="AC29" s="1132"/>
      <c r="AD29" s="1132"/>
      <c r="AE29" s="1133"/>
      <c r="AF29" s="1134" t="s">
        <v>37</v>
      </c>
      <c r="AG29" s="1135"/>
      <c r="AH29" s="1135"/>
      <c r="AI29" s="1135"/>
      <c r="AJ29" s="1135"/>
      <c r="AK29" s="1135"/>
      <c r="AL29" s="518"/>
    </row>
    <row r="30" spans="2:38" x14ac:dyDescent="0.35">
      <c r="B30" s="516"/>
      <c r="C30" s="781"/>
      <c r="D30" s="782"/>
      <c r="E30" s="782"/>
      <c r="F30" s="782"/>
      <c r="G30" s="782"/>
      <c r="H30" s="782"/>
      <c r="I30" s="782"/>
      <c r="J30" s="782"/>
      <c r="K30" s="771" t="s">
        <v>38</v>
      </c>
      <c r="L30" s="771"/>
      <c r="M30" s="771"/>
      <c r="N30" s="771"/>
      <c r="O30" s="771"/>
      <c r="P30" s="771"/>
      <c r="Q30" s="771" t="s">
        <v>39</v>
      </c>
      <c r="R30" s="771"/>
      <c r="S30" s="771"/>
      <c r="T30" s="771"/>
      <c r="U30" s="771"/>
      <c r="V30" s="771"/>
      <c r="W30" s="771"/>
      <c r="X30" s="771" t="s">
        <v>38</v>
      </c>
      <c r="Y30" s="771"/>
      <c r="Z30" s="771"/>
      <c r="AA30" s="771"/>
      <c r="AB30" s="771"/>
      <c r="AC30" s="771" t="s">
        <v>39</v>
      </c>
      <c r="AD30" s="771"/>
      <c r="AE30" s="771"/>
      <c r="AF30" s="771" t="s">
        <v>38</v>
      </c>
      <c r="AG30" s="771"/>
      <c r="AH30" s="771" t="s">
        <v>39</v>
      </c>
      <c r="AI30" s="771"/>
      <c r="AJ30" s="771"/>
      <c r="AK30" s="771"/>
      <c r="AL30" s="518"/>
    </row>
    <row r="31" spans="2:38" ht="15" thickBot="1" x14ac:dyDescent="0.4">
      <c r="B31" s="516"/>
      <c r="C31" s="784"/>
      <c r="D31" s="785"/>
      <c r="E31" s="785"/>
      <c r="F31" s="785"/>
      <c r="G31" s="785"/>
      <c r="H31" s="785"/>
      <c r="I31" s="785"/>
      <c r="J31" s="785"/>
      <c r="K31" s="1127">
        <v>0</v>
      </c>
      <c r="L31" s="1127"/>
      <c r="M31" s="1127"/>
      <c r="N31" s="1127"/>
      <c r="O31" s="1127"/>
      <c r="P31" s="1127"/>
      <c r="Q31" s="1127" t="s">
        <v>131</v>
      </c>
      <c r="R31" s="1127"/>
      <c r="S31" s="1127"/>
      <c r="T31" s="1127"/>
      <c r="U31" s="1127"/>
      <c r="V31" s="1127"/>
      <c r="W31" s="1127"/>
      <c r="X31" s="1127" t="s">
        <v>132</v>
      </c>
      <c r="Y31" s="1127"/>
      <c r="Z31" s="1127"/>
      <c r="AA31" s="1127"/>
      <c r="AB31" s="1127"/>
      <c r="AC31" s="1127" t="s">
        <v>133</v>
      </c>
      <c r="AD31" s="1127"/>
      <c r="AE31" s="1127"/>
      <c r="AF31" s="1127" t="s">
        <v>134</v>
      </c>
      <c r="AG31" s="1127"/>
      <c r="AH31" s="1127">
        <v>5</v>
      </c>
      <c r="AI31" s="1127"/>
      <c r="AJ31" s="1127"/>
      <c r="AK31" s="1127"/>
      <c r="AL31" s="518"/>
    </row>
    <row r="32" spans="2:38" ht="15" thickBot="1" x14ac:dyDescent="0.4">
      <c r="B32" s="516"/>
      <c r="C32" s="517"/>
      <c r="D32" s="517"/>
      <c r="E32" s="517"/>
      <c r="F32" s="517"/>
      <c r="G32" s="517"/>
      <c r="H32" s="517"/>
      <c r="I32" s="517"/>
      <c r="J32" s="517"/>
      <c r="K32" s="517"/>
      <c r="L32" s="517"/>
      <c r="M32" s="517"/>
      <c r="N32" s="517"/>
      <c r="O32" s="517"/>
      <c r="P32" s="517"/>
      <c r="Q32" s="517"/>
      <c r="R32" s="517"/>
      <c r="S32" s="517"/>
      <c r="T32" s="517"/>
      <c r="U32" s="517"/>
      <c r="V32" s="517"/>
      <c r="W32" s="517"/>
      <c r="X32" s="517"/>
      <c r="Y32" s="517"/>
      <c r="Z32" s="517"/>
      <c r="AA32" s="517"/>
      <c r="AB32" s="517"/>
      <c r="AC32" s="517"/>
      <c r="AD32" s="517"/>
      <c r="AE32" s="517"/>
      <c r="AF32" s="517"/>
      <c r="AG32" s="517"/>
      <c r="AH32" s="517"/>
      <c r="AI32" s="517"/>
      <c r="AJ32" s="517"/>
      <c r="AK32" s="517"/>
      <c r="AL32" s="518"/>
    </row>
    <row r="33" spans="2:50" s="522" customFormat="1" x14ac:dyDescent="0.35">
      <c r="B33" s="521"/>
      <c r="C33" s="768" t="s">
        <v>40</v>
      </c>
      <c r="D33" s="769"/>
      <c r="E33" s="769"/>
      <c r="F33" s="769"/>
      <c r="G33" s="769"/>
      <c r="H33" s="769"/>
      <c r="I33" s="769"/>
      <c r="J33" s="769"/>
      <c r="K33" s="769"/>
      <c r="L33" s="769"/>
      <c r="M33" s="769"/>
      <c r="N33" s="769"/>
      <c r="O33" s="769"/>
      <c r="P33" s="769"/>
      <c r="Q33" s="769"/>
      <c r="R33" s="769"/>
      <c r="S33" s="769"/>
      <c r="T33" s="769"/>
      <c r="U33" s="769"/>
      <c r="V33" s="769"/>
      <c r="W33" s="769"/>
      <c r="X33" s="769"/>
      <c r="Y33" s="769"/>
      <c r="Z33" s="769"/>
      <c r="AA33" s="769"/>
      <c r="AB33" s="769"/>
      <c r="AC33" s="769"/>
      <c r="AD33" s="769"/>
      <c r="AE33" s="769"/>
      <c r="AF33" s="769"/>
      <c r="AG33" s="769"/>
      <c r="AH33" s="769"/>
      <c r="AI33" s="769"/>
      <c r="AJ33" s="769"/>
      <c r="AK33" s="770"/>
      <c r="AL33" s="518"/>
    </row>
    <row r="34" spans="2:50" s="522" customFormat="1" ht="15" thickBot="1" x14ac:dyDescent="0.4">
      <c r="B34" s="521"/>
      <c r="C34" s="746"/>
      <c r="D34" s="747"/>
      <c r="E34" s="747"/>
      <c r="F34" s="747"/>
      <c r="G34" s="747"/>
      <c r="H34" s="747"/>
      <c r="I34" s="747"/>
      <c r="J34" s="747"/>
      <c r="K34" s="747"/>
      <c r="L34" s="747"/>
      <c r="M34" s="747"/>
      <c r="N34" s="747"/>
      <c r="O34" s="747"/>
      <c r="P34" s="747"/>
      <c r="Q34" s="747"/>
      <c r="R34" s="747"/>
      <c r="S34" s="747"/>
      <c r="T34" s="747"/>
      <c r="U34" s="747"/>
      <c r="V34" s="747"/>
      <c r="W34" s="747"/>
      <c r="X34" s="747"/>
      <c r="Y34" s="747"/>
      <c r="Z34" s="747"/>
      <c r="AA34" s="747"/>
      <c r="AB34" s="747"/>
      <c r="AC34" s="747"/>
      <c r="AD34" s="747"/>
      <c r="AE34" s="747"/>
      <c r="AF34" s="747"/>
      <c r="AG34" s="747"/>
      <c r="AH34" s="747"/>
      <c r="AI34" s="747"/>
      <c r="AJ34" s="747"/>
      <c r="AK34" s="748"/>
      <c r="AL34" s="518"/>
    </row>
    <row r="35" spans="2:50" s="522" customFormat="1" x14ac:dyDescent="0.35">
      <c r="B35" s="521"/>
      <c r="C35" s="768" t="s">
        <v>41</v>
      </c>
      <c r="D35" s="769"/>
      <c r="E35" s="769"/>
      <c r="F35" s="769"/>
      <c r="G35" s="770"/>
      <c r="H35" s="1116" t="s">
        <v>135</v>
      </c>
      <c r="I35" s="1116" t="s">
        <v>136</v>
      </c>
      <c r="J35" s="1118" t="s">
        <v>42</v>
      </c>
      <c r="K35" s="1120" t="s">
        <v>43</v>
      </c>
      <c r="L35" s="769"/>
      <c r="M35" s="769"/>
      <c r="N35" s="769"/>
      <c r="O35" s="769"/>
      <c r="P35" s="769"/>
      <c r="Q35" s="769"/>
      <c r="R35" s="769"/>
      <c r="S35" s="769"/>
      <c r="T35" s="769"/>
      <c r="U35" s="769"/>
      <c r="V35" s="769"/>
      <c r="W35" s="769"/>
      <c r="X35" s="769"/>
      <c r="Y35" s="769"/>
      <c r="Z35" s="769"/>
      <c r="AA35" s="769"/>
      <c r="AB35" s="769"/>
      <c r="AC35" s="769"/>
      <c r="AD35" s="769"/>
      <c r="AE35" s="769"/>
      <c r="AF35" s="769"/>
      <c r="AG35" s="769"/>
      <c r="AH35" s="769"/>
      <c r="AI35" s="769"/>
      <c r="AJ35" s="769"/>
      <c r="AK35" s="770"/>
      <c r="AL35" s="518"/>
    </row>
    <row r="36" spans="2:50" s="522" customFormat="1" ht="31.5" customHeight="1" thickBot="1" x14ac:dyDescent="0.4">
      <c r="B36" s="521"/>
      <c r="C36" s="746"/>
      <c r="D36" s="747"/>
      <c r="E36" s="747"/>
      <c r="F36" s="747"/>
      <c r="G36" s="748"/>
      <c r="H36" s="1117"/>
      <c r="I36" s="1117"/>
      <c r="J36" s="1119"/>
      <c r="K36" s="1121"/>
      <c r="L36" s="747"/>
      <c r="M36" s="747"/>
      <c r="N36" s="747"/>
      <c r="O36" s="747"/>
      <c r="P36" s="747"/>
      <c r="Q36" s="747"/>
      <c r="R36" s="747"/>
      <c r="S36" s="747"/>
      <c r="T36" s="747"/>
      <c r="U36" s="747"/>
      <c r="V36" s="747"/>
      <c r="W36" s="747"/>
      <c r="X36" s="747"/>
      <c r="Y36" s="747"/>
      <c r="Z36" s="747"/>
      <c r="AA36" s="747"/>
      <c r="AB36" s="747"/>
      <c r="AC36" s="747"/>
      <c r="AD36" s="747"/>
      <c r="AE36" s="747"/>
      <c r="AF36" s="747"/>
      <c r="AG36" s="747"/>
      <c r="AH36" s="747"/>
      <c r="AI36" s="747"/>
      <c r="AJ36" s="747"/>
      <c r="AK36" s="748"/>
      <c r="AL36" s="518"/>
    </row>
    <row r="37" spans="2:50" s="522" customFormat="1" ht="248.25" customHeight="1" x14ac:dyDescent="0.35">
      <c r="B37" s="521"/>
      <c r="C37" s="1094" t="s">
        <v>137</v>
      </c>
      <c r="D37" s="1095"/>
      <c r="E37" s="1095"/>
      <c r="F37" s="1095"/>
      <c r="G37" s="1096"/>
      <c r="H37" s="539">
        <f>(4.8+4.5)</f>
        <v>9.3000000000000007</v>
      </c>
      <c r="I37" s="501">
        <f>47+14</f>
        <v>61</v>
      </c>
      <c r="J37" s="540">
        <f>+(4.8+4.5)/2</f>
        <v>4.6500000000000004</v>
      </c>
      <c r="K37" s="1113" t="s">
        <v>929</v>
      </c>
      <c r="L37" s="1114"/>
      <c r="M37" s="1114"/>
      <c r="N37" s="1114"/>
      <c r="O37" s="1114"/>
      <c r="P37" s="1114"/>
      <c r="Q37" s="1114"/>
      <c r="R37" s="1114"/>
      <c r="S37" s="1114"/>
      <c r="T37" s="1114"/>
      <c r="U37" s="1114"/>
      <c r="V37" s="1114"/>
      <c r="W37" s="1114"/>
      <c r="X37" s="1114"/>
      <c r="Y37" s="1114"/>
      <c r="Z37" s="1114"/>
      <c r="AA37" s="1114"/>
      <c r="AB37" s="1114"/>
      <c r="AC37" s="1114"/>
      <c r="AD37" s="1114"/>
      <c r="AE37" s="1114"/>
      <c r="AF37" s="1114"/>
      <c r="AG37" s="1114"/>
      <c r="AH37" s="1114"/>
      <c r="AI37" s="1114"/>
      <c r="AJ37" s="1114"/>
      <c r="AK37" s="1115"/>
      <c r="AL37" s="518"/>
    </row>
    <row r="38" spans="2:50" s="522" customFormat="1" ht="96" customHeight="1" thickBot="1" x14ac:dyDescent="0.4">
      <c r="B38" s="521"/>
      <c r="C38" s="1152" t="s">
        <v>138</v>
      </c>
      <c r="D38" s="1153"/>
      <c r="E38" s="1153"/>
      <c r="F38" s="1153"/>
      <c r="G38" s="1154"/>
      <c r="H38" s="501"/>
      <c r="I38" s="500"/>
      <c r="J38" s="537"/>
      <c r="K38" s="1155"/>
      <c r="L38" s="1156"/>
      <c r="M38" s="1156"/>
      <c r="N38" s="1156"/>
      <c r="O38" s="1156"/>
      <c r="P38" s="1156"/>
      <c r="Q38" s="1156"/>
      <c r="R38" s="1156"/>
      <c r="S38" s="1156"/>
      <c r="T38" s="1156"/>
      <c r="U38" s="1156"/>
      <c r="V38" s="1156"/>
      <c r="W38" s="1156"/>
      <c r="X38" s="1156"/>
      <c r="Y38" s="1156"/>
      <c r="Z38" s="1156"/>
      <c r="AA38" s="1156"/>
      <c r="AB38" s="1156"/>
      <c r="AC38" s="1156"/>
      <c r="AD38" s="1156"/>
      <c r="AE38" s="1156"/>
      <c r="AF38" s="1156"/>
      <c r="AG38" s="1156"/>
      <c r="AH38" s="1156"/>
      <c r="AI38" s="1156"/>
      <c r="AJ38" s="1156"/>
      <c r="AK38" s="1157"/>
      <c r="AL38" s="1136"/>
      <c r="AM38" s="1136"/>
      <c r="AN38" s="1136"/>
      <c r="AO38" s="1136"/>
      <c r="AP38" s="1136"/>
      <c r="AQ38" s="1136"/>
      <c r="AR38" s="1136"/>
      <c r="AS38" s="1136"/>
      <c r="AT38" s="1136"/>
      <c r="AU38" s="1136"/>
      <c r="AV38" s="1136"/>
      <c r="AW38" s="1136"/>
      <c r="AX38" s="1136"/>
    </row>
    <row r="39" spans="2:50" s="522" customFormat="1" ht="15.75" customHeight="1" thickBot="1" x14ac:dyDescent="0.4">
      <c r="B39" s="521"/>
      <c r="C39" s="1146" t="s">
        <v>46</v>
      </c>
      <c r="D39" s="1147"/>
      <c r="E39" s="1147"/>
      <c r="F39" s="1147"/>
      <c r="G39" s="1148"/>
      <c r="H39" s="533">
        <f>SUM(H37:H38)</f>
        <v>9.3000000000000007</v>
      </c>
      <c r="I39" s="533">
        <f>SUM(I37:I38)</f>
        <v>61</v>
      </c>
      <c r="J39" s="538"/>
      <c r="K39" s="1149"/>
      <c r="L39" s="1150"/>
      <c r="M39" s="1150"/>
      <c r="N39" s="1150"/>
      <c r="O39" s="1150"/>
      <c r="P39" s="1150"/>
      <c r="Q39" s="1150"/>
      <c r="R39" s="1150"/>
      <c r="S39" s="1150"/>
      <c r="T39" s="1150"/>
      <c r="U39" s="1150"/>
      <c r="V39" s="1150"/>
      <c r="W39" s="1150"/>
      <c r="X39" s="1150"/>
      <c r="Y39" s="1150"/>
      <c r="Z39" s="1150"/>
      <c r="AA39" s="1150"/>
      <c r="AB39" s="1150"/>
      <c r="AC39" s="1150"/>
      <c r="AD39" s="1150"/>
      <c r="AE39" s="1150"/>
      <c r="AF39" s="1150"/>
      <c r="AG39" s="1150"/>
      <c r="AH39" s="1150"/>
      <c r="AI39" s="1150"/>
      <c r="AJ39" s="1150"/>
      <c r="AK39" s="1151"/>
      <c r="AL39" s="518"/>
    </row>
    <row r="40" spans="2:50" s="522" customFormat="1" ht="15" thickBot="1" x14ac:dyDescent="0.4">
      <c r="B40" s="521"/>
      <c r="C40" s="517"/>
      <c r="D40" s="517"/>
      <c r="E40" s="517"/>
      <c r="F40" s="517"/>
      <c r="G40" s="517"/>
      <c r="H40" s="523"/>
      <c r="I40" s="523"/>
      <c r="J40" s="143"/>
      <c r="K40" s="517"/>
      <c r="L40" s="517"/>
      <c r="M40" s="517"/>
      <c r="N40" s="517"/>
      <c r="O40" s="517"/>
      <c r="P40" s="517"/>
      <c r="Q40" s="517"/>
      <c r="R40" s="517"/>
      <c r="S40" s="517"/>
      <c r="T40" s="517"/>
      <c r="U40" s="517"/>
      <c r="V40" s="517"/>
      <c r="W40" s="517"/>
      <c r="X40" s="517"/>
      <c r="Y40" s="517"/>
      <c r="Z40" s="517"/>
      <c r="AA40" s="517"/>
      <c r="AB40" s="517"/>
      <c r="AC40" s="517"/>
      <c r="AD40" s="517"/>
      <c r="AE40" s="517"/>
      <c r="AF40" s="517"/>
      <c r="AG40" s="517"/>
      <c r="AH40" s="517"/>
      <c r="AI40" s="517"/>
      <c r="AJ40" s="517"/>
      <c r="AK40" s="517"/>
      <c r="AL40" s="518"/>
    </row>
    <row r="41" spans="2:50" s="522" customFormat="1" ht="14.25" customHeight="1" x14ac:dyDescent="0.35">
      <c r="B41" s="521"/>
      <c r="C41" s="798" t="s">
        <v>47</v>
      </c>
      <c r="D41" s="799"/>
      <c r="E41" s="799"/>
      <c r="F41" s="799"/>
      <c r="G41" s="799"/>
      <c r="H41" s="799"/>
      <c r="I41" s="799"/>
      <c r="J41" s="799"/>
      <c r="K41" s="799"/>
      <c r="L41" s="799"/>
      <c r="M41" s="799"/>
      <c r="N41" s="799"/>
      <c r="O41" s="799"/>
      <c r="P41" s="799"/>
      <c r="Q41" s="799"/>
      <c r="R41" s="799"/>
      <c r="S41" s="799"/>
      <c r="T41" s="799"/>
      <c r="U41" s="799"/>
      <c r="V41" s="799"/>
      <c r="W41" s="799"/>
      <c r="X41" s="799"/>
      <c r="Y41" s="799"/>
      <c r="Z41" s="799"/>
      <c r="AA41" s="799"/>
      <c r="AB41" s="799"/>
      <c r="AC41" s="799"/>
      <c r="AD41" s="799"/>
      <c r="AE41" s="799"/>
      <c r="AF41" s="799"/>
      <c r="AG41" s="799"/>
      <c r="AH41" s="799"/>
      <c r="AI41" s="799"/>
      <c r="AJ41" s="799"/>
      <c r="AK41" s="800"/>
      <c r="AL41" s="518"/>
    </row>
    <row r="42" spans="2:50" ht="15" customHeight="1" thickBot="1" x14ac:dyDescent="0.4">
      <c r="B42" s="516"/>
      <c r="C42" s="801"/>
      <c r="D42" s="802"/>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2"/>
      <c r="AE42" s="802"/>
      <c r="AF42" s="802"/>
      <c r="AG42" s="802"/>
      <c r="AH42" s="802"/>
      <c r="AI42" s="802"/>
      <c r="AJ42" s="802"/>
      <c r="AK42" s="803"/>
      <c r="AL42" s="518"/>
    </row>
    <row r="43" spans="2:50" ht="23.25" customHeight="1" x14ac:dyDescent="0.35">
      <c r="B43" s="516"/>
      <c r="C43" s="724" t="s">
        <v>139</v>
      </c>
      <c r="D43" s="725"/>
      <c r="E43" s="725"/>
      <c r="F43" s="725"/>
      <c r="G43" s="725"/>
      <c r="H43" s="725"/>
      <c r="I43" s="725"/>
      <c r="J43" s="725"/>
      <c r="K43" s="725"/>
      <c r="L43" s="725"/>
      <c r="M43" s="725"/>
      <c r="N43" s="725"/>
      <c r="O43" s="725"/>
      <c r="P43" s="725"/>
      <c r="Q43" s="725"/>
      <c r="R43" s="725"/>
      <c r="S43" s="725"/>
      <c r="T43" s="725"/>
      <c r="U43" s="725"/>
      <c r="V43" s="725"/>
      <c r="W43" s="725"/>
      <c r="X43" s="725"/>
      <c r="Y43" s="725"/>
      <c r="Z43" s="725"/>
      <c r="AA43" s="725"/>
      <c r="AB43" s="725"/>
      <c r="AC43" s="725"/>
      <c r="AD43" s="725"/>
      <c r="AE43" s="725"/>
      <c r="AF43" s="725"/>
      <c r="AG43" s="725"/>
      <c r="AH43" s="725"/>
      <c r="AI43" s="725"/>
      <c r="AJ43" s="725"/>
      <c r="AK43" s="726"/>
      <c r="AL43" s="518"/>
    </row>
    <row r="44" spans="2:50" ht="23.25" customHeight="1" x14ac:dyDescent="0.35">
      <c r="B44" s="516"/>
      <c r="C44" s="727"/>
      <c r="D44" s="728"/>
      <c r="E44" s="728"/>
      <c r="F44" s="728"/>
      <c r="G44" s="728"/>
      <c r="H44" s="728"/>
      <c r="I44" s="728"/>
      <c r="J44" s="728"/>
      <c r="K44" s="728"/>
      <c r="L44" s="728"/>
      <c r="M44" s="728"/>
      <c r="N44" s="728"/>
      <c r="O44" s="728"/>
      <c r="P44" s="728"/>
      <c r="Q44" s="728"/>
      <c r="R44" s="728"/>
      <c r="S44" s="728"/>
      <c r="T44" s="728"/>
      <c r="U44" s="728"/>
      <c r="V44" s="728"/>
      <c r="W44" s="728"/>
      <c r="X44" s="728"/>
      <c r="Y44" s="728"/>
      <c r="Z44" s="728"/>
      <c r="AA44" s="728"/>
      <c r="AB44" s="728"/>
      <c r="AC44" s="728"/>
      <c r="AD44" s="728"/>
      <c r="AE44" s="728"/>
      <c r="AF44" s="728"/>
      <c r="AG44" s="728"/>
      <c r="AH44" s="728"/>
      <c r="AI44" s="728"/>
      <c r="AJ44" s="728"/>
      <c r="AK44" s="729"/>
      <c r="AL44" s="518"/>
    </row>
    <row r="45" spans="2:50" ht="23.25" customHeight="1" x14ac:dyDescent="0.35">
      <c r="B45" s="516"/>
      <c r="C45" s="727"/>
      <c r="D45" s="728"/>
      <c r="E45" s="728"/>
      <c r="F45" s="728"/>
      <c r="G45" s="728"/>
      <c r="H45" s="728"/>
      <c r="I45" s="728"/>
      <c r="J45" s="728"/>
      <c r="K45" s="728"/>
      <c r="L45" s="728"/>
      <c r="M45" s="728"/>
      <c r="N45" s="728"/>
      <c r="O45" s="728"/>
      <c r="P45" s="728"/>
      <c r="Q45" s="728"/>
      <c r="R45" s="728"/>
      <c r="S45" s="728"/>
      <c r="T45" s="728"/>
      <c r="U45" s="728"/>
      <c r="V45" s="728"/>
      <c r="W45" s="728"/>
      <c r="X45" s="728"/>
      <c r="Y45" s="728"/>
      <c r="Z45" s="728"/>
      <c r="AA45" s="728"/>
      <c r="AB45" s="728"/>
      <c r="AC45" s="728"/>
      <c r="AD45" s="728"/>
      <c r="AE45" s="728"/>
      <c r="AF45" s="728"/>
      <c r="AG45" s="728"/>
      <c r="AH45" s="728"/>
      <c r="AI45" s="728"/>
      <c r="AJ45" s="728"/>
      <c r="AK45" s="729"/>
      <c r="AL45" s="518"/>
    </row>
    <row r="46" spans="2:50" ht="23.25" customHeight="1" x14ac:dyDescent="0.35">
      <c r="B46" s="516"/>
      <c r="C46" s="727"/>
      <c r="D46" s="728"/>
      <c r="E46" s="728"/>
      <c r="F46" s="728"/>
      <c r="G46" s="728"/>
      <c r="H46" s="728"/>
      <c r="I46" s="728"/>
      <c r="J46" s="728"/>
      <c r="K46" s="728"/>
      <c r="L46" s="728"/>
      <c r="M46" s="728"/>
      <c r="N46" s="728"/>
      <c r="O46" s="728"/>
      <c r="P46" s="728"/>
      <c r="Q46" s="728"/>
      <c r="R46" s="728"/>
      <c r="S46" s="728"/>
      <c r="T46" s="728"/>
      <c r="U46" s="728"/>
      <c r="V46" s="728"/>
      <c r="W46" s="728"/>
      <c r="X46" s="728"/>
      <c r="Y46" s="728"/>
      <c r="Z46" s="728"/>
      <c r="AA46" s="728"/>
      <c r="AB46" s="728"/>
      <c r="AC46" s="728"/>
      <c r="AD46" s="728"/>
      <c r="AE46" s="728"/>
      <c r="AF46" s="728"/>
      <c r="AG46" s="728"/>
      <c r="AH46" s="728"/>
      <c r="AI46" s="728"/>
      <c r="AJ46" s="728"/>
      <c r="AK46" s="729"/>
      <c r="AL46" s="518"/>
    </row>
    <row r="47" spans="2:50" ht="23.25" customHeight="1" x14ac:dyDescent="0.35">
      <c r="B47" s="516"/>
      <c r="C47" s="727"/>
      <c r="D47" s="728"/>
      <c r="E47" s="728"/>
      <c r="F47" s="728"/>
      <c r="G47" s="728"/>
      <c r="H47" s="728"/>
      <c r="I47" s="728"/>
      <c r="J47" s="728"/>
      <c r="K47" s="728"/>
      <c r="L47" s="728"/>
      <c r="M47" s="728"/>
      <c r="N47" s="728"/>
      <c r="O47" s="728"/>
      <c r="P47" s="728"/>
      <c r="Q47" s="728"/>
      <c r="R47" s="728"/>
      <c r="S47" s="728"/>
      <c r="T47" s="728"/>
      <c r="U47" s="728"/>
      <c r="V47" s="728"/>
      <c r="W47" s="728"/>
      <c r="X47" s="728"/>
      <c r="Y47" s="728"/>
      <c r="Z47" s="728"/>
      <c r="AA47" s="728"/>
      <c r="AB47" s="728"/>
      <c r="AC47" s="728"/>
      <c r="AD47" s="728"/>
      <c r="AE47" s="728"/>
      <c r="AF47" s="728"/>
      <c r="AG47" s="728"/>
      <c r="AH47" s="728"/>
      <c r="AI47" s="728"/>
      <c r="AJ47" s="728"/>
      <c r="AK47" s="729"/>
      <c r="AL47" s="518"/>
    </row>
    <row r="48" spans="2:50" ht="23.25" customHeight="1" x14ac:dyDescent="0.35">
      <c r="B48" s="516"/>
      <c r="C48" s="727"/>
      <c r="D48" s="728"/>
      <c r="E48" s="728"/>
      <c r="F48" s="728"/>
      <c r="G48" s="728"/>
      <c r="H48" s="728"/>
      <c r="I48" s="728"/>
      <c r="J48" s="728"/>
      <c r="K48" s="728"/>
      <c r="L48" s="728"/>
      <c r="M48" s="728"/>
      <c r="N48" s="728"/>
      <c r="O48" s="728"/>
      <c r="P48" s="728"/>
      <c r="Q48" s="728"/>
      <c r="R48" s="728"/>
      <c r="S48" s="728"/>
      <c r="T48" s="728"/>
      <c r="U48" s="728"/>
      <c r="V48" s="728"/>
      <c r="W48" s="728"/>
      <c r="X48" s="728"/>
      <c r="Y48" s="728"/>
      <c r="Z48" s="728"/>
      <c r="AA48" s="728"/>
      <c r="AB48" s="728"/>
      <c r="AC48" s="728"/>
      <c r="AD48" s="728"/>
      <c r="AE48" s="728"/>
      <c r="AF48" s="728"/>
      <c r="AG48" s="728"/>
      <c r="AH48" s="728"/>
      <c r="AI48" s="728"/>
      <c r="AJ48" s="728"/>
      <c r="AK48" s="729"/>
      <c r="AL48" s="518"/>
    </row>
    <row r="49" spans="2:38" ht="23.25" customHeight="1" x14ac:dyDescent="0.35">
      <c r="B49" s="516"/>
      <c r="C49" s="727"/>
      <c r="D49" s="728"/>
      <c r="E49" s="728"/>
      <c r="F49" s="728"/>
      <c r="G49" s="728"/>
      <c r="H49" s="728"/>
      <c r="I49" s="728"/>
      <c r="J49" s="728"/>
      <c r="K49" s="728"/>
      <c r="L49" s="728"/>
      <c r="M49" s="728"/>
      <c r="N49" s="728"/>
      <c r="O49" s="728"/>
      <c r="P49" s="728"/>
      <c r="Q49" s="728"/>
      <c r="R49" s="728"/>
      <c r="S49" s="728"/>
      <c r="T49" s="728"/>
      <c r="U49" s="728"/>
      <c r="V49" s="728"/>
      <c r="W49" s="728"/>
      <c r="X49" s="728"/>
      <c r="Y49" s="728"/>
      <c r="Z49" s="728"/>
      <c r="AA49" s="728"/>
      <c r="AB49" s="728"/>
      <c r="AC49" s="728"/>
      <c r="AD49" s="728"/>
      <c r="AE49" s="728"/>
      <c r="AF49" s="728"/>
      <c r="AG49" s="728"/>
      <c r="AH49" s="728"/>
      <c r="AI49" s="728"/>
      <c r="AJ49" s="728"/>
      <c r="AK49" s="729"/>
      <c r="AL49" s="518"/>
    </row>
    <row r="50" spans="2:38" ht="23.25" customHeight="1" x14ac:dyDescent="0.35">
      <c r="B50" s="516"/>
      <c r="C50" s="727"/>
      <c r="D50" s="728"/>
      <c r="E50" s="728"/>
      <c r="F50" s="728"/>
      <c r="G50" s="728"/>
      <c r="H50" s="728"/>
      <c r="I50" s="728"/>
      <c r="J50" s="728"/>
      <c r="K50" s="728"/>
      <c r="L50" s="728"/>
      <c r="M50" s="728"/>
      <c r="N50" s="728"/>
      <c r="O50" s="728"/>
      <c r="P50" s="728"/>
      <c r="Q50" s="728"/>
      <c r="R50" s="728"/>
      <c r="S50" s="728"/>
      <c r="T50" s="728"/>
      <c r="U50" s="728"/>
      <c r="V50" s="728"/>
      <c r="W50" s="728"/>
      <c r="X50" s="728"/>
      <c r="Y50" s="728"/>
      <c r="Z50" s="728"/>
      <c r="AA50" s="728"/>
      <c r="AB50" s="728"/>
      <c r="AC50" s="728"/>
      <c r="AD50" s="728"/>
      <c r="AE50" s="728"/>
      <c r="AF50" s="728"/>
      <c r="AG50" s="728"/>
      <c r="AH50" s="728"/>
      <c r="AI50" s="728"/>
      <c r="AJ50" s="728"/>
      <c r="AK50" s="729"/>
      <c r="AL50" s="518"/>
    </row>
    <row r="51" spans="2:38" ht="23.25" customHeight="1" x14ac:dyDescent="0.35">
      <c r="B51" s="516"/>
      <c r="C51" s="727"/>
      <c r="D51" s="728"/>
      <c r="E51" s="728"/>
      <c r="F51" s="728"/>
      <c r="G51" s="728"/>
      <c r="H51" s="728"/>
      <c r="I51" s="728"/>
      <c r="J51" s="728"/>
      <c r="K51" s="728"/>
      <c r="L51" s="728"/>
      <c r="M51" s="728"/>
      <c r="N51" s="728"/>
      <c r="O51" s="728"/>
      <c r="P51" s="728"/>
      <c r="Q51" s="728"/>
      <c r="R51" s="728"/>
      <c r="S51" s="728"/>
      <c r="T51" s="728"/>
      <c r="U51" s="728"/>
      <c r="V51" s="728"/>
      <c r="W51" s="728"/>
      <c r="X51" s="728"/>
      <c r="Y51" s="728"/>
      <c r="Z51" s="728"/>
      <c r="AA51" s="728"/>
      <c r="AB51" s="728"/>
      <c r="AC51" s="728"/>
      <c r="AD51" s="728"/>
      <c r="AE51" s="728"/>
      <c r="AF51" s="728"/>
      <c r="AG51" s="728"/>
      <c r="AH51" s="728"/>
      <c r="AI51" s="728"/>
      <c r="AJ51" s="728"/>
      <c r="AK51" s="729"/>
      <c r="AL51" s="518"/>
    </row>
    <row r="52" spans="2:38" ht="23.25" customHeight="1" thickBot="1" x14ac:dyDescent="0.4">
      <c r="B52" s="516"/>
      <c r="C52" s="730"/>
      <c r="D52" s="731"/>
      <c r="E52" s="731"/>
      <c r="F52" s="731"/>
      <c r="G52" s="731"/>
      <c r="H52" s="731"/>
      <c r="I52" s="731"/>
      <c r="J52" s="731"/>
      <c r="K52" s="731"/>
      <c r="L52" s="731"/>
      <c r="M52" s="731"/>
      <c r="N52" s="731"/>
      <c r="O52" s="731"/>
      <c r="P52" s="731"/>
      <c r="Q52" s="731"/>
      <c r="R52" s="731"/>
      <c r="S52" s="731"/>
      <c r="T52" s="731"/>
      <c r="U52" s="731"/>
      <c r="V52" s="731"/>
      <c r="W52" s="731"/>
      <c r="X52" s="731"/>
      <c r="Y52" s="731"/>
      <c r="Z52" s="731"/>
      <c r="AA52" s="731"/>
      <c r="AB52" s="731"/>
      <c r="AC52" s="731"/>
      <c r="AD52" s="731"/>
      <c r="AE52" s="731"/>
      <c r="AF52" s="731"/>
      <c r="AG52" s="731"/>
      <c r="AH52" s="731"/>
      <c r="AI52" s="731"/>
      <c r="AJ52" s="731"/>
      <c r="AK52" s="732"/>
      <c r="AL52" s="518"/>
    </row>
    <row r="53" spans="2:38" ht="15" thickBot="1" x14ac:dyDescent="0.4">
      <c r="B53" s="524"/>
      <c r="C53" s="525"/>
      <c r="D53" s="525"/>
      <c r="E53" s="525"/>
      <c r="F53" s="525"/>
      <c r="G53" s="525"/>
      <c r="H53" s="525"/>
      <c r="I53" s="525"/>
      <c r="J53" s="525"/>
      <c r="K53" s="525"/>
      <c r="L53" s="525"/>
      <c r="M53" s="525"/>
      <c r="N53" s="525"/>
      <c r="O53" s="525"/>
      <c r="P53" s="525"/>
      <c r="Q53" s="525"/>
      <c r="R53" s="525"/>
      <c r="S53" s="525"/>
      <c r="T53" s="525"/>
      <c r="U53" s="525"/>
      <c r="V53" s="525"/>
      <c r="W53" s="525"/>
      <c r="X53" s="525"/>
      <c r="Y53" s="525"/>
      <c r="Z53" s="525"/>
      <c r="AA53" s="525"/>
      <c r="AB53" s="525"/>
      <c r="AC53" s="525"/>
      <c r="AD53" s="525"/>
      <c r="AE53" s="525"/>
      <c r="AF53" s="525"/>
      <c r="AG53" s="525"/>
      <c r="AH53" s="525"/>
      <c r="AI53" s="525"/>
      <c r="AJ53" s="525"/>
      <c r="AK53" s="525"/>
      <c r="AL53" s="526"/>
    </row>
    <row r="54" spans="2:38" ht="24" customHeight="1" x14ac:dyDescent="0.35">
      <c r="B54" s="527"/>
      <c r="C54" s="1137" t="s">
        <v>41</v>
      </c>
      <c r="D54" s="1138"/>
      <c r="E54" s="1138"/>
      <c r="F54" s="1138"/>
      <c r="G54" s="1139"/>
      <c r="H54" s="1137" t="s">
        <v>68</v>
      </c>
      <c r="I54" s="1139"/>
      <c r="J54" s="1137" t="s">
        <v>48</v>
      </c>
      <c r="K54" s="1138"/>
      <c r="L54" s="1138"/>
      <c r="M54" s="1138"/>
      <c r="N54" s="1137" t="s">
        <v>49</v>
      </c>
      <c r="O54" s="1138"/>
      <c r="P54" s="1138"/>
      <c r="Q54" s="1138"/>
      <c r="R54" s="1138"/>
      <c r="S54" s="1138"/>
      <c r="T54" s="1138"/>
      <c r="U54" s="1138"/>
      <c r="V54" s="1138"/>
      <c r="W54" s="1138"/>
      <c r="X54" s="1138"/>
      <c r="Y54" s="1139"/>
      <c r="Z54" s="1137" t="s">
        <v>50</v>
      </c>
      <c r="AA54" s="1138"/>
      <c r="AB54" s="1138"/>
      <c r="AC54" s="1138"/>
      <c r="AD54" s="1138"/>
      <c r="AE54" s="1138"/>
      <c r="AF54" s="1138"/>
      <c r="AG54" s="1138"/>
      <c r="AH54" s="1138"/>
      <c r="AI54" s="1138"/>
      <c r="AJ54" s="1138"/>
      <c r="AK54" s="1139"/>
      <c r="AL54" s="502"/>
    </row>
    <row r="55" spans="2:38" ht="24" customHeight="1" x14ac:dyDescent="0.35">
      <c r="B55" s="503"/>
      <c r="C55" s="1140"/>
      <c r="D55" s="1141"/>
      <c r="E55" s="1141"/>
      <c r="F55" s="1141"/>
      <c r="G55" s="1142"/>
      <c r="H55" s="1140"/>
      <c r="I55" s="1142"/>
      <c r="J55" s="1140"/>
      <c r="K55" s="1141"/>
      <c r="L55" s="1141"/>
      <c r="M55" s="1141"/>
      <c r="N55" s="1140"/>
      <c r="O55" s="1141"/>
      <c r="P55" s="1141"/>
      <c r="Q55" s="1141"/>
      <c r="R55" s="1141"/>
      <c r="S55" s="1141"/>
      <c r="T55" s="1141"/>
      <c r="U55" s="1141"/>
      <c r="V55" s="1141"/>
      <c r="W55" s="1141"/>
      <c r="X55" s="1141"/>
      <c r="Y55" s="1142"/>
      <c r="Z55" s="1140"/>
      <c r="AA55" s="1141"/>
      <c r="AB55" s="1141"/>
      <c r="AC55" s="1141"/>
      <c r="AD55" s="1141"/>
      <c r="AE55" s="1141"/>
      <c r="AF55" s="1141"/>
      <c r="AG55" s="1141"/>
      <c r="AH55" s="1141"/>
      <c r="AI55" s="1141"/>
      <c r="AJ55" s="1141"/>
      <c r="AK55" s="1142"/>
      <c r="AL55" s="502"/>
    </row>
    <row r="56" spans="2:38" ht="24" customHeight="1" thickBot="1" x14ac:dyDescent="0.4">
      <c r="B56" s="503"/>
      <c r="C56" s="1143"/>
      <c r="D56" s="1144"/>
      <c r="E56" s="1144"/>
      <c r="F56" s="1144"/>
      <c r="G56" s="1145"/>
      <c r="H56" s="1143"/>
      <c r="I56" s="1145"/>
      <c r="J56" s="1143"/>
      <c r="K56" s="1144"/>
      <c r="L56" s="1144"/>
      <c r="M56" s="1144"/>
      <c r="N56" s="1143"/>
      <c r="O56" s="1144"/>
      <c r="P56" s="1144"/>
      <c r="Q56" s="1144"/>
      <c r="R56" s="1144"/>
      <c r="S56" s="1144"/>
      <c r="T56" s="1144"/>
      <c r="U56" s="1144"/>
      <c r="V56" s="1144"/>
      <c r="W56" s="1144"/>
      <c r="X56" s="1144"/>
      <c r="Y56" s="1145"/>
      <c r="Z56" s="1143"/>
      <c r="AA56" s="1144"/>
      <c r="AB56" s="1144"/>
      <c r="AC56" s="1144"/>
      <c r="AD56" s="1144"/>
      <c r="AE56" s="1144"/>
      <c r="AF56" s="1144"/>
      <c r="AG56" s="1144"/>
      <c r="AH56" s="1144"/>
      <c r="AI56" s="1144"/>
      <c r="AJ56" s="1144"/>
      <c r="AK56" s="1145"/>
      <c r="AL56" s="502"/>
    </row>
    <row r="57" spans="2:38" ht="73.5" customHeight="1" thickBot="1" x14ac:dyDescent="0.4">
      <c r="B57" s="527"/>
      <c r="C57" s="1094" t="s">
        <v>140</v>
      </c>
      <c r="D57" s="1095"/>
      <c r="E57" s="1095"/>
      <c r="F57" s="1095"/>
      <c r="G57" s="1096"/>
      <c r="H57" s="1097"/>
      <c r="I57" s="1098"/>
      <c r="J57" s="1102"/>
      <c r="K57" s="1103"/>
      <c r="L57" s="1103"/>
      <c r="M57" s="1104"/>
      <c r="N57" s="1099"/>
      <c r="O57" s="1100"/>
      <c r="P57" s="1100"/>
      <c r="Q57" s="1100"/>
      <c r="R57" s="1100"/>
      <c r="S57" s="1100"/>
      <c r="T57" s="1100"/>
      <c r="U57" s="1100"/>
      <c r="V57" s="1100"/>
      <c r="W57" s="1100"/>
      <c r="X57" s="1100"/>
      <c r="Y57" s="1101"/>
      <c r="Z57" s="1099"/>
      <c r="AA57" s="1100"/>
      <c r="AB57" s="1100"/>
      <c r="AC57" s="1100"/>
      <c r="AD57" s="1100"/>
      <c r="AE57" s="1100"/>
      <c r="AF57" s="1100"/>
      <c r="AG57" s="1100"/>
      <c r="AH57" s="1100"/>
      <c r="AI57" s="1100"/>
      <c r="AJ57" s="1100"/>
      <c r="AK57" s="1101"/>
      <c r="AL57" s="528"/>
    </row>
    <row r="58" spans="2:38" ht="47.25" customHeight="1" thickBot="1" x14ac:dyDescent="0.4">
      <c r="B58" s="527"/>
      <c r="C58" s="1105" t="s">
        <v>138</v>
      </c>
      <c r="D58" s="1106"/>
      <c r="E58" s="1106"/>
      <c r="F58" s="1106"/>
      <c r="G58" s="1107"/>
      <c r="H58" s="1108"/>
      <c r="I58" s="1109"/>
      <c r="J58" s="1110"/>
      <c r="K58" s="1111"/>
      <c r="L58" s="1111"/>
      <c r="M58" s="1112"/>
      <c r="N58" s="1091"/>
      <c r="O58" s="1092"/>
      <c r="P58" s="1092"/>
      <c r="Q58" s="1092"/>
      <c r="R58" s="1092"/>
      <c r="S58" s="1092"/>
      <c r="T58" s="1092"/>
      <c r="U58" s="1092"/>
      <c r="V58" s="1092"/>
      <c r="W58" s="1092"/>
      <c r="X58" s="1092"/>
      <c r="Y58" s="1093"/>
      <c r="Z58" s="1091"/>
      <c r="AA58" s="1092"/>
      <c r="AB58" s="1092"/>
      <c r="AC58" s="1092"/>
      <c r="AD58" s="1092"/>
      <c r="AE58" s="1092"/>
      <c r="AF58" s="1092"/>
      <c r="AG58" s="1092"/>
      <c r="AH58" s="1092"/>
      <c r="AI58" s="1092"/>
      <c r="AJ58" s="1092"/>
      <c r="AK58" s="1093"/>
      <c r="AL58" s="528"/>
    </row>
    <row r="59" spans="2:38" x14ac:dyDescent="0.35">
      <c r="C59" s="525"/>
      <c r="D59" s="525"/>
      <c r="E59" s="525"/>
      <c r="F59" s="525"/>
      <c r="G59" s="525"/>
      <c r="H59" s="525"/>
      <c r="I59" s="525"/>
      <c r="J59" s="525"/>
      <c r="K59" s="525"/>
      <c r="L59" s="525"/>
      <c r="M59" s="525"/>
      <c r="N59" s="525"/>
      <c r="O59" s="525"/>
      <c r="P59" s="525"/>
      <c r="Q59" s="525"/>
      <c r="R59" s="525"/>
      <c r="S59" s="525"/>
      <c r="T59" s="525"/>
      <c r="U59" s="525"/>
      <c r="V59" s="525"/>
      <c r="W59" s="525"/>
      <c r="X59" s="525"/>
      <c r="Y59" s="525"/>
      <c r="Z59" s="525"/>
      <c r="AA59" s="525"/>
      <c r="AB59" s="525"/>
      <c r="AC59" s="525"/>
      <c r="AD59" s="525"/>
      <c r="AE59" s="525"/>
      <c r="AF59" s="525"/>
      <c r="AG59" s="525"/>
      <c r="AH59" s="525"/>
      <c r="AI59" s="525"/>
      <c r="AJ59" s="525"/>
      <c r="AK59" s="525"/>
    </row>
    <row r="97" ht="6" customHeight="1" x14ac:dyDescent="0.35"/>
  </sheetData>
  <mergeCells count="86">
    <mergeCell ref="AL38:AX38"/>
    <mergeCell ref="C41:AK42"/>
    <mergeCell ref="C43:AK52"/>
    <mergeCell ref="C54:G56"/>
    <mergeCell ref="H54:I56"/>
    <mergeCell ref="J54:M56"/>
    <mergeCell ref="N54:Y56"/>
    <mergeCell ref="Z54:AK56"/>
    <mergeCell ref="C39:G39"/>
    <mergeCell ref="K39:AK39"/>
    <mergeCell ref="C38:G38"/>
    <mergeCell ref="K38:AK38"/>
    <mergeCell ref="X30:AB30"/>
    <mergeCell ref="AC30:AE30"/>
    <mergeCell ref="AF30:AG30"/>
    <mergeCell ref="AH30:AK30"/>
    <mergeCell ref="K31:P31"/>
    <mergeCell ref="C33:AK34"/>
    <mergeCell ref="C35:G36"/>
    <mergeCell ref="K27:Z27"/>
    <mergeCell ref="AA27:AC27"/>
    <mergeCell ref="AG27:AH27"/>
    <mergeCell ref="Q31:W31"/>
    <mergeCell ref="X31:AB31"/>
    <mergeCell ref="AC31:AE31"/>
    <mergeCell ref="AF31:AG31"/>
    <mergeCell ref="AH31:AK31"/>
    <mergeCell ref="C29:J31"/>
    <mergeCell ref="K29:W29"/>
    <mergeCell ref="X29:AE29"/>
    <mergeCell ref="AF29:AK29"/>
    <mergeCell ref="K30:P30"/>
    <mergeCell ref="Q30:W30"/>
    <mergeCell ref="C37:G37"/>
    <mergeCell ref="K37:AK37"/>
    <mergeCell ref="H35:H36"/>
    <mergeCell ref="I35:I36"/>
    <mergeCell ref="J35:J36"/>
    <mergeCell ref="K35:AK36"/>
    <mergeCell ref="N58:Y58"/>
    <mergeCell ref="Z58:AK58"/>
    <mergeCell ref="C57:G57"/>
    <mergeCell ref="H57:I57"/>
    <mergeCell ref="N57:Y57"/>
    <mergeCell ref="Z57:AK57"/>
    <mergeCell ref="J57:M57"/>
    <mergeCell ref="C58:G58"/>
    <mergeCell ref="H58:I58"/>
    <mergeCell ref="J58:M58"/>
    <mergeCell ref="C22:I22"/>
    <mergeCell ref="J22:AB22"/>
    <mergeCell ref="AC22:AK22"/>
    <mergeCell ref="C23:I23"/>
    <mergeCell ref="J23:AB23"/>
    <mergeCell ref="AC23:AK23"/>
    <mergeCell ref="C15:H15"/>
    <mergeCell ref="I15:AK15"/>
    <mergeCell ref="C17:H17"/>
    <mergeCell ref="I17:AK17"/>
    <mergeCell ref="C19:H20"/>
    <mergeCell ref="I19:L20"/>
    <mergeCell ref="M19:AE19"/>
    <mergeCell ref="AF19:AK19"/>
    <mergeCell ref="M20:AE20"/>
    <mergeCell ref="AF20:AK20"/>
    <mergeCell ref="B2:G4"/>
    <mergeCell ref="H2:AL2"/>
    <mergeCell ref="H3:AA3"/>
    <mergeCell ref="AB3:AL3"/>
    <mergeCell ref="H4:AL4"/>
    <mergeCell ref="C25:H25"/>
    <mergeCell ref="I25:AK25"/>
    <mergeCell ref="C27:H27"/>
    <mergeCell ref="I27:J27"/>
    <mergeCell ref="C6:H7"/>
    <mergeCell ref="I6:AK7"/>
    <mergeCell ref="C9:H10"/>
    <mergeCell ref="I9:AC10"/>
    <mergeCell ref="AD9:AG9"/>
    <mergeCell ref="AH9:AK9"/>
    <mergeCell ref="AD10:AG10"/>
    <mergeCell ref="AH10:AK10"/>
    <mergeCell ref="C12:H13"/>
    <mergeCell ref="I12:AE13"/>
    <mergeCell ref="AF12:AK12"/>
    <mergeCell ref="AF13:AK13"/>
  </mergeCells>
  <pageMargins left="0.7" right="0.7" top="0.75" bottom="0.75" header="0.3" footer="0.3"/>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AB122"/>
  <sheetViews>
    <sheetView topLeftCell="A16" workbookViewId="0">
      <selection activeCell="I36" sqref="I36"/>
    </sheetView>
  </sheetViews>
  <sheetFormatPr baseColWidth="10" defaultColWidth="3.7265625" defaultRowHeight="14.5" x14ac:dyDescent="0.35"/>
  <cols>
    <col min="1" max="1" width="3.7265625" style="544"/>
    <col min="2" max="2" width="2.81640625" style="544" customWidth="1"/>
    <col min="3" max="6" width="2.7265625" style="544" customWidth="1"/>
    <col min="7" max="7" width="17.453125" style="544" customWidth="1"/>
    <col min="8" max="8" width="14.26953125" style="544" customWidth="1"/>
    <col min="9" max="9" width="13.453125" style="544" customWidth="1"/>
    <col min="10" max="10" width="15" style="544" customWidth="1"/>
    <col min="11" max="12" width="3.453125" style="544" customWidth="1"/>
    <col min="13" max="15" width="2.7265625" style="544" customWidth="1"/>
    <col min="16" max="17" width="3.453125" style="544" customWidth="1"/>
    <col min="18" max="18" width="3.7265625" style="544"/>
    <col min="19" max="19" width="3.26953125" style="544" customWidth="1"/>
    <col min="20" max="20" width="7.453125" style="544" customWidth="1"/>
    <col min="21" max="21" width="3.453125" style="544" customWidth="1"/>
    <col min="22" max="22" width="3.7265625" style="544"/>
    <col min="23" max="25" width="5" style="544" customWidth="1"/>
    <col min="26" max="26" width="6.7265625" style="544" customWidth="1"/>
    <col min="27" max="27" width="4.1796875" style="544" customWidth="1"/>
    <col min="28" max="28" width="2" style="544" customWidth="1"/>
    <col min="29" max="257" width="3.7265625" style="544"/>
    <col min="258" max="258" width="2.81640625" style="544" customWidth="1"/>
    <col min="259" max="262" width="2.7265625" style="544" customWidth="1"/>
    <col min="263" max="263" width="17.453125" style="544" customWidth="1"/>
    <col min="264" max="264" width="14.26953125" style="544" customWidth="1"/>
    <col min="265" max="265" width="13.453125" style="544" customWidth="1"/>
    <col min="266" max="266" width="15" style="544" customWidth="1"/>
    <col min="267" max="268" width="3.453125" style="544" customWidth="1"/>
    <col min="269" max="271" width="2.7265625" style="544" customWidth="1"/>
    <col min="272" max="273" width="3.453125" style="544" customWidth="1"/>
    <col min="274" max="274" width="3.7265625" style="544"/>
    <col min="275" max="275" width="3.26953125" style="544" customWidth="1"/>
    <col min="276" max="276" width="7.453125" style="544" customWidth="1"/>
    <col min="277" max="277" width="3.453125" style="544" customWidth="1"/>
    <col min="278" max="278" width="3.7265625" style="544"/>
    <col min="279" max="281" width="5" style="544" customWidth="1"/>
    <col min="282" max="282" width="6.7265625" style="544" customWidth="1"/>
    <col min="283" max="283" width="4.1796875" style="544" customWidth="1"/>
    <col min="284" max="284" width="2" style="544" customWidth="1"/>
    <col min="285" max="513" width="3.7265625" style="544"/>
    <col min="514" max="514" width="2.81640625" style="544" customWidth="1"/>
    <col min="515" max="518" width="2.7265625" style="544" customWidth="1"/>
    <col min="519" max="519" width="17.453125" style="544" customWidth="1"/>
    <col min="520" max="520" width="14.26953125" style="544" customWidth="1"/>
    <col min="521" max="521" width="13.453125" style="544" customWidth="1"/>
    <col min="522" max="522" width="15" style="544" customWidth="1"/>
    <col min="523" max="524" width="3.453125" style="544" customWidth="1"/>
    <col min="525" max="527" width="2.7265625" style="544" customWidth="1"/>
    <col min="528" max="529" width="3.453125" style="544" customWidth="1"/>
    <col min="530" max="530" width="3.7265625" style="544"/>
    <col min="531" max="531" width="3.26953125" style="544" customWidth="1"/>
    <col min="532" max="532" width="7.453125" style="544" customWidth="1"/>
    <col min="533" max="533" width="3.453125" style="544" customWidth="1"/>
    <col min="534" max="534" width="3.7265625" style="544"/>
    <col min="535" max="537" width="5" style="544" customWidth="1"/>
    <col min="538" max="538" width="6.7265625" style="544" customWidth="1"/>
    <col min="539" max="539" width="4.1796875" style="544" customWidth="1"/>
    <col min="540" max="540" width="2" style="544" customWidth="1"/>
    <col min="541" max="769" width="3.7265625" style="544"/>
    <col min="770" max="770" width="2.81640625" style="544" customWidth="1"/>
    <col min="771" max="774" width="2.7265625" style="544" customWidth="1"/>
    <col min="775" max="775" width="17.453125" style="544" customWidth="1"/>
    <col min="776" max="776" width="14.26953125" style="544" customWidth="1"/>
    <col min="777" max="777" width="13.453125" style="544" customWidth="1"/>
    <col min="778" max="778" width="15" style="544" customWidth="1"/>
    <col min="779" max="780" width="3.453125" style="544" customWidth="1"/>
    <col min="781" max="783" width="2.7265625" style="544" customWidth="1"/>
    <col min="784" max="785" width="3.453125" style="544" customWidth="1"/>
    <col min="786" max="786" width="3.7265625" style="544"/>
    <col min="787" max="787" width="3.26953125" style="544" customWidth="1"/>
    <col min="788" max="788" width="7.453125" style="544" customWidth="1"/>
    <col min="789" max="789" width="3.453125" style="544" customWidth="1"/>
    <col min="790" max="790" width="3.7265625" style="544"/>
    <col min="791" max="793" width="5" style="544" customWidth="1"/>
    <col min="794" max="794" width="6.7265625" style="544" customWidth="1"/>
    <col min="795" max="795" width="4.1796875" style="544" customWidth="1"/>
    <col min="796" max="796" width="2" style="544" customWidth="1"/>
    <col min="797" max="1025" width="3.7265625" style="544"/>
    <col min="1026" max="1026" width="2.81640625" style="544" customWidth="1"/>
    <col min="1027" max="1030" width="2.7265625" style="544" customWidth="1"/>
    <col min="1031" max="1031" width="17.453125" style="544" customWidth="1"/>
    <col min="1032" max="1032" width="14.26953125" style="544" customWidth="1"/>
    <col min="1033" max="1033" width="13.453125" style="544" customWidth="1"/>
    <col min="1034" max="1034" width="15" style="544" customWidth="1"/>
    <col min="1035" max="1036" width="3.453125" style="544" customWidth="1"/>
    <col min="1037" max="1039" width="2.7265625" style="544" customWidth="1"/>
    <col min="1040" max="1041" width="3.453125" style="544" customWidth="1"/>
    <col min="1042" max="1042" width="3.7265625" style="544"/>
    <col min="1043" max="1043" width="3.26953125" style="544" customWidth="1"/>
    <col min="1044" max="1044" width="7.453125" style="544" customWidth="1"/>
    <col min="1045" max="1045" width="3.453125" style="544" customWidth="1"/>
    <col min="1046" max="1046" width="3.7265625" style="544"/>
    <col min="1047" max="1049" width="5" style="544" customWidth="1"/>
    <col min="1050" max="1050" width="6.7265625" style="544" customWidth="1"/>
    <col min="1051" max="1051" width="4.1796875" style="544" customWidth="1"/>
    <col min="1052" max="1052" width="2" style="544" customWidth="1"/>
    <col min="1053" max="1281" width="3.7265625" style="544"/>
    <col min="1282" max="1282" width="2.81640625" style="544" customWidth="1"/>
    <col min="1283" max="1286" width="2.7265625" style="544" customWidth="1"/>
    <col min="1287" max="1287" width="17.453125" style="544" customWidth="1"/>
    <col min="1288" max="1288" width="14.26953125" style="544" customWidth="1"/>
    <col min="1289" max="1289" width="13.453125" style="544" customWidth="1"/>
    <col min="1290" max="1290" width="15" style="544" customWidth="1"/>
    <col min="1291" max="1292" width="3.453125" style="544" customWidth="1"/>
    <col min="1293" max="1295" width="2.7265625" style="544" customWidth="1"/>
    <col min="1296" max="1297" width="3.453125" style="544" customWidth="1"/>
    <col min="1298" max="1298" width="3.7265625" style="544"/>
    <col min="1299" max="1299" width="3.26953125" style="544" customWidth="1"/>
    <col min="1300" max="1300" width="7.453125" style="544" customWidth="1"/>
    <col min="1301" max="1301" width="3.453125" style="544" customWidth="1"/>
    <col min="1302" max="1302" width="3.7265625" style="544"/>
    <col min="1303" max="1305" width="5" style="544" customWidth="1"/>
    <col min="1306" max="1306" width="6.7265625" style="544" customWidth="1"/>
    <col min="1307" max="1307" width="4.1796875" style="544" customWidth="1"/>
    <col min="1308" max="1308" width="2" style="544" customWidth="1"/>
    <col min="1309" max="1537" width="3.7265625" style="544"/>
    <col min="1538" max="1538" width="2.81640625" style="544" customWidth="1"/>
    <col min="1539" max="1542" width="2.7265625" style="544" customWidth="1"/>
    <col min="1543" max="1543" width="17.453125" style="544" customWidth="1"/>
    <col min="1544" max="1544" width="14.26953125" style="544" customWidth="1"/>
    <col min="1545" max="1545" width="13.453125" style="544" customWidth="1"/>
    <col min="1546" max="1546" width="15" style="544" customWidth="1"/>
    <col min="1547" max="1548" width="3.453125" style="544" customWidth="1"/>
    <col min="1549" max="1551" width="2.7265625" style="544" customWidth="1"/>
    <col min="1552" max="1553" width="3.453125" style="544" customWidth="1"/>
    <col min="1554" max="1554" width="3.7265625" style="544"/>
    <col min="1555" max="1555" width="3.26953125" style="544" customWidth="1"/>
    <col min="1556" max="1556" width="7.453125" style="544" customWidth="1"/>
    <col min="1557" max="1557" width="3.453125" style="544" customWidth="1"/>
    <col min="1558" max="1558" width="3.7265625" style="544"/>
    <col min="1559" max="1561" width="5" style="544" customWidth="1"/>
    <col min="1562" max="1562" width="6.7265625" style="544" customWidth="1"/>
    <col min="1563" max="1563" width="4.1796875" style="544" customWidth="1"/>
    <col min="1564" max="1564" width="2" style="544" customWidth="1"/>
    <col min="1565" max="1793" width="3.7265625" style="544"/>
    <col min="1794" max="1794" width="2.81640625" style="544" customWidth="1"/>
    <col min="1795" max="1798" width="2.7265625" style="544" customWidth="1"/>
    <col min="1799" max="1799" width="17.453125" style="544" customWidth="1"/>
    <col min="1800" max="1800" width="14.26953125" style="544" customWidth="1"/>
    <col min="1801" max="1801" width="13.453125" style="544" customWidth="1"/>
    <col min="1802" max="1802" width="15" style="544" customWidth="1"/>
    <col min="1803" max="1804" width="3.453125" style="544" customWidth="1"/>
    <col min="1805" max="1807" width="2.7265625" style="544" customWidth="1"/>
    <col min="1808" max="1809" width="3.453125" style="544" customWidth="1"/>
    <col min="1810" max="1810" width="3.7265625" style="544"/>
    <col min="1811" max="1811" width="3.26953125" style="544" customWidth="1"/>
    <col min="1812" max="1812" width="7.453125" style="544" customWidth="1"/>
    <col min="1813" max="1813" width="3.453125" style="544" customWidth="1"/>
    <col min="1814" max="1814" width="3.7265625" style="544"/>
    <col min="1815" max="1817" width="5" style="544" customWidth="1"/>
    <col min="1818" max="1818" width="6.7265625" style="544" customWidth="1"/>
    <col min="1819" max="1819" width="4.1796875" style="544" customWidth="1"/>
    <col min="1820" max="1820" width="2" style="544" customWidth="1"/>
    <col min="1821" max="2049" width="3.7265625" style="544"/>
    <col min="2050" max="2050" width="2.81640625" style="544" customWidth="1"/>
    <col min="2051" max="2054" width="2.7265625" style="544" customWidth="1"/>
    <col min="2055" max="2055" width="17.453125" style="544" customWidth="1"/>
    <col min="2056" max="2056" width="14.26953125" style="544" customWidth="1"/>
    <col min="2057" max="2057" width="13.453125" style="544" customWidth="1"/>
    <col min="2058" max="2058" width="15" style="544" customWidth="1"/>
    <col min="2059" max="2060" width="3.453125" style="544" customWidth="1"/>
    <col min="2061" max="2063" width="2.7265625" style="544" customWidth="1"/>
    <col min="2064" max="2065" width="3.453125" style="544" customWidth="1"/>
    <col min="2066" max="2066" width="3.7265625" style="544"/>
    <col min="2067" max="2067" width="3.26953125" style="544" customWidth="1"/>
    <col min="2068" max="2068" width="7.453125" style="544" customWidth="1"/>
    <col min="2069" max="2069" width="3.453125" style="544" customWidth="1"/>
    <col min="2070" max="2070" width="3.7265625" style="544"/>
    <col min="2071" max="2073" width="5" style="544" customWidth="1"/>
    <col min="2074" max="2074" width="6.7265625" style="544" customWidth="1"/>
    <col min="2075" max="2075" width="4.1796875" style="544" customWidth="1"/>
    <col min="2076" max="2076" width="2" style="544" customWidth="1"/>
    <col min="2077" max="2305" width="3.7265625" style="544"/>
    <col min="2306" max="2306" width="2.81640625" style="544" customWidth="1"/>
    <col min="2307" max="2310" width="2.7265625" style="544" customWidth="1"/>
    <col min="2311" max="2311" width="17.453125" style="544" customWidth="1"/>
    <col min="2312" max="2312" width="14.26953125" style="544" customWidth="1"/>
    <col min="2313" max="2313" width="13.453125" style="544" customWidth="1"/>
    <col min="2314" max="2314" width="15" style="544" customWidth="1"/>
    <col min="2315" max="2316" width="3.453125" style="544" customWidth="1"/>
    <col min="2317" max="2319" width="2.7265625" style="544" customWidth="1"/>
    <col min="2320" max="2321" width="3.453125" style="544" customWidth="1"/>
    <col min="2322" max="2322" width="3.7265625" style="544"/>
    <col min="2323" max="2323" width="3.26953125" style="544" customWidth="1"/>
    <col min="2324" max="2324" width="7.453125" style="544" customWidth="1"/>
    <col min="2325" max="2325" width="3.453125" style="544" customWidth="1"/>
    <col min="2326" max="2326" width="3.7265625" style="544"/>
    <col min="2327" max="2329" width="5" style="544" customWidth="1"/>
    <col min="2330" max="2330" width="6.7265625" style="544" customWidth="1"/>
    <col min="2331" max="2331" width="4.1796875" style="544" customWidth="1"/>
    <col min="2332" max="2332" width="2" style="544" customWidth="1"/>
    <col min="2333" max="2561" width="3.7265625" style="544"/>
    <col min="2562" max="2562" width="2.81640625" style="544" customWidth="1"/>
    <col min="2563" max="2566" width="2.7265625" style="544" customWidth="1"/>
    <col min="2567" max="2567" width="17.453125" style="544" customWidth="1"/>
    <col min="2568" max="2568" width="14.26953125" style="544" customWidth="1"/>
    <col min="2569" max="2569" width="13.453125" style="544" customWidth="1"/>
    <col min="2570" max="2570" width="15" style="544" customWidth="1"/>
    <col min="2571" max="2572" width="3.453125" style="544" customWidth="1"/>
    <col min="2573" max="2575" width="2.7265625" style="544" customWidth="1"/>
    <col min="2576" max="2577" width="3.453125" style="544" customWidth="1"/>
    <col min="2578" max="2578" width="3.7265625" style="544"/>
    <col min="2579" max="2579" width="3.26953125" style="544" customWidth="1"/>
    <col min="2580" max="2580" width="7.453125" style="544" customWidth="1"/>
    <col min="2581" max="2581" width="3.453125" style="544" customWidth="1"/>
    <col min="2582" max="2582" width="3.7265625" style="544"/>
    <col min="2583" max="2585" width="5" style="544" customWidth="1"/>
    <col min="2586" max="2586" width="6.7265625" style="544" customWidth="1"/>
    <col min="2587" max="2587" width="4.1796875" style="544" customWidth="1"/>
    <col min="2588" max="2588" width="2" style="544" customWidth="1"/>
    <col min="2589" max="2817" width="3.7265625" style="544"/>
    <col min="2818" max="2818" width="2.81640625" style="544" customWidth="1"/>
    <col min="2819" max="2822" width="2.7265625" style="544" customWidth="1"/>
    <col min="2823" max="2823" width="17.453125" style="544" customWidth="1"/>
    <col min="2824" max="2824" width="14.26953125" style="544" customWidth="1"/>
    <col min="2825" max="2825" width="13.453125" style="544" customWidth="1"/>
    <col min="2826" max="2826" width="15" style="544" customWidth="1"/>
    <col min="2827" max="2828" width="3.453125" style="544" customWidth="1"/>
    <col min="2829" max="2831" width="2.7265625" style="544" customWidth="1"/>
    <col min="2832" max="2833" width="3.453125" style="544" customWidth="1"/>
    <col min="2834" max="2834" width="3.7265625" style="544"/>
    <col min="2835" max="2835" width="3.26953125" style="544" customWidth="1"/>
    <col min="2836" max="2836" width="7.453125" style="544" customWidth="1"/>
    <col min="2837" max="2837" width="3.453125" style="544" customWidth="1"/>
    <col min="2838" max="2838" width="3.7265625" style="544"/>
    <col min="2839" max="2841" width="5" style="544" customWidth="1"/>
    <col min="2842" max="2842" width="6.7265625" style="544" customWidth="1"/>
    <col min="2843" max="2843" width="4.1796875" style="544" customWidth="1"/>
    <col min="2844" max="2844" width="2" style="544" customWidth="1"/>
    <col min="2845" max="3073" width="3.7265625" style="544"/>
    <col min="3074" max="3074" width="2.81640625" style="544" customWidth="1"/>
    <col min="3075" max="3078" width="2.7265625" style="544" customWidth="1"/>
    <col min="3079" max="3079" width="17.453125" style="544" customWidth="1"/>
    <col min="3080" max="3080" width="14.26953125" style="544" customWidth="1"/>
    <col min="3081" max="3081" width="13.453125" style="544" customWidth="1"/>
    <col min="3082" max="3082" width="15" style="544" customWidth="1"/>
    <col min="3083" max="3084" width="3.453125" style="544" customWidth="1"/>
    <col min="3085" max="3087" width="2.7265625" style="544" customWidth="1"/>
    <col min="3088" max="3089" width="3.453125" style="544" customWidth="1"/>
    <col min="3090" max="3090" width="3.7265625" style="544"/>
    <col min="3091" max="3091" width="3.26953125" style="544" customWidth="1"/>
    <col min="3092" max="3092" width="7.453125" style="544" customWidth="1"/>
    <col min="3093" max="3093" width="3.453125" style="544" customWidth="1"/>
    <col min="3094" max="3094" width="3.7265625" style="544"/>
    <col min="3095" max="3097" width="5" style="544" customWidth="1"/>
    <col min="3098" max="3098" width="6.7265625" style="544" customWidth="1"/>
    <col min="3099" max="3099" width="4.1796875" style="544" customWidth="1"/>
    <col min="3100" max="3100" width="2" style="544" customWidth="1"/>
    <col min="3101" max="3329" width="3.7265625" style="544"/>
    <col min="3330" max="3330" width="2.81640625" style="544" customWidth="1"/>
    <col min="3331" max="3334" width="2.7265625" style="544" customWidth="1"/>
    <col min="3335" max="3335" width="17.453125" style="544" customWidth="1"/>
    <col min="3336" max="3336" width="14.26953125" style="544" customWidth="1"/>
    <col min="3337" max="3337" width="13.453125" style="544" customWidth="1"/>
    <col min="3338" max="3338" width="15" style="544" customWidth="1"/>
    <col min="3339" max="3340" width="3.453125" style="544" customWidth="1"/>
    <col min="3341" max="3343" width="2.7265625" style="544" customWidth="1"/>
    <col min="3344" max="3345" width="3.453125" style="544" customWidth="1"/>
    <col min="3346" max="3346" width="3.7265625" style="544"/>
    <col min="3347" max="3347" width="3.26953125" style="544" customWidth="1"/>
    <col min="3348" max="3348" width="7.453125" style="544" customWidth="1"/>
    <col min="3349" max="3349" width="3.453125" style="544" customWidth="1"/>
    <col min="3350" max="3350" width="3.7265625" style="544"/>
    <col min="3351" max="3353" width="5" style="544" customWidth="1"/>
    <col min="3354" max="3354" width="6.7265625" style="544" customWidth="1"/>
    <col min="3355" max="3355" width="4.1796875" style="544" customWidth="1"/>
    <col min="3356" max="3356" width="2" style="544" customWidth="1"/>
    <col min="3357" max="3585" width="3.7265625" style="544"/>
    <col min="3586" max="3586" width="2.81640625" style="544" customWidth="1"/>
    <col min="3587" max="3590" width="2.7265625" style="544" customWidth="1"/>
    <col min="3591" max="3591" width="17.453125" style="544" customWidth="1"/>
    <col min="3592" max="3592" width="14.26953125" style="544" customWidth="1"/>
    <col min="3593" max="3593" width="13.453125" style="544" customWidth="1"/>
    <col min="3594" max="3594" width="15" style="544" customWidth="1"/>
    <col min="3595" max="3596" width="3.453125" style="544" customWidth="1"/>
    <col min="3597" max="3599" width="2.7265625" style="544" customWidth="1"/>
    <col min="3600" max="3601" width="3.453125" style="544" customWidth="1"/>
    <col min="3602" max="3602" width="3.7265625" style="544"/>
    <col min="3603" max="3603" width="3.26953125" style="544" customWidth="1"/>
    <col min="3604" max="3604" width="7.453125" style="544" customWidth="1"/>
    <col min="3605" max="3605" width="3.453125" style="544" customWidth="1"/>
    <col min="3606" max="3606" width="3.7265625" style="544"/>
    <col min="3607" max="3609" width="5" style="544" customWidth="1"/>
    <col min="3610" max="3610" width="6.7265625" style="544" customWidth="1"/>
    <col min="3611" max="3611" width="4.1796875" style="544" customWidth="1"/>
    <col min="3612" max="3612" width="2" style="544" customWidth="1"/>
    <col min="3613" max="3841" width="3.7265625" style="544"/>
    <col min="3842" max="3842" width="2.81640625" style="544" customWidth="1"/>
    <col min="3843" max="3846" width="2.7265625" style="544" customWidth="1"/>
    <col min="3847" max="3847" width="17.453125" style="544" customWidth="1"/>
    <col min="3848" max="3848" width="14.26953125" style="544" customWidth="1"/>
    <col min="3849" max="3849" width="13.453125" style="544" customWidth="1"/>
    <col min="3850" max="3850" width="15" style="544" customWidth="1"/>
    <col min="3851" max="3852" width="3.453125" style="544" customWidth="1"/>
    <col min="3853" max="3855" width="2.7265625" style="544" customWidth="1"/>
    <col min="3856" max="3857" width="3.453125" style="544" customWidth="1"/>
    <col min="3858" max="3858" width="3.7265625" style="544"/>
    <col min="3859" max="3859" width="3.26953125" style="544" customWidth="1"/>
    <col min="3860" max="3860" width="7.453125" style="544" customWidth="1"/>
    <col min="3861" max="3861" width="3.453125" style="544" customWidth="1"/>
    <col min="3862" max="3862" width="3.7265625" style="544"/>
    <col min="3863" max="3865" width="5" style="544" customWidth="1"/>
    <col min="3866" max="3866" width="6.7265625" style="544" customWidth="1"/>
    <col min="3867" max="3867" width="4.1796875" style="544" customWidth="1"/>
    <col min="3868" max="3868" width="2" style="544" customWidth="1"/>
    <col min="3869" max="4097" width="3.7265625" style="544"/>
    <col min="4098" max="4098" width="2.81640625" style="544" customWidth="1"/>
    <col min="4099" max="4102" width="2.7265625" style="544" customWidth="1"/>
    <col min="4103" max="4103" width="17.453125" style="544" customWidth="1"/>
    <col min="4104" max="4104" width="14.26953125" style="544" customWidth="1"/>
    <col min="4105" max="4105" width="13.453125" style="544" customWidth="1"/>
    <col min="4106" max="4106" width="15" style="544" customWidth="1"/>
    <col min="4107" max="4108" width="3.453125" style="544" customWidth="1"/>
    <col min="4109" max="4111" width="2.7265625" style="544" customWidth="1"/>
    <col min="4112" max="4113" width="3.453125" style="544" customWidth="1"/>
    <col min="4114" max="4114" width="3.7265625" style="544"/>
    <col min="4115" max="4115" width="3.26953125" style="544" customWidth="1"/>
    <col min="4116" max="4116" width="7.453125" style="544" customWidth="1"/>
    <col min="4117" max="4117" width="3.453125" style="544" customWidth="1"/>
    <col min="4118" max="4118" width="3.7265625" style="544"/>
    <col min="4119" max="4121" width="5" style="544" customWidth="1"/>
    <col min="4122" max="4122" width="6.7265625" style="544" customWidth="1"/>
    <col min="4123" max="4123" width="4.1796875" style="544" customWidth="1"/>
    <col min="4124" max="4124" width="2" style="544" customWidth="1"/>
    <col min="4125" max="4353" width="3.7265625" style="544"/>
    <col min="4354" max="4354" width="2.81640625" style="544" customWidth="1"/>
    <col min="4355" max="4358" width="2.7265625" style="544" customWidth="1"/>
    <col min="4359" max="4359" width="17.453125" style="544" customWidth="1"/>
    <col min="4360" max="4360" width="14.26953125" style="544" customWidth="1"/>
    <col min="4361" max="4361" width="13.453125" style="544" customWidth="1"/>
    <col min="4362" max="4362" width="15" style="544" customWidth="1"/>
    <col min="4363" max="4364" width="3.453125" style="544" customWidth="1"/>
    <col min="4365" max="4367" width="2.7265625" style="544" customWidth="1"/>
    <col min="4368" max="4369" width="3.453125" style="544" customWidth="1"/>
    <col min="4370" max="4370" width="3.7265625" style="544"/>
    <col min="4371" max="4371" width="3.26953125" style="544" customWidth="1"/>
    <col min="4372" max="4372" width="7.453125" style="544" customWidth="1"/>
    <col min="4373" max="4373" width="3.453125" style="544" customWidth="1"/>
    <col min="4374" max="4374" width="3.7265625" style="544"/>
    <col min="4375" max="4377" width="5" style="544" customWidth="1"/>
    <col min="4378" max="4378" width="6.7265625" style="544" customWidth="1"/>
    <col min="4379" max="4379" width="4.1796875" style="544" customWidth="1"/>
    <col min="4380" max="4380" width="2" style="544" customWidth="1"/>
    <col min="4381" max="4609" width="3.7265625" style="544"/>
    <col min="4610" max="4610" width="2.81640625" style="544" customWidth="1"/>
    <col min="4611" max="4614" width="2.7265625" style="544" customWidth="1"/>
    <col min="4615" max="4615" width="17.453125" style="544" customWidth="1"/>
    <col min="4616" max="4616" width="14.26953125" style="544" customWidth="1"/>
    <col min="4617" max="4617" width="13.453125" style="544" customWidth="1"/>
    <col min="4618" max="4618" width="15" style="544" customWidth="1"/>
    <col min="4619" max="4620" width="3.453125" style="544" customWidth="1"/>
    <col min="4621" max="4623" width="2.7265625" style="544" customWidth="1"/>
    <col min="4624" max="4625" width="3.453125" style="544" customWidth="1"/>
    <col min="4626" max="4626" width="3.7265625" style="544"/>
    <col min="4627" max="4627" width="3.26953125" style="544" customWidth="1"/>
    <col min="4628" max="4628" width="7.453125" style="544" customWidth="1"/>
    <col min="4629" max="4629" width="3.453125" style="544" customWidth="1"/>
    <col min="4630" max="4630" width="3.7265625" style="544"/>
    <col min="4631" max="4633" width="5" style="544" customWidth="1"/>
    <col min="4634" max="4634" width="6.7265625" style="544" customWidth="1"/>
    <col min="4635" max="4635" width="4.1796875" style="544" customWidth="1"/>
    <col min="4636" max="4636" width="2" style="544" customWidth="1"/>
    <col min="4637" max="4865" width="3.7265625" style="544"/>
    <col min="4866" max="4866" width="2.81640625" style="544" customWidth="1"/>
    <col min="4867" max="4870" width="2.7265625" style="544" customWidth="1"/>
    <col min="4871" max="4871" width="17.453125" style="544" customWidth="1"/>
    <col min="4872" max="4872" width="14.26953125" style="544" customWidth="1"/>
    <col min="4873" max="4873" width="13.453125" style="544" customWidth="1"/>
    <col min="4874" max="4874" width="15" style="544" customWidth="1"/>
    <col min="4875" max="4876" width="3.453125" style="544" customWidth="1"/>
    <col min="4877" max="4879" width="2.7265625" style="544" customWidth="1"/>
    <col min="4880" max="4881" width="3.453125" style="544" customWidth="1"/>
    <col min="4882" max="4882" width="3.7265625" style="544"/>
    <col min="4883" max="4883" width="3.26953125" style="544" customWidth="1"/>
    <col min="4884" max="4884" width="7.453125" style="544" customWidth="1"/>
    <col min="4885" max="4885" width="3.453125" style="544" customWidth="1"/>
    <col min="4886" max="4886" width="3.7265625" style="544"/>
    <col min="4887" max="4889" width="5" style="544" customWidth="1"/>
    <col min="4890" max="4890" width="6.7265625" style="544" customWidth="1"/>
    <col min="4891" max="4891" width="4.1796875" style="544" customWidth="1"/>
    <col min="4892" max="4892" width="2" style="544" customWidth="1"/>
    <col min="4893" max="5121" width="3.7265625" style="544"/>
    <col min="5122" max="5122" width="2.81640625" style="544" customWidth="1"/>
    <col min="5123" max="5126" width="2.7265625" style="544" customWidth="1"/>
    <col min="5127" max="5127" width="17.453125" style="544" customWidth="1"/>
    <col min="5128" max="5128" width="14.26953125" style="544" customWidth="1"/>
    <col min="5129" max="5129" width="13.453125" style="544" customWidth="1"/>
    <col min="5130" max="5130" width="15" style="544" customWidth="1"/>
    <col min="5131" max="5132" width="3.453125" style="544" customWidth="1"/>
    <col min="5133" max="5135" width="2.7265625" style="544" customWidth="1"/>
    <col min="5136" max="5137" width="3.453125" style="544" customWidth="1"/>
    <col min="5138" max="5138" width="3.7265625" style="544"/>
    <col min="5139" max="5139" width="3.26953125" style="544" customWidth="1"/>
    <col min="5140" max="5140" width="7.453125" style="544" customWidth="1"/>
    <col min="5141" max="5141" width="3.453125" style="544" customWidth="1"/>
    <col min="5142" max="5142" width="3.7265625" style="544"/>
    <col min="5143" max="5145" width="5" style="544" customWidth="1"/>
    <col min="5146" max="5146" width="6.7265625" style="544" customWidth="1"/>
    <col min="5147" max="5147" width="4.1796875" style="544" customWidth="1"/>
    <col min="5148" max="5148" width="2" style="544" customWidth="1"/>
    <col min="5149" max="5377" width="3.7265625" style="544"/>
    <col min="5378" max="5378" width="2.81640625" style="544" customWidth="1"/>
    <col min="5379" max="5382" width="2.7265625" style="544" customWidth="1"/>
    <col min="5383" max="5383" width="17.453125" style="544" customWidth="1"/>
    <col min="5384" max="5384" width="14.26953125" style="544" customWidth="1"/>
    <col min="5385" max="5385" width="13.453125" style="544" customWidth="1"/>
    <col min="5386" max="5386" width="15" style="544" customWidth="1"/>
    <col min="5387" max="5388" width="3.453125" style="544" customWidth="1"/>
    <col min="5389" max="5391" width="2.7265625" style="544" customWidth="1"/>
    <col min="5392" max="5393" width="3.453125" style="544" customWidth="1"/>
    <col min="5394" max="5394" width="3.7265625" style="544"/>
    <col min="5395" max="5395" width="3.26953125" style="544" customWidth="1"/>
    <col min="5396" max="5396" width="7.453125" style="544" customWidth="1"/>
    <col min="5397" max="5397" width="3.453125" style="544" customWidth="1"/>
    <col min="5398" max="5398" width="3.7265625" style="544"/>
    <col min="5399" max="5401" width="5" style="544" customWidth="1"/>
    <col min="5402" max="5402" width="6.7265625" style="544" customWidth="1"/>
    <col min="5403" max="5403" width="4.1796875" style="544" customWidth="1"/>
    <col min="5404" max="5404" width="2" style="544" customWidth="1"/>
    <col min="5405" max="5633" width="3.7265625" style="544"/>
    <col min="5634" max="5634" width="2.81640625" style="544" customWidth="1"/>
    <col min="5635" max="5638" width="2.7265625" style="544" customWidth="1"/>
    <col min="5639" max="5639" width="17.453125" style="544" customWidth="1"/>
    <col min="5640" max="5640" width="14.26953125" style="544" customWidth="1"/>
    <col min="5641" max="5641" width="13.453125" style="544" customWidth="1"/>
    <col min="5642" max="5642" width="15" style="544" customWidth="1"/>
    <col min="5643" max="5644" width="3.453125" style="544" customWidth="1"/>
    <col min="5645" max="5647" width="2.7265625" style="544" customWidth="1"/>
    <col min="5648" max="5649" width="3.453125" style="544" customWidth="1"/>
    <col min="5650" max="5650" width="3.7265625" style="544"/>
    <col min="5651" max="5651" width="3.26953125" style="544" customWidth="1"/>
    <col min="5652" max="5652" width="7.453125" style="544" customWidth="1"/>
    <col min="5653" max="5653" width="3.453125" style="544" customWidth="1"/>
    <col min="5654" max="5654" width="3.7265625" style="544"/>
    <col min="5655" max="5657" width="5" style="544" customWidth="1"/>
    <col min="5658" max="5658" width="6.7265625" style="544" customWidth="1"/>
    <col min="5659" max="5659" width="4.1796875" style="544" customWidth="1"/>
    <col min="5660" max="5660" width="2" style="544" customWidth="1"/>
    <col min="5661" max="5889" width="3.7265625" style="544"/>
    <col min="5890" max="5890" width="2.81640625" style="544" customWidth="1"/>
    <col min="5891" max="5894" width="2.7265625" style="544" customWidth="1"/>
    <col min="5895" max="5895" width="17.453125" style="544" customWidth="1"/>
    <col min="5896" max="5896" width="14.26953125" style="544" customWidth="1"/>
    <col min="5897" max="5897" width="13.453125" style="544" customWidth="1"/>
    <col min="5898" max="5898" width="15" style="544" customWidth="1"/>
    <col min="5899" max="5900" width="3.453125" style="544" customWidth="1"/>
    <col min="5901" max="5903" width="2.7265625" style="544" customWidth="1"/>
    <col min="5904" max="5905" width="3.453125" style="544" customWidth="1"/>
    <col min="5906" max="5906" width="3.7265625" style="544"/>
    <col min="5907" max="5907" width="3.26953125" style="544" customWidth="1"/>
    <col min="5908" max="5908" width="7.453125" style="544" customWidth="1"/>
    <col min="5909" max="5909" width="3.453125" style="544" customWidth="1"/>
    <col min="5910" max="5910" width="3.7265625" style="544"/>
    <col min="5911" max="5913" width="5" style="544" customWidth="1"/>
    <col min="5914" max="5914" width="6.7265625" style="544" customWidth="1"/>
    <col min="5915" max="5915" width="4.1796875" style="544" customWidth="1"/>
    <col min="5916" max="5916" width="2" style="544" customWidth="1"/>
    <col min="5917" max="6145" width="3.7265625" style="544"/>
    <col min="6146" max="6146" width="2.81640625" style="544" customWidth="1"/>
    <col min="6147" max="6150" width="2.7265625" style="544" customWidth="1"/>
    <col min="6151" max="6151" width="17.453125" style="544" customWidth="1"/>
    <col min="6152" max="6152" width="14.26953125" style="544" customWidth="1"/>
    <col min="6153" max="6153" width="13.453125" style="544" customWidth="1"/>
    <col min="6154" max="6154" width="15" style="544" customWidth="1"/>
    <col min="6155" max="6156" width="3.453125" style="544" customWidth="1"/>
    <col min="6157" max="6159" width="2.7265625" style="544" customWidth="1"/>
    <col min="6160" max="6161" width="3.453125" style="544" customWidth="1"/>
    <col min="6162" max="6162" width="3.7265625" style="544"/>
    <col min="6163" max="6163" width="3.26953125" style="544" customWidth="1"/>
    <col min="6164" max="6164" width="7.453125" style="544" customWidth="1"/>
    <col min="6165" max="6165" width="3.453125" style="544" customWidth="1"/>
    <col min="6166" max="6166" width="3.7265625" style="544"/>
    <col min="6167" max="6169" width="5" style="544" customWidth="1"/>
    <col min="6170" max="6170" width="6.7265625" style="544" customWidth="1"/>
    <col min="6171" max="6171" width="4.1796875" style="544" customWidth="1"/>
    <col min="6172" max="6172" width="2" style="544" customWidth="1"/>
    <col min="6173" max="6401" width="3.7265625" style="544"/>
    <col min="6402" max="6402" width="2.81640625" style="544" customWidth="1"/>
    <col min="6403" max="6406" width="2.7265625" style="544" customWidth="1"/>
    <col min="6407" max="6407" width="17.453125" style="544" customWidth="1"/>
    <col min="6408" max="6408" width="14.26953125" style="544" customWidth="1"/>
    <col min="6409" max="6409" width="13.453125" style="544" customWidth="1"/>
    <col min="6410" max="6410" width="15" style="544" customWidth="1"/>
    <col min="6411" max="6412" width="3.453125" style="544" customWidth="1"/>
    <col min="6413" max="6415" width="2.7265625" style="544" customWidth="1"/>
    <col min="6416" max="6417" width="3.453125" style="544" customWidth="1"/>
    <col min="6418" max="6418" width="3.7265625" style="544"/>
    <col min="6419" max="6419" width="3.26953125" style="544" customWidth="1"/>
    <col min="6420" max="6420" width="7.453125" style="544" customWidth="1"/>
    <col min="6421" max="6421" width="3.453125" style="544" customWidth="1"/>
    <col min="6422" max="6422" width="3.7265625" style="544"/>
    <col min="6423" max="6425" width="5" style="544" customWidth="1"/>
    <col min="6426" max="6426" width="6.7265625" style="544" customWidth="1"/>
    <col min="6427" max="6427" width="4.1796875" style="544" customWidth="1"/>
    <col min="6428" max="6428" width="2" style="544" customWidth="1"/>
    <col min="6429" max="6657" width="3.7265625" style="544"/>
    <col min="6658" max="6658" width="2.81640625" style="544" customWidth="1"/>
    <col min="6659" max="6662" width="2.7265625" style="544" customWidth="1"/>
    <col min="6663" max="6663" width="17.453125" style="544" customWidth="1"/>
    <col min="6664" max="6664" width="14.26953125" style="544" customWidth="1"/>
    <col min="6665" max="6665" width="13.453125" style="544" customWidth="1"/>
    <col min="6666" max="6666" width="15" style="544" customWidth="1"/>
    <col min="6667" max="6668" width="3.453125" style="544" customWidth="1"/>
    <col min="6669" max="6671" width="2.7265625" style="544" customWidth="1"/>
    <col min="6672" max="6673" width="3.453125" style="544" customWidth="1"/>
    <col min="6674" max="6674" width="3.7265625" style="544"/>
    <col min="6675" max="6675" width="3.26953125" style="544" customWidth="1"/>
    <col min="6676" max="6676" width="7.453125" style="544" customWidth="1"/>
    <col min="6677" max="6677" width="3.453125" style="544" customWidth="1"/>
    <col min="6678" max="6678" width="3.7265625" style="544"/>
    <col min="6679" max="6681" width="5" style="544" customWidth="1"/>
    <col min="6682" max="6682" width="6.7265625" style="544" customWidth="1"/>
    <col min="6683" max="6683" width="4.1796875" style="544" customWidth="1"/>
    <col min="6684" max="6684" width="2" style="544" customWidth="1"/>
    <col min="6685" max="6913" width="3.7265625" style="544"/>
    <col min="6914" max="6914" width="2.81640625" style="544" customWidth="1"/>
    <col min="6915" max="6918" width="2.7265625" style="544" customWidth="1"/>
    <col min="6919" max="6919" width="17.453125" style="544" customWidth="1"/>
    <col min="6920" max="6920" width="14.26953125" style="544" customWidth="1"/>
    <col min="6921" max="6921" width="13.453125" style="544" customWidth="1"/>
    <col min="6922" max="6922" width="15" style="544" customWidth="1"/>
    <col min="6923" max="6924" width="3.453125" style="544" customWidth="1"/>
    <col min="6925" max="6927" width="2.7265625" style="544" customWidth="1"/>
    <col min="6928" max="6929" width="3.453125" style="544" customWidth="1"/>
    <col min="6930" max="6930" width="3.7265625" style="544"/>
    <col min="6931" max="6931" width="3.26953125" style="544" customWidth="1"/>
    <col min="6932" max="6932" width="7.453125" style="544" customWidth="1"/>
    <col min="6933" max="6933" width="3.453125" style="544" customWidth="1"/>
    <col min="6934" max="6934" width="3.7265625" style="544"/>
    <col min="6935" max="6937" width="5" style="544" customWidth="1"/>
    <col min="6938" max="6938" width="6.7265625" style="544" customWidth="1"/>
    <col min="6939" max="6939" width="4.1796875" style="544" customWidth="1"/>
    <col min="6940" max="6940" width="2" style="544" customWidth="1"/>
    <col min="6941" max="7169" width="3.7265625" style="544"/>
    <col min="7170" max="7170" width="2.81640625" style="544" customWidth="1"/>
    <col min="7171" max="7174" width="2.7265625" style="544" customWidth="1"/>
    <col min="7175" max="7175" width="17.453125" style="544" customWidth="1"/>
    <col min="7176" max="7176" width="14.26953125" style="544" customWidth="1"/>
    <col min="7177" max="7177" width="13.453125" style="544" customWidth="1"/>
    <col min="7178" max="7178" width="15" style="544" customWidth="1"/>
    <col min="7179" max="7180" width="3.453125" style="544" customWidth="1"/>
    <col min="7181" max="7183" width="2.7265625" style="544" customWidth="1"/>
    <col min="7184" max="7185" width="3.453125" style="544" customWidth="1"/>
    <col min="7186" max="7186" width="3.7265625" style="544"/>
    <col min="7187" max="7187" width="3.26953125" style="544" customWidth="1"/>
    <col min="7188" max="7188" width="7.453125" style="544" customWidth="1"/>
    <col min="7189" max="7189" width="3.453125" style="544" customWidth="1"/>
    <col min="7190" max="7190" width="3.7265625" style="544"/>
    <col min="7191" max="7193" width="5" style="544" customWidth="1"/>
    <col min="7194" max="7194" width="6.7265625" style="544" customWidth="1"/>
    <col min="7195" max="7195" width="4.1796875" style="544" customWidth="1"/>
    <col min="7196" max="7196" width="2" style="544" customWidth="1"/>
    <col min="7197" max="7425" width="3.7265625" style="544"/>
    <col min="7426" max="7426" width="2.81640625" style="544" customWidth="1"/>
    <col min="7427" max="7430" width="2.7265625" style="544" customWidth="1"/>
    <col min="7431" max="7431" width="17.453125" style="544" customWidth="1"/>
    <col min="7432" max="7432" width="14.26953125" style="544" customWidth="1"/>
    <col min="7433" max="7433" width="13.453125" style="544" customWidth="1"/>
    <col min="7434" max="7434" width="15" style="544" customWidth="1"/>
    <col min="7435" max="7436" width="3.453125" style="544" customWidth="1"/>
    <col min="7437" max="7439" width="2.7265625" style="544" customWidth="1"/>
    <col min="7440" max="7441" width="3.453125" style="544" customWidth="1"/>
    <col min="7442" max="7442" width="3.7265625" style="544"/>
    <col min="7443" max="7443" width="3.26953125" style="544" customWidth="1"/>
    <col min="7444" max="7444" width="7.453125" style="544" customWidth="1"/>
    <col min="7445" max="7445" width="3.453125" style="544" customWidth="1"/>
    <col min="7446" max="7446" width="3.7265625" style="544"/>
    <col min="7447" max="7449" width="5" style="544" customWidth="1"/>
    <col min="7450" max="7450" width="6.7265625" style="544" customWidth="1"/>
    <col min="7451" max="7451" width="4.1796875" style="544" customWidth="1"/>
    <col min="7452" max="7452" width="2" style="544" customWidth="1"/>
    <col min="7453" max="7681" width="3.7265625" style="544"/>
    <col min="7682" max="7682" width="2.81640625" style="544" customWidth="1"/>
    <col min="7683" max="7686" width="2.7265625" style="544" customWidth="1"/>
    <col min="7687" max="7687" width="17.453125" style="544" customWidth="1"/>
    <col min="7688" max="7688" width="14.26953125" style="544" customWidth="1"/>
    <col min="7689" max="7689" width="13.453125" style="544" customWidth="1"/>
    <col min="7690" max="7690" width="15" style="544" customWidth="1"/>
    <col min="7691" max="7692" width="3.453125" style="544" customWidth="1"/>
    <col min="7693" max="7695" width="2.7265625" style="544" customWidth="1"/>
    <col min="7696" max="7697" width="3.453125" style="544" customWidth="1"/>
    <col min="7698" max="7698" width="3.7265625" style="544"/>
    <col min="7699" max="7699" width="3.26953125" style="544" customWidth="1"/>
    <col min="7700" max="7700" width="7.453125" style="544" customWidth="1"/>
    <col min="7701" max="7701" width="3.453125" style="544" customWidth="1"/>
    <col min="7702" max="7702" width="3.7265625" style="544"/>
    <col min="7703" max="7705" width="5" style="544" customWidth="1"/>
    <col min="7706" max="7706" width="6.7265625" style="544" customWidth="1"/>
    <col min="7707" max="7707" width="4.1796875" style="544" customWidth="1"/>
    <col min="7708" max="7708" width="2" style="544" customWidth="1"/>
    <col min="7709" max="7937" width="3.7265625" style="544"/>
    <col min="7938" max="7938" width="2.81640625" style="544" customWidth="1"/>
    <col min="7939" max="7942" width="2.7265625" style="544" customWidth="1"/>
    <col min="7943" max="7943" width="17.453125" style="544" customWidth="1"/>
    <col min="7944" max="7944" width="14.26953125" style="544" customWidth="1"/>
    <col min="7945" max="7945" width="13.453125" style="544" customWidth="1"/>
    <col min="7946" max="7946" width="15" style="544" customWidth="1"/>
    <col min="7947" max="7948" width="3.453125" style="544" customWidth="1"/>
    <col min="7949" max="7951" width="2.7265625" style="544" customWidth="1"/>
    <col min="7952" max="7953" width="3.453125" style="544" customWidth="1"/>
    <col min="7954" max="7954" width="3.7265625" style="544"/>
    <col min="7955" max="7955" width="3.26953125" style="544" customWidth="1"/>
    <col min="7956" max="7956" width="7.453125" style="544" customWidth="1"/>
    <col min="7957" max="7957" width="3.453125" style="544" customWidth="1"/>
    <col min="7958" max="7958" width="3.7265625" style="544"/>
    <col min="7959" max="7961" width="5" style="544" customWidth="1"/>
    <col min="7962" max="7962" width="6.7265625" style="544" customWidth="1"/>
    <col min="7963" max="7963" width="4.1796875" style="544" customWidth="1"/>
    <col min="7964" max="7964" width="2" style="544" customWidth="1"/>
    <col min="7965" max="8193" width="3.7265625" style="544"/>
    <col min="8194" max="8194" width="2.81640625" style="544" customWidth="1"/>
    <col min="8195" max="8198" width="2.7265625" style="544" customWidth="1"/>
    <col min="8199" max="8199" width="17.453125" style="544" customWidth="1"/>
    <col min="8200" max="8200" width="14.26953125" style="544" customWidth="1"/>
    <col min="8201" max="8201" width="13.453125" style="544" customWidth="1"/>
    <col min="8202" max="8202" width="15" style="544" customWidth="1"/>
    <col min="8203" max="8204" width="3.453125" style="544" customWidth="1"/>
    <col min="8205" max="8207" width="2.7265625" style="544" customWidth="1"/>
    <col min="8208" max="8209" width="3.453125" style="544" customWidth="1"/>
    <col min="8210" max="8210" width="3.7265625" style="544"/>
    <col min="8211" max="8211" width="3.26953125" style="544" customWidth="1"/>
    <col min="8212" max="8212" width="7.453125" style="544" customWidth="1"/>
    <col min="8213" max="8213" width="3.453125" style="544" customWidth="1"/>
    <col min="8214" max="8214" width="3.7265625" style="544"/>
    <col min="8215" max="8217" width="5" style="544" customWidth="1"/>
    <col min="8218" max="8218" width="6.7265625" style="544" customWidth="1"/>
    <col min="8219" max="8219" width="4.1796875" style="544" customWidth="1"/>
    <col min="8220" max="8220" width="2" style="544" customWidth="1"/>
    <col min="8221" max="8449" width="3.7265625" style="544"/>
    <col min="8450" max="8450" width="2.81640625" style="544" customWidth="1"/>
    <col min="8451" max="8454" width="2.7265625" style="544" customWidth="1"/>
    <col min="8455" max="8455" width="17.453125" style="544" customWidth="1"/>
    <col min="8456" max="8456" width="14.26953125" style="544" customWidth="1"/>
    <col min="8457" max="8457" width="13.453125" style="544" customWidth="1"/>
    <col min="8458" max="8458" width="15" style="544" customWidth="1"/>
    <col min="8459" max="8460" width="3.453125" style="544" customWidth="1"/>
    <col min="8461" max="8463" width="2.7265625" style="544" customWidth="1"/>
    <col min="8464" max="8465" width="3.453125" style="544" customWidth="1"/>
    <col min="8466" max="8466" width="3.7265625" style="544"/>
    <col min="8467" max="8467" width="3.26953125" style="544" customWidth="1"/>
    <col min="8468" max="8468" width="7.453125" style="544" customWidth="1"/>
    <col min="8469" max="8469" width="3.453125" style="544" customWidth="1"/>
    <col min="8470" max="8470" width="3.7265625" style="544"/>
    <col min="8471" max="8473" width="5" style="544" customWidth="1"/>
    <col min="8474" max="8474" width="6.7265625" style="544" customWidth="1"/>
    <col min="8475" max="8475" width="4.1796875" style="544" customWidth="1"/>
    <col min="8476" max="8476" width="2" style="544" customWidth="1"/>
    <col min="8477" max="8705" width="3.7265625" style="544"/>
    <col min="8706" max="8706" width="2.81640625" style="544" customWidth="1"/>
    <col min="8707" max="8710" width="2.7265625" style="544" customWidth="1"/>
    <col min="8711" max="8711" width="17.453125" style="544" customWidth="1"/>
    <col min="8712" max="8712" width="14.26953125" style="544" customWidth="1"/>
    <col min="8713" max="8713" width="13.453125" style="544" customWidth="1"/>
    <col min="8714" max="8714" width="15" style="544" customWidth="1"/>
    <col min="8715" max="8716" width="3.453125" style="544" customWidth="1"/>
    <col min="8717" max="8719" width="2.7265625" style="544" customWidth="1"/>
    <col min="8720" max="8721" width="3.453125" style="544" customWidth="1"/>
    <col min="8722" max="8722" width="3.7265625" style="544"/>
    <col min="8723" max="8723" width="3.26953125" style="544" customWidth="1"/>
    <col min="8724" max="8724" width="7.453125" style="544" customWidth="1"/>
    <col min="8725" max="8725" width="3.453125" style="544" customWidth="1"/>
    <col min="8726" max="8726" width="3.7265625" style="544"/>
    <col min="8727" max="8729" width="5" style="544" customWidth="1"/>
    <col min="8730" max="8730" width="6.7265625" style="544" customWidth="1"/>
    <col min="8731" max="8731" width="4.1796875" style="544" customWidth="1"/>
    <col min="8732" max="8732" width="2" style="544" customWidth="1"/>
    <col min="8733" max="8961" width="3.7265625" style="544"/>
    <col min="8962" max="8962" width="2.81640625" style="544" customWidth="1"/>
    <col min="8963" max="8966" width="2.7265625" style="544" customWidth="1"/>
    <col min="8967" max="8967" width="17.453125" style="544" customWidth="1"/>
    <col min="8968" max="8968" width="14.26953125" style="544" customWidth="1"/>
    <col min="8969" max="8969" width="13.453125" style="544" customWidth="1"/>
    <col min="8970" max="8970" width="15" style="544" customWidth="1"/>
    <col min="8971" max="8972" width="3.453125" style="544" customWidth="1"/>
    <col min="8973" max="8975" width="2.7265625" style="544" customWidth="1"/>
    <col min="8976" max="8977" width="3.453125" style="544" customWidth="1"/>
    <col min="8978" max="8978" width="3.7265625" style="544"/>
    <col min="8979" max="8979" width="3.26953125" style="544" customWidth="1"/>
    <col min="8980" max="8980" width="7.453125" style="544" customWidth="1"/>
    <col min="8981" max="8981" width="3.453125" style="544" customWidth="1"/>
    <col min="8982" max="8982" width="3.7265625" style="544"/>
    <col min="8983" max="8985" width="5" style="544" customWidth="1"/>
    <col min="8986" max="8986" width="6.7265625" style="544" customWidth="1"/>
    <col min="8987" max="8987" width="4.1796875" style="544" customWidth="1"/>
    <col min="8988" max="8988" width="2" style="544" customWidth="1"/>
    <col min="8989" max="9217" width="3.7265625" style="544"/>
    <col min="9218" max="9218" width="2.81640625" style="544" customWidth="1"/>
    <col min="9219" max="9222" width="2.7265625" style="544" customWidth="1"/>
    <col min="9223" max="9223" width="17.453125" style="544" customWidth="1"/>
    <col min="9224" max="9224" width="14.26953125" style="544" customWidth="1"/>
    <col min="9225" max="9225" width="13.453125" style="544" customWidth="1"/>
    <col min="9226" max="9226" width="15" style="544" customWidth="1"/>
    <col min="9227" max="9228" width="3.453125" style="544" customWidth="1"/>
    <col min="9229" max="9231" width="2.7265625" style="544" customWidth="1"/>
    <col min="9232" max="9233" width="3.453125" style="544" customWidth="1"/>
    <col min="9234" max="9234" width="3.7265625" style="544"/>
    <col min="9235" max="9235" width="3.26953125" style="544" customWidth="1"/>
    <col min="9236" max="9236" width="7.453125" style="544" customWidth="1"/>
    <col min="9237" max="9237" width="3.453125" style="544" customWidth="1"/>
    <col min="9238" max="9238" width="3.7265625" style="544"/>
    <col min="9239" max="9241" width="5" style="544" customWidth="1"/>
    <col min="9242" max="9242" width="6.7265625" style="544" customWidth="1"/>
    <col min="9243" max="9243" width="4.1796875" style="544" customWidth="1"/>
    <col min="9244" max="9244" width="2" style="544" customWidth="1"/>
    <col min="9245" max="9473" width="3.7265625" style="544"/>
    <col min="9474" max="9474" width="2.81640625" style="544" customWidth="1"/>
    <col min="9475" max="9478" width="2.7265625" style="544" customWidth="1"/>
    <col min="9479" max="9479" width="17.453125" style="544" customWidth="1"/>
    <col min="9480" max="9480" width="14.26953125" style="544" customWidth="1"/>
    <col min="9481" max="9481" width="13.453125" style="544" customWidth="1"/>
    <col min="9482" max="9482" width="15" style="544" customWidth="1"/>
    <col min="9483" max="9484" width="3.453125" style="544" customWidth="1"/>
    <col min="9485" max="9487" width="2.7265625" style="544" customWidth="1"/>
    <col min="9488" max="9489" width="3.453125" style="544" customWidth="1"/>
    <col min="9490" max="9490" width="3.7265625" style="544"/>
    <col min="9491" max="9491" width="3.26953125" style="544" customWidth="1"/>
    <col min="9492" max="9492" width="7.453125" style="544" customWidth="1"/>
    <col min="9493" max="9493" width="3.453125" style="544" customWidth="1"/>
    <col min="9494" max="9494" width="3.7265625" style="544"/>
    <col min="9495" max="9497" width="5" style="544" customWidth="1"/>
    <col min="9498" max="9498" width="6.7265625" style="544" customWidth="1"/>
    <col min="9499" max="9499" width="4.1796875" style="544" customWidth="1"/>
    <col min="9500" max="9500" width="2" style="544" customWidth="1"/>
    <col min="9501" max="9729" width="3.7265625" style="544"/>
    <col min="9730" max="9730" width="2.81640625" style="544" customWidth="1"/>
    <col min="9731" max="9734" width="2.7265625" style="544" customWidth="1"/>
    <col min="9735" max="9735" width="17.453125" style="544" customWidth="1"/>
    <col min="9736" max="9736" width="14.26953125" style="544" customWidth="1"/>
    <col min="9737" max="9737" width="13.453125" style="544" customWidth="1"/>
    <col min="9738" max="9738" width="15" style="544" customWidth="1"/>
    <col min="9739" max="9740" width="3.453125" style="544" customWidth="1"/>
    <col min="9741" max="9743" width="2.7265625" style="544" customWidth="1"/>
    <col min="9744" max="9745" width="3.453125" style="544" customWidth="1"/>
    <col min="9746" max="9746" width="3.7265625" style="544"/>
    <col min="9747" max="9747" width="3.26953125" style="544" customWidth="1"/>
    <col min="9748" max="9748" width="7.453125" style="544" customWidth="1"/>
    <col min="9749" max="9749" width="3.453125" style="544" customWidth="1"/>
    <col min="9750" max="9750" width="3.7265625" style="544"/>
    <col min="9751" max="9753" width="5" style="544" customWidth="1"/>
    <col min="9754" max="9754" width="6.7265625" style="544" customWidth="1"/>
    <col min="9755" max="9755" width="4.1796875" style="544" customWidth="1"/>
    <col min="9756" max="9756" width="2" style="544" customWidth="1"/>
    <col min="9757" max="9985" width="3.7265625" style="544"/>
    <col min="9986" max="9986" width="2.81640625" style="544" customWidth="1"/>
    <col min="9987" max="9990" width="2.7265625" style="544" customWidth="1"/>
    <col min="9991" max="9991" width="17.453125" style="544" customWidth="1"/>
    <col min="9992" max="9992" width="14.26953125" style="544" customWidth="1"/>
    <col min="9993" max="9993" width="13.453125" style="544" customWidth="1"/>
    <col min="9994" max="9994" width="15" style="544" customWidth="1"/>
    <col min="9995" max="9996" width="3.453125" style="544" customWidth="1"/>
    <col min="9997" max="9999" width="2.7265625" style="544" customWidth="1"/>
    <col min="10000" max="10001" width="3.453125" style="544" customWidth="1"/>
    <col min="10002" max="10002" width="3.7265625" style="544"/>
    <col min="10003" max="10003" width="3.26953125" style="544" customWidth="1"/>
    <col min="10004" max="10004" width="7.453125" style="544" customWidth="1"/>
    <col min="10005" max="10005" width="3.453125" style="544" customWidth="1"/>
    <col min="10006" max="10006" width="3.7265625" style="544"/>
    <col min="10007" max="10009" width="5" style="544" customWidth="1"/>
    <col min="10010" max="10010" width="6.7265625" style="544" customWidth="1"/>
    <col min="10011" max="10011" width="4.1796875" style="544" customWidth="1"/>
    <col min="10012" max="10012" width="2" style="544" customWidth="1"/>
    <col min="10013" max="10241" width="3.7265625" style="544"/>
    <col min="10242" max="10242" width="2.81640625" style="544" customWidth="1"/>
    <col min="10243" max="10246" width="2.7265625" style="544" customWidth="1"/>
    <col min="10247" max="10247" width="17.453125" style="544" customWidth="1"/>
    <col min="10248" max="10248" width="14.26953125" style="544" customWidth="1"/>
    <col min="10249" max="10249" width="13.453125" style="544" customWidth="1"/>
    <col min="10250" max="10250" width="15" style="544" customWidth="1"/>
    <col min="10251" max="10252" width="3.453125" style="544" customWidth="1"/>
    <col min="10253" max="10255" width="2.7265625" style="544" customWidth="1"/>
    <col min="10256" max="10257" width="3.453125" style="544" customWidth="1"/>
    <col min="10258" max="10258" width="3.7265625" style="544"/>
    <col min="10259" max="10259" width="3.26953125" style="544" customWidth="1"/>
    <col min="10260" max="10260" width="7.453125" style="544" customWidth="1"/>
    <col min="10261" max="10261" width="3.453125" style="544" customWidth="1"/>
    <col min="10262" max="10262" width="3.7265625" style="544"/>
    <col min="10263" max="10265" width="5" style="544" customWidth="1"/>
    <col min="10266" max="10266" width="6.7265625" style="544" customWidth="1"/>
    <col min="10267" max="10267" width="4.1796875" style="544" customWidth="1"/>
    <col min="10268" max="10268" width="2" style="544" customWidth="1"/>
    <col min="10269" max="10497" width="3.7265625" style="544"/>
    <col min="10498" max="10498" width="2.81640625" style="544" customWidth="1"/>
    <col min="10499" max="10502" width="2.7265625" style="544" customWidth="1"/>
    <col min="10503" max="10503" width="17.453125" style="544" customWidth="1"/>
    <col min="10504" max="10504" width="14.26953125" style="544" customWidth="1"/>
    <col min="10505" max="10505" width="13.453125" style="544" customWidth="1"/>
    <col min="10506" max="10506" width="15" style="544" customWidth="1"/>
    <col min="10507" max="10508" width="3.453125" style="544" customWidth="1"/>
    <col min="10509" max="10511" width="2.7265625" style="544" customWidth="1"/>
    <col min="10512" max="10513" width="3.453125" style="544" customWidth="1"/>
    <col min="10514" max="10514" width="3.7265625" style="544"/>
    <col min="10515" max="10515" width="3.26953125" style="544" customWidth="1"/>
    <col min="10516" max="10516" width="7.453125" style="544" customWidth="1"/>
    <col min="10517" max="10517" width="3.453125" style="544" customWidth="1"/>
    <col min="10518" max="10518" width="3.7265625" style="544"/>
    <col min="10519" max="10521" width="5" style="544" customWidth="1"/>
    <col min="10522" max="10522" width="6.7265625" style="544" customWidth="1"/>
    <col min="10523" max="10523" width="4.1796875" style="544" customWidth="1"/>
    <col min="10524" max="10524" width="2" style="544" customWidth="1"/>
    <col min="10525" max="10753" width="3.7265625" style="544"/>
    <col min="10754" max="10754" width="2.81640625" style="544" customWidth="1"/>
    <col min="10755" max="10758" width="2.7265625" style="544" customWidth="1"/>
    <col min="10759" max="10759" width="17.453125" style="544" customWidth="1"/>
    <col min="10760" max="10760" width="14.26953125" style="544" customWidth="1"/>
    <col min="10761" max="10761" width="13.453125" style="544" customWidth="1"/>
    <col min="10762" max="10762" width="15" style="544" customWidth="1"/>
    <col min="10763" max="10764" width="3.453125" style="544" customWidth="1"/>
    <col min="10765" max="10767" width="2.7265625" style="544" customWidth="1"/>
    <col min="10768" max="10769" width="3.453125" style="544" customWidth="1"/>
    <col min="10770" max="10770" width="3.7265625" style="544"/>
    <col min="10771" max="10771" width="3.26953125" style="544" customWidth="1"/>
    <col min="10772" max="10772" width="7.453125" style="544" customWidth="1"/>
    <col min="10773" max="10773" width="3.453125" style="544" customWidth="1"/>
    <col min="10774" max="10774" width="3.7265625" style="544"/>
    <col min="10775" max="10777" width="5" style="544" customWidth="1"/>
    <col min="10778" max="10778" width="6.7265625" style="544" customWidth="1"/>
    <col min="10779" max="10779" width="4.1796875" style="544" customWidth="1"/>
    <col min="10780" max="10780" width="2" style="544" customWidth="1"/>
    <col min="10781" max="11009" width="3.7265625" style="544"/>
    <col min="11010" max="11010" width="2.81640625" style="544" customWidth="1"/>
    <col min="11011" max="11014" width="2.7265625" style="544" customWidth="1"/>
    <col min="11015" max="11015" width="17.453125" style="544" customWidth="1"/>
    <col min="11016" max="11016" width="14.26953125" style="544" customWidth="1"/>
    <col min="11017" max="11017" width="13.453125" style="544" customWidth="1"/>
    <col min="11018" max="11018" width="15" style="544" customWidth="1"/>
    <col min="11019" max="11020" width="3.453125" style="544" customWidth="1"/>
    <col min="11021" max="11023" width="2.7265625" style="544" customWidth="1"/>
    <col min="11024" max="11025" width="3.453125" style="544" customWidth="1"/>
    <col min="11026" max="11026" width="3.7265625" style="544"/>
    <col min="11027" max="11027" width="3.26953125" style="544" customWidth="1"/>
    <col min="11028" max="11028" width="7.453125" style="544" customWidth="1"/>
    <col min="11029" max="11029" width="3.453125" style="544" customWidth="1"/>
    <col min="11030" max="11030" width="3.7265625" style="544"/>
    <col min="11031" max="11033" width="5" style="544" customWidth="1"/>
    <col min="11034" max="11034" width="6.7265625" style="544" customWidth="1"/>
    <col min="11035" max="11035" width="4.1796875" style="544" customWidth="1"/>
    <col min="11036" max="11036" width="2" style="544" customWidth="1"/>
    <col min="11037" max="11265" width="3.7265625" style="544"/>
    <col min="11266" max="11266" width="2.81640625" style="544" customWidth="1"/>
    <col min="11267" max="11270" width="2.7265625" style="544" customWidth="1"/>
    <col min="11271" max="11271" width="17.453125" style="544" customWidth="1"/>
    <col min="11272" max="11272" width="14.26953125" style="544" customWidth="1"/>
    <col min="11273" max="11273" width="13.453125" style="544" customWidth="1"/>
    <col min="11274" max="11274" width="15" style="544" customWidth="1"/>
    <col min="11275" max="11276" width="3.453125" style="544" customWidth="1"/>
    <col min="11277" max="11279" width="2.7265625" style="544" customWidth="1"/>
    <col min="11280" max="11281" width="3.453125" style="544" customWidth="1"/>
    <col min="11282" max="11282" width="3.7265625" style="544"/>
    <col min="11283" max="11283" width="3.26953125" style="544" customWidth="1"/>
    <col min="11284" max="11284" width="7.453125" style="544" customWidth="1"/>
    <col min="11285" max="11285" width="3.453125" style="544" customWidth="1"/>
    <col min="11286" max="11286" width="3.7265625" style="544"/>
    <col min="11287" max="11289" width="5" style="544" customWidth="1"/>
    <col min="11290" max="11290" width="6.7265625" style="544" customWidth="1"/>
    <col min="11291" max="11291" width="4.1796875" style="544" customWidth="1"/>
    <col min="11292" max="11292" width="2" style="544" customWidth="1"/>
    <col min="11293" max="11521" width="3.7265625" style="544"/>
    <col min="11522" max="11522" width="2.81640625" style="544" customWidth="1"/>
    <col min="11523" max="11526" width="2.7265625" style="544" customWidth="1"/>
    <col min="11527" max="11527" width="17.453125" style="544" customWidth="1"/>
    <col min="11528" max="11528" width="14.26953125" style="544" customWidth="1"/>
    <col min="11529" max="11529" width="13.453125" style="544" customWidth="1"/>
    <col min="11530" max="11530" width="15" style="544" customWidth="1"/>
    <col min="11531" max="11532" width="3.453125" style="544" customWidth="1"/>
    <col min="11533" max="11535" width="2.7265625" style="544" customWidth="1"/>
    <col min="11536" max="11537" width="3.453125" style="544" customWidth="1"/>
    <col min="11538" max="11538" width="3.7265625" style="544"/>
    <col min="11539" max="11539" width="3.26953125" style="544" customWidth="1"/>
    <col min="11540" max="11540" width="7.453125" style="544" customWidth="1"/>
    <col min="11541" max="11541" width="3.453125" style="544" customWidth="1"/>
    <col min="11542" max="11542" width="3.7265625" style="544"/>
    <col min="11543" max="11545" width="5" style="544" customWidth="1"/>
    <col min="11546" max="11546" width="6.7265625" style="544" customWidth="1"/>
    <col min="11547" max="11547" width="4.1796875" style="544" customWidth="1"/>
    <col min="11548" max="11548" width="2" style="544" customWidth="1"/>
    <col min="11549" max="11777" width="3.7265625" style="544"/>
    <col min="11778" max="11778" width="2.81640625" style="544" customWidth="1"/>
    <col min="11779" max="11782" width="2.7265625" style="544" customWidth="1"/>
    <col min="11783" max="11783" width="17.453125" style="544" customWidth="1"/>
    <col min="11784" max="11784" width="14.26953125" style="544" customWidth="1"/>
    <col min="11785" max="11785" width="13.453125" style="544" customWidth="1"/>
    <col min="11786" max="11786" width="15" style="544" customWidth="1"/>
    <col min="11787" max="11788" width="3.453125" style="544" customWidth="1"/>
    <col min="11789" max="11791" width="2.7265625" style="544" customWidth="1"/>
    <col min="11792" max="11793" width="3.453125" style="544" customWidth="1"/>
    <col min="11794" max="11794" width="3.7265625" style="544"/>
    <col min="11795" max="11795" width="3.26953125" style="544" customWidth="1"/>
    <col min="11796" max="11796" width="7.453125" style="544" customWidth="1"/>
    <col min="11797" max="11797" width="3.453125" style="544" customWidth="1"/>
    <col min="11798" max="11798" width="3.7265625" style="544"/>
    <col min="11799" max="11801" width="5" style="544" customWidth="1"/>
    <col min="11802" max="11802" width="6.7265625" style="544" customWidth="1"/>
    <col min="11803" max="11803" width="4.1796875" style="544" customWidth="1"/>
    <col min="11804" max="11804" width="2" style="544" customWidth="1"/>
    <col min="11805" max="12033" width="3.7265625" style="544"/>
    <col min="12034" max="12034" width="2.81640625" style="544" customWidth="1"/>
    <col min="12035" max="12038" width="2.7265625" style="544" customWidth="1"/>
    <col min="12039" max="12039" width="17.453125" style="544" customWidth="1"/>
    <col min="12040" max="12040" width="14.26953125" style="544" customWidth="1"/>
    <col min="12041" max="12041" width="13.453125" style="544" customWidth="1"/>
    <col min="12042" max="12042" width="15" style="544" customWidth="1"/>
    <col min="12043" max="12044" width="3.453125" style="544" customWidth="1"/>
    <col min="12045" max="12047" width="2.7265625" style="544" customWidth="1"/>
    <col min="12048" max="12049" width="3.453125" style="544" customWidth="1"/>
    <col min="12050" max="12050" width="3.7265625" style="544"/>
    <col min="12051" max="12051" width="3.26953125" style="544" customWidth="1"/>
    <col min="12052" max="12052" width="7.453125" style="544" customWidth="1"/>
    <col min="12053" max="12053" width="3.453125" style="544" customWidth="1"/>
    <col min="12054" max="12054" width="3.7265625" style="544"/>
    <col min="12055" max="12057" width="5" style="544" customWidth="1"/>
    <col min="12058" max="12058" width="6.7265625" style="544" customWidth="1"/>
    <col min="12059" max="12059" width="4.1796875" style="544" customWidth="1"/>
    <col min="12060" max="12060" width="2" style="544" customWidth="1"/>
    <col min="12061" max="12289" width="3.7265625" style="544"/>
    <col min="12290" max="12290" width="2.81640625" style="544" customWidth="1"/>
    <col min="12291" max="12294" width="2.7265625" style="544" customWidth="1"/>
    <col min="12295" max="12295" width="17.453125" style="544" customWidth="1"/>
    <col min="12296" max="12296" width="14.26953125" style="544" customWidth="1"/>
    <col min="12297" max="12297" width="13.453125" style="544" customWidth="1"/>
    <col min="12298" max="12298" width="15" style="544" customWidth="1"/>
    <col min="12299" max="12300" width="3.453125" style="544" customWidth="1"/>
    <col min="12301" max="12303" width="2.7265625" style="544" customWidth="1"/>
    <col min="12304" max="12305" width="3.453125" style="544" customWidth="1"/>
    <col min="12306" max="12306" width="3.7265625" style="544"/>
    <col min="12307" max="12307" width="3.26953125" style="544" customWidth="1"/>
    <col min="12308" max="12308" width="7.453125" style="544" customWidth="1"/>
    <col min="12309" max="12309" width="3.453125" style="544" customWidth="1"/>
    <col min="12310" max="12310" width="3.7265625" style="544"/>
    <col min="12311" max="12313" width="5" style="544" customWidth="1"/>
    <col min="12314" max="12314" width="6.7265625" style="544" customWidth="1"/>
    <col min="12315" max="12315" width="4.1796875" style="544" customWidth="1"/>
    <col min="12316" max="12316" width="2" style="544" customWidth="1"/>
    <col min="12317" max="12545" width="3.7265625" style="544"/>
    <col min="12546" max="12546" width="2.81640625" style="544" customWidth="1"/>
    <col min="12547" max="12550" width="2.7265625" style="544" customWidth="1"/>
    <col min="12551" max="12551" width="17.453125" style="544" customWidth="1"/>
    <col min="12552" max="12552" width="14.26953125" style="544" customWidth="1"/>
    <col min="12553" max="12553" width="13.453125" style="544" customWidth="1"/>
    <col min="12554" max="12554" width="15" style="544" customWidth="1"/>
    <col min="12555" max="12556" width="3.453125" style="544" customWidth="1"/>
    <col min="12557" max="12559" width="2.7265625" style="544" customWidth="1"/>
    <col min="12560" max="12561" width="3.453125" style="544" customWidth="1"/>
    <col min="12562" max="12562" width="3.7265625" style="544"/>
    <col min="12563" max="12563" width="3.26953125" style="544" customWidth="1"/>
    <col min="12564" max="12564" width="7.453125" style="544" customWidth="1"/>
    <col min="12565" max="12565" width="3.453125" style="544" customWidth="1"/>
    <col min="12566" max="12566" width="3.7265625" style="544"/>
    <col min="12567" max="12569" width="5" style="544" customWidth="1"/>
    <col min="12570" max="12570" width="6.7265625" style="544" customWidth="1"/>
    <col min="12571" max="12571" width="4.1796875" style="544" customWidth="1"/>
    <col min="12572" max="12572" width="2" style="544" customWidth="1"/>
    <col min="12573" max="12801" width="3.7265625" style="544"/>
    <col min="12802" max="12802" width="2.81640625" style="544" customWidth="1"/>
    <col min="12803" max="12806" width="2.7265625" style="544" customWidth="1"/>
    <col min="12807" max="12807" width="17.453125" style="544" customWidth="1"/>
    <col min="12808" max="12808" width="14.26953125" style="544" customWidth="1"/>
    <col min="12809" max="12809" width="13.453125" style="544" customWidth="1"/>
    <col min="12810" max="12810" width="15" style="544" customWidth="1"/>
    <col min="12811" max="12812" width="3.453125" style="544" customWidth="1"/>
    <col min="12813" max="12815" width="2.7265625" style="544" customWidth="1"/>
    <col min="12816" max="12817" width="3.453125" style="544" customWidth="1"/>
    <col min="12818" max="12818" width="3.7265625" style="544"/>
    <col min="12819" max="12819" width="3.26953125" style="544" customWidth="1"/>
    <col min="12820" max="12820" width="7.453125" style="544" customWidth="1"/>
    <col min="12821" max="12821" width="3.453125" style="544" customWidth="1"/>
    <col min="12822" max="12822" width="3.7265625" style="544"/>
    <col min="12823" max="12825" width="5" style="544" customWidth="1"/>
    <col min="12826" max="12826" width="6.7265625" style="544" customWidth="1"/>
    <col min="12827" max="12827" width="4.1796875" style="544" customWidth="1"/>
    <col min="12828" max="12828" width="2" style="544" customWidth="1"/>
    <col min="12829" max="13057" width="3.7265625" style="544"/>
    <col min="13058" max="13058" width="2.81640625" style="544" customWidth="1"/>
    <col min="13059" max="13062" width="2.7265625" style="544" customWidth="1"/>
    <col min="13063" max="13063" width="17.453125" style="544" customWidth="1"/>
    <col min="13064" max="13064" width="14.26953125" style="544" customWidth="1"/>
    <col min="13065" max="13065" width="13.453125" style="544" customWidth="1"/>
    <col min="13066" max="13066" width="15" style="544" customWidth="1"/>
    <col min="13067" max="13068" width="3.453125" style="544" customWidth="1"/>
    <col min="13069" max="13071" width="2.7265625" style="544" customWidth="1"/>
    <col min="13072" max="13073" width="3.453125" style="544" customWidth="1"/>
    <col min="13074" max="13074" width="3.7265625" style="544"/>
    <col min="13075" max="13075" width="3.26953125" style="544" customWidth="1"/>
    <col min="13076" max="13076" width="7.453125" style="544" customWidth="1"/>
    <col min="13077" max="13077" width="3.453125" style="544" customWidth="1"/>
    <col min="13078" max="13078" width="3.7265625" style="544"/>
    <col min="13079" max="13081" width="5" style="544" customWidth="1"/>
    <col min="13082" max="13082" width="6.7265625" style="544" customWidth="1"/>
    <col min="13083" max="13083" width="4.1796875" style="544" customWidth="1"/>
    <col min="13084" max="13084" width="2" style="544" customWidth="1"/>
    <col min="13085" max="13313" width="3.7265625" style="544"/>
    <col min="13314" max="13314" width="2.81640625" style="544" customWidth="1"/>
    <col min="13315" max="13318" width="2.7265625" style="544" customWidth="1"/>
    <col min="13319" max="13319" width="17.453125" style="544" customWidth="1"/>
    <col min="13320" max="13320" width="14.26953125" style="544" customWidth="1"/>
    <col min="13321" max="13321" width="13.453125" style="544" customWidth="1"/>
    <col min="13322" max="13322" width="15" style="544" customWidth="1"/>
    <col min="13323" max="13324" width="3.453125" style="544" customWidth="1"/>
    <col min="13325" max="13327" width="2.7265625" style="544" customWidth="1"/>
    <col min="13328" max="13329" width="3.453125" style="544" customWidth="1"/>
    <col min="13330" max="13330" width="3.7265625" style="544"/>
    <col min="13331" max="13331" width="3.26953125" style="544" customWidth="1"/>
    <col min="13332" max="13332" width="7.453125" style="544" customWidth="1"/>
    <col min="13333" max="13333" width="3.453125" style="544" customWidth="1"/>
    <col min="13334" max="13334" width="3.7265625" style="544"/>
    <col min="13335" max="13337" width="5" style="544" customWidth="1"/>
    <col min="13338" max="13338" width="6.7265625" style="544" customWidth="1"/>
    <col min="13339" max="13339" width="4.1796875" style="544" customWidth="1"/>
    <col min="13340" max="13340" width="2" style="544" customWidth="1"/>
    <col min="13341" max="13569" width="3.7265625" style="544"/>
    <col min="13570" max="13570" width="2.81640625" style="544" customWidth="1"/>
    <col min="13571" max="13574" width="2.7265625" style="544" customWidth="1"/>
    <col min="13575" max="13575" width="17.453125" style="544" customWidth="1"/>
    <col min="13576" max="13576" width="14.26953125" style="544" customWidth="1"/>
    <col min="13577" max="13577" width="13.453125" style="544" customWidth="1"/>
    <col min="13578" max="13578" width="15" style="544" customWidth="1"/>
    <col min="13579" max="13580" width="3.453125" style="544" customWidth="1"/>
    <col min="13581" max="13583" width="2.7265625" style="544" customWidth="1"/>
    <col min="13584" max="13585" width="3.453125" style="544" customWidth="1"/>
    <col min="13586" max="13586" width="3.7265625" style="544"/>
    <col min="13587" max="13587" width="3.26953125" style="544" customWidth="1"/>
    <col min="13588" max="13588" width="7.453125" style="544" customWidth="1"/>
    <col min="13589" max="13589" width="3.453125" style="544" customWidth="1"/>
    <col min="13590" max="13590" width="3.7265625" style="544"/>
    <col min="13591" max="13593" width="5" style="544" customWidth="1"/>
    <col min="13594" max="13594" width="6.7265625" style="544" customWidth="1"/>
    <col min="13595" max="13595" width="4.1796875" style="544" customWidth="1"/>
    <col min="13596" max="13596" width="2" style="544" customWidth="1"/>
    <col min="13597" max="13825" width="3.7265625" style="544"/>
    <col min="13826" max="13826" width="2.81640625" style="544" customWidth="1"/>
    <col min="13827" max="13830" width="2.7265625" style="544" customWidth="1"/>
    <col min="13831" max="13831" width="17.453125" style="544" customWidth="1"/>
    <col min="13832" max="13832" width="14.26953125" style="544" customWidth="1"/>
    <col min="13833" max="13833" width="13.453125" style="544" customWidth="1"/>
    <col min="13834" max="13834" width="15" style="544" customWidth="1"/>
    <col min="13835" max="13836" width="3.453125" style="544" customWidth="1"/>
    <col min="13837" max="13839" width="2.7265625" style="544" customWidth="1"/>
    <col min="13840" max="13841" width="3.453125" style="544" customWidth="1"/>
    <col min="13842" max="13842" width="3.7265625" style="544"/>
    <col min="13843" max="13843" width="3.26953125" style="544" customWidth="1"/>
    <col min="13844" max="13844" width="7.453125" style="544" customWidth="1"/>
    <col min="13845" max="13845" width="3.453125" style="544" customWidth="1"/>
    <col min="13846" max="13846" width="3.7265625" style="544"/>
    <col min="13847" max="13849" width="5" style="544" customWidth="1"/>
    <col min="13850" max="13850" width="6.7265625" style="544" customWidth="1"/>
    <col min="13851" max="13851" width="4.1796875" style="544" customWidth="1"/>
    <col min="13852" max="13852" width="2" style="544" customWidth="1"/>
    <col min="13853" max="14081" width="3.7265625" style="544"/>
    <col min="14082" max="14082" width="2.81640625" style="544" customWidth="1"/>
    <col min="14083" max="14086" width="2.7265625" style="544" customWidth="1"/>
    <col min="14087" max="14087" width="17.453125" style="544" customWidth="1"/>
    <col min="14088" max="14088" width="14.26953125" style="544" customWidth="1"/>
    <col min="14089" max="14089" width="13.453125" style="544" customWidth="1"/>
    <col min="14090" max="14090" width="15" style="544" customWidth="1"/>
    <col min="14091" max="14092" width="3.453125" style="544" customWidth="1"/>
    <col min="14093" max="14095" width="2.7265625" style="544" customWidth="1"/>
    <col min="14096" max="14097" width="3.453125" style="544" customWidth="1"/>
    <col min="14098" max="14098" width="3.7265625" style="544"/>
    <col min="14099" max="14099" width="3.26953125" style="544" customWidth="1"/>
    <col min="14100" max="14100" width="7.453125" style="544" customWidth="1"/>
    <col min="14101" max="14101" width="3.453125" style="544" customWidth="1"/>
    <col min="14102" max="14102" width="3.7265625" style="544"/>
    <col min="14103" max="14105" width="5" style="544" customWidth="1"/>
    <col min="14106" max="14106" width="6.7265625" style="544" customWidth="1"/>
    <col min="14107" max="14107" width="4.1796875" style="544" customWidth="1"/>
    <col min="14108" max="14108" width="2" style="544" customWidth="1"/>
    <col min="14109" max="14337" width="3.7265625" style="544"/>
    <col min="14338" max="14338" width="2.81640625" style="544" customWidth="1"/>
    <col min="14339" max="14342" width="2.7265625" style="544" customWidth="1"/>
    <col min="14343" max="14343" width="17.453125" style="544" customWidth="1"/>
    <col min="14344" max="14344" width="14.26953125" style="544" customWidth="1"/>
    <col min="14345" max="14345" width="13.453125" style="544" customWidth="1"/>
    <col min="14346" max="14346" width="15" style="544" customWidth="1"/>
    <col min="14347" max="14348" width="3.453125" style="544" customWidth="1"/>
    <col min="14349" max="14351" width="2.7265625" style="544" customWidth="1"/>
    <col min="14352" max="14353" width="3.453125" style="544" customWidth="1"/>
    <col min="14354" max="14354" width="3.7265625" style="544"/>
    <col min="14355" max="14355" width="3.26953125" style="544" customWidth="1"/>
    <col min="14356" max="14356" width="7.453125" style="544" customWidth="1"/>
    <col min="14357" max="14357" width="3.453125" style="544" customWidth="1"/>
    <col min="14358" max="14358" width="3.7265625" style="544"/>
    <col min="14359" max="14361" width="5" style="544" customWidth="1"/>
    <col min="14362" max="14362" width="6.7265625" style="544" customWidth="1"/>
    <col min="14363" max="14363" width="4.1796875" style="544" customWidth="1"/>
    <col min="14364" max="14364" width="2" style="544" customWidth="1"/>
    <col min="14365" max="14593" width="3.7265625" style="544"/>
    <col min="14594" max="14594" width="2.81640625" style="544" customWidth="1"/>
    <col min="14595" max="14598" width="2.7265625" style="544" customWidth="1"/>
    <col min="14599" max="14599" width="17.453125" style="544" customWidth="1"/>
    <col min="14600" max="14600" width="14.26953125" style="544" customWidth="1"/>
    <col min="14601" max="14601" width="13.453125" style="544" customWidth="1"/>
    <col min="14602" max="14602" width="15" style="544" customWidth="1"/>
    <col min="14603" max="14604" width="3.453125" style="544" customWidth="1"/>
    <col min="14605" max="14607" width="2.7265625" style="544" customWidth="1"/>
    <col min="14608" max="14609" width="3.453125" style="544" customWidth="1"/>
    <col min="14610" max="14610" width="3.7265625" style="544"/>
    <col min="14611" max="14611" width="3.26953125" style="544" customWidth="1"/>
    <col min="14612" max="14612" width="7.453125" style="544" customWidth="1"/>
    <col min="14613" max="14613" width="3.453125" style="544" customWidth="1"/>
    <col min="14614" max="14614" width="3.7265625" style="544"/>
    <col min="14615" max="14617" width="5" style="544" customWidth="1"/>
    <col min="14618" max="14618" width="6.7265625" style="544" customWidth="1"/>
    <col min="14619" max="14619" width="4.1796875" style="544" customWidth="1"/>
    <col min="14620" max="14620" width="2" style="544" customWidth="1"/>
    <col min="14621" max="14849" width="3.7265625" style="544"/>
    <col min="14850" max="14850" width="2.81640625" style="544" customWidth="1"/>
    <col min="14851" max="14854" width="2.7265625" style="544" customWidth="1"/>
    <col min="14855" max="14855" width="17.453125" style="544" customWidth="1"/>
    <col min="14856" max="14856" width="14.26953125" style="544" customWidth="1"/>
    <col min="14857" max="14857" width="13.453125" style="544" customWidth="1"/>
    <col min="14858" max="14858" width="15" style="544" customWidth="1"/>
    <col min="14859" max="14860" width="3.453125" style="544" customWidth="1"/>
    <col min="14861" max="14863" width="2.7265625" style="544" customWidth="1"/>
    <col min="14864" max="14865" width="3.453125" style="544" customWidth="1"/>
    <col min="14866" max="14866" width="3.7265625" style="544"/>
    <col min="14867" max="14867" width="3.26953125" style="544" customWidth="1"/>
    <col min="14868" max="14868" width="7.453125" style="544" customWidth="1"/>
    <col min="14869" max="14869" width="3.453125" style="544" customWidth="1"/>
    <col min="14870" max="14870" width="3.7265625" style="544"/>
    <col min="14871" max="14873" width="5" style="544" customWidth="1"/>
    <col min="14874" max="14874" width="6.7265625" style="544" customWidth="1"/>
    <col min="14875" max="14875" width="4.1796875" style="544" customWidth="1"/>
    <col min="14876" max="14876" width="2" style="544" customWidth="1"/>
    <col min="14877" max="15105" width="3.7265625" style="544"/>
    <col min="15106" max="15106" width="2.81640625" style="544" customWidth="1"/>
    <col min="15107" max="15110" width="2.7265625" style="544" customWidth="1"/>
    <col min="15111" max="15111" width="17.453125" style="544" customWidth="1"/>
    <col min="15112" max="15112" width="14.26953125" style="544" customWidth="1"/>
    <col min="15113" max="15113" width="13.453125" style="544" customWidth="1"/>
    <col min="15114" max="15114" width="15" style="544" customWidth="1"/>
    <col min="15115" max="15116" width="3.453125" style="544" customWidth="1"/>
    <col min="15117" max="15119" width="2.7265625" style="544" customWidth="1"/>
    <col min="15120" max="15121" width="3.453125" style="544" customWidth="1"/>
    <col min="15122" max="15122" width="3.7265625" style="544"/>
    <col min="15123" max="15123" width="3.26953125" style="544" customWidth="1"/>
    <col min="15124" max="15124" width="7.453125" style="544" customWidth="1"/>
    <col min="15125" max="15125" width="3.453125" style="544" customWidth="1"/>
    <col min="15126" max="15126" width="3.7265625" style="544"/>
    <col min="15127" max="15129" width="5" style="544" customWidth="1"/>
    <col min="15130" max="15130" width="6.7265625" style="544" customWidth="1"/>
    <col min="15131" max="15131" width="4.1796875" style="544" customWidth="1"/>
    <col min="15132" max="15132" width="2" style="544" customWidth="1"/>
    <col min="15133" max="15361" width="3.7265625" style="544"/>
    <col min="15362" max="15362" width="2.81640625" style="544" customWidth="1"/>
    <col min="15363" max="15366" width="2.7265625" style="544" customWidth="1"/>
    <col min="15367" max="15367" width="17.453125" style="544" customWidth="1"/>
    <col min="15368" max="15368" width="14.26953125" style="544" customWidth="1"/>
    <col min="15369" max="15369" width="13.453125" style="544" customWidth="1"/>
    <col min="15370" max="15370" width="15" style="544" customWidth="1"/>
    <col min="15371" max="15372" width="3.453125" style="544" customWidth="1"/>
    <col min="15373" max="15375" width="2.7265625" style="544" customWidth="1"/>
    <col min="15376" max="15377" width="3.453125" style="544" customWidth="1"/>
    <col min="15378" max="15378" width="3.7265625" style="544"/>
    <col min="15379" max="15379" width="3.26953125" style="544" customWidth="1"/>
    <col min="15380" max="15380" width="7.453125" style="544" customWidth="1"/>
    <col min="15381" max="15381" width="3.453125" style="544" customWidth="1"/>
    <col min="15382" max="15382" width="3.7265625" style="544"/>
    <col min="15383" max="15385" width="5" style="544" customWidth="1"/>
    <col min="15386" max="15386" width="6.7265625" style="544" customWidth="1"/>
    <col min="15387" max="15387" width="4.1796875" style="544" customWidth="1"/>
    <col min="15388" max="15388" width="2" style="544" customWidth="1"/>
    <col min="15389" max="15617" width="3.7265625" style="544"/>
    <col min="15618" max="15618" width="2.81640625" style="544" customWidth="1"/>
    <col min="15619" max="15622" width="2.7265625" style="544" customWidth="1"/>
    <col min="15623" max="15623" width="17.453125" style="544" customWidth="1"/>
    <col min="15624" max="15624" width="14.26953125" style="544" customWidth="1"/>
    <col min="15625" max="15625" width="13.453125" style="544" customWidth="1"/>
    <col min="15626" max="15626" width="15" style="544" customWidth="1"/>
    <col min="15627" max="15628" width="3.453125" style="544" customWidth="1"/>
    <col min="15629" max="15631" width="2.7265625" style="544" customWidth="1"/>
    <col min="15632" max="15633" width="3.453125" style="544" customWidth="1"/>
    <col min="15634" max="15634" width="3.7265625" style="544"/>
    <col min="15635" max="15635" width="3.26953125" style="544" customWidth="1"/>
    <col min="15636" max="15636" width="7.453125" style="544" customWidth="1"/>
    <col min="15637" max="15637" width="3.453125" style="544" customWidth="1"/>
    <col min="15638" max="15638" width="3.7265625" style="544"/>
    <col min="15639" max="15641" width="5" style="544" customWidth="1"/>
    <col min="15642" max="15642" width="6.7265625" style="544" customWidth="1"/>
    <col min="15643" max="15643" width="4.1796875" style="544" customWidth="1"/>
    <col min="15644" max="15644" width="2" style="544" customWidth="1"/>
    <col min="15645" max="15873" width="3.7265625" style="544"/>
    <col min="15874" max="15874" width="2.81640625" style="544" customWidth="1"/>
    <col min="15875" max="15878" width="2.7265625" style="544" customWidth="1"/>
    <col min="15879" max="15879" width="17.453125" style="544" customWidth="1"/>
    <col min="15880" max="15880" width="14.26953125" style="544" customWidth="1"/>
    <col min="15881" max="15881" width="13.453125" style="544" customWidth="1"/>
    <col min="15882" max="15882" width="15" style="544" customWidth="1"/>
    <col min="15883" max="15884" width="3.453125" style="544" customWidth="1"/>
    <col min="15885" max="15887" width="2.7265625" style="544" customWidth="1"/>
    <col min="15888" max="15889" width="3.453125" style="544" customWidth="1"/>
    <col min="15890" max="15890" width="3.7265625" style="544"/>
    <col min="15891" max="15891" width="3.26953125" style="544" customWidth="1"/>
    <col min="15892" max="15892" width="7.453125" style="544" customWidth="1"/>
    <col min="15893" max="15893" width="3.453125" style="544" customWidth="1"/>
    <col min="15894" max="15894" width="3.7265625" style="544"/>
    <col min="15895" max="15897" width="5" style="544" customWidth="1"/>
    <col min="15898" max="15898" width="6.7265625" style="544" customWidth="1"/>
    <col min="15899" max="15899" width="4.1796875" style="544" customWidth="1"/>
    <col min="15900" max="15900" width="2" style="544" customWidth="1"/>
    <col min="15901" max="16129" width="3.7265625" style="544"/>
    <col min="16130" max="16130" width="2.81640625" style="544" customWidth="1"/>
    <col min="16131" max="16134" width="2.7265625" style="544" customWidth="1"/>
    <col min="16135" max="16135" width="17.453125" style="544" customWidth="1"/>
    <col min="16136" max="16136" width="14.26953125" style="544" customWidth="1"/>
    <col min="16137" max="16137" width="13.453125" style="544" customWidth="1"/>
    <col min="16138" max="16138" width="15" style="544" customWidth="1"/>
    <col min="16139" max="16140" width="3.453125" style="544" customWidth="1"/>
    <col min="16141" max="16143" width="2.7265625" style="544" customWidth="1"/>
    <col min="16144" max="16145" width="3.453125" style="544" customWidth="1"/>
    <col min="16146" max="16146" width="3.7265625" style="544"/>
    <col min="16147" max="16147" width="3.26953125" style="544" customWidth="1"/>
    <col min="16148" max="16148" width="7.453125" style="544" customWidth="1"/>
    <col min="16149" max="16149" width="3.453125" style="544" customWidth="1"/>
    <col min="16150" max="16150" width="3.7265625" style="544"/>
    <col min="16151" max="16153" width="5" style="544" customWidth="1"/>
    <col min="16154" max="16154" width="6.7265625" style="544" customWidth="1"/>
    <col min="16155" max="16155" width="4.1796875" style="544" customWidth="1"/>
    <col min="16156" max="16156" width="2" style="544" customWidth="1"/>
    <col min="16157" max="16384" width="3.7265625" style="544"/>
  </cols>
  <sheetData>
    <row r="1" spans="1:28" ht="15" thickBot="1" x14ac:dyDescent="0.4">
      <c r="A1" s="542"/>
      <c r="B1" s="543"/>
      <c r="C1" s="543"/>
      <c r="D1" s="543"/>
      <c r="E1" s="543"/>
      <c r="F1" s="543"/>
    </row>
    <row r="2" spans="1:28" ht="45.75" customHeight="1" x14ac:dyDescent="0.35">
      <c r="A2" s="542"/>
      <c r="B2" s="1158"/>
      <c r="C2" s="1159"/>
      <c r="D2" s="1159"/>
      <c r="E2" s="1159"/>
      <c r="F2" s="1159"/>
      <c r="G2" s="1159"/>
      <c r="H2" s="1164" t="s">
        <v>0</v>
      </c>
      <c r="I2" s="1164"/>
      <c r="J2" s="1164"/>
      <c r="K2" s="1164"/>
      <c r="L2" s="1164"/>
      <c r="M2" s="1164"/>
      <c r="N2" s="1164"/>
      <c r="O2" s="1164"/>
      <c r="P2" s="1164"/>
      <c r="Q2" s="1164"/>
      <c r="R2" s="1164"/>
      <c r="S2" s="1164"/>
      <c r="T2" s="1164"/>
      <c r="U2" s="1164"/>
      <c r="V2" s="1164"/>
      <c r="W2" s="1164"/>
      <c r="X2" s="1164"/>
      <c r="Y2" s="1164"/>
      <c r="Z2" s="1164"/>
      <c r="AA2" s="1164"/>
      <c r="AB2" s="1165"/>
    </row>
    <row r="3" spans="1:28" x14ac:dyDescent="0.35">
      <c r="A3" s="542"/>
      <c r="B3" s="1160"/>
      <c r="C3" s="1161"/>
      <c r="D3" s="1161"/>
      <c r="E3" s="1161"/>
      <c r="F3" s="1161"/>
      <c r="G3" s="1161"/>
      <c r="H3" s="1166" t="s">
        <v>1</v>
      </c>
      <c r="I3" s="1166"/>
      <c r="J3" s="1166"/>
      <c r="K3" s="1166"/>
      <c r="L3" s="1166"/>
      <c r="M3" s="1166"/>
      <c r="N3" s="1166"/>
      <c r="O3" s="1166"/>
      <c r="P3" s="1166" t="s">
        <v>2</v>
      </c>
      <c r="Q3" s="1166"/>
      <c r="R3" s="1166"/>
      <c r="S3" s="1166"/>
      <c r="T3" s="1166"/>
      <c r="U3" s="1166"/>
      <c r="V3" s="1166"/>
      <c r="W3" s="1166"/>
      <c r="X3" s="1166"/>
      <c r="Y3" s="1166"/>
      <c r="Z3" s="1166"/>
      <c r="AA3" s="1166"/>
      <c r="AB3" s="1167"/>
    </row>
    <row r="4" spans="1:28" ht="15" thickBot="1" x14ac:dyDescent="0.4">
      <c r="A4" s="542"/>
      <c r="B4" s="1162"/>
      <c r="C4" s="1163"/>
      <c r="D4" s="1163"/>
      <c r="E4" s="1163"/>
      <c r="F4" s="1163"/>
      <c r="G4" s="1163"/>
      <c r="H4" s="1168" t="s">
        <v>930</v>
      </c>
      <c r="I4" s="1168"/>
      <c r="J4" s="1168"/>
      <c r="K4" s="1168"/>
      <c r="L4" s="1168"/>
      <c r="M4" s="1168"/>
      <c r="N4" s="1168"/>
      <c r="O4" s="1168"/>
      <c r="P4" s="1168"/>
      <c r="Q4" s="1168"/>
      <c r="R4" s="1168"/>
      <c r="S4" s="1168"/>
      <c r="T4" s="1168"/>
      <c r="U4" s="1168"/>
      <c r="V4" s="1168"/>
      <c r="W4" s="1168"/>
      <c r="X4" s="1168"/>
      <c r="Y4" s="1168"/>
      <c r="Z4" s="1168"/>
      <c r="AA4" s="1168"/>
      <c r="AB4" s="1169"/>
    </row>
    <row r="5" spans="1:28" x14ac:dyDescent="0.35">
      <c r="A5" s="542"/>
      <c r="B5" s="542"/>
      <c r="C5" s="542"/>
      <c r="D5" s="542"/>
      <c r="E5" s="542"/>
      <c r="F5" s="542"/>
      <c r="G5" s="542"/>
      <c r="H5" s="545"/>
      <c r="I5" s="545"/>
      <c r="J5" s="545"/>
      <c r="K5" s="545"/>
      <c r="L5" s="545"/>
      <c r="M5" s="545"/>
      <c r="N5" s="545"/>
      <c r="O5" s="545"/>
      <c r="P5" s="545"/>
      <c r="Q5" s="545"/>
      <c r="R5" s="545"/>
      <c r="S5" s="545"/>
      <c r="T5" s="545"/>
      <c r="U5" s="545"/>
      <c r="V5" s="545"/>
      <c r="W5" s="545"/>
      <c r="X5" s="545"/>
      <c r="Y5" s="545"/>
      <c r="Z5" s="545"/>
      <c r="AA5" s="545"/>
      <c r="AB5" s="545"/>
    </row>
    <row r="6" spans="1:28" ht="15" thickBot="1" x14ac:dyDescent="0.4">
      <c r="B6" s="546"/>
      <c r="C6" s="547"/>
      <c r="D6" s="547"/>
      <c r="E6" s="547"/>
      <c r="F6" s="547"/>
      <c r="G6" s="547"/>
      <c r="H6" s="547"/>
      <c r="I6" s="548"/>
      <c r="J6" s="548"/>
      <c r="K6" s="548"/>
      <c r="L6" s="548"/>
      <c r="M6" s="548"/>
      <c r="N6" s="548"/>
      <c r="O6" s="548"/>
      <c r="P6" s="548"/>
      <c r="Q6" s="548"/>
      <c r="R6" s="549"/>
      <c r="S6" s="549"/>
      <c r="T6" s="549"/>
      <c r="U6" s="549"/>
      <c r="V6" s="549"/>
      <c r="W6" s="547"/>
      <c r="X6" s="547"/>
      <c r="Y6" s="547"/>
      <c r="Z6" s="547"/>
      <c r="AA6" s="547"/>
      <c r="AB6" s="550"/>
    </row>
    <row r="7" spans="1:28" ht="15" customHeight="1" x14ac:dyDescent="0.35">
      <c r="B7" s="551"/>
      <c r="C7" s="953" t="s">
        <v>4</v>
      </c>
      <c r="D7" s="954"/>
      <c r="E7" s="954"/>
      <c r="F7" s="954"/>
      <c r="G7" s="954"/>
      <c r="H7" s="955"/>
      <c r="I7" s="1051" t="s">
        <v>95</v>
      </c>
      <c r="J7" s="1052"/>
      <c r="K7" s="1052"/>
      <c r="L7" s="1052"/>
      <c r="M7" s="1052"/>
      <c r="N7" s="1052"/>
      <c r="O7" s="1052"/>
      <c r="P7" s="1052"/>
      <c r="Q7" s="1052"/>
      <c r="R7" s="1052"/>
      <c r="S7" s="1052"/>
      <c r="T7" s="1052"/>
      <c r="U7" s="1052"/>
      <c r="V7" s="1052"/>
      <c r="W7" s="1052"/>
      <c r="X7" s="1052"/>
      <c r="Y7" s="1052"/>
      <c r="Z7" s="1052"/>
      <c r="AA7" s="1053"/>
      <c r="AB7" s="552"/>
    </row>
    <row r="8" spans="1:28" ht="15" thickBot="1" x14ac:dyDescent="0.4">
      <c r="B8" s="551"/>
      <c r="C8" s="956"/>
      <c r="D8" s="957"/>
      <c r="E8" s="957"/>
      <c r="F8" s="957"/>
      <c r="G8" s="957"/>
      <c r="H8" s="958"/>
      <c r="I8" s="1054"/>
      <c r="J8" s="1055"/>
      <c r="K8" s="1055"/>
      <c r="L8" s="1055"/>
      <c r="M8" s="1055"/>
      <c r="N8" s="1055"/>
      <c r="O8" s="1055"/>
      <c r="P8" s="1055"/>
      <c r="Q8" s="1055"/>
      <c r="R8" s="1055"/>
      <c r="S8" s="1055"/>
      <c r="T8" s="1055"/>
      <c r="U8" s="1055"/>
      <c r="V8" s="1055"/>
      <c r="W8" s="1055"/>
      <c r="X8" s="1055"/>
      <c r="Y8" s="1055"/>
      <c r="Z8" s="1055"/>
      <c r="AA8" s="1056"/>
      <c r="AB8" s="552"/>
    </row>
    <row r="9" spans="1:28" ht="15" thickBot="1" x14ac:dyDescent="0.4">
      <c r="B9" s="551"/>
      <c r="C9" s="553"/>
      <c r="D9" s="553"/>
      <c r="E9" s="553"/>
      <c r="F9" s="553"/>
      <c r="G9" s="553"/>
      <c r="H9" s="553"/>
      <c r="I9" s="554"/>
      <c r="J9" s="554"/>
      <c r="K9" s="554"/>
      <c r="L9" s="554"/>
      <c r="M9" s="554"/>
      <c r="N9" s="554"/>
      <c r="O9" s="554"/>
      <c r="P9" s="554"/>
      <c r="Q9" s="554"/>
      <c r="R9" s="555"/>
      <c r="S9" s="555"/>
      <c r="T9" s="555"/>
      <c r="U9" s="555"/>
      <c r="V9" s="555"/>
      <c r="W9" s="553"/>
      <c r="X9" s="553"/>
      <c r="Y9" s="553"/>
      <c r="Z9" s="553"/>
      <c r="AA9" s="553"/>
      <c r="AB9" s="552"/>
    </row>
    <row r="10" spans="1:28" ht="15" customHeight="1" thickBot="1" x14ac:dyDescent="0.4">
      <c r="B10" s="551"/>
      <c r="C10" s="953" t="s">
        <v>5</v>
      </c>
      <c r="D10" s="954"/>
      <c r="E10" s="954"/>
      <c r="F10" s="954"/>
      <c r="G10" s="954"/>
      <c r="H10" s="955"/>
      <c r="I10" s="1177" t="s">
        <v>141</v>
      </c>
      <c r="J10" s="1178"/>
      <c r="K10" s="1178"/>
      <c r="L10" s="1178"/>
      <c r="M10" s="1178"/>
      <c r="N10" s="1178"/>
      <c r="O10" s="1178"/>
      <c r="P10" s="1178"/>
      <c r="Q10" s="1179"/>
      <c r="R10" s="834" t="s">
        <v>7</v>
      </c>
      <c r="S10" s="835"/>
      <c r="T10" s="835"/>
      <c r="U10" s="836"/>
      <c r="V10" s="929" t="s">
        <v>8</v>
      </c>
      <c r="W10" s="930"/>
      <c r="X10" s="930"/>
      <c r="Y10" s="930"/>
      <c r="Z10" s="930"/>
      <c r="AA10" s="931"/>
      <c r="AB10" s="552"/>
    </row>
    <row r="11" spans="1:28" ht="28.5" customHeight="1" thickBot="1" x14ac:dyDescent="0.4">
      <c r="B11" s="551"/>
      <c r="C11" s="956"/>
      <c r="D11" s="957"/>
      <c r="E11" s="957"/>
      <c r="F11" s="957"/>
      <c r="G11" s="957"/>
      <c r="H11" s="958"/>
      <c r="I11" s="1180"/>
      <c r="J11" s="1181"/>
      <c r="K11" s="1181"/>
      <c r="L11" s="1181"/>
      <c r="M11" s="1181"/>
      <c r="N11" s="1181"/>
      <c r="O11" s="1181"/>
      <c r="P11" s="1181"/>
      <c r="Q11" s="1182"/>
      <c r="R11" s="1183" t="s">
        <v>142</v>
      </c>
      <c r="S11" s="1184"/>
      <c r="T11" s="1184"/>
      <c r="U11" s="1185"/>
      <c r="V11" s="1174">
        <v>1</v>
      </c>
      <c r="W11" s="1175"/>
      <c r="X11" s="1175"/>
      <c r="Y11" s="1175"/>
      <c r="Z11" s="1175"/>
      <c r="AA11" s="1176"/>
      <c r="AB11" s="552"/>
    </row>
    <row r="12" spans="1:28" ht="15" thickBot="1" x14ac:dyDescent="0.4">
      <c r="B12" s="556"/>
      <c r="C12" s="557"/>
      <c r="D12" s="557"/>
      <c r="E12" s="557"/>
      <c r="F12" s="557"/>
      <c r="G12" s="557"/>
      <c r="H12" s="557"/>
      <c r="I12" s="557"/>
      <c r="J12" s="557"/>
      <c r="K12" s="557"/>
      <c r="L12" s="557"/>
      <c r="M12" s="557"/>
      <c r="N12" s="557"/>
      <c r="O12" s="557"/>
      <c r="P12" s="557"/>
      <c r="Q12" s="557"/>
      <c r="R12" s="557"/>
      <c r="S12" s="557"/>
      <c r="T12" s="557"/>
      <c r="U12" s="557"/>
      <c r="V12" s="557"/>
      <c r="W12" s="557"/>
      <c r="X12" s="557"/>
      <c r="Y12" s="557"/>
      <c r="Z12" s="557"/>
      <c r="AA12" s="557"/>
      <c r="AB12" s="558"/>
    </row>
    <row r="13" spans="1:28" ht="15" customHeight="1" x14ac:dyDescent="0.35">
      <c r="B13" s="556"/>
      <c r="C13" s="953" t="s">
        <v>10</v>
      </c>
      <c r="D13" s="954"/>
      <c r="E13" s="954"/>
      <c r="F13" s="954"/>
      <c r="G13" s="954"/>
      <c r="H13" s="955"/>
      <c r="I13" s="1198" t="s">
        <v>143</v>
      </c>
      <c r="J13" s="1199"/>
      <c r="K13" s="1199"/>
      <c r="L13" s="1199"/>
      <c r="M13" s="1199"/>
      <c r="N13" s="1199"/>
      <c r="O13" s="1199"/>
      <c r="P13" s="1199"/>
      <c r="Q13" s="1199"/>
      <c r="R13" s="1199"/>
      <c r="S13" s="1200"/>
      <c r="T13" s="953" t="s">
        <v>11</v>
      </c>
      <c r="U13" s="954"/>
      <c r="V13" s="954"/>
      <c r="W13" s="954"/>
      <c r="X13" s="954"/>
      <c r="Y13" s="954"/>
      <c r="Z13" s="954"/>
      <c r="AA13" s="955"/>
      <c r="AB13" s="558"/>
    </row>
    <row r="14" spans="1:28" ht="30" customHeight="1" thickBot="1" x14ac:dyDescent="0.4">
      <c r="B14" s="556"/>
      <c r="C14" s="956"/>
      <c r="D14" s="957"/>
      <c r="E14" s="957"/>
      <c r="F14" s="957"/>
      <c r="G14" s="957"/>
      <c r="H14" s="958"/>
      <c r="I14" s="1201"/>
      <c r="J14" s="1202"/>
      <c r="K14" s="1202"/>
      <c r="L14" s="1202"/>
      <c r="M14" s="1202"/>
      <c r="N14" s="1202"/>
      <c r="O14" s="1202"/>
      <c r="P14" s="1202"/>
      <c r="Q14" s="1202"/>
      <c r="R14" s="1202"/>
      <c r="S14" s="1203"/>
      <c r="T14" s="1204" t="s">
        <v>144</v>
      </c>
      <c r="U14" s="1190"/>
      <c r="V14" s="1190"/>
      <c r="W14" s="1190"/>
      <c r="X14" s="1190"/>
      <c r="Y14" s="1190"/>
      <c r="Z14" s="1190"/>
      <c r="AA14" s="1191"/>
      <c r="AB14" s="558"/>
    </row>
    <row r="15" spans="1:28" ht="15" thickBot="1" x14ac:dyDescent="0.4">
      <c r="B15" s="556"/>
      <c r="C15" s="557"/>
      <c r="D15" s="557"/>
      <c r="E15" s="557"/>
      <c r="F15" s="557"/>
      <c r="G15" s="557"/>
      <c r="H15" s="557"/>
      <c r="I15" s="557"/>
      <c r="J15" s="557"/>
      <c r="K15" s="557"/>
      <c r="L15" s="557"/>
      <c r="M15" s="557"/>
      <c r="N15" s="557"/>
      <c r="O15" s="557"/>
      <c r="P15" s="557"/>
      <c r="Q15" s="557"/>
      <c r="R15" s="557"/>
      <c r="S15" s="557"/>
      <c r="T15" s="557"/>
      <c r="U15" s="557"/>
      <c r="V15" s="557"/>
      <c r="W15" s="557"/>
      <c r="X15" s="557"/>
      <c r="Y15" s="557"/>
      <c r="Z15" s="557"/>
      <c r="AA15" s="557"/>
      <c r="AB15" s="558"/>
    </row>
    <row r="16" spans="1:28" ht="57.75" customHeight="1" thickBot="1" x14ac:dyDescent="0.4">
      <c r="B16" s="556"/>
      <c r="C16" s="938" t="s">
        <v>13</v>
      </c>
      <c r="D16" s="939"/>
      <c r="E16" s="939"/>
      <c r="F16" s="939"/>
      <c r="G16" s="939"/>
      <c r="H16" s="940"/>
      <c r="I16" s="1205" t="s">
        <v>145</v>
      </c>
      <c r="J16" s="1206"/>
      <c r="K16" s="1206"/>
      <c r="L16" s="1206"/>
      <c r="M16" s="1206"/>
      <c r="N16" s="1206"/>
      <c r="O16" s="1206"/>
      <c r="P16" s="1206"/>
      <c r="Q16" s="1206"/>
      <c r="R16" s="1206"/>
      <c r="S16" s="1206"/>
      <c r="T16" s="1206"/>
      <c r="U16" s="1206"/>
      <c r="V16" s="1206"/>
      <c r="W16" s="1206"/>
      <c r="X16" s="1206"/>
      <c r="Y16" s="1206"/>
      <c r="Z16" s="1206"/>
      <c r="AA16" s="1207"/>
      <c r="AB16" s="558"/>
    </row>
    <row r="17" spans="2:28" ht="16.5" customHeight="1" thickBot="1" x14ac:dyDescent="0.4">
      <c r="B17" s="556"/>
      <c r="C17" s="555"/>
      <c r="D17" s="555"/>
      <c r="E17" s="555"/>
      <c r="F17" s="555"/>
      <c r="G17" s="555"/>
      <c r="H17" s="555"/>
      <c r="I17" s="559"/>
      <c r="J17" s="559"/>
      <c r="K17" s="559"/>
      <c r="L17" s="559"/>
      <c r="M17" s="559"/>
      <c r="N17" s="559"/>
      <c r="O17" s="559"/>
      <c r="P17" s="559"/>
      <c r="Q17" s="559"/>
      <c r="R17" s="559"/>
      <c r="S17" s="559"/>
      <c r="T17" s="559"/>
      <c r="U17" s="559"/>
      <c r="V17" s="559"/>
      <c r="W17" s="559"/>
      <c r="X17" s="559"/>
      <c r="Y17" s="559"/>
      <c r="Z17" s="559"/>
      <c r="AA17" s="559"/>
      <c r="AB17" s="558"/>
    </row>
    <row r="18" spans="2:28" ht="85.5" customHeight="1" thickBot="1" x14ac:dyDescent="0.4">
      <c r="B18" s="556"/>
      <c r="C18" s="938" t="s">
        <v>15</v>
      </c>
      <c r="D18" s="939"/>
      <c r="E18" s="939"/>
      <c r="F18" s="939"/>
      <c r="G18" s="939"/>
      <c r="H18" s="940"/>
      <c r="I18" s="1205" t="s">
        <v>146</v>
      </c>
      <c r="J18" s="1206"/>
      <c r="K18" s="1206"/>
      <c r="L18" s="1206"/>
      <c r="M18" s="1206"/>
      <c r="N18" s="1206"/>
      <c r="O18" s="1206"/>
      <c r="P18" s="1206"/>
      <c r="Q18" s="1206"/>
      <c r="R18" s="1206"/>
      <c r="S18" s="1206"/>
      <c r="T18" s="1206"/>
      <c r="U18" s="1206"/>
      <c r="V18" s="1206"/>
      <c r="W18" s="1206"/>
      <c r="X18" s="1206"/>
      <c r="Y18" s="1206"/>
      <c r="Z18" s="1206"/>
      <c r="AA18" s="1207"/>
      <c r="AB18" s="558"/>
    </row>
    <row r="19" spans="2:28" ht="16.5" customHeight="1" thickBot="1" x14ac:dyDescent="0.4">
      <c r="B19" s="556"/>
      <c r="C19" s="555"/>
      <c r="D19" s="555"/>
      <c r="E19" s="555"/>
      <c r="F19" s="555"/>
      <c r="G19" s="555"/>
      <c r="H19" s="555"/>
      <c r="I19" s="559"/>
      <c r="J19" s="559"/>
      <c r="K19" s="559"/>
      <c r="L19" s="559"/>
      <c r="M19" s="559"/>
      <c r="N19" s="559"/>
      <c r="O19" s="559"/>
      <c r="P19" s="559"/>
      <c r="Q19" s="559"/>
      <c r="R19" s="559"/>
      <c r="S19" s="559"/>
      <c r="T19" s="559"/>
      <c r="U19" s="559"/>
      <c r="V19" s="559"/>
      <c r="W19" s="559"/>
      <c r="X19" s="559"/>
      <c r="Y19" s="559"/>
      <c r="Z19" s="559"/>
      <c r="AA19" s="559"/>
      <c r="AB19" s="558"/>
    </row>
    <row r="20" spans="2:28" s="542" customFormat="1" ht="22.5" customHeight="1" x14ac:dyDescent="0.35">
      <c r="B20" s="556"/>
      <c r="C20" s="843" t="s">
        <v>17</v>
      </c>
      <c r="D20" s="844"/>
      <c r="E20" s="844"/>
      <c r="F20" s="844"/>
      <c r="G20" s="844"/>
      <c r="H20" s="968"/>
      <c r="I20" s="1192" t="s">
        <v>931</v>
      </c>
      <c r="J20" s="1193"/>
      <c r="K20" s="1193"/>
      <c r="L20" s="1194"/>
      <c r="M20" s="929" t="s">
        <v>18</v>
      </c>
      <c r="N20" s="930"/>
      <c r="O20" s="930"/>
      <c r="P20" s="930"/>
      <c r="Q20" s="930"/>
      <c r="R20" s="930"/>
      <c r="S20" s="931"/>
      <c r="T20" s="929" t="s">
        <v>19</v>
      </c>
      <c r="U20" s="930"/>
      <c r="V20" s="930"/>
      <c r="W20" s="930"/>
      <c r="X20" s="930"/>
      <c r="Y20" s="930"/>
      <c r="Z20" s="930"/>
      <c r="AA20" s="931"/>
      <c r="AB20" s="558"/>
    </row>
    <row r="21" spans="2:28" s="542" customFormat="1" ht="30.75" customHeight="1" thickBot="1" x14ac:dyDescent="0.4">
      <c r="B21" s="556"/>
      <c r="C21" s="845"/>
      <c r="D21" s="846"/>
      <c r="E21" s="846"/>
      <c r="F21" s="846"/>
      <c r="G21" s="846"/>
      <c r="H21" s="969"/>
      <c r="I21" s="1195"/>
      <c r="J21" s="1196"/>
      <c r="K21" s="1196"/>
      <c r="L21" s="1197"/>
      <c r="M21" s="1170" t="s">
        <v>147</v>
      </c>
      <c r="N21" s="1171"/>
      <c r="O21" s="1171"/>
      <c r="P21" s="1171"/>
      <c r="Q21" s="1171"/>
      <c r="R21" s="1171"/>
      <c r="S21" s="1172"/>
      <c r="T21" s="1173" t="s">
        <v>21</v>
      </c>
      <c r="U21" s="1171"/>
      <c r="V21" s="1171"/>
      <c r="W21" s="1171"/>
      <c r="X21" s="1171"/>
      <c r="Y21" s="1171"/>
      <c r="Z21" s="1171"/>
      <c r="AA21" s="1172"/>
      <c r="AB21" s="558"/>
    </row>
    <row r="22" spans="2:28" ht="15" thickBot="1" x14ac:dyDescent="0.4">
      <c r="B22" s="556"/>
      <c r="C22" s="557"/>
      <c r="D22" s="557"/>
      <c r="E22" s="557"/>
      <c r="F22" s="557"/>
      <c r="G22" s="557"/>
      <c r="H22" s="557"/>
      <c r="I22" s="557"/>
      <c r="J22" s="557"/>
      <c r="K22" s="557"/>
      <c r="L22" s="557"/>
      <c r="M22" s="557"/>
      <c r="N22" s="557"/>
      <c r="O22" s="557"/>
      <c r="P22" s="557"/>
      <c r="Q22" s="557"/>
      <c r="R22" s="557"/>
      <c r="S22" s="557"/>
      <c r="T22" s="557"/>
      <c r="U22" s="557"/>
      <c r="V22" s="557"/>
      <c r="W22" s="557"/>
      <c r="X22" s="557"/>
      <c r="Y22" s="557"/>
      <c r="Z22" s="557"/>
      <c r="AA22" s="557"/>
      <c r="AB22" s="558"/>
    </row>
    <row r="23" spans="2:28" ht="31.5" customHeight="1" x14ac:dyDescent="0.35">
      <c r="B23" s="556"/>
      <c r="C23" s="929" t="s">
        <v>22</v>
      </c>
      <c r="D23" s="930"/>
      <c r="E23" s="930"/>
      <c r="F23" s="930"/>
      <c r="G23" s="930"/>
      <c r="H23" s="930"/>
      <c r="I23" s="931"/>
      <c r="J23" s="929" t="s">
        <v>23</v>
      </c>
      <c r="K23" s="930"/>
      <c r="L23" s="930"/>
      <c r="M23" s="930"/>
      <c r="N23" s="930"/>
      <c r="O23" s="930"/>
      <c r="P23" s="931"/>
      <c r="Q23" s="929" t="s">
        <v>24</v>
      </c>
      <c r="R23" s="930"/>
      <c r="S23" s="930"/>
      <c r="T23" s="930"/>
      <c r="U23" s="930"/>
      <c r="V23" s="930"/>
      <c r="W23" s="930"/>
      <c r="X23" s="930"/>
      <c r="Y23" s="930"/>
      <c r="Z23" s="930"/>
      <c r="AA23" s="931"/>
      <c r="AB23" s="558"/>
    </row>
    <row r="24" spans="2:28" ht="44.25" customHeight="1" thickBot="1" x14ac:dyDescent="0.4">
      <c r="B24" s="556"/>
      <c r="C24" s="1186" t="s">
        <v>148</v>
      </c>
      <c r="D24" s="1187"/>
      <c r="E24" s="1187"/>
      <c r="F24" s="1187"/>
      <c r="G24" s="1187"/>
      <c r="H24" s="1187"/>
      <c r="I24" s="1188"/>
      <c r="J24" s="1186" t="s">
        <v>95</v>
      </c>
      <c r="K24" s="1187"/>
      <c r="L24" s="1187"/>
      <c r="M24" s="1187"/>
      <c r="N24" s="1187"/>
      <c r="O24" s="1187"/>
      <c r="P24" s="1188"/>
      <c r="Q24" s="1189" t="s">
        <v>149</v>
      </c>
      <c r="R24" s="1190"/>
      <c r="S24" s="1190"/>
      <c r="T24" s="1190"/>
      <c r="U24" s="1190"/>
      <c r="V24" s="1190"/>
      <c r="W24" s="1190"/>
      <c r="X24" s="1190"/>
      <c r="Y24" s="1190"/>
      <c r="Z24" s="1190"/>
      <c r="AA24" s="1191"/>
      <c r="AB24" s="558"/>
    </row>
    <row r="25" spans="2:28" ht="15" thickBot="1" x14ac:dyDescent="0.4">
      <c r="B25" s="556"/>
      <c r="C25" s="557"/>
      <c r="D25" s="557"/>
      <c r="E25" s="557"/>
      <c r="F25" s="557"/>
      <c r="G25" s="557"/>
      <c r="H25" s="557"/>
      <c r="I25" s="557"/>
      <c r="J25" s="557"/>
      <c r="K25" s="557"/>
      <c r="L25" s="557"/>
      <c r="M25" s="557"/>
      <c r="N25" s="557"/>
      <c r="O25" s="557"/>
      <c r="P25" s="557"/>
      <c r="Q25" s="557"/>
      <c r="R25" s="557"/>
      <c r="S25" s="557"/>
      <c r="T25" s="557"/>
      <c r="U25" s="557"/>
      <c r="V25" s="557"/>
      <c r="W25" s="557"/>
      <c r="X25" s="557"/>
      <c r="Y25" s="557"/>
      <c r="Z25" s="557"/>
      <c r="AA25" s="557"/>
      <c r="AB25" s="558"/>
    </row>
    <row r="26" spans="2:28" ht="33" customHeight="1" thickBot="1" x14ac:dyDescent="0.4">
      <c r="B26" s="556"/>
      <c r="C26" s="938" t="s">
        <v>26</v>
      </c>
      <c r="D26" s="939"/>
      <c r="E26" s="939"/>
      <c r="F26" s="939"/>
      <c r="G26" s="939"/>
      <c r="H26" s="940"/>
      <c r="I26" s="1205" t="s">
        <v>150</v>
      </c>
      <c r="J26" s="1206"/>
      <c r="K26" s="1206"/>
      <c r="L26" s="1206"/>
      <c r="M26" s="1206"/>
      <c r="N26" s="1206"/>
      <c r="O26" s="1206"/>
      <c r="P26" s="1206"/>
      <c r="Q26" s="1206"/>
      <c r="R26" s="1206"/>
      <c r="S26" s="1206"/>
      <c r="T26" s="1206"/>
      <c r="U26" s="1206"/>
      <c r="V26" s="1206"/>
      <c r="W26" s="1206"/>
      <c r="X26" s="1206"/>
      <c r="Y26" s="1206"/>
      <c r="Z26" s="1206"/>
      <c r="AA26" s="1207"/>
      <c r="AB26" s="558"/>
    </row>
    <row r="27" spans="2:28" ht="15" thickBot="1" x14ac:dyDescent="0.4">
      <c r="B27" s="556"/>
      <c r="C27" s="555"/>
      <c r="D27" s="555"/>
      <c r="E27" s="555"/>
      <c r="F27" s="555"/>
      <c r="G27" s="555"/>
      <c r="H27" s="555"/>
      <c r="I27" s="559"/>
      <c r="J27" s="559"/>
      <c r="K27" s="559"/>
      <c r="L27" s="559"/>
      <c r="M27" s="559"/>
      <c r="N27" s="559"/>
      <c r="O27" s="559"/>
      <c r="P27" s="559"/>
      <c r="Q27" s="559"/>
      <c r="R27" s="559"/>
      <c r="S27" s="559"/>
      <c r="T27" s="559"/>
      <c r="U27" s="559"/>
      <c r="V27" s="559"/>
      <c r="W27" s="559"/>
      <c r="X27" s="559"/>
      <c r="Y27" s="559"/>
      <c r="Z27" s="559"/>
      <c r="AA27" s="559"/>
      <c r="AB27" s="558"/>
    </row>
    <row r="28" spans="2:28" ht="53.25" customHeight="1" thickBot="1" x14ac:dyDescent="0.4">
      <c r="B28" s="556"/>
      <c r="C28" s="938" t="s">
        <v>28</v>
      </c>
      <c r="D28" s="939"/>
      <c r="E28" s="939"/>
      <c r="F28" s="939"/>
      <c r="G28" s="939"/>
      <c r="H28" s="940"/>
      <c r="I28" s="1183">
        <v>0.95</v>
      </c>
      <c r="J28" s="1205"/>
      <c r="K28" s="944" t="s">
        <v>29</v>
      </c>
      <c r="L28" s="945"/>
      <c r="M28" s="945"/>
      <c r="N28" s="946"/>
      <c r="O28" s="1213" t="s">
        <v>30</v>
      </c>
      <c r="P28" s="1211"/>
      <c r="Q28" s="1211"/>
      <c r="R28" s="1212"/>
      <c r="S28" s="560"/>
      <c r="T28" s="1211" t="s">
        <v>31</v>
      </c>
      <c r="U28" s="1211"/>
      <c r="V28" s="1212"/>
      <c r="W28" s="487" t="s">
        <v>97</v>
      </c>
      <c r="X28" s="1208" t="s">
        <v>33</v>
      </c>
      <c r="Y28" s="1209"/>
      <c r="Z28" s="1210"/>
      <c r="AA28" s="561"/>
      <c r="AB28" s="558"/>
    </row>
    <row r="29" spans="2:28" ht="15" thickBot="1" x14ac:dyDescent="0.4">
      <c r="B29" s="556"/>
      <c r="C29" s="557"/>
      <c r="D29" s="557"/>
      <c r="E29" s="557"/>
      <c r="F29" s="557"/>
      <c r="G29" s="557"/>
      <c r="H29" s="557"/>
      <c r="I29" s="557"/>
      <c r="J29" s="557"/>
      <c r="K29" s="557"/>
      <c r="L29" s="557"/>
      <c r="M29" s="557"/>
      <c r="N29" s="557"/>
      <c r="O29" s="557"/>
      <c r="P29" s="557"/>
      <c r="Q29" s="557"/>
      <c r="R29" s="557"/>
      <c r="S29" s="557"/>
      <c r="T29" s="557"/>
      <c r="U29" s="557"/>
      <c r="V29" s="557"/>
      <c r="W29" s="557"/>
      <c r="X29" s="557"/>
      <c r="Y29" s="557"/>
      <c r="Z29" s="557"/>
      <c r="AA29" s="557"/>
      <c r="AB29" s="558"/>
    </row>
    <row r="30" spans="2:28" ht="15" customHeight="1" x14ac:dyDescent="0.35">
      <c r="B30" s="556"/>
      <c r="C30" s="778" t="s">
        <v>34</v>
      </c>
      <c r="D30" s="779"/>
      <c r="E30" s="779"/>
      <c r="F30" s="779"/>
      <c r="G30" s="779"/>
      <c r="H30" s="779"/>
      <c r="I30" s="779"/>
      <c r="J30" s="780"/>
      <c r="K30" s="787" t="s">
        <v>35</v>
      </c>
      <c r="L30" s="788"/>
      <c r="M30" s="788"/>
      <c r="N30" s="788"/>
      <c r="O30" s="788"/>
      <c r="P30" s="788"/>
      <c r="Q30" s="788"/>
      <c r="R30" s="788"/>
      <c r="S30" s="789" t="s">
        <v>36</v>
      </c>
      <c r="T30" s="789"/>
      <c r="U30" s="789"/>
      <c r="V30" s="789"/>
      <c r="W30" s="789"/>
      <c r="X30" s="915" t="s">
        <v>37</v>
      </c>
      <c r="Y30" s="915"/>
      <c r="Z30" s="915"/>
      <c r="AA30" s="916"/>
      <c r="AB30" s="558"/>
    </row>
    <row r="31" spans="2:28" ht="14.25" customHeight="1" x14ac:dyDescent="0.35">
      <c r="B31" s="556"/>
      <c r="C31" s="781"/>
      <c r="D31" s="1226"/>
      <c r="E31" s="1226"/>
      <c r="F31" s="1226"/>
      <c r="G31" s="1226"/>
      <c r="H31" s="1226"/>
      <c r="I31" s="1226"/>
      <c r="J31" s="783"/>
      <c r="K31" s="1219" t="s">
        <v>38</v>
      </c>
      <c r="L31" s="1216"/>
      <c r="M31" s="1216"/>
      <c r="N31" s="1216"/>
      <c r="O31" s="1216" t="s">
        <v>39</v>
      </c>
      <c r="P31" s="1216"/>
      <c r="Q31" s="1216"/>
      <c r="R31" s="1216"/>
      <c r="S31" s="1216" t="s">
        <v>38</v>
      </c>
      <c r="T31" s="1216"/>
      <c r="U31" s="1216" t="s">
        <v>39</v>
      </c>
      <c r="V31" s="1216"/>
      <c r="W31" s="1216"/>
      <c r="X31" s="1216" t="s">
        <v>38</v>
      </c>
      <c r="Y31" s="1216"/>
      <c r="Z31" s="1216" t="s">
        <v>39</v>
      </c>
      <c r="AA31" s="1217"/>
      <c r="AB31" s="558"/>
    </row>
    <row r="32" spans="2:28" ht="15" customHeight="1" thickBot="1" x14ac:dyDescent="0.4">
      <c r="B32" s="556"/>
      <c r="C32" s="784"/>
      <c r="D32" s="785"/>
      <c r="E32" s="785"/>
      <c r="F32" s="785"/>
      <c r="G32" s="785"/>
      <c r="H32" s="785"/>
      <c r="I32" s="785"/>
      <c r="J32" s="786"/>
      <c r="K32" s="1218">
        <v>0</v>
      </c>
      <c r="L32" s="1215"/>
      <c r="M32" s="1215"/>
      <c r="N32" s="1215"/>
      <c r="O32" s="1214">
        <v>0.85</v>
      </c>
      <c r="P32" s="1215"/>
      <c r="Q32" s="1215"/>
      <c r="R32" s="1215"/>
      <c r="S32" s="1220">
        <v>0.86</v>
      </c>
      <c r="T32" s="1215"/>
      <c r="U32" s="1214">
        <v>0.95</v>
      </c>
      <c r="V32" s="1215"/>
      <c r="W32" s="1215"/>
      <c r="X32" s="1220">
        <v>0.95</v>
      </c>
      <c r="Y32" s="1215"/>
      <c r="Z32" s="1220">
        <v>1</v>
      </c>
      <c r="AA32" s="1225"/>
      <c r="AB32" s="558"/>
    </row>
    <row r="33" spans="2:28" ht="15" thickBot="1" x14ac:dyDescent="0.4">
      <c r="B33" s="556"/>
      <c r="C33" s="557"/>
      <c r="D33" s="557"/>
      <c r="E33" s="557"/>
      <c r="F33" s="557"/>
      <c r="G33" s="557"/>
      <c r="H33" s="557"/>
      <c r="I33" s="557"/>
      <c r="J33" s="557"/>
      <c r="K33" s="557"/>
      <c r="L33" s="557"/>
      <c r="M33" s="557"/>
      <c r="N33" s="557"/>
      <c r="O33" s="557"/>
      <c r="P33" s="557"/>
      <c r="Q33" s="557"/>
      <c r="R33" s="557"/>
      <c r="S33" s="557"/>
      <c r="T33" s="557"/>
      <c r="U33" s="557"/>
      <c r="V33" s="557"/>
      <c r="W33" s="557"/>
      <c r="X33" s="557"/>
      <c r="Y33" s="557"/>
      <c r="Z33" s="557"/>
      <c r="AA33" s="557"/>
      <c r="AB33" s="558"/>
    </row>
    <row r="34" spans="2:28" s="562" customFormat="1" ht="15" thickBot="1" x14ac:dyDescent="0.4">
      <c r="B34" s="563"/>
      <c r="C34" s="768" t="s">
        <v>40</v>
      </c>
      <c r="D34" s="769"/>
      <c r="E34" s="769"/>
      <c r="F34" s="769"/>
      <c r="G34" s="769"/>
      <c r="H34" s="769"/>
      <c r="I34" s="769"/>
      <c r="J34" s="769"/>
      <c r="K34" s="769"/>
      <c r="L34" s="769"/>
      <c r="M34" s="769"/>
      <c r="N34" s="769"/>
      <c r="O34" s="769"/>
      <c r="P34" s="769"/>
      <c r="Q34" s="769"/>
      <c r="R34" s="769"/>
      <c r="S34" s="769"/>
      <c r="T34" s="769"/>
      <c r="U34" s="769"/>
      <c r="V34" s="769"/>
      <c r="W34" s="769"/>
      <c r="X34" s="769"/>
      <c r="Y34" s="769"/>
      <c r="Z34" s="769"/>
      <c r="AA34" s="770"/>
      <c r="AB34" s="558"/>
    </row>
    <row r="35" spans="2:28" s="562" customFormat="1" ht="28.5" thickBot="1" x14ac:dyDescent="0.4">
      <c r="B35" s="563"/>
      <c r="C35" s="768" t="s">
        <v>41</v>
      </c>
      <c r="D35" s="769"/>
      <c r="E35" s="769"/>
      <c r="F35" s="769"/>
      <c r="G35" s="770"/>
      <c r="H35" s="541" t="s">
        <v>151</v>
      </c>
      <c r="I35" s="541" t="s">
        <v>152</v>
      </c>
      <c r="J35" s="541" t="s">
        <v>153</v>
      </c>
      <c r="K35" s="1023" t="s">
        <v>43</v>
      </c>
      <c r="L35" s="766"/>
      <c r="M35" s="766"/>
      <c r="N35" s="766"/>
      <c r="O35" s="766"/>
      <c r="P35" s="766"/>
      <c r="Q35" s="766"/>
      <c r="R35" s="766"/>
      <c r="S35" s="766"/>
      <c r="T35" s="766"/>
      <c r="U35" s="766"/>
      <c r="V35" s="766"/>
      <c r="W35" s="766"/>
      <c r="X35" s="766"/>
      <c r="Y35" s="766"/>
      <c r="Z35" s="766"/>
      <c r="AA35" s="1024"/>
      <c r="AB35" s="558"/>
    </row>
    <row r="36" spans="2:28" s="562" customFormat="1" ht="221.25" customHeight="1" x14ac:dyDescent="0.35">
      <c r="B36" s="563"/>
      <c r="C36" s="1222" t="s">
        <v>932</v>
      </c>
      <c r="D36" s="1223"/>
      <c r="E36" s="1223"/>
      <c r="F36" s="1223"/>
      <c r="G36" s="1224"/>
      <c r="H36" s="500">
        <v>156</v>
      </c>
      <c r="I36" s="500">
        <v>168</v>
      </c>
      <c r="J36" s="139">
        <f>+H36/I36</f>
        <v>0.9285714285714286</v>
      </c>
      <c r="K36" s="1239" t="s">
        <v>933</v>
      </c>
      <c r="L36" s="1240"/>
      <c r="M36" s="1240"/>
      <c r="N36" s="1240"/>
      <c r="O36" s="1240"/>
      <c r="P36" s="1240"/>
      <c r="Q36" s="1240"/>
      <c r="R36" s="1240"/>
      <c r="S36" s="1240"/>
      <c r="T36" s="1240"/>
      <c r="U36" s="1240"/>
      <c r="V36" s="1240"/>
      <c r="W36" s="1240"/>
      <c r="X36" s="1240"/>
      <c r="Y36" s="1240"/>
      <c r="Z36" s="1240"/>
      <c r="AA36" s="1241"/>
      <c r="AB36" s="558"/>
    </row>
    <row r="37" spans="2:28" s="562" customFormat="1" x14ac:dyDescent="0.35">
      <c r="B37" s="563"/>
      <c r="C37" s="1222"/>
      <c r="D37" s="1223"/>
      <c r="E37" s="1223"/>
      <c r="F37" s="1223"/>
      <c r="G37" s="1224"/>
      <c r="H37" s="501"/>
      <c r="I37" s="501"/>
      <c r="J37" s="139" t="e">
        <f t="shared" ref="J37:J47" si="0">+H37/I37</f>
        <v>#DIV/0!</v>
      </c>
      <c r="K37" s="1221"/>
      <c r="L37" s="744"/>
      <c r="M37" s="744"/>
      <c r="N37" s="744"/>
      <c r="O37" s="744"/>
      <c r="P37" s="744"/>
      <c r="Q37" s="744"/>
      <c r="R37" s="744"/>
      <c r="S37" s="744"/>
      <c r="T37" s="744"/>
      <c r="U37" s="744"/>
      <c r="V37" s="744"/>
      <c r="W37" s="744"/>
      <c r="X37" s="744"/>
      <c r="Y37" s="744"/>
      <c r="Z37" s="744"/>
      <c r="AA37" s="745"/>
      <c r="AB37" s="558"/>
    </row>
    <row r="38" spans="2:28" s="562" customFormat="1" x14ac:dyDescent="0.35">
      <c r="B38" s="563"/>
      <c r="C38" s="1222"/>
      <c r="D38" s="1223"/>
      <c r="E38" s="1223"/>
      <c r="F38" s="1223"/>
      <c r="G38" s="1224"/>
      <c r="H38" s="178"/>
      <c r="I38" s="501"/>
      <c r="J38" s="139" t="e">
        <f t="shared" si="0"/>
        <v>#DIV/0!</v>
      </c>
      <c r="K38" s="1221"/>
      <c r="L38" s="744"/>
      <c r="M38" s="744"/>
      <c r="N38" s="744"/>
      <c r="O38" s="744"/>
      <c r="P38" s="744"/>
      <c r="Q38" s="744"/>
      <c r="R38" s="744"/>
      <c r="S38" s="744"/>
      <c r="T38" s="744"/>
      <c r="U38" s="744"/>
      <c r="V38" s="744"/>
      <c r="W38" s="744"/>
      <c r="X38" s="744"/>
      <c r="Y38" s="744"/>
      <c r="Z38" s="744"/>
      <c r="AA38" s="745"/>
      <c r="AB38" s="558"/>
    </row>
    <row r="39" spans="2:28" s="562" customFormat="1" x14ac:dyDescent="0.35">
      <c r="B39" s="563"/>
      <c r="C39" s="1222"/>
      <c r="D39" s="1223"/>
      <c r="E39" s="1223"/>
      <c r="F39" s="1223"/>
      <c r="G39" s="1224"/>
      <c r="H39" s="501"/>
      <c r="I39" s="501"/>
      <c r="J39" s="139" t="e">
        <f t="shared" si="0"/>
        <v>#DIV/0!</v>
      </c>
      <c r="K39" s="1221"/>
      <c r="L39" s="744"/>
      <c r="M39" s="744"/>
      <c r="N39" s="744"/>
      <c r="O39" s="744"/>
      <c r="P39" s="744"/>
      <c r="Q39" s="744"/>
      <c r="R39" s="744"/>
      <c r="S39" s="744"/>
      <c r="T39" s="744"/>
      <c r="U39" s="744"/>
      <c r="V39" s="744"/>
      <c r="W39" s="744"/>
      <c r="X39" s="744"/>
      <c r="Y39" s="744"/>
      <c r="Z39" s="744"/>
      <c r="AA39" s="745"/>
      <c r="AB39" s="558"/>
    </row>
    <row r="40" spans="2:28" s="562" customFormat="1" x14ac:dyDescent="0.35">
      <c r="B40" s="563"/>
      <c r="C40" s="1222"/>
      <c r="D40" s="1223"/>
      <c r="E40" s="1223"/>
      <c r="F40" s="1223"/>
      <c r="G40" s="1224"/>
      <c r="H40" s="501"/>
      <c r="I40" s="501"/>
      <c r="J40" s="139" t="e">
        <f t="shared" si="0"/>
        <v>#DIV/0!</v>
      </c>
      <c r="K40" s="1221"/>
      <c r="L40" s="744"/>
      <c r="M40" s="744"/>
      <c r="N40" s="744"/>
      <c r="O40" s="744"/>
      <c r="P40" s="744"/>
      <c r="Q40" s="744"/>
      <c r="R40" s="744"/>
      <c r="S40" s="744"/>
      <c r="T40" s="744"/>
      <c r="U40" s="744"/>
      <c r="V40" s="744"/>
      <c r="W40" s="744"/>
      <c r="X40" s="744"/>
      <c r="Y40" s="744"/>
      <c r="Z40" s="744"/>
      <c r="AA40" s="745"/>
      <c r="AB40" s="558"/>
    </row>
    <row r="41" spans="2:28" s="562" customFormat="1" x14ac:dyDescent="0.35">
      <c r="B41" s="563"/>
      <c r="C41" s="1222"/>
      <c r="D41" s="1223"/>
      <c r="E41" s="1223"/>
      <c r="F41" s="1223"/>
      <c r="G41" s="1224"/>
      <c r="H41" s="501"/>
      <c r="I41" s="501"/>
      <c r="J41" s="139" t="e">
        <f t="shared" si="0"/>
        <v>#DIV/0!</v>
      </c>
      <c r="K41" s="1221"/>
      <c r="L41" s="744"/>
      <c r="M41" s="744"/>
      <c r="N41" s="744"/>
      <c r="O41" s="744"/>
      <c r="P41" s="744"/>
      <c r="Q41" s="744"/>
      <c r="R41" s="744"/>
      <c r="S41" s="744"/>
      <c r="T41" s="744"/>
      <c r="U41" s="744"/>
      <c r="V41" s="744"/>
      <c r="W41" s="744"/>
      <c r="X41" s="744"/>
      <c r="Y41" s="744"/>
      <c r="Z41" s="744"/>
      <c r="AA41" s="745"/>
      <c r="AB41" s="558"/>
    </row>
    <row r="42" spans="2:28" s="562" customFormat="1" x14ac:dyDescent="0.35">
      <c r="B42" s="563"/>
      <c r="C42" s="1222"/>
      <c r="D42" s="1223"/>
      <c r="E42" s="1223"/>
      <c r="F42" s="1223"/>
      <c r="G42" s="1224"/>
      <c r="H42" s="501"/>
      <c r="I42" s="501"/>
      <c r="J42" s="139" t="e">
        <f t="shared" si="0"/>
        <v>#DIV/0!</v>
      </c>
      <c r="K42" s="1221"/>
      <c r="L42" s="744"/>
      <c r="M42" s="744"/>
      <c r="N42" s="744"/>
      <c r="O42" s="744"/>
      <c r="P42" s="744"/>
      <c r="Q42" s="744"/>
      <c r="R42" s="744"/>
      <c r="S42" s="744"/>
      <c r="T42" s="744"/>
      <c r="U42" s="744"/>
      <c r="V42" s="744"/>
      <c r="W42" s="744"/>
      <c r="X42" s="744"/>
      <c r="Y42" s="744"/>
      <c r="Z42" s="744"/>
      <c r="AA42" s="745"/>
      <c r="AB42" s="558"/>
    </row>
    <row r="43" spans="2:28" s="562" customFormat="1" x14ac:dyDescent="0.35">
      <c r="B43" s="563"/>
      <c r="C43" s="1222"/>
      <c r="D43" s="1223"/>
      <c r="E43" s="1223"/>
      <c r="F43" s="1223"/>
      <c r="G43" s="1224"/>
      <c r="H43" s="501"/>
      <c r="I43" s="501"/>
      <c r="J43" s="139" t="e">
        <f t="shared" si="0"/>
        <v>#DIV/0!</v>
      </c>
      <c r="K43" s="1221"/>
      <c r="L43" s="744"/>
      <c r="M43" s="744"/>
      <c r="N43" s="744"/>
      <c r="O43" s="744"/>
      <c r="P43" s="744"/>
      <c r="Q43" s="744"/>
      <c r="R43" s="744"/>
      <c r="S43" s="744"/>
      <c r="T43" s="744"/>
      <c r="U43" s="744"/>
      <c r="V43" s="744"/>
      <c r="W43" s="744"/>
      <c r="X43" s="744"/>
      <c r="Y43" s="744"/>
      <c r="Z43" s="744"/>
      <c r="AA43" s="745"/>
      <c r="AB43" s="558"/>
    </row>
    <row r="44" spans="2:28" s="562" customFormat="1" x14ac:dyDescent="0.35">
      <c r="B44" s="563"/>
      <c r="C44" s="1222"/>
      <c r="D44" s="1223"/>
      <c r="E44" s="1223"/>
      <c r="F44" s="1223"/>
      <c r="G44" s="1224"/>
      <c r="H44" s="501"/>
      <c r="I44" s="501"/>
      <c r="J44" s="139" t="e">
        <f t="shared" si="0"/>
        <v>#DIV/0!</v>
      </c>
      <c r="K44" s="1221"/>
      <c r="L44" s="744"/>
      <c r="M44" s="744"/>
      <c r="N44" s="744"/>
      <c r="O44" s="744"/>
      <c r="P44" s="744"/>
      <c r="Q44" s="744"/>
      <c r="R44" s="744"/>
      <c r="S44" s="744"/>
      <c r="T44" s="744"/>
      <c r="U44" s="744"/>
      <c r="V44" s="744"/>
      <c r="W44" s="744"/>
      <c r="X44" s="744"/>
      <c r="Y44" s="744"/>
      <c r="Z44" s="744"/>
      <c r="AA44" s="745"/>
      <c r="AB44" s="558"/>
    </row>
    <row r="45" spans="2:28" s="562" customFormat="1" x14ac:dyDescent="0.35">
      <c r="B45" s="563"/>
      <c r="C45" s="1222"/>
      <c r="D45" s="1223"/>
      <c r="E45" s="1223"/>
      <c r="F45" s="1223"/>
      <c r="G45" s="1224"/>
      <c r="H45" s="501"/>
      <c r="I45" s="501"/>
      <c r="J45" s="139" t="e">
        <f t="shared" si="0"/>
        <v>#DIV/0!</v>
      </c>
      <c r="K45" s="1221"/>
      <c r="L45" s="744"/>
      <c r="M45" s="744"/>
      <c r="N45" s="744"/>
      <c r="O45" s="744"/>
      <c r="P45" s="744"/>
      <c r="Q45" s="744"/>
      <c r="R45" s="744"/>
      <c r="S45" s="744"/>
      <c r="T45" s="744"/>
      <c r="U45" s="744"/>
      <c r="V45" s="744"/>
      <c r="W45" s="744"/>
      <c r="X45" s="744"/>
      <c r="Y45" s="744"/>
      <c r="Z45" s="744"/>
      <c r="AA45" s="745"/>
      <c r="AB45" s="558"/>
    </row>
    <row r="46" spans="2:28" s="562" customFormat="1" x14ac:dyDescent="0.35">
      <c r="B46" s="563"/>
      <c r="C46" s="1222"/>
      <c r="D46" s="1223"/>
      <c r="E46" s="1223"/>
      <c r="F46" s="1223"/>
      <c r="G46" s="1224"/>
      <c r="H46" s="501"/>
      <c r="I46" s="501"/>
      <c r="J46" s="139" t="e">
        <f t="shared" si="0"/>
        <v>#DIV/0!</v>
      </c>
      <c r="K46" s="1221"/>
      <c r="L46" s="744"/>
      <c r="M46" s="744"/>
      <c r="N46" s="744"/>
      <c r="O46" s="744"/>
      <c r="P46" s="744"/>
      <c r="Q46" s="744"/>
      <c r="R46" s="744"/>
      <c r="S46" s="744"/>
      <c r="T46" s="744"/>
      <c r="U46" s="744"/>
      <c r="V46" s="744"/>
      <c r="W46" s="744"/>
      <c r="X46" s="744"/>
      <c r="Y46" s="744"/>
      <c r="Z46" s="744"/>
      <c r="AA46" s="745"/>
      <c r="AB46" s="558"/>
    </row>
    <row r="47" spans="2:28" s="562" customFormat="1" ht="15" thickBot="1" x14ac:dyDescent="0.4">
      <c r="B47" s="563"/>
      <c r="C47" s="1222"/>
      <c r="D47" s="1223"/>
      <c r="E47" s="1223"/>
      <c r="F47" s="1223"/>
      <c r="G47" s="1224"/>
      <c r="H47" s="152"/>
      <c r="I47" s="152"/>
      <c r="J47" s="139" t="e">
        <f t="shared" si="0"/>
        <v>#DIV/0!</v>
      </c>
      <c r="K47" s="1243"/>
      <c r="L47" s="1244"/>
      <c r="M47" s="1244"/>
      <c r="N47" s="1244"/>
      <c r="O47" s="1244"/>
      <c r="P47" s="1244"/>
      <c r="Q47" s="1244"/>
      <c r="R47" s="1244"/>
      <c r="S47" s="1244"/>
      <c r="T47" s="1244"/>
      <c r="U47" s="1244"/>
      <c r="V47" s="1244"/>
      <c r="W47" s="1244"/>
      <c r="X47" s="1244"/>
      <c r="Y47" s="1244"/>
      <c r="Z47" s="1244"/>
      <c r="AA47" s="1245"/>
      <c r="AB47" s="558"/>
    </row>
    <row r="48" spans="2:28" s="562" customFormat="1" ht="15.75" customHeight="1" thickBot="1" x14ac:dyDescent="0.4">
      <c r="B48" s="563"/>
      <c r="C48" s="1146" t="s">
        <v>46</v>
      </c>
      <c r="D48" s="1147"/>
      <c r="E48" s="1147"/>
      <c r="F48" s="1147"/>
      <c r="G48" s="1148"/>
      <c r="H48" s="153"/>
      <c r="I48" s="153"/>
      <c r="J48" s="154"/>
      <c r="K48" s="1149"/>
      <c r="L48" s="1150"/>
      <c r="M48" s="1150"/>
      <c r="N48" s="1150"/>
      <c r="O48" s="1150"/>
      <c r="P48" s="1150"/>
      <c r="Q48" s="1150"/>
      <c r="R48" s="1150"/>
      <c r="S48" s="1150"/>
      <c r="T48" s="1150"/>
      <c r="U48" s="1150"/>
      <c r="V48" s="1150"/>
      <c r="W48" s="1150"/>
      <c r="X48" s="1150"/>
      <c r="Y48" s="1150"/>
      <c r="Z48" s="1150"/>
      <c r="AA48" s="1151"/>
      <c r="AB48" s="558"/>
    </row>
    <row r="49" spans="2:28" s="562" customFormat="1" ht="5.25" customHeight="1" x14ac:dyDescent="0.35">
      <c r="B49" s="563"/>
      <c r="C49" s="557"/>
      <c r="D49" s="557"/>
      <c r="E49" s="557"/>
      <c r="F49" s="557"/>
      <c r="G49" s="557"/>
      <c r="H49" s="564"/>
      <c r="I49" s="564"/>
      <c r="J49" s="143"/>
      <c r="K49" s="557"/>
      <c r="L49" s="557"/>
      <c r="M49" s="557"/>
      <c r="N49" s="557"/>
      <c r="O49" s="557"/>
      <c r="P49" s="557"/>
      <c r="Q49" s="557"/>
      <c r="R49" s="557"/>
      <c r="S49" s="557"/>
      <c r="T49" s="557"/>
      <c r="U49" s="557"/>
      <c r="V49" s="557"/>
      <c r="W49" s="557"/>
      <c r="X49" s="557"/>
      <c r="Y49" s="557"/>
      <c r="Z49" s="557"/>
      <c r="AA49" s="557"/>
      <c r="AB49" s="558"/>
    </row>
    <row r="50" spans="2:28" s="562" customFormat="1" ht="15" thickBot="1" x14ac:dyDescent="0.4">
      <c r="B50" s="563"/>
      <c r="C50" s="557"/>
      <c r="D50" s="557"/>
      <c r="E50" s="557"/>
      <c r="F50" s="557"/>
      <c r="G50" s="557"/>
      <c r="H50" s="564"/>
      <c r="I50" s="564"/>
      <c r="J50" s="143"/>
      <c r="K50" s="557"/>
      <c r="L50" s="557"/>
      <c r="M50" s="557"/>
      <c r="N50" s="557"/>
      <c r="O50" s="557"/>
      <c r="P50" s="557"/>
      <c r="Q50" s="557"/>
      <c r="R50" s="557"/>
      <c r="S50" s="557"/>
      <c r="T50" s="557"/>
      <c r="U50" s="557"/>
      <c r="V50" s="557"/>
      <c r="W50" s="557"/>
      <c r="X50" s="557"/>
      <c r="Y50" s="557"/>
      <c r="Z50" s="557"/>
      <c r="AA50" s="557"/>
      <c r="AB50" s="558"/>
    </row>
    <row r="51" spans="2:28" s="562" customFormat="1" x14ac:dyDescent="0.35">
      <c r="B51" s="563"/>
      <c r="C51" s="798" t="s">
        <v>47</v>
      </c>
      <c r="D51" s="799"/>
      <c r="E51" s="799"/>
      <c r="F51" s="799"/>
      <c r="G51" s="799"/>
      <c r="H51" s="799"/>
      <c r="I51" s="799"/>
      <c r="J51" s="799"/>
      <c r="K51" s="799"/>
      <c r="L51" s="799"/>
      <c r="M51" s="799"/>
      <c r="N51" s="799"/>
      <c r="O51" s="799"/>
      <c r="P51" s="799"/>
      <c r="Q51" s="799"/>
      <c r="R51" s="799"/>
      <c r="S51" s="799"/>
      <c r="T51" s="799"/>
      <c r="U51" s="799"/>
      <c r="V51" s="799"/>
      <c r="W51" s="799"/>
      <c r="X51" s="799"/>
      <c r="Y51" s="799"/>
      <c r="Z51" s="799"/>
      <c r="AA51" s="800"/>
      <c r="AB51" s="558"/>
    </row>
    <row r="52" spans="2:28" ht="15" thickBot="1" x14ac:dyDescent="0.4">
      <c r="B52" s="556"/>
      <c r="C52" s="1236"/>
      <c r="D52" s="1237"/>
      <c r="E52" s="1237"/>
      <c r="F52" s="1237"/>
      <c r="G52" s="1237"/>
      <c r="H52" s="1237"/>
      <c r="I52" s="1237"/>
      <c r="J52" s="1237"/>
      <c r="K52" s="1237"/>
      <c r="L52" s="1237"/>
      <c r="M52" s="1237"/>
      <c r="N52" s="1237"/>
      <c r="O52" s="1237"/>
      <c r="P52" s="1237"/>
      <c r="Q52" s="1237"/>
      <c r="R52" s="1237"/>
      <c r="S52" s="1237"/>
      <c r="T52" s="1237"/>
      <c r="U52" s="1237"/>
      <c r="V52" s="1237"/>
      <c r="W52" s="1237"/>
      <c r="X52" s="1237"/>
      <c r="Y52" s="1237"/>
      <c r="Z52" s="1237"/>
      <c r="AA52" s="1238"/>
      <c r="AB52" s="558"/>
    </row>
    <row r="53" spans="2:28" x14ac:dyDescent="0.35">
      <c r="B53" s="556"/>
      <c r="C53" s="1256"/>
      <c r="D53" s="1257"/>
      <c r="E53" s="1257"/>
      <c r="F53" s="1257"/>
      <c r="G53" s="1257"/>
      <c r="H53" s="1257"/>
      <c r="I53" s="1257"/>
      <c r="J53" s="1257"/>
      <c r="K53" s="1257"/>
      <c r="L53" s="1257"/>
      <c r="M53" s="1257"/>
      <c r="N53" s="1257"/>
      <c r="O53" s="1257"/>
      <c r="P53" s="1257"/>
      <c r="Q53" s="1257"/>
      <c r="R53" s="1257"/>
      <c r="S53" s="1257"/>
      <c r="T53" s="1257"/>
      <c r="U53" s="1257"/>
      <c r="V53" s="1257"/>
      <c r="W53" s="1257"/>
      <c r="X53" s="1257"/>
      <c r="Y53" s="1257"/>
      <c r="Z53" s="1257"/>
      <c r="AA53" s="1258"/>
      <c r="AB53" s="558"/>
    </row>
    <row r="54" spans="2:28" x14ac:dyDescent="0.35">
      <c r="B54" s="556"/>
      <c r="C54" s="1259"/>
      <c r="D54" s="1260"/>
      <c r="E54" s="1260"/>
      <c r="F54" s="1260"/>
      <c r="G54" s="1260"/>
      <c r="H54" s="1260"/>
      <c r="I54" s="1260"/>
      <c r="J54" s="1260"/>
      <c r="K54" s="1260"/>
      <c r="L54" s="1260"/>
      <c r="M54" s="1260"/>
      <c r="N54" s="1260"/>
      <c r="O54" s="1260"/>
      <c r="P54" s="1260"/>
      <c r="Q54" s="1260"/>
      <c r="R54" s="1260"/>
      <c r="S54" s="1260"/>
      <c r="T54" s="1260"/>
      <c r="U54" s="1260"/>
      <c r="V54" s="1260"/>
      <c r="W54" s="1260"/>
      <c r="X54" s="1260"/>
      <c r="Y54" s="1260"/>
      <c r="Z54" s="1260"/>
      <c r="AA54" s="1261"/>
      <c r="AB54" s="558"/>
    </row>
    <row r="55" spans="2:28" x14ac:dyDescent="0.35">
      <c r="B55" s="556"/>
      <c r="C55" s="1259"/>
      <c r="D55" s="1260"/>
      <c r="E55" s="1260"/>
      <c r="F55" s="1260"/>
      <c r="G55" s="1260"/>
      <c r="H55" s="1260"/>
      <c r="I55" s="1260"/>
      <c r="J55" s="1260"/>
      <c r="K55" s="1260"/>
      <c r="L55" s="1260"/>
      <c r="M55" s="1260"/>
      <c r="N55" s="1260"/>
      <c r="O55" s="1260"/>
      <c r="P55" s="1260"/>
      <c r="Q55" s="1260"/>
      <c r="R55" s="1260"/>
      <c r="S55" s="1260"/>
      <c r="T55" s="1260"/>
      <c r="U55" s="1260"/>
      <c r="V55" s="1260"/>
      <c r="W55" s="1260"/>
      <c r="X55" s="1260"/>
      <c r="Y55" s="1260"/>
      <c r="Z55" s="1260"/>
      <c r="AA55" s="1261"/>
      <c r="AB55" s="558"/>
    </row>
    <row r="56" spans="2:28" x14ac:dyDescent="0.35">
      <c r="B56" s="556"/>
      <c r="C56" s="1259"/>
      <c r="D56" s="1260"/>
      <c r="E56" s="1260"/>
      <c r="F56" s="1260"/>
      <c r="G56" s="1260"/>
      <c r="H56" s="1260"/>
      <c r="I56" s="1260"/>
      <c r="J56" s="1260"/>
      <c r="K56" s="1260"/>
      <c r="L56" s="1260"/>
      <c r="M56" s="1260"/>
      <c r="N56" s="1260"/>
      <c r="O56" s="1260"/>
      <c r="P56" s="1260"/>
      <c r="Q56" s="1260"/>
      <c r="R56" s="1260"/>
      <c r="S56" s="1260"/>
      <c r="T56" s="1260"/>
      <c r="U56" s="1260"/>
      <c r="V56" s="1260"/>
      <c r="W56" s="1260"/>
      <c r="X56" s="1260"/>
      <c r="Y56" s="1260"/>
      <c r="Z56" s="1260"/>
      <c r="AA56" s="1261"/>
      <c r="AB56" s="558"/>
    </row>
    <row r="57" spans="2:28" x14ac:dyDescent="0.35">
      <c r="B57" s="556"/>
      <c r="C57" s="1259"/>
      <c r="D57" s="1260"/>
      <c r="E57" s="1260"/>
      <c r="F57" s="1260"/>
      <c r="G57" s="1260"/>
      <c r="H57" s="1260"/>
      <c r="I57" s="1260"/>
      <c r="J57" s="1260"/>
      <c r="K57" s="1260"/>
      <c r="L57" s="1260"/>
      <c r="M57" s="1260"/>
      <c r="N57" s="1260"/>
      <c r="O57" s="1260"/>
      <c r="P57" s="1260"/>
      <c r="Q57" s="1260"/>
      <c r="R57" s="1260"/>
      <c r="S57" s="1260"/>
      <c r="T57" s="1260"/>
      <c r="U57" s="1260"/>
      <c r="V57" s="1260"/>
      <c r="W57" s="1260"/>
      <c r="X57" s="1260"/>
      <c r="Y57" s="1260"/>
      <c r="Z57" s="1260"/>
      <c r="AA57" s="1261"/>
      <c r="AB57" s="558"/>
    </row>
    <row r="58" spans="2:28" x14ac:dyDescent="0.35">
      <c r="B58" s="556"/>
      <c r="C58" s="1259"/>
      <c r="D58" s="1260"/>
      <c r="E58" s="1260"/>
      <c r="F58" s="1260"/>
      <c r="G58" s="1260"/>
      <c r="H58" s="1260"/>
      <c r="I58" s="1260"/>
      <c r="J58" s="1260"/>
      <c r="K58" s="1260"/>
      <c r="L58" s="1260"/>
      <c r="M58" s="1260"/>
      <c r="N58" s="1260"/>
      <c r="O58" s="1260"/>
      <c r="P58" s="1260"/>
      <c r="Q58" s="1260"/>
      <c r="R58" s="1260"/>
      <c r="S58" s="1260"/>
      <c r="T58" s="1260"/>
      <c r="U58" s="1260"/>
      <c r="V58" s="1260"/>
      <c r="W58" s="1260"/>
      <c r="X58" s="1260"/>
      <c r="Y58" s="1260"/>
      <c r="Z58" s="1260"/>
      <c r="AA58" s="1261"/>
      <c r="AB58" s="558"/>
    </row>
    <row r="59" spans="2:28" x14ac:dyDescent="0.35">
      <c r="B59" s="556"/>
      <c r="C59" s="1259"/>
      <c r="D59" s="1260"/>
      <c r="E59" s="1260"/>
      <c r="F59" s="1260"/>
      <c r="G59" s="1260"/>
      <c r="H59" s="1260"/>
      <c r="I59" s="1260"/>
      <c r="J59" s="1260"/>
      <c r="K59" s="1260"/>
      <c r="L59" s="1260"/>
      <c r="M59" s="1260"/>
      <c r="N59" s="1260"/>
      <c r="O59" s="1260"/>
      <c r="P59" s="1260"/>
      <c r="Q59" s="1260"/>
      <c r="R59" s="1260"/>
      <c r="S59" s="1260"/>
      <c r="T59" s="1260"/>
      <c r="U59" s="1260"/>
      <c r="V59" s="1260"/>
      <c r="W59" s="1260"/>
      <c r="X59" s="1260"/>
      <c r="Y59" s="1260"/>
      <c r="Z59" s="1260"/>
      <c r="AA59" s="1261"/>
      <c r="AB59" s="558"/>
    </row>
    <row r="60" spans="2:28" x14ac:dyDescent="0.35">
      <c r="B60" s="556"/>
      <c r="C60" s="1259"/>
      <c r="D60" s="1260"/>
      <c r="E60" s="1260"/>
      <c r="F60" s="1260"/>
      <c r="G60" s="1260"/>
      <c r="H60" s="1260"/>
      <c r="I60" s="1260"/>
      <c r="J60" s="1260"/>
      <c r="K60" s="1260"/>
      <c r="L60" s="1260"/>
      <c r="M60" s="1260"/>
      <c r="N60" s="1260"/>
      <c r="O60" s="1260"/>
      <c r="P60" s="1260"/>
      <c r="Q60" s="1260"/>
      <c r="R60" s="1260"/>
      <c r="S60" s="1260"/>
      <c r="T60" s="1260"/>
      <c r="U60" s="1260"/>
      <c r="V60" s="1260"/>
      <c r="W60" s="1260"/>
      <c r="X60" s="1260"/>
      <c r="Y60" s="1260"/>
      <c r="Z60" s="1260"/>
      <c r="AA60" s="1261"/>
      <c r="AB60" s="558"/>
    </row>
    <row r="61" spans="2:28" x14ac:dyDescent="0.35">
      <c r="B61" s="556"/>
      <c r="C61" s="1259"/>
      <c r="D61" s="1260"/>
      <c r="E61" s="1260"/>
      <c r="F61" s="1260"/>
      <c r="G61" s="1260"/>
      <c r="H61" s="1260"/>
      <c r="I61" s="1260"/>
      <c r="J61" s="1260"/>
      <c r="K61" s="1260"/>
      <c r="L61" s="1260"/>
      <c r="M61" s="1260"/>
      <c r="N61" s="1260"/>
      <c r="O61" s="1260"/>
      <c r="P61" s="1260"/>
      <c r="Q61" s="1260"/>
      <c r="R61" s="1260"/>
      <c r="S61" s="1260"/>
      <c r="T61" s="1260"/>
      <c r="U61" s="1260"/>
      <c r="V61" s="1260"/>
      <c r="W61" s="1260"/>
      <c r="X61" s="1260"/>
      <c r="Y61" s="1260"/>
      <c r="Z61" s="1260"/>
      <c r="AA61" s="1261"/>
      <c r="AB61" s="558"/>
    </row>
    <row r="62" spans="2:28" x14ac:dyDescent="0.35">
      <c r="B62" s="556"/>
      <c r="C62" s="1259"/>
      <c r="D62" s="1260"/>
      <c r="E62" s="1260"/>
      <c r="F62" s="1260"/>
      <c r="G62" s="1260"/>
      <c r="H62" s="1260"/>
      <c r="I62" s="1260"/>
      <c r="J62" s="1260"/>
      <c r="K62" s="1260"/>
      <c r="L62" s="1260"/>
      <c r="M62" s="1260"/>
      <c r="N62" s="1260"/>
      <c r="O62" s="1260"/>
      <c r="P62" s="1260"/>
      <c r="Q62" s="1260"/>
      <c r="R62" s="1260"/>
      <c r="S62" s="1260"/>
      <c r="T62" s="1260"/>
      <c r="U62" s="1260"/>
      <c r="V62" s="1260"/>
      <c r="W62" s="1260"/>
      <c r="X62" s="1260"/>
      <c r="Y62" s="1260"/>
      <c r="Z62" s="1260"/>
      <c r="AA62" s="1261"/>
      <c r="AB62" s="558"/>
    </row>
    <row r="63" spans="2:28" x14ac:dyDescent="0.35">
      <c r="B63" s="556"/>
      <c r="C63" s="1259"/>
      <c r="D63" s="1260"/>
      <c r="E63" s="1260"/>
      <c r="F63" s="1260"/>
      <c r="G63" s="1260"/>
      <c r="H63" s="1260"/>
      <c r="I63" s="1260"/>
      <c r="J63" s="1260"/>
      <c r="K63" s="1260"/>
      <c r="L63" s="1260"/>
      <c r="M63" s="1260"/>
      <c r="N63" s="1260"/>
      <c r="O63" s="1260"/>
      <c r="P63" s="1260"/>
      <c r="Q63" s="1260"/>
      <c r="R63" s="1260"/>
      <c r="S63" s="1260"/>
      <c r="T63" s="1260"/>
      <c r="U63" s="1260"/>
      <c r="V63" s="1260"/>
      <c r="W63" s="1260"/>
      <c r="X63" s="1260"/>
      <c r="Y63" s="1260"/>
      <c r="Z63" s="1260"/>
      <c r="AA63" s="1261"/>
      <c r="AB63" s="558"/>
    </row>
    <row r="64" spans="2:28" x14ac:dyDescent="0.35">
      <c r="B64" s="556"/>
      <c r="C64" s="1259"/>
      <c r="D64" s="1260"/>
      <c r="E64" s="1260"/>
      <c r="F64" s="1260"/>
      <c r="G64" s="1260"/>
      <c r="H64" s="1260"/>
      <c r="I64" s="1260"/>
      <c r="J64" s="1260"/>
      <c r="K64" s="1260"/>
      <c r="L64" s="1260"/>
      <c r="M64" s="1260"/>
      <c r="N64" s="1260"/>
      <c r="O64" s="1260"/>
      <c r="P64" s="1260"/>
      <c r="Q64" s="1260"/>
      <c r="R64" s="1260"/>
      <c r="S64" s="1260"/>
      <c r="T64" s="1260"/>
      <c r="U64" s="1260"/>
      <c r="V64" s="1260"/>
      <c r="W64" s="1260"/>
      <c r="X64" s="1260"/>
      <c r="Y64" s="1260"/>
      <c r="Z64" s="1260"/>
      <c r="AA64" s="1261"/>
      <c r="AB64" s="558"/>
    </row>
    <row r="65" spans="1:28" ht="51.65" customHeight="1" thickBot="1" x14ac:dyDescent="0.4">
      <c r="B65" s="556"/>
      <c r="C65" s="1262"/>
      <c r="D65" s="1263"/>
      <c r="E65" s="1263"/>
      <c r="F65" s="1263"/>
      <c r="G65" s="1263"/>
      <c r="H65" s="1263"/>
      <c r="I65" s="1263"/>
      <c r="J65" s="1263"/>
      <c r="K65" s="1263"/>
      <c r="L65" s="1263"/>
      <c r="M65" s="1263"/>
      <c r="N65" s="1263"/>
      <c r="O65" s="1263"/>
      <c r="P65" s="1263"/>
      <c r="Q65" s="1263"/>
      <c r="R65" s="1263"/>
      <c r="S65" s="1263"/>
      <c r="T65" s="1263"/>
      <c r="U65" s="1263"/>
      <c r="V65" s="1263"/>
      <c r="W65" s="1263"/>
      <c r="X65" s="1263"/>
      <c r="Y65" s="1263"/>
      <c r="Z65" s="1263"/>
      <c r="AA65" s="1264"/>
      <c r="AB65" s="558"/>
    </row>
    <row r="66" spans="1:28" x14ac:dyDescent="0.35">
      <c r="B66" s="565"/>
      <c r="C66" s="566"/>
      <c r="D66" s="566"/>
      <c r="E66" s="566"/>
      <c r="F66" s="566"/>
      <c r="G66" s="566"/>
      <c r="H66" s="566"/>
      <c r="I66" s="566"/>
      <c r="J66" s="566"/>
      <c r="K66" s="566"/>
      <c r="L66" s="566"/>
      <c r="M66" s="566"/>
      <c r="N66" s="566"/>
      <c r="O66" s="566"/>
      <c r="P66" s="566"/>
      <c r="Q66" s="566"/>
      <c r="R66" s="566"/>
      <c r="S66" s="566"/>
      <c r="T66" s="566"/>
      <c r="U66" s="566"/>
      <c r="V66" s="566"/>
      <c r="W66" s="566"/>
      <c r="X66" s="566"/>
      <c r="Y66" s="566"/>
      <c r="Z66" s="566"/>
      <c r="AA66" s="566"/>
      <c r="AB66" s="567"/>
    </row>
    <row r="67" spans="1:28" ht="15" thickBot="1" x14ac:dyDescent="0.4">
      <c r="B67" s="568"/>
      <c r="C67" s="569"/>
      <c r="D67" s="569"/>
      <c r="E67" s="569"/>
      <c r="F67" s="569"/>
      <c r="G67" s="569"/>
      <c r="H67" s="569"/>
      <c r="I67" s="569"/>
      <c r="J67" s="569"/>
      <c r="K67" s="569"/>
      <c r="L67" s="569"/>
      <c r="M67" s="569"/>
      <c r="N67" s="569"/>
      <c r="O67" s="569"/>
      <c r="P67" s="569"/>
      <c r="Q67" s="569"/>
      <c r="R67" s="569"/>
      <c r="S67" s="569"/>
      <c r="T67" s="569"/>
      <c r="U67" s="569"/>
      <c r="V67" s="569"/>
      <c r="W67" s="569"/>
      <c r="X67" s="569"/>
      <c r="Y67" s="569"/>
      <c r="Z67" s="569"/>
      <c r="AA67" s="569"/>
      <c r="AB67" s="570"/>
    </row>
    <row r="68" spans="1:28" ht="15.5" x14ac:dyDescent="0.35">
      <c r="B68" s="571"/>
      <c r="C68" s="1137" t="s">
        <v>41</v>
      </c>
      <c r="D68" s="1138"/>
      <c r="E68" s="1138"/>
      <c r="F68" s="1138"/>
      <c r="G68" s="1139"/>
      <c r="H68" s="1137" t="s">
        <v>68</v>
      </c>
      <c r="I68" s="1139"/>
      <c r="J68" s="1137" t="s">
        <v>48</v>
      </c>
      <c r="K68" s="1138"/>
      <c r="L68" s="1138"/>
      <c r="M68" s="1139"/>
      <c r="N68" s="1137" t="s">
        <v>49</v>
      </c>
      <c r="O68" s="1138"/>
      <c r="P68" s="1138"/>
      <c r="Q68" s="1138"/>
      <c r="R68" s="1138"/>
      <c r="S68" s="1138"/>
      <c r="T68" s="1138"/>
      <c r="U68" s="1139"/>
      <c r="V68" s="1247" t="s">
        <v>50</v>
      </c>
      <c r="W68" s="1247"/>
      <c r="X68" s="1247"/>
      <c r="Y68" s="1247"/>
      <c r="Z68" s="1247"/>
      <c r="AA68" s="1248"/>
      <c r="AB68" s="502"/>
    </row>
    <row r="69" spans="1:28" ht="15.5" x14ac:dyDescent="0.35">
      <c r="A69" s="542"/>
      <c r="B69" s="503"/>
      <c r="C69" s="1140"/>
      <c r="D69" s="1141"/>
      <c r="E69" s="1141"/>
      <c r="F69" s="1141"/>
      <c r="G69" s="1142"/>
      <c r="H69" s="1140"/>
      <c r="I69" s="1142"/>
      <c r="J69" s="1140"/>
      <c r="K69" s="1141"/>
      <c r="L69" s="1141"/>
      <c r="M69" s="1142"/>
      <c r="N69" s="1140"/>
      <c r="O69" s="1141"/>
      <c r="P69" s="1141"/>
      <c r="Q69" s="1141"/>
      <c r="R69" s="1141"/>
      <c r="S69" s="1141"/>
      <c r="T69" s="1141"/>
      <c r="U69" s="1142"/>
      <c r="V69" s="1249"/>
      <c r="W69" s="1249"/>
      <c r="X69" s="1249"/>
      <c r="Y69" s="1249"/>
      <c r="Z69" s="1249"/>
      <c r="AA69" s="1250"/>
      <c r="AB69" s="502"/>
    </row>
    <row r="70" spans="1:28" ht="16" thickBot="1" x14ac:dyDescent="0.4">
      <c r="A70" s="542"/>
      <c r="B70" s="503"/>
      <c r="C70" s="1140"/>
      <c r="D70" s="1141"/>
      <c r="E70" s="1141"/>
      <c r="F70" s="1141"/>
      <c r="G70" s="1142"/>
      <c r="H70" s="1140"/>
      <c r="I70" s="1142"/>
      <c r="J70" s="1140"/>
      <c r="K70" s="1141"/>
      <c r="L70" s="1141"/>
      <c r="M70" s="1142"/>
      <c r="N70" s="1143"/>
      <c r="O70" s="1144"/>
      <c r="P70" s="1144"/>
      <c r="Q70" s="1144"/>
      <c r="R70" s="1144"/>
      <c r="S70" s="1144"/>
      <c r="T70" s="1144"/>
      <c r="U70" s="1145"/>
      <c r="V70" s="1251"/>
      <c r="W70" s="1251"/>
      <c r="X70" s="1251"/>
      <c r="Y70" s="1251"/>
      <c r="Z70" s="1251"/>
      <c r="AA70" s="1252"/>
      <c r="AB70" s="502"/>
    </row>
    <row r="71" spans="1:28" ht="146.5" customHeight="1" x14ac:dyDescent="0.35">
      <c r="B71" s="571"/>
      <c r="C71" s="1227" t="s">
        <v>934</v>
      </c>
      <c r="D71" s="1228"/>
      <c r="E71" s="1228"/>
      <c r="F71" s="1228"/>
      <c r="G71" s="1228"/>
      <c r="H71" s="1229" t="s">
        <v>935</v>
      </c>
      <c r="I71" s="1229"/>
      <c r="J71" s="1265">
        <v>0.93</v>
      </c>
      <c r="K71" s="1266"/>
      <c r="L71" s="1266"/>
      <c r="M71" s="1266"/>
      <c r="N71" s="1230" t="s">
        <v>935</v>
      </c>
      <c r="O71" s="1231"/>
      <c r="P71" s="1231"/>
      <c r="Q71" s="1231"/>
      <c r="R71" s="1231"/>
      <c r="S71" s="1231"/>
      <c r="T71" s="1231"/>
      <c r="U71" s="1232"/>
      <c r="V71" s="1230" t="s">
        <v>936</v>
      </c>
      <c r="W71" s="1231"/>
      <c r="X71" s="1231"/>
      <c r="Y71" s="1231"/>
      <c r="Z71" s="1231"/>
      <c r="AA71" s="1246"/>
      <c r="AB71" s="572"/>
    </row>
    <row r="72" spans="1:28" x14ac:dyDescent="0.35">
      <c r="B72" s="571"/>
      <c r="C72" s="1160"/>
      <c r="D72" s="1161"/>
      <c r="E72" s="1161"/>
      <c r="F72" s="1161"/>
      <c r="G72" s="1161"/>
      <c r="H72" s="1161"/>
      <c r="I72" s="1161"/>
      <c r="J72" s="1161"/>
      <c r="K72" s="1161"/>
      <c r="L72" s="1161"/>
      <c r="M72" s="1161"/>
      <c r="N72" s="1233"/>
      <c r="O72" s="1234"/>
      <c r="P72" s="1234"/>
      <c r="Q72" s="1234"/>
      <c r="R72" s="1234"/>
      <c r="S72" s="1234"/>
      <c r="T72" s="1234"/>
      <c r="U72" s="1235"/>
      <c r="V72" s="1233"/>
      <c r="W72" s="1234"/>
      <c r="X72" s="1234"/>
      <c r="Y72" s="1234"/>
      <c r="Z72" s="1234"/>
      <c r="AA72" s="1242"/>
      <c r="AB72" s="572"/>
    </row>
    <row r="73" spans="1:28" x14ac:dyDescent="0.35">
      <c r="B73" s="571"/>
      <c r="C73" s="1160"/>
      <c r="D73" s="1161"/>
      <c r="E73" s="1161"/>
      <c r="F73" s="1161"/>
      <c r="G73" s="1161"/>
      <c r="H73" s="1161"/>
      <c r="I73" s="1161"/>
      <c r="J73" s="1161"/>
      <c r="K73" s="1161"/>
      <c r="L73" s="1161"/>
      <c r="M73" s="1161"/>
      <c r="N73" s="1233"/>
      <c r="O73" s="1234"/>
      <c r="P73" s="1234"/>
      <c r="Q73" s="1234"/>
      <c r="R73" s="1234"/>
      <c r="S73" s="1234"/>
      <c r="T73" s="1234"/>
      <c r="U73" s="1235"/>
      <c r="V73" s="1233"/>
      <c r="W73" s="1234"/>
      <c r="X73" s="1234"/>
      <c r="Y73" s="1234"/>
      <c r="Z73" s="1234"/>
      <c r="AA73" s="1242"/>
      <c r="AB73" s="572"/>
    </row>
    <row r="74" spans="1:28" x14ac:dyDescent="0.35">
      <c r="B74" s="571"/>
      <c r="C74" s="1160"/>
      <c r="D74" s="1161"/>
      <c r="E74" s="1161"/>
      <c r="F74" s="1161"/>
      <c r="G74" s="1161"/>
      <c r="H74" s="1161"/>
      <c r="I74" s="1161"/>
      <c r="J74" s="1161"/>
      <c r="K74" s="1161"/>
      <c r="L74" s="1161"/>
      <c r="M74" s="1161"/>
      <c r="N74" s="1233"/>
      <c r="O74" s="1234"/>
      <c r="P74" s="1234"/>
      <c r="Q74" s="1234"/>
      <c r="R74" s="1234"/>
      <c r="S74" s="1234"/>
      <c r="T74" s="1234"/>
      <c r="U74" s="1235"/>
      <c r="V74" s="1233"/>
      <c r="W74" s="1234"/>
      <c r="X74" s="1234"/>
      <c r="Y74" s="1234"/>
      <c r="Z74" s="1234"/>
      <c r="AA74" s="1242"/>
      <c r="AB74" s="572"/>
    </row>
    <row r="75" spans="1:28" x14ac:dyDescent="0.35">
      <c r="B75" s="571"/>
      <c r="C75" s="1160"/>
      <c r="D75" s="1161"/>
      <c r="E75" s="1161"/>
      <c r="F75" s="1161"/>
      <c r="G75" s="1161"/>
      <c r="H75" s="1161"/>
      <c r="I75" s="1161"/>
      <c r="J75" s="1161"/>
      <c r="K75" s="1161"/>
      <c r="L75" s="1161"/>
      <c r="M75" s="1161"/>
      <c r="N75" s="1233"/>
      <c r="O75" s="1234"/>
      <c r="P75" s="1234"/>
      <c r="Q75" s="1234"/>
      <c r="R75" s="1234"/>
      <c r="S75" s="1234"/>
      <c r="T75" s="1234"/>
      <c r="U75" s="1235"/>
      <c r="V75" s="1233"/>
      <c r="W75" s="1234"/>
      <c r="X75" s="1234"/>
      <c r="Y75" s="1234"/>
      <c r="Z75" s="1234"/>
      <c r="AA75" s="1242"/>
      <c r="AB75" s="572"/>
    </row>
    <row r="76" spans="1:28" x14ac:dyDescent="0.35">
      <c r="B76" s="571"/>
      <c r="C76" s="1160"/>
      <c r="D76" s="1161"/>
      <c r="E76" s="1161"/>
      <c r="F76" s="1161"/>
      <c r="G76" s="1161"/>
      <c r="H76" s="1161"/>
      <c r="I76" s="1161"/>
      <c r="J76" s="1161"/>
      <c r="K76" s="1161"/>
      <c r="L76" s="1161"/>
      <c r="M76" s="1161"/>
      <c r="N76" s="1233"/>
      <c r="O76" s="1234"/>
      <c r="P76" s="1234"/>
      <c r="Q76" s="1234"/>
      <c r="R76" s="1234"/>
      <c r="S76" s="1234"/>
      <c r="T76" s="1234"/>
      <c r="U76" s="1235"/>
      <c r="V76" s="1233"/>
      <c r="W76" s="1234"/>
      <c r="X76" s="1234"/>
      <c r="Y76" s="1234"/>
      <c r="Z76" s="1234"/>
      <c r="AA76" s="1242"/>
      <c r="AB76" s="572"/>
    </row>
    <row r="77" spans="1:28" x14ac:dyDescent="0.35">
      <c r="B77" s="571"/>
      <c r="C77" s="1160"/>
      <c r="D77" s="1161"/>
      <c r="E77" s="1161"/>
      <c r="F77" s="1161"/>
      <c r="G77" s="1161"/>
      <c r="H77" s="1161"/>
      <c r="I77" s="1161"/>
      <c r="J77" s="1161"/>
      <c r="K77" s="1161"/>
      <c r="L77" s="1161"/>
      <c r="M77" s="1161"/>
      <c r="N77" s="1233"/>
      <c r="O77" s="1234"/>
      <c r="P77" s="1234"/>
      <c r="Q77" s="1234"/>
      <c r="R77" s="1234"/>
      <c r="S77" s="1234"/>
      <c r="T77" s="1234"/>
      <c r="U77" s="1235"/>
      <c r="V77" s="1233"/>
      <c r="W77" s="1234"/>
      <c r="X77" s="1234"/>
      <c r="Y77" s="1234"/>
      <c r="Z77" s="1234"/>
      <c r="AA77" s="1242"/>
      <c r="AB77" s="572"/>
    </row>
    <row r="78" spans="1:28" x14ac:dyDescent="0.35">
      <c r="B78" s="571"/>
      <c r="C78" s="1160"/>
      <c r="D78" s="1161"/>
      <c r="E78" s="1161"/>
      <c r="F78" s="1161"/>
      <c r="G78" s="1161"/>
      <c r="H78" s="1161"/>
      <c r="I78" s="1161"/>
      <c r="J78" s="1161"/>
      <c r="K78" s="1161"/>
      <c r="L78" s="1161"/>
      <c r="M78" s="1161"/>
      <c r="N78" s="1233"/>
      <c r="O78" s="1234"/>
      <c r="P78" s="1234"/>
      <c r="Q78" s="1234"/>
      <c r="R78" s="1234"/>
      <c r="S78" s="1234"/>
      <c r="T78" s="1234"/>
      <c r="U78" s="1235"/>
      <c r="V78" s="1233"/>
      <c r="W78" s="1234"/>
      <c r="X78" s="1234"/>
      <c r="Y78" s="1234"/>
      <c r="Z78" s="1234"/>
      <c r="AA78" s="1242"/>
      <c r="AB78" s="572"/>
    </row>
    <row r="79" spans="1:28" x14ac:dyDescent="0.35">
      <c r="B79" s="571"/>
      <c r="C79" s="1160"/>
      <c r="D79" s="1161"/>
      <c r="E79" s="1161"/>
      <c r="F79" s="1161"/>
      <c r="G79" s="1161"/>
      <c r="H79" s="1161"/>
      <c r="I79" s="1161"/>
      <c r="J79" s="1161"/>
      <c r="K79" s="1161"/>
      <c r="L79" s="1161"/>
      <c r="M79" s="1161"/>
      <c r="N79" s="1233"/>
      <c r="O79" s="1234"/>
      <c r="P79" s="1234"/>
      <c r="Q79" s="1234"/>
      <c r="R79" s="1234"/>
      <c r="S79" s="1234"/>
      <c r="T79" s="1234"/>
      <c r="U79" s="1235"/>
      <c r="V79" s="1233"/>
      <c r="W79" s="1234"/>
      <c r="X79" s="1234"/>
      <c r="Y79" s="1234"/>
      <c r="Z79" s="1234"/>
      <c r="AA79" s="1242"/>
      <c r="AB79" s="572"/>
    </row>
    <row r="80" spans="1:28" x14ac:dyDescent="0.35">
      <c r="B80" s="571"/>
      <c r="C80" s="1160"/>
      <c r="D80" s="1161"/>
      <c r="E80" s="1161"/>
      <c r="F80" s="1161"/>
      <c r="G80" s="1161"/>
      <c r="H80" s="1161"/>
      <c r="I80" s="1161"/>
      <c r="J80" s="1161"/>
      <c r="K80" s="1161"/>
      <c r="L80" s="1161"/>
      <c r="M80" s="1161"/>
      <c r="N80" s="1233"/>
      <c r="O80" s="1234"/>
      <c r="P80" s="1234"/>
      <c r="Q80" s="1234"/>
      <c r="R80" s="1234"/>
      <c r="S80" s="1234"/>
      <c r="T80" s="1234"/>
      <c r="U80" s="1235"/>
      <c r="V80" s="1233"/>
      <c r="W80" s="1234"/>
      <c r="X80" s="1234"/>
      <c r="Y80" s="1234"/>
      <c r="Z80" s="1234"/>
      <c r="AA80" s="1242"/>
      <c r="AB80" s="572"/>
    </row>
    <row r="81" spans="2:28" x14ac:dyDescent="0.35">
      <c r="B81" s="571"/>
      <c r="C81" s="1160"/>
      <c r="D81" s="1161"/>
      <c r="E81" s="1161"/>
      <c r="F81" s="1161"/>
      <c r="G81" s="1161"/>
      <c r="H81" s="1161"/>
      <c r="I81" s="1161"/>
      <c r="J81" s="1161"/>
      <c r="K81" s="1161"/>
      <c r="L81" s="1161"/>
      <c r="M81" s="1161"/>
      <c r="N81" s="1233"/>
      <c r="O81" s="1234"/>
      <c r="P81" s="1234"/>
      <c r="Q81" s="1234"/>
      <c r="R81" s="1234"/>
      <c r="S81" s="1234"/>
      <c r="T81" s="1234"/>
      <c r="U81" s="1235"/>
      <c r="V81" s="1233"/>
      <c r="W81" s="1234"/>
      <c r="X81" s="1234"/>
      <c r="Y81" s="1234"/>
      <c r="Z81" s="1234"/>
      <c r="AA81" s="1242"/>
      <c r="AB81" s="572"/>
    </row>
    <row r="82" spans="2:28" ht="15.75" customHeight="1" thickBot="1" x14ac:dyDescent="0.4">
      <c r="B82" s="571"/>
      <c r="C82" s="1162"/>
      <c r="D82" s="1163"/>
      <c r="E82" s="1163"/>
      <c r="F82" s="1163"/>
      <c r="G82" s="1163"/>
      <c r="H82" s="1163"/>
      <c r="I82" s="1163"/>
      <c r="J82" s="1163"/>
      <c r="K82" s="1163"/>
      <c r="L82" s="1163"/>
      <c r="M82" s="1163"/>
      <c r="N82" s="1253"/>
      <c r="O82" s="1254"/>
      <c r="P82" s="1254"/>
      <c r="Q82" s="1254"/>
      <c r="R82" s="1254"/>
      <c r="S82" s="1254"/>
      <c r="T82" s="1254"/>
      <c r="U82" s="1267"/>
      <c r="V82" s="1253"/>
      <c r="W82" s="1254"/>
      <c r="X82" s="1254"/>
      <c r="Y82" s="1254"/>
      <c r="Z82" s="1254"/>
      <c r="AA82" s="1255"/>
      <c r="AB82" s="572"/>
    </row>
    <row r="83" spans="2:28" x14ac:dyDescent="0.35">
      <c r="B83" s="573"/>
      <c r="C83" s="566"/>
      <c r="D83" s="566"/>
      <c r="E83" s="566"/>
      <c r="F83" s="566"/>
      <c r="G83" s="566"/>
      <c r="H83" s="566"/>
      <c r="I83" s="566"/>
      <c r="J83" s="566"/>
      <c r="K83" s="566"/>
      <c r="L83" s="566"/>
      <c r="M83" s="566"/>
      <c r="N83" s="566"/>
      <c r="O83" s="566"/>
      <c r="P83" s="566"/>
      <c r="Q83" s="566"/>
      <c r="R83" s="566"/>
      <c r="S83" s="566"/>
      <c r="T83" s="566"/>
      <c r="U83" s="566"/>
      <c r="V83" s="566"/>
      <c r="W83" s="566"/>
      <c r="X83" s="566"/>
      <c r="Y83" s="566"/>
      <c r="Z83" s="566"/>
      <c r="AA83" s="566"/>
      <c r="AB83" s="574"/>
    </row>
    <row r="122" ht="6" customHeight="1" x14ac:dyDescent="0.35"/>
  </sheetData>
  <mergeCells count="153">
    <mergeCell ref="H78:I78"/>
    <mergeCell ref="J78:M78"/>
    <mergeCell ref="V78:AA78"/>
    <mergeCell ref="C81:G81"/>
    <mergeCell ref="H81:I81"/>
    <mergeCell ref="J81:M81"/>
    <mergeCell ref="C82:G82"/>
    <mergeCell ref="H82:I82"/>
    <mergeCell ref="J82:M82"/>
    <mergeCell ref="C79:G79"/>
    <mergeCell ref="H79:I79"/>
    <mergeCell ref="J79:M79"/>
    <mergeCell ref="C80:G80"/>
    <mergeCell ref="H80:I80"/>
    <mergeCell ref="J80:M80"/>
    <mergeCell ref="C78:G78"/>
    <mergeCell ref="N79:U79"/>
    <mergeCell ref="N80:U80"/>
    <mergeCell ref="N81:U81"/>
    <mergeCell ref="N82:U82"/>
    <mergeCell ref="N76:U76"/>
    <mergeCell ref="N77:U77"/>
    <mergeCell ref="N78:U78"/>
    <mergeCell ref="V79:AA79"/>
    <mergeCell ref="V80:AA80"/>
    <mergeCell ref="V81:AA81"/>
    <mergeCell ref="V82:AA82"/>
    <mergeCell ref="C53:AA65"/>
    <mergeCell ref="C68:G70"/>
    <mergeCell ref="H68:I70"/>
    <mergeCell ref="C74:G74"/>
    <mergeCell ref="H74:I74"/>
    <mergeCell ref="J74:M74"/>
    <mergeCell ref="J71:M71"/>
    <mergeCell ref="C75:G75"/>
    <mergeCell ref="H75:I75"/>
    <mergeCell ref="J75:M75"/>
    <mergeCell ref="V76:AA76"/>
    <mergeCell ref="V77:AA77"/>
    <mergeCell ref="H76:I76"/>
    <mergeCell ref="J76:M76"/>
    <mergeCell ref="C77:G77"/>
    <mergeCell ref="H77:I77"/>
    <mergeCell ref="J77:M77"/>
    <mergeCell ref="C72:G72"/>
    <mergeCell ref="H72:I72"/>
    <mergeCell ref="J72:M72"/>
    <mergeCell ref="N74:U74"/>
    <mergeCell ref="N75:U75"/>
    <mergeCell ref="V74:AA74"/>
    <mergeCell ref="V75:AA75"/>
    <mergeCell ref="C76:G76"/>
    <mergeCell ref="C34:AA34"/>
    <mergeCell ref="C35:G35"/>
    <mergeCell ref="K35:AA35"/>
    <mergeCell ref="C46:G46"/>
    <mergeCell ref="K46:AA46"/>
    <mergeCell ref="C47:G47"/>
    <mergeCell ref="K47:AA47"/>
    <mergeCell ref="J68:M70"/>
    <mergeCell ref="C73:G73"/>
    <mergeCell ref="H73:I73"/>
    <mergeCell ref="J73:M73"/>
    <mergeCell ref="V71:AA71"/>
    <mergeCell ref="V72:AA72"/>
    <mergeCell ref="V68:AA70"/>
    <mergeCell ref="N68:U70"/>
    <mergeCell ref="V73:AA73"/>
    <mergeCell ref="C71:G71"/>
    <mergeCell ref="H71:I71"/>
    <mergeCell ref="N71:U71"/>
    <mergeCell ref="N72:U72"/>
    <mergeCell ref="N73:U73"/>
    <mergeCell ref="C48:G48"/>
    <mergeCell ref="K48:AA48"/>
    <mergeCell ref="C51:AA52"/>
    <mergeCell ref="C26:H26"/>
    <mergeCell ref="I26:AA26"/>
    <mergeCell ref="C28:H28"/>
    <mergeCell ref="I28:J28"/>
    <mergeCell ref="C45:G45"/>
    <mergeCell ref="K45:AA45"/>
    <mergeCell ref="C39:G39"/>
    <mergeCell ref="K39:AA39"/>
    <mergeCell ref="C40:G40"/>
    <mergeCell ref="K40:AA40"/>
    <mergeCell ref="C41:G41"/>
    <mergeCell ref="C36:G36"/>
    <mergeCell ref="K36:AA36"/>
    <mergeCell ref="C37:G37"/>
    <mergeCell ref="K37:AA37"/>
    <mergeCell ref="C38:G38"/>
    <mergeCell ref="K38:AA38"/>
    <mergeCell ref="K41:AA41"/>
    <mergeCell ref="C42:G42"/>
    <mergeCell ref="K42:AA42"/>
    <mergeCell ref="C43:G43"/>
    <mergeCell ref="K43:AA43"/>
    <mergeCell ref="C44:G44"/>
    <mergeCell ref="K44:AA44"/>
    <mergeCell ref="Z32:AA32"/>
    <mergeCell ref="C30:J32"/>
    <mergeCell ref="X28:Z28"/>
    <mergeCell ref="T28:V28"/>
    <mergeCell ref="O28:R28"/>
    <mergeCell ref="K30:R30"/>
    <mergeCell ref="O32:R32"/>
    <mergeCell ref="U31:W31"/>
    <mergeCell ref="X31:Y31"/>
    <mergeCell ref="Z31:AA31"/>
    <mergeCell ref="K32:N32"/>
    <mergeCell ref="K31:N31"/>
    <mergeCell ref="O31:R31"/>
    <mergeCell ref="S32:T32"/>
    <mergeCell ref="U32:W32"/>
    <mergeCell ref="X32:Y32"/>
    <mergeCell ref="S31:T31"/>
    <mergeCell ref="S30:W30"/>
    <mergeCell ref="K28:N28"/>
    <mergeCell ref="X30:AA30"/>
    <mergeCell ref="C24:I24"/>
    <mergeCell ref="J24:P24"/>
    <mergeCell ref="Q24:AA24"/>
    <mergeCell ref="I20:L21"/>
    <mergeCell ref="M20:S20"/>
    <mergeCell ref="C13:H14"/>
    <mergeCell ref="I13:S14"/>
    <mergeCell ref="T13:AA13"/>
    <mergeCell ref="T14:AA14"/>
    <mergeCell ref="C16:H16"/>
    <mergeCell ref="I16:AA16"/>
    <mergeCell ref="C18:H18"/>
    <mergeCell ref="C20:H21"/>
    <mergeCell ref="I18:AA18"/>
    <mergeCell ref="B2:G4"/>
    <mergeCell ref="H2:AB2"/>
    <mergeCell ref="H3:O3"/>
    <mergeCell ref="P3:AB3"/>
    <mergeCell ref="H4:AB4"/>
    <mergeCell ref="C7:H8"/>
    <mergeCell ref="I7:AA8"/>
    <mergeCell ref="C23:I23"/>
    <mergeCell ref="J23:P23"/>
    <mergeCell ref="T20:AA20"/>
    <mergeCell ref="M21:S21"/>
    <mergeCell ref="T21:AA21"/>
    <mergeCell ref="Q23:AA23"/>
    <mergeCell ref="V10:AA10"/>
    <mergeCell ref="V11:AA11"/>
    <mergeCell ref="R10:U10"/>
    <mergeCell ref="I10:Q11"/>
    <mergeCell ref="R11:U11"/>
    <mergeCell ref="C10:H11"/>
  </mergeCells>
  <pageMargins left="0.7" right="0.7" top="0.75" bottom="0.75" header="0.3" footer="0.3"/>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C08AF"/>
  </sheetPr>
  <dimension ref="B1:AB106"/>
  <sheetViews>
    <sheetView topLeftCell="A34" zoomScale="70" zoomScaleNormal="70" workbookViewId="0">
      <selection activeCell="K38" sqref="K38:AA38"/>
    </sheetView>
  </sheetViews>
  <sheetFormatPr baseColWidth="10" defaultColWidth="3.6328125" defaultRowHeight="14.5" x14ac:dyDescent="0.35"/>
  <cols>
    <col min="1" max="1" width="3.6328125" style="3231"/>
    <col min="2" max="6" width="2.6328125" style="3231" customWidth="1"/>
    <col min="7" max="7" width="4.36328125" style="3231" customWidth="1"/>
    <col min="8" max="8" width="14.36328125" style="3231" customWidth="1"/>
    <col min="9" max="9" width="13.453125" style="3231" customWidth="1"/>
    <col min="10" max="10" width="15" style="3231" customWidth="1"/>
    <col min="11" max="12" width="3.453125" style="3231" customWidth="1"/>
    <col min="13" max="15" width="2.6328125" style="3231" customWidth="1"/>
    <col min="16" max="16" width="3.453125" style="3231" customWidth="1"/>
    <col min="17" max="17" width="3.54296875" style="3231" customWidth="1"/>
    <col min="18" max="18" width="3.6328125" style="3231"/>
    <col min="19" max="19" width="3.36328125" style="3231" customWidth="1"/>
    <col min="20" max="20" width="7.453125" style="3231" customWidth="1"/>
    <col min="21" max="21" width="3.54296875" style="3231" customWidth="1"/>
    <col min="22" max="22" width="3.6328125" style="3231"/>
    <col min="23" max="25" width="5" style="3231" customWidth="1"/>
    <col min="26" max="26" width="6.6328125" style="3231" customWidth="1"/>
    <col min="27" max="27" width="17.26953125" style="3231" customWidth="1"/>
    <col min="28" max="28" width="2" style="3231" customWidth="1"/>
    <col min="29" max="16384" width="3.6328125" style="3231"/>
  </cols>
  <sheetData>
    <row r="1" spans="2:28" ht="15" thickBot="1" x14ac:dyDescent="0.4">
      <c r="B1" s="3232"/>
      <c r="C1" s="3232"/>
      <c r="D1" s="3232"/>
      <c r="E1" s="3232"/>
      <c r="F1" s="3232"/>
    </row>
    <row r="2" spans="2:28" ht="45.75" customHeight="1" x14ac:dyDescent="0.35">
      <c r="B2" s="858"/>
      <c r="C2" s="859"/>
      <c r="D2" s="859"/>
      <c r="E2" s="859"/>
      <c r="F2" s="859"/>
      <c r="G2" s="859"/>
      <c r="H2" s="974" t="s">
        <v>0</v>
      </c>
      <c r="I2" s="974"/>
      <c r="J2" s="974"/>
      <c r="K2" s="974"/>
      <c r="L2" s="974"/>
      <c r="M2" s="974"/>
      <c r="N2" s="974"/>
      <c r="O2" s="974"/>
      <c r="P2" s="974"/>
      <c r="Q2" s="974"/>
      <c r="R2" s="974"/>
      <c r="S2" s="974"/>
      <c r="T2" s="974"/>
      <c r="U2" s="974"/>
      <c r="V2" s="974"/>
      <c r="W2" s="974"/>
      <c r="X2" s="974"/>
      <c r="Y2" s="974"/>
      <c r="Z2" s="974"/>
      <c r="AA2" s="974"/>
      <c r="AB2" s="975"/>
    </row>
    <row r="3" spans="2:28" x14ac:dyDescent="0.35">
      <c r="B3" s="704"/>
      <c r="C3" s="705"/>
      <c r="D3" s="705"/>
      <c r="E3" s="705"/>
      <c r="F3" s="705"/>
      <c r="G3" s="705"/>
      <c r="H3" s="862" t="s">
        <v>1</v>
      </c>
      <c r="I3" s="862"/>
      <c r="J3" s="862"/>
      <c r="K3" s="862"/>
      <c r="L3" s="862"/>
      <c r="M3" s="862"/>
      <c r="N3" s="862"/>
      <c r="O3" s="862"/>
      <c r="P3" s="862" t="s">
        <v>2</v>
      </c>
      <c r="Q3" s="862"/>
      <c r="R3" s="862"/>
      <c r="S3" s="862"/>
      <c r="T3" s="862"/>
      <c r="U3" s="862"/>
      <c r="V3" s="862"/>
      <c r="W3" s="862"/>
      <c r="X3" s="862"/>
      <c r="Y3" s="862"/>
      <c r="Z3" s="862"/>
      <c r="AA3" s="862"/>
      <c r="AB3" s="863"/>
    </row>
    <row r="4" spans="2:28" ht="15" thickBot="1" x14ac:dyDescent="0.4">
      <c r="B4" s="707"/>
      <c r="C4" s="708"/>
      <c r="D4" s="708"/>
      <c r="E4" s="708"/>
      <c r="F4" s="708"/>
      <c r="G4" s="708"/>
      <c r="H4" s="864" t="s">
        <v>3</v>
      </c>
      <c r="I4" s="864"/>
      <c r="J4" s="864"/>
      <c r="K4" s="864"/>
      <c r="L4" s="864"/>
      <c r="M4" s="864"/>
      <c r="N4" s="864"/>
      <c r="O4" s="864"/>
      <c r="P4" s="864"/>
      <c r="Q4" s="864"/>
      <c r="R4" s="864"/>
      <c r="S4" s="864"/>
      <c r="T4" s="864"/>
      <c r="U4" s="864"/>
      <c r="V4" s="864"/>
      <c r="W4" s="864"/>
      <c r="X4" s="864"/>
      <c r="Y4" s="864"/>
      <c r="Z4" s="864"/>
      <c r="AA4" s="864"/>
      <c r="AB4" s="865"/>
    </row>
    <row r="5" spans="2:28" x14ac:dyDescent="0.35">
      <c r="H5" s="3157"/>
      <c r="I5" s="3157"/>
      <c r="J5" s="3157"/>
      <c r="K5" s="3157"/>
      <c r="L5" s="3157"/>
      <c r="M5" s="3157"/>
      <c r="N5" s="3157"/>
      <c r="O5" s="3157"/>
      <c r="P5" s="3157"/>
      <c r="Q5" s="3157"/>
      <c r="R5" s="3157"/>
      <c r="S5" s="3157"/>
      <c r="T5" s="3157"/>
      <c r="U5" s="3157"/>
      <c r="V5" s="3157"/>
      <c r="W5" s="3157"/>
      <c r="X5" s="3157"/>
      <c r="Y5" s="3157"/>
      <c r="Z5" s="3157"/>
      <c r="AA5" s="3157"/>
      <c r="AB5" s="3157"/>
    </row>
    <row r="6" spans="2:28" ht="15" thickBot="1" x14ac:dyDescent="0.4">
      <c r="B6" s="3158"/>
      <c r="C6" s="3159"/>
      <c r="D6" s="3159"/>
      <c r="E6" s="3159"/>
      <c r="F6" s="3159"/>
      <c r="G6" s="3159"/>
      <c r="H6" s="3159"/>
      <c r="I6" s="3160"/>
      <c r="J6" s="3160"/>
      <c r="K6" s="3160"/>
      <c r="L6" s="3160"/>
      <c r="M6" s="3160"/>
      <c r="N6" s="3160"/>
      <c r="O6" s="3160"/>
      <c r="P6" s="3160"/>
      <c r="Q6" s="3160"/>
      <c r="R6" s="3161"/>
      <c r="S6" s="3161"/>
      <c r="T6" s="3161"/>
      <c r="U6" s="3161"/>
      <c r="V6" s="3161"/>
      <c r="W6" s="3159"/>
      <c r="X6" s="3159"/>
      <c r="Y6" s="3159"/>
      <c r="Z6" s="3159"/>
      <c r="AA6" s="3159"/>
      <c r="AB6" s="3162"/>
    </row>
    <row r="7" spans="2:28" ht="15" customHeight="1" x14ac:dyDescent="0.35">
      <c r="B7" s="3163"/>
      <c r="C7" s="953" t="s">
        <v>4</v>
      </c>
      <c r="D7" s="954"/>
      <c r="E7" s="954"/>
      <c r="F7" s="954"/>
      <c r="G7" s="954"/>
      <c r="H7" s="955"/>
      <c r="I7" s="1034" t="s">
        <v>154</v>
      </c>
      <c r="J7" s="1035"/>
      <c r="K7" s="1035"/>
      <c r="L7" s="1035"/>
      <c r="M7" s="1035"/>
      <c r="N7" s="1035"/>
      <c r="O7" s="1035"/>
      <c r="P7" s="1035"/>
      <c r="Q7" s="1035"/>
      <c r="R7" s="1035"/>
      <c r="S7" s="1035"/>
      <c r="T7" s="1035"/>
      <c r="U7" s="1035"/>
      <c r="V7" s="1035"/>
      <c r="W7" s="1035"/>
      <c r="X7" s="1035"/>
      <c r="Y7" s="1035"/>
      <c r="Z7" s="1035"/>
      <c r="AA7" s="1036"/>
      <c r="AB7" s="3164"/>
    </row>
    <row r="8" spans="2:28" ht="15" thickBot="1" x14ac:dyDescent="0.4">
      <c r="B8" s="3163"/>
      <c r="C8" s="956"/>
      <c r="D8" s="957"/>
      <c r="E8" s="957"/>
      <c r="F8" s="957"/>
      <c r="G8" s="957"/>
      <c r="H8" s="958"/>
      <c r="I8" s="1037"/>
      <c r="J8" s="1038"/>
      <c r="K8" s="1038"/>
      <c r="L8" s="1038"/>
      <c r="M8" s="1038"/>
      <c r="N8" s="1038"/>
      <c r="O8" s="1038"/>
      <c r="P8" s="1038"/>
      <c r="Q8" s="1038"/>
      <c r="R8" s="1038"/>
      <c r="S8" s="1038"/>
      <c r="T8" s="1038"/>
      <c r="U8" s="1038"/>
      <c r="V8" s="1038"/>
      <c r="W8" s="1038"/>
      <c r="X8" s="1038"/>
      <c r="Y8" s="1038"/>
      <c r="Z8" s="1038"/>
      <c r="AA8" s="1039"/>
      <c r="AB8" s="3164"/>
    </row>
    <row r="9" spans="2:28" ht="15" thickBot="1" x14ac:dyDescent="0.4">
      <c r="B9" s="3163"/>
      <c r="C9" s="3165"/>
      <c r="D9" s="3165"/>
      <c r="E9" s="3165"/>
      <c r="F9" s="3165"/>
      <c r="G9" s="3165"/>
      <c r="H9" s="3165"/>
      <c r="I9" s="3166"/>
      <c r="J9" s="3166"/>
      <c r="K9" s="3166"/>
      <c r="L9" s="3166"/>
      <c r="M9" s="3166"/>
      <c r="N9" s="3166"/>
      <c r="O9" s="3166"/>
      <c r="P9" s="3166"/>
      <c r="Q9" s="3166"/>
      <c r="R9" s="3167"/>
      <c r="S9" s="3167"/>
      <c r="T9" s="3167"/>
      <c r="U9" s="3167"/>
      <c r="V9" s="3167"/>
      <c r="W9" s="3165"/>
      <c r="X9" s="3165"/>
      <c r="Y9" s="3165"/>
      <c r="Z9" s="3165"/>
      <c r="AA9" s="3165"/>
      <c r="AB9" s="3164"/>
    </row>
    <row r="10" spans="2:28" ht="15" customHeight="1" thickBot="1" x14ac:dyDescent="0.4">
      <c r="B10" s="3163"/>
      <c r="C10" s="953" t="s">
        <v>5</v>
      </c>
      <c r="D10" s="954"/>
      <c r="E10" s="954"/>
      <c r="F10" s="954"/>
      <c r="G10" s="954"/>
      <c r="H10" s="955"/>
      <c r="I10" s="724" t="s">
        <v>155</v>
      </c>
      <c r="J10" s="1271"/>
      <c r="K10" s="1271"/>
      <c r="L10" s="1271"/>
      <c r="M10" s="1271"/>
      <c r="N10" s="1271"/>
      <c r="O10" s="1271"/>
      <c r="P10" s="1271"/>
      <c r="Q10" s="1272"/>
      <c r="R10" s="834" t="s">
        <v>7</v>
      </c>
      <c r="S10" s="835"/>
      <c r="T10" s="835"/>
      <c r="U10" s="836"/>
      <c r="V10" s="929" t="s">
        <v>8</v>
      </c>
      <c r="W10" s="930"/>
      <c r="X10" s="930"/>
      <c r="Y10" s="930"/>
      <c r="Z10" s="930"/>
      <c r="AA10" s="931"/>
      <c r="AB10" s="3164"/>
    </row>
    <row r="11" spans="2:28" ht="28.5" customHeight="1" thickBot="1" x14ac:dyDescent="0.4">
      <c r="B11" s="3163"/>
      <c r="C11" s="956"/>
      <c r="D11" s="957"/>
      <c r="E11" s="957"/>
      <c r="F11" s="957"/>
      <c r="G11" s="957"/>
      <c r="H11" s="958"/>
      <c r="I11" s="1273"/>
      <c r="J11" s="1274"/>
      <c r="K11" s="1274"/>
      <c r="L11" s="1274"/>
      <c r="M11" s="1274"/>
      <c r="N11" s="1274"/>
      <c r="O11" s="1274"/>
      <c r="P11" s="1274"/>
      <c r="Q11" s="1275"/>
      <c r="R11" s="840" t="s">
        <v>156</v>
      </c>
      <c r="S11" s="841"/>
      <c r="T11" s="841"/>
      <c r="U11" s="842"/>
      <c r="V11" s="973">
        <v>4</v>
      </c>
      <c r="W11" s="1276"/>
      <c r="X11" s="1276"/>
      <c r="Y11" s="1276"/>
      <c r="Z11" s="1276"/>
      <c r="AA11" s="1277"/>
      <c r="AB11" s="3164"/>
    </row>
    <row r="12" spans="2:28" ht="15" thickBot="1" x14ac:dyDescent="0.4">
      <c r="B12" s="3168"/>
      <c r="C12" s="3169"/>
      <c r="D12" s="3169"/>
      <c r="E12" s="3169"/>
      <c r="F12" s="3169"/>
      <c r="G12" s="3169"/>
      <c r="H12" s="3169"/>
      <c r="I12" s="3169"/>
      <c r="J12" s="3169"/>
      <c r="K12" s="3169"/>
      <c r="L12" s="3169"/>
      <c r="M12" s="3169"/>
      <c r="N12" s="3169"/>
      <c r="O12" s="3169"/>
      <c r="P12" s="3169"/>
      <c r="Q12" s="3169"/>
      <c r="R12" s="3169"/>
      <c r="S12" s="3169"/>
      <c r="T12" s="3169"/>
      <c r="U12" s="3169"/>
      <c r="V12" s="3169"/>
      <c r="W12" s="3169"/>
      <c r="X12" s="3169"/>
      <c r="Y12" s="3169"/>
      <c r="Z12" s="3169"/>
      <c r="AA12" s="3169"/>
      <c r="AB12" s="3170"/>
    </row>
    <row r="13" spans="2:28" ht="15" customHeight="1" x14ac:dyDescent="0.35">
      <c r="B13" s="3168"/>
      <c r="C13" s="953" t="s">
        <v>10</v>
      </c>
      <c r="D13" s="954"/>
      <c r="E13" s="954"/>
      <c r="F13" s="954"/>
      <c r="G13" s="954"/>
      <c r="H13" s="955"/>
      <c r="I13" s="959" t="s">
        <v>157</v>
      </c>
      <c r="J13" s="960"/>
      <c r="K13" s="960"/>
      <c r="L13" s="960"/>
      <c r="M13" s="960"/>
      <c r="N13" s="960"/>
      <c r="O13" s="960"/>
      <c r="P13" s="960"/>
      <c r="Q13" s="960"/>
      <c r="R13" s="960"/>
      <c r="S13" s="961"/>
      <c r="T13" s="953" t="s">
        <v>11</v>
      </c>
      <c r="U13" s="954"/>
      <c r="V13" s="954"/>
      <c r="W13" s="954"/>
      <c r="X13" s="954"/>
      <c r="Y13" s="954"/>
      <c r="Z13" s="954"/>
      <c r="AA13" s="955"/>
      <c r="AB13" s="3170"/>
    </row>
    <row r="14" spans="2:28" ht="30" customHeight="1" thickBot="1" x14ac:dyDescent="0.4">
      <c r="B14" s="3168"/>
      <c r="C14" s="956"/>
      <c r="D14" s="957"/>
      <c r="E14" s="957"/>
      <c r="F14" s="957"/>
      <c r="G14" s="957"/>
      <c r="H14" s="958"/>
      <c r="I14" s="962"/>
      <c r="J14" s="963"/>
      <c r="K14" s="963"/>
      <c r="L14" s="963"/>
      <c r="M14" s="963"/>
      <c r="N14" s="963"/>
      <c r="O14" s="963"/>
      <c r="P14" s="963"/>
      <c r="Q14" s="963"/>
      <c r="R14" s="963"/>
      <c r="S14" s="964"/>
      <c r="T14" s="965" t="s">
        <v>158</v>
      </c>
      <c r="U14" s="966"/>
      <c r="V14" s="966"/>
      <c r="W14" s="966"/>
      <c r="X14" s="966"/>
      <c r="Y14" s="966"/>
      <c r="Z14" s="966"/>
      <c r="AA14" s="967"/>
      <c r="AB14" s="3170"/>
    </row>
    <row r="15" spans="2:28" ht="15" thickBot="1" x14ac:dyDescent="0.4">
      <c r="B15" s="3168"/>
      <c r="C15" s="3169"/>
      <c r="D15" s="3169"/>
      <c r="E15" s="3169"/>
      <c r="F15" s="3169"/>
      <c r="G15" s="3169"/>
      <c r="H15" s="3169"/>
      <c r="I15" s="3169"/>
      <c r="J15" s="3169"/>
      <c r="K15" s="3169"/>
      <c r="L15" s="3169"/>
      <c r="M15" s="3169"/>
      <c r="N15" s="3169"/>
      <c r="O15" s="3169"/>
      <c r="P15" s="3169"/>
      <c r="Q15" s="3169"/>
      <c r="R15" s="3169"/>
      <c r="S15" s="3169"/>
      <c r="T15" s="3169"/>
      <c r="U15" s="3169"/>
      <c r="V15" s="3169"/>
      <c r="W15" s="3169"/>
      <c r="X15" s="3169"/>
      <c r="Y15" s="3169"/>
      <c r="Z15" s="3169"/>
      <c r="AA15" s="3169"/>
      <c r="AB15" s="3170"/>
    </row>
    <row r="16" spans="2:28" ht="57.75" customHeight="1" thickBot="1" x14ac:dyDescent="0.4">
      <c r="B16" s="3168"/>
      <c r="C16" s="938" t="s">
        <v>13</v>
      </c>
      <c r="D16" s="939"/>
      <c r="E16" s="939"/>
      <c r="F16" s="939"/>
      <c r="G16" s="939"/>
      <c r="H16" s="940"/>
      <c r="I16" s="941" t="s">
        <v>159</v>
      </c>
      <c r="J16" s="942"/>
      <c r="K16" s="942"/>
      <c r="L16" s="942"/>
      <c r="M16" s="942"/>
      <c r="N16" s="942"/>
      <c r="O16" s="942"/>
      <c r="P16" s="942"/>
      <c r="Q16" s="942"/>
      <c r="R16" s="942"/>
      <c r="S16" s="942"/>
      <c r="T16" s="942"/>
      <c r="U16" s="942"/>
      <c r="V16" s="942"/>
      <c r="W16" s="942"/>
      <c r="X16" s="942"/>
      <c r="Y16" s="942"/>
      <c r="Z16" s="942"/>
      <c r="AA16" s="943"/>
      <c r="AB16" s="3170"/>
    </row>
    <row r="17" spans="2:28" ht="16.5" customHeight="1" thickBot="1" x14ac:dyDescent="0.4">
      <c r="B17" s="3168"/>
      <c r="C17" s="3167"/>
      <c r="D17" s="3167"/>
      <c r="E17" s="3167"/>
      <c r="F17" s="3167"/>
      <c r="G17" s="3167"/>
      <c r="H17" s="3167"/>
      <c r="I17" s="3171"/>
      <c r="J17" s="3171"/>
      <c r="K17" s="3171"/>
      <c r="L17" s="3171"/>
      <c r="M17" s="3171"/>
      <c r="N17" s="3171"/>
      <c r="O17" s="3171"/>
      <c r="P17" s="3171"/>
      <c r="Q17" s="3171"/>
      <c r="R17" s="3171"/>
      <c r="S17" s="3171"/>
      <c r="T17" s="3171"/>
      <c r="U17" s="3171"/>
      <c r="V17" s="3171"/>
      <c r="W17" s="3171"/>
      <c r="X17" s="3171"/>
      <c r="Y17" s="3171"/>
      <c r="Z17" s="3171"/>
      <c r="AA17" s="3171"/>
      <c r="AB17" s="3170"/>
    </row>
    <row r="18" spans="2:28" ht="52.5" customHeight="1" thickBot="1" x14ac:dyDescent="0.4">
      <c r="B18" s="3168"/>
      <c r="C18" s="938" t="s">
        <v>15</v>
      </c>
      <c r="D18" s="939"/>
      <c r="E18" s="939"/>
      <c r="F18" s="939"/>
      <c r="G18" s="939"/>
      <c r="H18" s="940"/>
      <c r="I18" s="941" t="s">
        <v>160</v>
      </c>
      <c r="J18" s="942"/>
      <c r="K18" s="942"/>
      <c r="L18" s="942"/>
      <c r="M18" s="942"/>
      <c r="N18" s="942"/>
      <c r="O18" s="942"/>
      <c r="P18" s="942"/>
      <c r="Q18" s="942"/>
      <c r="R18" s="942"/>
      <c r="S18" s="942"/>
      <c r="T18" s="942"/>
      <c r="U18" s="942"/>
      <c r="V18" s="942"/>
      <c r="W18" s="942"/>
      <c r="X18" s="942"/>
      <c r="Y18" s="942"/>
      <c r="Z18" s="942"/>
      <c r="AA18" s="943"/>
      <c r="AB18" s="3170"/>
    </row>
    <row r="19" spans="2:28" ht="16.5" customHeight="1" thickBot="1" x14ac:dyDescent="0.4">
      <c r="B19" s="3168"/>
      <c r="C19" s="3167"/>
      <c r="D19" s="3167"/>
      <c r="E19" s="3167"/>
      <c r="F19" s="3167"/>
      <c r="G19" s="3167"/>
      <c r="H19" s="3167"/>
      <c r="I19" s="3171"/>
      <c r="J19" s="3171"/>
      <c r="K19" s="3171"/>
      <c r="L19" s="3171"/>
      <c r="M19" s="3171"/>
      <c r="N19" s="3171"/>
      <c r="O19" s="3171"/>
      <c r="P19" s="3171"/>
      <c r="Q19" s="3171"/>
      <c r="R19" s="3171"/>
      <c r="S19" s="3171"/>
      <c r="T19" s="3171"/>
      <c r="U19" s="3171"/>
      <c r="V19" s="3171"/>
      <c r="W19" s="3171"/>
      <c r="X19" s="3171"/>
      <c r="Y19" s="3171"/>
      <c r="Z19" s="3171"/>
      <c r="AA19" s="3171"/>
      <c r="AB19" s="3170"/>
    </row>
    <row r="20" spans="2:28" ht="22.5" customHeight="1" x14ac:dyDescent="0.35">
      <c r="B20" s="3168"/>
      <c r="C20" s="843" t="s">
        <v>17</v>
      </c>
      <c r="D20" s="844"/>
      <c r="E20" s="844"/>
      <c r="F20" s="844"/>
      <c r="G20" s="844"/>
      <c r="H20" s="968"/>
      <c r="I20" s="804" t="s">
        <v>161</v>
      </c>
      <c r="J20" s="805"/>
      <c r="K20" s="805"/>
      <c r="L20" s="806"/>
      <c r="M20" s="929" t="s">
        <v>18</v>
      </c>
      <c r="N20" s="930"/>
      <c r="O20" s="930"/>
      <c r="P20" s="930"/>
      <c r="Q20" s="930"/>
      <c r="R20" s="930"/>
      <c r="S20" s="931"/>
      <c r="T20" s="929" t="s">
        <v>19</v>
      </c>
      <c r="U20" s="930"/>
      <c r="V20" s="930"/>
      <c r="W20" s="930"/>
      <c r="X20" s="930"/>
      <c r="Y20" s="930"/>
      <c r="Z20" s="930"/>
      <c r="AA20" s="931"/>
      <c r="AB20" s="3170"/>
    </row>
    <row r="21" spans="2:28" ht="30.75" customHeight="1" thickBot="1" x14ac:dyDescent="0.4">
      <c r="B21" s="3168"/>
      <c r="C21" s="845"/>
      <c r="D21" s="846"/>
      <c r="E21" s="846"/>
      <c r="F21" s="846"/>
      <c r="G21" s="846"/>
      <c r="H21" s="969"/>
      <c r="I21" s="807"/>
      <c r="J21" s="808"/>
      <c r="K21" s="808"/>
      <c r="L21" s="809"/>
      <c r="M21" s="970" t="s">
        <v>20</v>
      </c>
      <c r="N21" s="971"/>
      <c r="O21" s="971"/>
      <c r="P21" s="971"/>
      <c r="Q21" s="971"/>
      <c r="R21" s="971"/>
      <c r="S21" s="972"/>
      <c r="T21" s="973" t="s">
        <v>162</v>
      </c>
      <c r="U21" s="971"/>
      <c r="V21" s="971"/>
      <c r="W21" s="971"/>
      <c r="X21" s="971"/>
      <c r="Y21" s="971"/>
      <c r="Z21" s="971"/>
      <c r="AA21" s="972"/>
      <c r="AB21" s="3170"/>
    </row>
    <row r="22" spans="2:28" ht="15" thickBot="1" x14ac:dyDescent="0.4">
      <c r="B22" s="3168"/>
      <c r="C22" s="3169"/>
      <c r="D22" s="3169"/>
      <c r="E22" s="3169"/>
      <c r="F22" s="3169"/>
      <c r="G22" s="3169"/>
      <c r="H22" s="3169"/>
      <c r="I22" s="3169"/>
      <c r="J22" s="3169"/>
      <c r="K22" s="3169"/>
      <c r="L22" s="3169"/>
      <c r="M22" s="3169"/>
      <c r="N22" s="3169"/>
      <c r="O22" s="3169"/>
      <c r="P22" s="3169"/>
      <c r="Q22" s="3169"/>
      <c r="R22" s="3169"/>
      <c r="S22" s="3169"/>
      <c r="T22" s="3169"/>
      <c r="U22" s="3169"/>
      <c r="V22" s="3169"/>
      <c r="W22" s="3169"/>
      <c r="X22" s="3169"/>
      <c r="Y22" s="3169"/>
      <c r="Z22" s="3169"/>
      <c r="AA22" s="3169"/>
      <c r="AB22" s="3170"/>
    </row>
    <row r="23" spans="2:28" ht="31.5" customHeight="1" x14ac:dyDescent="0.35">
      <c r="B23" s="3168"/>
      <c r="C23" s="929" t="s">
        <v>22</v>
      </c>
      <c r="D23" s="930"/>
      <c r="E23" s="930"/>
      <c r="F23" s="930"/>
      <c r="G23" s="930"/>
      <c r="H23" s="930"/>
      <c r="I23" s="931"/>
      <c r="J23" s="929" t="s">
        <v>23</v>
      </c>
      <c r="K23" s="930"/>
      <c r="L23" s="930"/>
      <c r="M23" s="930"/>
      <c r="N23" s="930"/>
      <c r="O23" s="930"/>
      <c r="P23" s="931"/>
      <c r="Q23" s="929" t="s">
        <v>24</v>
      </c>
      <c r="R23" s="930"/>
      <c r="S23" s="930"/>
      <c r="T23" s="930"/>
      <c r="U23" s="930"/>
      <c r="V23" s="930"/>
      <c r="W23" s="930"/>
      <c r="X23" s="930"/>
      <c r="Y23" s="930"/>
      <c r="Z23" s="930"/>
      <c r="AA23" s="931"/>
      <c r="AB23" s="3170"/>
    </row>
    <row r="24" spans="2:28" ht="29.75" customHeight="1" thickBot="1" x14ac:dyDescent="0.4">
      <c r="B24" s="3168"/>
      <c r="C24" s="932" t="s">
        <v>163</v>
      </c>
      <c r="D24" s="933"/>
      <c r="E24" s="933"/>
      <c r="F24" s="933"/>
      <c r="G24" s="933"/>
      <c r="H24" s="933"/>
      <c r="I24" s="934"/>
      <c r="J24" s="932" t="s">
        <v>164</v>
      </c>
      <c r="K24" s="933"/>
      <c r="L24" s="933"/>
      <c r="M24" s="933"/>
      <c r="N24" s="933"/>
      <c r="O24" s="933"/>
      <c r="P24" s="934"/>
      <c r="Q24" s="935" t="s">
        <v>165</v>
      </c>
      <c r="R24" s="936"/>
      <c r="S24" s="936"/>
      <c r="T24" s="936"/>
      <c r="U24" s="936"/>
      <c r="V24" s="936"/>
      <c r="W24" s="936"/>
      <c r="X24" s="936"/>
      <c r="Y24" s="936"/>
      <c r="Z24" s="936"/>
      <c r="AA24" s="937"/>
      <c r="AB24" s="3170"/>
    </row>
    <row r="25" spans="2:28" ht="15" thickBot="1" x14ac:dyDescent="0.4">
      <c r="B25" s="3168"/>
      <c r="C25" s="3169"/>
      <c r="D25" s="3169"/>
      <c r="E25" s="3169"/>
      <c r="F25" s="3169"/>
      <c r="G25" s="3169"/>
      <c r="H25" s="3169"/>
      <c r="I25" s="3169"/>
      <c r="J25" s="3169"/>
      <c r="K25" s="3169"/>
      <c r="L25" s="3169"/>
      <c r="M25" s="3169"/>
      <c r="N25" s="3169"/>
      <c r="O25" s="3169"/>
      <c r="P25" s="3169"/>
      <c r="Q25" s="3169"/>
      <c r="R25" s="3169"/>
      <c r="S25" s="3169"/>
      <c r="T25" s="3169"/>
      <c r="U25" s="3169"/>
      <c r="V25" s="3169"/>
      <c r="W25" s="3169"/>
      <c r="X25" s="3169"/>
      <c r="Y25" s="3169"/>
      <c r="Z25" s="3169"/>
      <c r="AA25" s="3169"/>
      <c r="AB25" s="3170"/>
    </row>
    <row r="26" spans="2:28" ht="33" customHeight="1" thickBot="1" x14ac:dyDescent="0.4">
      <c r="B26" s="3168"/>
      <c r="C26" s="938" t="s">
        <v>26</v>
      </c>
      <c r="D26" s="939"/>
      <c r="E26" s="939"/>
      <c r="F26" s="939"/>
      <c r="G26" s="939"/>
      <c r="H26" s="940"/>
      <c r="I26" s="941" t="s">
        <v>166</v>
      </c>
      <c r="J26" s="942"/>
      <c r="K26" s="942"/>
      <c r="L26" s="942"/>
      <c r="M26" s="942"/>
      <c r="N26" s="942"/>
      <c r="O26" s="942"/>
      <c r="P26" s="942"/>
      <c r="Q26" s="942"/>
      <c r="R26" s="942"/>
      <c r="S26" s="942"/>
      <c r="T26" s="942"/>
      <c r="U26" s="942"/>
      <c r="V26" s="942"/>
      <c r="W26" s="942"/>
      <c r="X26" s="942"/>
      <c r="Y26" s="942"/>
      <c r="Z26" s="942"/>
      <c r="AA26" s="943"/>
      <c r="AB26" s="3170"/>
    </row>
    <row r="27" spans="2:28" ht="15" thickBot="1" x14ac:dyDescent="0.4">
      <c r="B27" s="3168"/>
      <c r="C27" s="3167"/>
      <c r="D27" s="3167"/>
      <c r="E27" s="3167"/>
      <c r="F27" s="3167"/>
      <c r="G27" s="3167"/>
      <c r="H27" s="3167"/>
      <c r="I27" s="3171"/>
      <c r="J27" s="3171"/>
      <c r="K27" s="3171"/>
      <c r="L27" s="3171"/>
      <c r="M27" s="3171"/>
      <c r="N27" s="3171"/>
      <c r="O27" s="3171"/>
      <c r="P27" s="3171"/>
      <c r="Q27" s="3171"/>
      <c r="R27" s="3171"/>
      <c r="S27" s="3171"/>
      <c r="T27" s="3171"/>
      <c r="U27" s="3171"/>
      <c r="V27" s="3171"/>
      <c r="W27" s="3171"/>
      <c r="X27" s="3171"/>
      <c r="Y27" s="3171"/>
      <c r="Z27" s="3171"/>
      <c r="AA27" s="3171"/>
      <c r="AB27" s="3170"/>
    </row>
    <row r="28" spans="2:28" ht="53.25" customHeight="1" thickBot="1" x14ac:dyDescent="0.4">
      <c r="B28" s="3168"/>
      <c r="C28" s="938" t="s">
        <v>28</v>
      </c>
      <c r="D28" s="939"/>
      <c r="E28" s="939"/>
      <c r="F28" s="939"/>
      <c r="G28" s="939"/>
      <c r="H28" s="940"/>
      <c r="I28" s="1269">
        <v>0.79</v>
      </c>
      <c r="J28" s="1270"/>
      <c r="K28" s="944" t="s">
        <v>29</v>
      </c>
      <c r="L28" s="945"/>
      <c r="M28" s="945"/>
      <c r="N28" s="946"/>
      <c r="O28" s="1208" t="s">
        <v>30</v>
      </c>
      <c r="P28" s="1209"/>
      <c r="Q28" s="1209"/>
      <c r="R28" s="1210"/>
      <c r="S28" s="287" t="s">
        <v>32</v>
      </c>
      <c r="T28" s="1209" t="s">
        <v>31</v>
      </c>
      <c r="U28" s="1209"/>
      <c r="V28" s="1210"/>
      <c r="W28" s="3185"/>
      <c r="X28" s="1208" t="s">
        <v>33</v>
      </c>
      <c r="Y28" s="1209"/>
      <c r="Z28" s="1210"/>
      <c r="AA28" s="466"/>
      <c r="AB28" s="3170"/>
    </row>
    <row r="29" spans="2:28" ht="15" thickBot="1" x14ac:dyDescent="0.4">
      <c r="B29" s="3168"/>
      <c r="C29" s="3169"/>
      <c r="D29" s="3169"/>
      <c r="E29" s="3169"/>
      <c r="F29" s="3169"/>
      <c r="G29" s="3169"/>
      <c r="H29" s="3169"/>
      <c r="I29" s="3169"/>
      <c r="J29" s="3169"/>
      <c r="K29" s="3169"/>
      <c r="L29" s="3169"/>
      <c r="M29" s="3169"/>
      <c r="N29" s="3169"/>
      <c r="O29" s="3169"/>
      <c r="P29" s="3169"/>
      <c r="Q29" s="3169"/>
      <c r="R29" s="3169"/>
      <c r="S29" s="3169"/>
      <c r="T29" s="3169"/>
      <c r="U29" s="3169"/>
      <c r="V29" s="3169"/>
      <c r="W29" s="3169"/>
      <c r="X29" s="3169"/>
      <c r="Y29" s="3169"/>
      <c r="Z29" s="3169"/>
      <c r="AA29" s="3169"/>
      <c r="AB29" s="3170"/>
    </row>
    <row r="30" spans="2:28" ht="15" customHeight="1" x14ac:dyDescent="0.35">
      <c r="B30" s="3168"/>
      <c r="C30" s="778" t="s">
        <v>34</v>
      </c>
      <c r="D30" s="779"/>
      <c r="E30" s="779"/>
      <c r="F30" s="779"/>
      <c r="G30" s="779"/>
      <c r="H30" s="779"/>
      <c r="I30" s="779"/>
      <c r="J30" s="780"/>
      <c r="K30" s="787" t="s">
        <v>35</v>
      </c>
      <c r="L30" s="788"/>
      <c r="M30" s="788"/>
      <c r="N30" s="788"/>
      <c r="O30" s="788"/>
      <c r="P30" s="788"/>
      <c r="Q30" s="788"/>
      <c r="R30" s="788"/>
      <c r="S30" s="789" t="s">
        <v>36</v>
      </c>
      <c r="T30" s="789"/>
      <c r="U30" s="789"/>
      <c r="V30" s="789"/>
      <c r="W30" s="789"/>
      <c r="X30" s="915" t="s">
        <v>37</v>
      </c>
      <c r="Y30" s="915"/>
      <c r="Z30" s="915"/>
      <c r="AA30" s="916"/>
      <c r="AB30" s="3170"/>
    </row>
    <row r="31" spans="2:28" ht="14.25" customHeight="1" x14ac:dyDescent="0.35">
      <c r="B31" s="3168"/>
      <c r="C31" s="781"/>
      <c r="D31" s="782"/>
      <c r="E31" s="782"/>
      <c r="F31" s="782"/>
      <c r="G31" s="782"/>
      <c r="H31" s="782"/>
      <c r="I31" s="782"/>
      <c r="J31" s="783"/>
      <c r="K31" s="795" t="s">
        <v>38</v>
      </c>
      <c r="L31" s="771"/>
      <c r="M31" s="771"/>
      <c r="N31" s="771"/>
      <c r="O31" s="771" t="s">
        <v>39</v>
      </c>
      <c r="P31" s="771"/>
      <c r="Q31" s="771"/>
      <c r="R31" s="771"/>
      <c r="S31" s="771" t="s">
        <v>38</v>
      </c>
      <c r="T31" s="771"/>
      <c r="U31" s="771" t="s">
        <v>39</v>
      </c>
      <c r="V31" s="771"/>
      <c r="W31" s="771"/>
      <c r="X31" s="771" t="s">
        <v>38</v>
      </c>
      <c r="Y31" s="771"/>
      <c r="Z31" s="771" t="s">
        <v>39</v>
      </c>
      <c r="AA31" s="772"/>
      <c r="AB31" s="3170"/>
    </row>
    <row r="32" spans="2:28" ht="15" customHeight="1" thickBot="1" x14ac:dyDescent="0.4">
      <c r="B32" s="3168"/>
      <c r="C32" s="784"/>
      <c r="D32" s="785"/>
      <c r="E32" s="785"/>
      <c r="F32" s="785"/>
      <c r="G32" s="785"/>
      <c r="H32" s="785"/>
      <c r="I32" s="785"/>
      <c r="J32" s="786"/>
      <c r="K32" s="773">
        <v>0</v>
      </c>
      <c r="L32" s="774"/>
      <c r="M32" s="774"/>
      <c r="N32" s="774"/>
      <c r="O32" s="774">
        <v>69</v>
      </c>
      <c r="P32" s="774"/>
      <c r="Q32" s="774"/>
      <c r="R32" s="774"/>
      <c r="S32" s="774">
        <v>70</v>
      </c>
      <c r="T32" s="774"/>
      <c r="U32" s="774">
        <v>79</v>
      </c>
      <c r="V32" s="774"/>
      <c r="W32" s="774"/>
      <c r="X32" s="774">
        <v>80</v>
      </c>
      <c r="Y32" s="774"/>
      <c r="Z32" s="774">
        <v>100</v>
      </c>
      <c r="AA32" s="777"/>
      <c r="AB32" s="3170"/>
    </row>
    <row r="33" spans="2:28" ht="15" thickBot="1" x14ac:dyDescent="0.4">
      <c r="B33" s="3168"/>
      <c r="C33" s="3169"/>
      <c r="D33" s="3169"/>
      <c r="E33" s="3169"/>
      <c r="F33" s="3169"/>
      <c r="G33" s="3169"/>
      <c r="H33" s="3169"/>
      <c r="I33" s="3169"/>
      <c r="J33" s="3169"/>
      <c r="K33" s="3169"/>
      <c r="L33" s="3169"/>
      <c r="M33" s="3169"/>
      <c r="N33" s="3169"/>
      <c r="O33" s="3169"/>
      <c r="P33" s="3169"/>
      <c r="Q33" s="3169"/>
      <c r="R33" s="3169"/>
      <c r="S33" s="3169"/>
      <c r="T33" s="3169"/>
      <c r="U33" s="3169"/>
      <c r="V33" s="3169"/>
      <c r="W33" s="3169"/>
      <c r="X33" s="3169"/>
      <c r="Y33" s="3169"/>
      <c r="Z33" s="3169"/>
      <c r="AA33" s="3169"/>
      <c r="AB33" s="3170"/>
    </row>
    <row r="34" spans="2:28" s="3233" customFormat="1" ht="15" thickBot="1" x14ac:dyDescent="0.4">
      <c r="B34" s="3173"/>
      <c r="C34" s="768" t="s">
        <v>40</v>
      </c>
      <c r="D34" s="769"/>
      <c r="E34" s="769"/>
      <c r="F34" s="769"/>
      <c r="G34" s="769"/>
      <c r="H34" s="769"/>
      <c r="I34" s="769"/>
      <c r="J34" s="769"/>
      <c r="K34" s="769"/>
      <c r="L34" s="769"/>
      <c r="M34" s="769"/>
      <c r="N34" s="769"/>
      <c r="O34" s="769"/>
      <c r="P34" s="769"/>
      <c r="Q34" s="769"/>
      <c r="R34" s="769"/>
      <c r="S34" s="769"/>
      <c r="T34" s="769"/>
      <c r="U34" s="769"/>
      <c r="V34" s="769"/>
      <c r="W34" s="769"/>
      <c r="X34" s="769"/>
      <c r="Y34" s="769"/>
      <c r="Z34" s="769"/>
      <c r="AA34" s="770"/>
      <c r="AB34" s="3170"/>
    </row>
    <row r="35" spans="2:28" s="3233" customFormat="1" ht="32.25" customHeight="1" thickBot="1" x14ac:dyDescent="0.4">
      <c r="B35" s="3173"/>
      <c r="C35" s="768" t="s">
        <v>41</v>
      </c>
      <c r="D35" s="769"/>
      <c r="E35" s="769"/>
      <c r="F35" s="769"/>
      <c r="G35" s="770"/>
      <c r="H35" s="288" t="s">
        <v>167</v>
      </c>
      <c r="I35" s="288" t="s">
        <v>168</v>
      </c>
      <c r="J35" s="611" t="s">
        <v>42</v>
      </c>
      <c r="K35" s="1023" t="s">
        <v>43</v>
      </c>
      <c r="L35" s="766"/>
      <c r="M35" s="766"/>
      <c r="N35" s="766"/>
      <c r="O35" s="766"/>
      <c r="P35" s="766"/>
      <c r="Q35" s="766"/>
      <c r="R35" s="766"/>
      <c r="S35" s="766"/>
      <c r="T35" s="766"/>
      <c r="U35" s="766"/>
      <c r="V35" s="766"/>
      <c r="W35" s="766"/>
      <c r="X35" s="766"/>
      <c r="Y35" s="766"/>
      <c r="Z35" s="766"/>
      <c r="AA35" s="1024"/>
      <c r="AB35" s="3170"/>
    </row>
    <row r="36" spans="2:28" s="3233" customFormat="1" ht="37.5" customHeight="1" x14ac:dyDescent="0.35">
      <c r="B36" s="3173"/>
      <c r="C36" s="1094" t="s">
        <v>169</v>
      </c>
      <c r="D36" s="1095"/>
      <c r="E36" s="1095"/>
      <c r="F36" s="1095"/>
      <c r="G36" s="1096"/>
      <c r="H36" s="3234">
        <v>3</v>
      </c>
      <c r="I36" s="3234">
        <v>3</v>
      </c>
      <c r="J36" s="652">
        <f>+H36/I36</f>
        <v>1</v>
      </c>
      <c r="K36" s="1239" t="s">
        <v>170</v>
      </c>
      <c r="L36" s="1240"/>
      <c r="M36" s="1240"/>
      <c r="N36" s="1240"/>
      <c r="O36" s="1240"/>
      <c r="P36" s="1240"/>
      <c r="Q36" s="1240"/>
      <c r="R36" s="1240"/>
      <c r="S36" s="1240"/>
      <c r="T36" s="1240"/>
      <c r="U36" s="1240"/>
      <c r="V36" s="1240"/>
      <c r="W36" s="1240"/>
      <c r="X36" s="1240"/>
      <c r="Y36" s="1240"/>
      <c r="Z36" s="1240"/>
      <c r="AA36" s="1241"/>
      <c r="AB36" s="3170"/>
    </row>
    <row r="37" spans="2:28" s="3233" customFormat="1" ht="178" customHeight="1" x14ac:dyDescent="0.35">
      <c r="B37" s="3173"/>
      <c r="C37" s="1094" t="s">
        <v>171</v>
      </c>
      <c r="D37" s="1095"/>
      <c r="E37" s="1095"/>
      <c r="F37" s="1095"/>
      <c r="G37" s="1096"/>
      <c r="H37" s="3235">
        <v>11</v>
      </c>
      <c r="I37" s="3235">
        <v>13</v>
      </c>
      <c r="J37" s="652">
        <f t="shared" ref="J37:J39" si="0">+H37/I37</f>
        <v>0.84615384615384615</v>
      </c>
      <c r="K37" s="1268" t="s">
        <v>899</v>
      </c>
      <c r="L37" s="1021"/>
      <c r="M37" s="1021"/>
      <c r="N37" s="1021"/>
      <c r="O37" s="1021"/>
      <c r="P37" s="1021"/>
      <c r="Q37" s="1021"/>
      <c r="R37" s="1021"/>
      <c r="S37" s="1021"/>
      <c r="T37" s="1021"/>
      <c r="U37" s="1021"/>
      <c r="V37" s="1021"/>
      <c r="W37" s="1021"/>
      <c r="X37" s="1021"/>
      <c r="Y37" s="1021"/>
      <c r="Z37" s="1021"/>
      <c r="AA37" s="1022"/>
      <c r="AB37" s="3170"/>
    </row>
    <row r="38" spans="2:28" s="3233" customFormat="1" ht="179" customHeight="1" x14ac:dyDescent="0.35">
      <c r="B38" s="3173"/>
      <c r="C38" s="1094" t="s">
        <v>172</v>
      </c>
      <c r="D38" s="1095"/>
      <c r="E38" s="1095"/>
      <c r="F38" s="1095"/>
      <c r="G38" s="1096"/>
      <c r="H38" s="3235">
        <v>12</v>
      </c>
      <c r="I38" s="3235">
        <v>16</v>
      </c>
      <c r="J38" s="652">
        <f t="shared" si="0"/>
        <v>0.75</v>
      </c>
      <c r="K38" s="1268" t="s">
        <v>1235</v>
      </c>
      <c r="L38" s="1021"/>
      <c r="M38" s="1021"/>
      <c r="N38" s="1021"/>
      <c r="O38" s="1021"/>
      <c r="P38" s="1021"/>
      <c r="Q38" s="1021"/>
      <c r="R38" s="1021"/>
      <c r="S38" s="1021"/>
      <c r="T38" s="1021"/>
      <c r="U38" s="1021"/>
      <c r="V38" s="1021"/>
      <c r="W38" s="1021"/>
      <c r="X38" s="1021"/>
      <c r="Y38" s="1021"/>
      <c r="Z38" s="1021"/>
      <c r="AA38" s="1022"/>
      <c r="AB38" s="3170"/>
    </row>
    <row r="39" spans="2:28" s="3233" customFormat="1" ht="37.5" customHeight="1" thickBot="1" x14ac:dyDescent="0.4">
      <c r="B39" s="3173"/>
      <c r="C39" s="1094" t="s">
        <v>173</v>
      </c>
      <c r="D39" s="1095"/>
      <c r="E39" s="1095"/>
      <c r="F39" s="1095"/>
      <c r="G39" s="1096"/>
      <c r="H39" s="3235"/>
      <c r="I39" s="3235"/>
      <c r="J39" s="652" t="e">
        <f t="shared" si="0"/>
        <v>#DIV/0!</v>
      </c>
      <c r="K39" s="1221"/>
      <c r="L39" s="744"/>
      <c r="M39" s="744"/>
      <c r="N39" s="744"/>
      <c r="O39" s="744"/>
      <c r="P39" s="744"/>
      <c r="Q39" s="744"/>
      <c r="R39" s="744"/>
      <c r="S39" s="744"/>
      <c r="T39" s="744"/>
      <c r="U39" s="744"/>
      <c r="V39" s="744"/>
      <c r="W39" s="744"/>
      <c r="X39" s="744"/>
      <c r="Y39" s="744"/>
      <c r="Z39" s="744"/>
      <c r="AA39" s="745"/>
      <c r="AB39" s="3170"/>
    </row>
    <row r="40" spans="2:28" s="3233" customFormat="1" ht="15.75" customHeight="1" thickBot="1" x14ac:dyDescent="0.4">
      <c r="B40" s="3173"/>
      <c r="C40" s="1146" t="s">
        <v>46</v>
      </c>
      <c r="D40" s="1147"/>
      <c r="E40" s="1147"/>
      <c r="F40" s="1147"/>
      <c r="G40" s="1148"/>
      <c r="H40" s="153"/>
      <c r="I40" s="153"/>
      <c r="J40" s="154"/>
      <c r="K40" s="1149"/>
      <c r="L40" s="1150"/>
      <c r="M40" s="1150"/>
      <c r="N40" s="1150"/>
      <c r="O40" s="1150"/>
      <c r="P40" s="1150"/>
      <c r="Q40" s="1150"/>
      <c r="R40" s="1150"/>
      <c r="S40" s="1150"/>
      <c r="T40" s="1150"/>
      <c r="U40" s="1150"/>
      <c r="V40" s="1150"/>
      <c r="W40" s="1150"/>
      <c r="X40" s="1150"/>
      <c r="Y40" s="1150"/>
      <c r="Z40" s="1150"/>
      <c r="AA40" s="1151"/>
      <c r="AB40" s="3170"/>
    </row>
    <row r="41" spans="2:28" s="3233" customFormat="1" ht="5.25" customHeight="1" x14ac:dyDescent="0.35">
      <c r="B41" s="3173"/>
      <c r="C41" s="3169"/>
      <c r="D41" s="3169"/>
      <c r="E41" s="3169"/>
      <c r="F41" s="3169"/>
      <c r="G41" s="3169"/>
      <c r="H41" s="3186"/>
      <c r="I41" s="3186"/>
      <c r="J41" s="143"/>
      <c r="K41" s="3169"/>
      <c r="L41" s="3169"/>
      <c r="M41" s="3169"/>
      <c r="N41" s="3169"/>
      <c r="O41" s="3169"/>
      <c r="P41" s="3169"/>
      <c r="Q41" s="3169"/>
      <c r="R41" s="3169"/>
      <c r="S41" s="3169"/>
      <c r="T41" s="3169"/>
      <c r="U41" s="3169"/>
      <c r="V41" s="3169"/>
      <c r="W41" s="3169"/>
      <c r="X41" s="3169"/>
      <c r="Y41" s="3169"/>
      <c r="Z41" s="3169"/>
      <c r="AA41" s="3169"/>
      <c r="AB41" s="3170"/>
    </row>
    <row r="42" spans="2:28" s="3233" customFormat="1" ht="15" thickBot="1" x14ac:dyDescent="0.4">
      <c r="B42" s="3173"/>
      <c r="C42" s="3169"/>
      <c r="D42" s="3169"/>
      <c r="E42" s="3169"/>
      <c r="F42" s="3169"/>
      <c r="G42" s="3169"/>
      <c r="H42" s="3186"/>
      <c r="I42" s="3186"/>
      <c r="J42" s="143"/>
      <c r="K42" s="3169"/>
      <c r="L42" s="3169"/>
      <c r="M42" s="3169"/>
      <c r="N42" s="3169"/>
      <c r="O42" s="3169"/>
      <c r="P42" s="3169"/>
      <c r="Q42" s="3169"/>
      <c r="R42" s="3169"/>
      <c r="S42" s="3169"/>
      <c r="T42" s="3169"/>
      <c r="U42" s="3169"/>
      <c r="V42" s="3169"/>
      <c r="W42" s="3169"/>
      <c r="X42" s="3169"/>
      <c r="Y42" s="3169"/>
      <c r="Z42" s="3169"/>
      <c r="AA42" s="3169"/>
      <c r="AB42" s="3170"/>
    </row>
    <row r="43" spans="2:28" s="3233" customFormat="1" x14ac:dyDescent="0.35">
      <c r="B43" s="3173"/>
      <c r="C43" s="798" t="s">
        <v>47</v>
      </c>
      <c r="D43" s="799"/>
      <c r="E43" s="799"/>
      <c r="F43" s="799"/>
      <c r="G43" s="799"/>
      <c r="H43" s="799"/>
      <c r="I43" s="799"/>
      <c r="J43" s="799"/>
      <c r="K43" s="799"/>
      <c r="L43" s="799"/>
      <c r="M43" s="799"/>
      <c r="N43" s="799"/>
      <c r="O43" s="799"/>
      <c r="P43" s="799"/>
      <c r="Q43" s="799"/>
      <c r="R43" s="799"/>
      <c r="S43" s="799"/>
      <c r="T43" s="799"/>
      <c r="U43" s="799"/>
      <c r="V43" s="799"/>
      <c r="W43" s="799"/>
      <c r="X43" s="799"/>
      <c r="Y43" s="799"/>
      <c r="Z43" s="799"/>
      <c r="AA43" s="800"/>
      <c r="AB43" s="3170"/>
    </row>
    <row r="44" spans="2:28" ht="15" thickBot="1" x14ac:dyDescent="0.4">
      <c r="B44" s="3168"/>
      <c r="C44" s="1236"/>
      <c r="D44" s="1278"/>
      <c r="E44" s="1278"/>
      <c r="F44" s="1278"/>
      <c r="G44" s="1278"/>
      <c r="H44" s="1278"/>
      <c r="I44" s="1278"/>
      <c r="J44" s="1278"/>
      <c r="K44" s="1278"/>
      <c r="L44" s="1278"/>
      <c r="M44" s="1278"/>
      <c r="N44" s="1278"/>
      <c r="O44" s="1278"/>
      <c r="P44" s="1278"/>
      <c r="Q44" s="1278"/>
      <c r="R44" s="1278"/>
      <c r="S44" s="1278"/>
      <c r="T44" s="1278"/>
      <c r="U44" s="1278"/>
      <c r="V44" s="1278"/>
      <c r="W44" s="1278"/>
      <c r="X44" s="1278"/>
      <c r="Y44" s="1278"/>
      <c r="Z44" s="1278"/>
      <c r="AA44" s="1238"/>
      <c r="AB44" s="3170"/>
    </row>
    <row r="45" spans="2:28" x14ac:dyDescent="0.35">
      <c r="B45" s="3168"/>
      <c r="C45" s="724" t="s">
        <v>174</v>
      </c>
      <c r="D45" s="725"/>
      <c r="E45" s="725"/>
      <c r="F45" s="725"/>
      <c r="G45" s="725"/>
      <c r="H45" s="725"/>
      <c r="I45" s="725"/>
      <c r="J45" s="725"/>
      <c r="K45" s="725"/>
      <c r="L45" s="725"/>
      <c r="M45" s="725"/>
      <c r="N45" s="725"/>
      <c r="O45" s="725"/>
      <c r="P45" s="725"/>
      <c r="Q45" s="725"/>
      <c r="R45" s="725"/>
      <c r="S45" s="725"/>
      <c r="T45" s="725"/>
      <c r="U45" s="725"/>
      <c r="V45" s="725"/>
      <c r="W45" s="725"/>
      <c r="X45" s="725"/>
      <c r="Y45" s="725"/>
      <c r="Z45" s="725"/>
      <c r="AA45" s="726"/>
      <c r="AB45" s="3170"/>
    </row>
    <row r="46" spans="2:28" x14ac:dyDescent="0.35">
      <c r="B46" s="3168"/>
      <c r="C46" s="727"/>
      <c r="D46" s="728"/>
      <c r="E46" s="728"/>
      <c r="F46" s="728"/>
      <c r="G46" s="728"/>
      <c r="H46" s="728"/>
      <c r="I46" s="728"/>
      <c r="J46" s="728"/>
      <c r="K46" s="728"/>
      <c r="L46" s="728"/>
      <c r="M46" s="728"/>
      <c r="N46" s="728"/>
      <c r="O46" s="728"/>
      <c r="P46" s="728"/>
      <c r="Q46" s="728"/>
      <c r="R46" s="728"/>
      <c r="S46" s="728"/>
      <c r="T46" s="728"/>
      <c r="U46" s="728"/>
      <c r="V46" s="728"/>
      <c r="W46" s="728"/>
      <c r="X46" s="728"/>
      <c r="Y46" s="728"/>
      <c r="Z46" s="728"/>
      <c r="AA46" s="729"/>
      <c r="AB46" s="3170"/>
    </row>
    <row r="47" spans="2:28" x14ac:dyDescent="0.35">
      <c r="B47" s="3168"/>
      <c r="C47" s="727"/>
      <c r="D47" s="728"/>
      <c r="E47" s="728"/>
      <c r="F47" s="728"/>
      <c r="G47" s="728"/>
      <c r="H47" s="728"/>
      <c r="I47" s="728"/>
      <c r="J47" s="728"/>
      <c r="K47" s="728"/>
      <c r="L47" s="728"/>
      <c r="M47" s="728"/>
      <c r="N47" s="728"/>
      <c r="O47" s="728"/>
      <c r="P47" s="728"/>
      <c r="Q47" s="728"/>
      <c r="R47" s="728"/>
      <c r="S47" s="728"/>
      <c r="T47" s="728"/>
      <c r="U47" s="728"/>
      <c r="V47" s="728"/>
      <c r="W47" s="728"/>
      <c r="X47" s="728"/>
      <c r="Y47" s="728"/>
      <c r="Z47" s="728"/>
      <c r="AA47" s="729"/>
      <c r="AB47" s="3170"/>
    </row>
    <row r="48" spans="2:28" x14ac:dyDescent="0.35">
      <c r="B48" s="3168"/>
      <c r="C48" s="727"/>
      <c r="D48" s="728"/>
      <c r="E48" s="728"/>
      <c r="F48" s="728"/>
      <c r="G48" s="728"/>
      <c r="H48" s="728"/>
      <c r="I48" s="728"/>
      <c r="J48" s="728"/>
      <c r="K48" s="728"/>
      <c r="L48" s="728"/>
      <c r="M48" s="728"/>
      <c r="N48" s="728"/>
      <c r="O48" s="728"/>
      <c r="P48" s="728"/>
      <c r="Q48" s="728"/>
      <c r="R48" s="728"/>
      <c r="S48" s="728"/>
      <c r="T48" s="728"/>
      <c r="U48" s="728"/>
      <c r="V48" s="728"/>
      <c r="W48" s="728"/>
      <c r="X48" s="728"/>
      <c r="Y48" s="728"/>
      <c r="Z48" s="728"/>
      <c r="AA48" s="729"/>
      <c r="AB48" s="3170"/>
    </row>
    <row r="49" spans="2:28" x14ac:dyDescent="0.35">
      <c r="B49" s="3168"/>
      <c r="C49" s="727"/>
      <c r="D49" s="728"/>
      <c r="E49" s="728"/>
      <c r="F49" s="728"/>
      <c r="G49" s="728"/>
      <c r="H49" s="728"/>
      <c r="I49" s="728"/>
      <c r="J49" s="728"/>
      <c r="K49" s="728"/>
      <c r="L49" s="728"/>
      <c r="M49" s="728"/>
      <c r="N49" s="728"/>
      <c r="O49" s="728"/>
      <c r="P49" s="728"/>
      <c r="Q49" s="728"/>
      <c r="R49" s="728"/>
      <c r="S49" s="728"/>
      <c r="T49" s="728"/>
      <c r="U49" s="728"/>
      <c r="V49" s="728"/>
      <c r="W49" s="728"/>
      <c r="X49" s="728"/>
      <c r="Y49" s="728"/>
      <c r="Z49" s="728"/>
      <c r="AA49" s="729"/>
      <c r="AB49" s="3170"/>
    </row>
    <row r="50" spans="2:28" x14ac:dyDescent="0.35">
      <c r="B50" s="3168"/>
      <c r="C50" s="727"/>
      <c r="D50" s="728"/>
      <c r="E50" s="728"/>
      <c r="F50" s="728"/>
      <c r="G50" s="728"/>
      <c r="H50" s="728"/>
      <c r="I50" s="728"/>
      <c r="J50" s="728"/>
      <c r="K50" s="728"/>
      <c r="L50" s="728"/>
      <c r="M50" s="728"/>
      <c r="N50" s="728"/>
      <c r="O50" s="728"/>
      <c r="P50" s="728"/>
      <c r="Q50" s="728"/>
      <c r="R50" s="728"/>
      <c r="S50" s="728"/>
      <c r="T50" s="728"/>
      <c r="U50" s="728"/>
      <c r="V50" s="728"/>
      <c r="W50" s="728"/>
      <c r="X50" s="728"/>
      <c r="Y50" s="728"/>
      <c r="Z50" s="728"/>
      <c r="AA50" s="729"/>
      <c r="AB50" s="3170"/>
    </row>
    <row r="51" spans="2:28" x14ac:dyDescent="0.35">
      <c r="B51" s="3168"/>
      <c r="C51" s="727"/>
      <c r="D51" s="728"/>
      <c r="E51" s="728"/>
      <c r="F51" s="728"/>
      <c r="G51" s="728"/>
      <c r="H51" s="728"/>
      <c r="I51" s="728"/>
      <c r="J51" s="728"/>
      <c r="K51" s="728"/>
      <c r="L51" s="728"/>
      <c r="M51" s="728"/>
      <c r="N51" s="728"/>
      <c r="O51" s="728"/>
      <c r="P51" s="728"/>
      <c r="Q51" s="728"/>
      <c r="R51" s="728"/>
      <c r="S51" s="728"/>
      <c r="T51" s="728"/>
      <c r="U51" s="728"/>
      <c r="V51" s="728"/>
      <c r="W51" s="728"/>
      <c r="X51" s="728"/>
      <c r="Y51" s="728"/>
      <c r="Z51" s="728"/>
      <c r="AA51" s="729"/>
      <c r="AB51" s="3170"/>
    </row>
    <row r="52" spans="2:28" x14ac:dyDescent="0.35">
      <c r="B52" s="3168"/>
      <c r="C52" s="727"/>
      <c r="D52" s="728"/>
      <c r="E52" s="728"/>
      <c r="F52" s="728"/>
      <c r="G52" s="728"/>
      <c r="H52" s="728"/>
      <c r="I52" s="728"/>
      <c r="J52" s="728"/>
      <c r="K52" s="728"/>
      <c r="L52" s="728"/>
      <c r="M52" s="728"/>
      <c r="N52" s="728"/>
      <c r="O52" s="728"/>
      <c r="P52" s="728"/>
      <c r="Q52" s="728"/>
      <c r="R52" s="728"/>
      <c r="S52" s="728"/>
      <c r="T52" s="728"/>
      <c r="U52" s="728"/>
      <c r="V52" s="728"/>
      <c r="W52" s="728"/>
      <c r="X52" s="728"/>
      <c r="Y52" s="728"/>
      <c r="Z52" s="728"/>
      <c r="AA52" s="729"/>
      <c r="AB52" s="3170"/>
    </row>
    <row r="53" spans="2:28" x14ac:dyDescent="0.35">
      <c r="B53" s="3168"/>
      <c r="C53" s="727"/>
      <c r="D53" s="728"/>
      <c r="E53" s="728"/>
      <c r="F53" s="728"/>
      <c r="G53" s="728"/>
      <c r="H53" s="728"/>
      <c r="I53" s="728"/>
      <c r="J53" s="728"/>
      <c r="K53" s="728"/>
      <c r="L53" s="728"/>
      <c r="M53" s="728"/>
      <c r="N53" s="728"/>
      <c r="O53" s="728"/>
      <c r="P53" s="728"/>
      <c r="Q53" s="728"/>
      <c r="R53" s="728"/>
      <c r="S53" s="728"/>
      <c r="T53" s="728"/>
      <c r="U53" s="728"/>
      <c r="V53" s="728"/>
      <c r="W53" s="728"/>
      <c r="X53" s="728"/>
      <c r="Y53" s="728"/>
      <c r="Z53" s="728"/>
      <c r="AA53" s="729"/>
      <c r="AB53" s="3170"/>
    </row>
    <row r="54" spans="2:28" x14ac:dyDescent="0.35">
      <c r="B54" s="3168"/>
      <c r="C54" s="727"/>
      <c r="D54" s="728"/>
      <c r="E54" s="728"/>
      <c r="F54" s="728"/>
      <c r="G54" s="728"/>
      <c r="H54" s="728"/>
      <c r="I54" s="728"/>
      <c r="J54" s="728"/>
      <c r="K54" s="728"/>
      <c r="L54" s="728"/>
      <c r="M54" s="728"/>
      <c r="N54" s="728"/>
      <c r="O54" s="728"/>
      <c r="P54" s="728"/>
      <c r="Q54" s="728"/>
      <c r="R54" s="728"/>
      <c r="S54" s="728"/>
      <c r="T54" s="728"/>
      <c r="U54" s="728"/>
      <c r="V54" s="728"/>
      <c r="W54" s="728"/>
      <c r="X54" s="728"/>
      <c r="Y54" s="728"/>
      <c r="Z54" s="728"/>
      <c r="AA54" s="729"/>
      <c r="AB54" s="3170"/>
    </row>
    <row r="55" spans="2:28" x14ac:dyDescent="0.35">
      <c r="B55" s="3168"/>
      <c r="C55" s="727"/>
      <c r="D55" s="728"/>
      <c r="E55" s="728"/>
      <c r="F55" s="728"/>
      <c r="G55" s="728"/>
      <c r="H55" s="728"/>
      <c r="I55" s="728"/>
      <c r="J55" s="728"/>
      <c r="K55" s="728"/>
      <c r="L55" s="728"/>
      <c r="M55" s="728"/>
      <c r="N55" s="728"/>
      <c r="O55" s="728"/>
      <c r="P55" s="728"/>
      <c r="Q55" s="728"/>
      <c r="R55" s="728"/>
      <c r="S55" s="728"/>
      <c r="T55" s="728"/>
      <c r="U55" s="728"/>
      <c r="V55" s="728"/>
      <c r="W55" s="728"/>
      <c r="X55" s="728"/>
      <c r="Y55" s="728"/>
      <c r="Z55" s="728"/>
      <c r="AA55" s="729"/>
      <c r="AB55" s="3170"/>
    </row>
    <row r="56" spans="2:28" x14ac:dyDescent="0.35">
      <c r="B56" s="3168"/>
      <c r="C56" s="727"/>
      <c r="D56" s="728"/>
      <c r="E56" s="728"/>
      <c r="F56" s="728"/>
      <c r="G56" s="728"/>
      <c r="H56" s="728"/>
      <c r="I56" s="728"/>
      <c r="J56" s="728"/>
      <c r="K56" s="728"/>
      <c r="L56" s="728"/>
      <c r="M56" s="728"/>
      <c r="N56" s="728"/>
      <c r="O56" s="728"/>
      <c r="P56" s="728"/>
      <c r="Q56" s="728"/>
      <c r="R56" s="728"/>
      <c r="S56" s="728"/>
      <c r="T56" s="728"/>
      <c r="U56" s="728"/>
      <c r="V56" s="728"/>
      <c r="W56" s="728"/>
      <c r="X56" s="728"/>
      <c r="Y56" s="728"/>
      <c r="Z56" s="728"/>
      <c r="AA56" s="729"/>
      <c r="AB56" s="3170"/>
    </row>
    <row r="57" spans="2:28" ht="15" thickBot="1" x14ac:dyDescent="0.4">
      <c r="B57" s="3168"/>
      <c r="C57" s="730"/>
      <c r="D57" s="731"/>
      <c r="E57" s="731"/>
      <c r="F57" s="731"/>
      <c r="G57" s="731"/>
      <c r="H57" s="731"/>
      <c r="I57" s="731"/>
      <c r="J57" s="731"/>
      <c r="K57" s="731"/>
      <c r="L57" s="731"/>
      <c r="M57" s="731"/>
      <c r="N57" s="731"/>
      <c r="O57" s="731"/>
      <c r="P57" s="731"/>
      <c r="Q57" s="731"/>
      <c r="R57" s="731"/>
      <c r="S57" s="731"/>
      <c r="T57" s="731"/>
      <c r="U57" s="731"/>
      <c r="V57" s="731"/>
      <c r="W57" s="731"/>
      <c r="X57" s="731"/>
      <c r="Y57" s="731"/>
      <c r="Z57" s="731"/>
      <c r="AA57" s="732"/>
      <c r="AB57" s="3170"/>
    </row>
    <row r="58" spans="2:28" x14ac:dyDescent="0.35">
      <c r="B58" s="3254"/>
      <c r="C58" s="3188"/>
      <c r="D58" s="3188"/>
      <c r="E58" s="3188"/>
      <c r="F58" s="3188"/>
      <c r="G58" s="3188"/>
      <c r="H58" s="3188"/>
      <c r="I58" s="3188"/>
      <c r="J58" s="3188"/>
      <c r="K58" s="3188"/>
      <c r="L58" s="3188"/>
      <c r="M58" s="3188"/>
      <c r="N58" s="3188"/>
      <c r="O58" s="3188"/>
      <c r="P58" s="3188"/>
      <c r="Q58" s="3188"/>
      <c r="R58" s="3188"/>
      <c r="S58" s="3188"/>
      <c r="T58" s="3188"/>
      <c r="U58" s="3188"/>
      <c r="V58" s="3188"/>
      <c r="W58" s="3188"/>
      <c r="X58" s="3188"/>
      <c r="Y58" s="3188"/>
      <c r="Z58" s="3188"/>
      <c r="AA58" s="3188"/>
      <c r="AB58" s="3175"/>
    </row>
    <row r="59" spans="2:28" ht="15" thickBot="1" x14ac:dyDescent="0.4">
      <c r="B59" s="3176"/>
      <c r="C59" s="3193"/>
      <c r="D59" s="3193"/>
      <c r="E59" s="3193"/>
      <c r="F59" s="3193"/>
      <c r="G59" s="3193"/>
      <c r="H59" s="3193"/>
      <c r="I59" s="3193"/>
      <c r="J59" s="3193"/>
      <c r="K59" s="3193"/>
      <c r="L59" s="3193"/>
      <c r="M59" s="3193"/>
      <c r="N59" s="3193"/>
      <c r="O59" s="3193"/>
      <c r="P59" s="3193"/>
      <c r="Q59" s="3193"/>
      <c r="R59" s="3193"/>
      <c r="S59" s="3193"/>
      <c r="T59" s="3193"/>
      <c r="U59" s="3193"/>
      <c r="V59" s="3193"/>
      <c r="W59" s="3193"/>
      <c r="X59" s="3193"/>
      <c r="Y59" s="3193"/>
      <c r="Z59" s="3193"/>
      <c r="AA59" s="3193"/>
      <c r="AB59" s="3177"/>
    </row>
    <row r="60" spans="2:28" ht="15.5" x14ac:dyDescent="0.35">
      <c r="B60" s="3178"/>
      <c r="C60" s="1137" t="s">
        <v>41</v>
      </c>
      <c r="D60" s="1138"/>
      <c r="E60" s="1138"/>
      <c r="F60" s="1138"/>
      <c r="G60" s="1139"/>
      <c r="H60" s="1137" t="s">
        <v>68</v>
      </c>
      <c r="I60" s="1139"/>
      <c r="J60" s="1137" t="s">
        <v>48</v>
      </c>
      <c r="K60" s="1138"/>
      <c r="L60" s="1138"/>
      <c r="M60" s="1139"/>
      <c r="N60" s="1137" t="s">
        <v>49</v>
      </c>
      <c r="O60" s="1138"/>
      <c r="P60" s="1138"/>
      <c r="Q60" s="1138"/>
      <c r="R60" s="1138"/>
      <c r="S60" s="1138"/>
      <c r="T60" s="1138"/>
      <c r="U60" s="1139"/>
      <c r="V60" s="1247" t="s">
        <v>50</v>
      </c>
      <c r="W60" s="1247"/>
      <c r="X60" s="1247"/>
      <c r="Y60" s="1247"/>
      <c r="Z60" s="1247"/>
      <c r="AA60" s="1248"/>
      <c r="AB60" s="3179"/>
    </row>
    <row r="61" spans="2:28" ht="15.5" x14ac:dyDescent="0.35">
      <c r="B61" s="3180"/>
      <c r="C61" s="1140"/>
      <c r="D61" s="1279"/>
      <c r="E61" s="1279"/>
      <c r="F61" s="1279"/>
      <c r="G61" s="1142"/>
      <c r="H61" s="1140"/>
      <c r="I61" s="1142"/>
      <c r="J61" s="1140"/>
      <c r="K61" s="1279"/>
      <c r="L61" s="1279"/>
      <c r="M61" s="1142"/>
      <c r="N61" s="1140"/>
      <c r="O61" s="1279"/>
      <c r="P61" s="1279"/>
      <c r="Q61" s="1279"/>
      <c r="R61" s="1279"/>
      <c r="S61" s="1279"/>
      <c r="T61" s="1279"/>
      <c r="U61" s="1142"/>
      <c r="V61" s="1280"/>
      <c r="W61" s="1280"/>
      <c r="X61" s="1280"/>
      <c r="Y61" s="1280"/>
      <c r="Z61" s="1280"/>
      <c r="AA61" s="1250"/>
      <c r="AB61" s="3179"/>
    </row>
    <row r="62" spans="2:28" ht="16" thickBot="1" x14ac:dyDescent="0.4">
      <c r="B62" s="3180"/>
      <c r="C62" s="1140"/>
      <c r="D62" s="1279"/>
      <c r="E62" s="1279"/>
      <c r="F62" s="1279"/>
      <c r="G62" s="1142"/>
      <c r="H62" s="1140"/>
      <c r="I62" s="1142"/>
      <c r="J62" s="1140"/>
      <c r="K62" s="1279"/>
      <c r="L62" s="1279"/>
      <c r="M62" s="1142"/>
      <c r="N62" s="1143"/>
      <c r="O62" s="1144"/>
      <c r="P62" s="1144"/>
      <c r="Q62" s="1144"/>
      <c r="R62" s="1144"/>
      <c r="S62" s="1144"/>
      <c r="T62" s="1144"/>
      <c r="U62" s="1145"/>
      <c r="V62" s="1251"/>
      <c r="W62" s="1251"/>
      <c r="X62" s="1251"/>
      <c r="Y62" s="1251"/>
      <c r="Z62" s="1251"/>
      <c r="AA62" s="1252"/>
      <c r="AB62" s="3179"/>
    </row>
    <row r="63" spans="2:28" s="2" customFormat="1" ht="41.75" customHeight="1" x14ac:dyDescent="0.35">
      <c r="B63" s="289"/>
      <c r="C63" s="1290" t="s">
        <v>169</v>
      </c>
      <c r="D63" s="1291"/>
      <c r="E63" s="1291"/>
      <c r="F63" s="1291"/>
      <c r="G63" s="1291"/>
      <c r="H63" s="1292">
        <v>0.25</v>
      </c>
      <c r="I63" s="1291"/>
      <c r="J63" s="1292">
        <v>1</v>
      </c>
      <c r="K63" s="1291"/>
      <c r="L63" s="1291"/>
      <c r="M63" s="1291"/>
      <c r="N63" s="1293" t="s">
        <v>51</v>
      </c>
      <c r="O63" s="1294"/>
      <c r="P63" s="1294"/>
      <c r="Q63" s="1294"/>
      <c r="R63" s="1294"/>
      <c r="S63" s="1294"/>
      <c r="T63" s="1294"/>
      <c r="U63" s="1295"/>
      <c r="V63" s="1293" t="s">
        <v>51</v>
      </c>
      <c r="W63" s="1294"/>
      <c r="X63" s="1294"/>
      <c r="Y63" s="1294"/>
      <c r="Z63" s="1294"/>
      <c r="AA63" s="1296"/>
      <c r="AB63" s="290"/>
    </row>
    <row r="64" spans="2:28" s="2" customFormat="1" ht="156.75" customHeight="1" x14ac:dyDescent="0.35">
      <c r="B64" s="289"/>
      <c r="C64" s="1283" t="s">
        <v>171</v>
      </c>
      <c r="D64" s="1284"/>
      <c r="E64" s="1284"/>
      <c r="F64" s="1284"/>
      <c r="G64" s="1284"/>
      <c r="H64" s="1285">
        <v>1</v>
      </c>
      <c r="I64" s="1285"/>
      <c r="J64" s="1285">
        <v>0.85</v>
      </c>
      <c r="K64" s="1285"/>
      <c r="L64" s="1285"/>
      <c r="M64" s="1285"/>
      <c r="N64" s="1286" t="s">
        <v>900</v>
      </c>
      <c r="O64" s="1287"/>
      <c r="P64" s="1287"/>
      <c r="Q64" s="1287"/>
      <c r="R64" s="1287"/>
      <c r="S64" s="1287"/>
      <c r="T64" s="1287"/>
      <c r="U64" s="1288"/>
      <c r="V64" s="1286" t="s">
        <v>901</v>
      </c>
      <c r="W64" s="1287"/>
      <c r="X64" s="1287"/>
      <c r="Y64" s="1287"/>
      <c r="Z64" s="1287"/>
      <c r="AA64" s="1289"/>
      <c r="AB64" s="290"/>
    </row>
    <row r="65" spans="2:28" s="2" customFormat="1" ht="157.5" customHeight="1" x14ac:dyDescent="0.35">
      <c r="B65" s="289"/>
      <c r="C65" s="1283" t="s">
        <v>172</v>
      </c>
      <c r="D65" s="1284"/>
      <c r="E65" s="1284"/>
      <c r="F65" s="1284"/>
      <c r="G65" s="1284"/>
      <c r="H65" s="1875">
        <v>0.85</v>
      </c>
      <c r="I65" s="1284"/>
      <c r="J65" s="1875">
        <v>0.75</v>
      </c>
      <c r="K65" s="1284"/>
      <c r="L65" s="1284"/>
      <c r="M65" s="1284"/>
      <c r="N65" s="1286" t="s">
        <v>1236</v>
      </c>
      <c r="O65" s="1287"/>
      <c r="P65" s="1287"/>
      <c r="Q65" s="1287"/>
      <c r="R65" s="1287"/>
      <c r="S65" s="1287"/>
      <c r="T65" s="1287"/>
      <c r="U65" s="1288"/>
      <c r="V65" s="1303" t="s">
        <v>1237</v>
      </c>
      <c r="W65" s="1304"/>
      <c r="X65" s="1304"/>
      <c r="Y65" s="1304"/>
      <c r="Z65" s="1304"/>
      <c r="AA65" s="1306"/>
      <c r="AB65" s="290"/>
    </row>
    <row r="66" spans="2:28" s="2" customFormat="1" ht="41.75" customHeight="1" thickBot="1" x14ac:dyDescent="0.4">
      <c r="B66" s="289"/>
      <c r="C66" s="1297" t="s">
        <v>173</v>
      </c>
      <c r="D66" s="1298"/>
      <c r="E66" s="1298"/>
      <c r="F66" s="1298"/>
      <c r="G66" s="1298"/>
      <c r="H66" s="1298"/>
      <c r="I66" s="1298"/>
      <c r="J66" s="1298"/>
      <c r="K66" s="1298"/>
      <c r="L66" s="1298"/>
      <c r="M66" s="1298"/>
      <c r="N66" s="1299"/>
      <c r="O66" s="1300"/>
      <c r="P66" s="1300"/>
      <c r="Q66" s="1300"/>
      <c r="R66" s="1300"/>
      <c r="S66" s="1300"/>
      <c r="T66" s="1300"/>
      <c r="U66" s="1301"/>
      <c r="V66" s="1299"/>
      <c r="W66" s="1300"/>
      <c r="X66" s="1300"/>
      <c r="Y66" s="1300"/>
      <c r="Z66" s="1300"/>
      <c r="AA66" s="1302"/>
      <c r="AB66" s="290"/>
    </row>
    <row r="67" spans="2:28" x14ac:dyDescent="0.35">
      <c r="B67" s="3182"/>
      <c r="C67" s="3188"/>
      <c r="D67" s="3188"/>
      <c r="E67" s="3188"/>
      <c r="F67" s="3188"/>
      <c r="G67" s="3188"/>
      <c r="H67" s="3188"/>
      <c r="I67" s="3188"/>
      <c r="J67" s="3188"/>
      <c r="K67" s="3188"/>
      <c r="L67" s="3188"/>
      <c r="M67" s="3188"/>
      <c r="N67" s="3188"/>
      <c r="O67" s="3188"/>
      <c r="P67" s="3188"/>
      <c r="Q67" s="3188"/>
      <c r="R67" s="3188"/>
      <c r="S67" s="3188"/>
      <c r="T67" s="3188"/>
      <c r="U67" s="3188"/>
      <c r="V67" s="3188"/>
      <c r="W67" s="3188"/>
      <c r="X67" s="3188"/>
      <c r="Y67" s="3188"/>
      <c r="Z67" s="3188"/>
      <c r="AA67" s="3188"/>
      <c r="AB67" s="3183"/>
    </row>
    <row r="106" ht="6" customHeight="1" x14ac:dyDescent="0.35"/>
  </sheetData>
  <mergeCells count="97">
    <mergeCell ref="C65:G65"/>
    <mergeCell ref="H65:I65"/>
    <mergeCell ref="J65:M65"/>
    <mergeCell ref="N65:U65"/>
    <mergeCell ref="V65:AA65"/>
    <mergeCell ref="C66:G66"/>
    <mergeCell ref="H66:I66"/>
    <mergeCell ref="J66:M66"/>
    <mergeCell ref="N66:U66"/>
    <mergeCell ref="V66:AA66"/>
    <mergeCell ref="C63:G63"/>
    <mergeCell ref="H63:I63"/>
    <mergeCell ref="J63:M63"/>
    <mergeCell ref="N63:U63"/>
    <mergeCell ref="V63:AA63"/>
    <mergeCell ref="C64:G64"/>
    <mergeCell ref="H64:I64"/>
    <mergeCell ref="J64:M64"/>
    <mergeCell ref="N64:U64"/>
    <mergeCell ref="V64:AA64"/>
    <mergeCell ref="C36:G36"/>
    <mergeCell ref="C37:G37"/>
    <mergeCell ref="C38:G38"/>
    <mergeCell ref="C39:G39"/>
    <mergeCell ref="C40:G40"/>
    <mergeCell ref="C43:AA44"/>
    <mergeCell ref="C45:AA57"/>
    <mergeCell ref="C60:G62"/>
    <mergeCell ref="H60:I62"/>
    <mergeCell ref="J60:M62"/>
    <mergeCell ref="N60:U62"/>
    <mergeCell ref="V60:AA62"/>
    <mergeCell ref="C10:H11"/>
    <mergeCell ref="I10:Q11"/>
    <mergeCell ref="R10:U10"/>
    <mergeCell ref="V10:AA10"/>
    <mergeCell ref="R11:U11"/>
    <mergeCell ref="V11:AA11"/>
    <mergeCell ref="C20:H21"/>
    <mergeCell ref="I20:L21"/>
    <mergeCell ref="M20:S20"/>
    <mergeCell ref="T20:AA20"/>
    <mergeCell ref="M21:S21"/>
    <mergeCell ref="T21:AA21"/>
    <mergeCell ref="I28:J28"/>
    <mergeCell ref="K28:N28"/>
    <mergeCell ref="O28:R28"/>
    <mergeCell ref="T28:V28"/>
    <mergeCell ref="X28:Z28"/>
    <mergeCell ref="Z31:AA31"/>
    <mergeCell ref="C7:H8"/>
    <mergeCell ref="I7:AA8"/>
    <mergeCell ref="C18:H18"/>
    <mergeCell ref="I18:AA18"/>
    <mergeCell ref="C13:H14"/>
    <mergeCell ref="I13:S14"/>
    <mergeCell ref="T13:AA13"/>
    <mergeCell ref="T14:AA14"/>
    <mergeCell ref="C16:H16"/>
    <mergeCell ref="I16:AA16"/>
    <mergeCell ref="S30:W30"/>
    <mergeCell ref="X30:AA30"/>
    <mergeCell ref="C26:H26"/>
    <mergeCell ref="I26:AA26"/>
    <mergeCell ref="C28:H28"/>
    <mergeCell ref="B2:G4"/>
    <mergeCell ref="H2:AB2"/>
    <mergeCell ref="H3:O3"/>
    <mergeCell ref="P3:AB3"/>
    <mergeCell ref="H4:AB4"/>
    <mergeCell ref="K38:AA38"/>
    <mergeCell ref="K39:AA39"/>
    <mergeCell ref="K40:AA40"/>
    <mergeCell ref="K36:AA36"/>
    <mergeCell ref="K37:AA37"/>
    <mergeCell ref="J23:P23"/>
    <mergeCell ref="Q23:AA23"/>
    <mergeCell ref="C24:I24"/>
    <mergeCell ref="J24:P24"/>
    <mergeCell ref="Q24:AA24"/>
    <mergeCell ref="C23:I23"/>
    <mergeCell ref="K31:N31"/>
    <mergeCell ref="O31:R31"/>
    <mergeCell ref="S31:T31"/>
    <mergeCell ref="C34:AA34"/>
    <mergeCell ref="C35:G35"/>
    <mergeCell ref="K35:AA35"/>
    <mergeCell ref="K32:N32"/>
    <mergeCell ref="O32:R32"/>
    <mergeCell ref="S32:T32"/>
    <mergeCell ref="U32:W32"/>
    <mergeCell ref="X32:Y32"/>
    <mergeCell ref="Z32:AA32"/>
    <mergeCell ref="C30:J32"/>
    <mergeCell ref="K30:R30"/>
    <mergeCell ref="U31:W31"/>
    <mergeCell ref="X31:Y31"/>
  </mergeCells>
  <pageMargins left="0.7" right="0.7" top="0.75" bottom="0.75" header="0.3" footer="0.3"/>
  <drawing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5F0CCD84194CB24D8526459418388F85" ma:contentTypeVersion="20" ma:contentTypeDescription="Crear nuevo documento." ma:contentTypeScope="" ma:versionID="ba10b5c60696d471028757b87ad3e804">
  <xsd:schema xmlns:xsd="http://www.w3.org/2001/XMLSchema" xmlns:xs="http://www.w3.org/2001/XMLSchema" xmlns:p="http://schemas.microsoft.com/office/2006/metadata/properties" xmlns:ns1="http://schemas.microsoft.com/sharepoint/v3" xmlns:ns2="64d77176-54eb-4753-be67-9b2e2fa23e0f" xmlns:ns3="70eaac67-e064-433b-ba54-6f78c0f1ecb1" targetNamespace="http://schemas.microsoft.com/office/2006/metadata/properties" ma:root="true" ma:fieldsID="d3943945027c01a84acc43f6b51e6dfa" ns1:_="" ns2:_="" ns3:_="">
    <xsd:import namespace="http://schemas.microsoft.com/sharepoint/v3"/>
    <xsd:import namespace="64d77176-54eb-4753-be67-9b2e2fa23e0f"/>
    <xsd:import namespace="70eaac67-e064-433b-ba54-6f78c0f1ecb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MediaServiceAutoKeyPoints" minOccurs="0"/>
                <xsd:element ref="ns2:MediaServiceKeyPoints" minOccurs="0"/>
                <xsd:element ref="ns1:_ip_UnifiedCompliancePolicyProperties" minOccurs="0"/>
                <xsd:element ref="ns1:_ip_UnifiedCompliancePolicyUIAction"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Propiedades de la Directiva de cumplimiento unificado" ma:hidden="true" ma:internalName="_ip_UnifiedCompliancePolicyProperties">
      <xsd:simpleType>
        <xsd:restriction base="dms:Note"/>
      </xsd:simpleType>
    </xsd:element>
    <xsd:element name="_ip_UnifiedCompliancePolicyUIAction" ma:index="21" nillable="true" ma:displayName="Acción de IU de la Directiva de cumplimiento unificado"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4d77176-54eb-4753-be67-9b2e2fa23e0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Etiquetas de imagen" ma:readOnly="false" ma:fieldId="{5cf76f15-5ced-4ddc-b409-7134ff3c332f}" ma:taxonomyMulti="true" ma:sspId="ca5960cb-9bf6-480a-8d5d-5a94d253b0e7" ma:termSetId="09814cd3-568e-fe90-9814-8d621ff8fb84" ma:anchorId="fba54fb3-c3e1-fe81-a776-ca4b69148c4d" ma:open="true" ma:isKeyword="false">
      <xsd:complexType>
        <xsd:sequence>
          <xsd:element ref="pc:Terms" minOccurs="0" maxOccurs="1"/>
        </xsd:sequence>
      </xsd:complex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0eaac67-e064-433b-ba54-6f78c0f1ecb1"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5" nillable="true" ma:displayName="Taxonomy Catch All Column" ma:hidden="true" ma:list="{27c4427a-9750-41f9-ad55-9fc71e3b9295}" ma:internalName="TaxCatchAll" ma:showField="CatchAllData" ma:web="70eaac67-e064-433b-ba54-6f78c0f1ecb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TaxCatchAll xmlns="70eaac67-e064-433b-ba54-6f78c0f1ecb1" xsi:nil="true"/>
    <lcf76f155ced4ddcb4097134ff3c332f xmlns="64d77176-54eb-4753-be67-9b2e2fa23e0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2A0B268B-EF4F-4EF4-A562-F811F96F737D}">
  <ds:schemaRefs>
    <ds:schemaRef ds:uri="http://schemas.microsoft.com/sharepoint/v3/contenttype/forms"/>
  </ds:schemaRefs>
</ds:datastoreItem>
</file>

<file path=customXml/itemProps2.xml><?xml version="1.0" encoding="utf-8"?>
<ds:datastoreItem xmlns:ds="http://schemas.openxmlformats.org/officeDocument/2006/customXml" ds:itemID="{EBDD34C4-A949-4FCC-B16C-0C63B21B53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4d77176-54eb-4753-be67-9b2e2fa23e0f"/>
    <ds:schemaRef ds:uri="70eaac67-e064-433b-ba54-6f78c0f1ecb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AB12A94-5F44-497D-9D25-8DE08165AB5D}">
  <ds:schemaRefs>
    <ds:schemaRef ds:uri="http://schemas.microsoft.com/office/2006/documentManagement/types"/>
    <ds:schemaRef ds:uri="70eaac67-e064-433b-ba54-6f78c0f1ecb1"/>
    <ds:schemaRef ds:uri="http://purl.org/dc/terms/"/>
    <ds:schemaRef ds:uri="64d77176-54eb-4753-be67-9b2e2fa23e0f"/>
    <ds:schemaRef ds:uri="http://schemas.microsoft.com/office/2006/metadata/properties"/>
    <ds:schemaRef ds:uri="http://www.w3.org/XML/1998/namespace"/>
    <ds:schemaRef ds:uri="http://purl.org/dc/dcmitype/"/>
    <ds:schemaRef ds:uri="http://schemas.microsoft.com/sharepoint/v3"/>
    <ds:schemaRef ds:uri="http://schemas.microsoft.com/office/infopath/2007/PartnerControls"/>
    <ds:schemaRef ds:uri="http://schemas.openxmlformats.org/package/2006/metadata/core-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56</vt:i4>
      </vt:variant>
    </vt:vector>
  </HeadingPairs>
  <TitlesOfParts>
    <vt:vector size="56" baseType="lpstr">
      <vt:lpstr>DES-IND-001</vt:lpstr>
      <vt:lpstr>COM-IND-001</vt:lpstr>
      <vt:lpstr>SRPI-IND-001</vt:lpstr>
      <vt:lpstr>SRPI-IND-002</vt:lpstr>
      <vt:lpstr>SRPI-IND-003</vt:lpstr>
      <vt:lpstr>SRPI-IND-004</vt:lpstr>
      <vt:lpstr>SRPI-IND-005</vt:lpstr>
      <vt:lpstr>SRPI-IND-006</vt:lpstr>
      <vt:lpstr>EGTI-IND-001</vt:lpstr>
      <vt:lpstr>EGTI-IND-003</vt:lpstr>
      <vt:lpstr>PCI-IND-001</vt:lpstr>
      <vt:lpstr>PCI-IND-002</vt:lpstr>
      <vt:lpstr>PCI-IND-004</vt:lpstr>
      <vt:lpstr>PCI-IND-005</vt:lpstr>
      <vt:lpstr>PCI-IND-007</vt:lpstr>
      <vt:lpstr>GLAB-IND-001</vt:lpstr>
      <vt:lpstr>GLAB-IND-002</vt:lpstr>
      <vt:lpstr>GLAB-IND-005</vt:lpstr>
      <vt:lpstr>PRO-IND-001</vt:lpstr>
      <vt:lpstr>PRO-IND-002</vt:lpstr>
      <vt:lpstr>LMME-IND-001</vt:lpstr>
      <vt:lpstr>LMME-IND-002</vt:lpstr>
      <vt:lpstr>INFRA-IND-001</vt:lpstr>
      <vt:lpstr>INFRA-IND-003</vt:lpstr>
      <vt:lpstr>INFRA-IND-004</vt:lpstr>
      <vt:lpstr>INFRA-IND-005</vt:lpstr>
      <vt:lpstr>DMIC-IND-001</vt:lpstr>
      <vt:lpstr>GJUR-IND-001</vt:lpstr>
      <vt:lpstr>GJUR-IND-002</vt:lpstr>
      <vt:lpstr>GEFI-IND-003</vt:lpstr>
      <vt:lpstr>GEFI-IND-007</vt:lpstr>
      <vt:lpstr>GREF-IND-001</vt:lpstr>
      <vt:lpstr>GAM-IND-001</vt:lpstr>
      <vt:lpstr>GAM-IND-002</vt:lpstr>
      <vt:lpstr>GAM-IND-003</vt:lpstr>
      <vt:lpstr>GAM-IND-004</vt:lpstr>
      <vt:lpstr>GAM-IND-005</vt:lpstr>
      <vt:lpstr>GAM-IND-006</vt:lpstr>
      <vt:lpstr>GCON-IND-002</vt:lpstr>
      <vt:lpstr>GCON-IND-001</vt:lpstr>
      <vt:lpstr>GDOC-IND-001</vt:lpstr>
      <vt:lpstr>GDOC-IND-002</vt:lpstr>
      <vt:lpstr>GDOC-IND-003</vt:lpstr>
      <vt:lpstr>GTHU-IND-003</vt:lpstr>
      <vt:lpstr>GTHU-IND-004</vt:lpstr>
      <vt:lpstr>GTHU-IND-010</vt:lpstr>
      <vt:lpstr>GTHU-IND-011</vt:lpstr>
      <vt:lpstr>GTHU-IND-012</vt:lpstr>
      <vt:lpstr>CODI-IND-001</vt:lpstr>
      <vt:lpstr>CEI-IND-001</vt:lpstr>
      <vt:lpstr>CEI-IND-002</vt:lpstr>
      <vt:lpstr>Hoja7</vt:lpstr>
      <vt:lpstr>SMCT-IND-001</vt:lpstr>
      <vt:lpstr>SMCT-IND-002</vt:lpstr>
      <vt:lpstr>tabla</vt:lpstr>
      <vt:lpstr>Hoja1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Cristina Elizabeth Sierra Casallas</dc:creator>
  <cp:keywords/>
  <dc:description/>
  <cp:lastModifiedBy>Erika Andrea Munoz Orjuela</cp:lastModifiedBy>
  <cp:revision/>
  <dcterms:created xsi:type="dcterms:W3CDTF">2024-01-03T19:26:31Z</dcterms:created>
  <dcterms:modified xsi:type="dcterms:W3CDTF">2025-11-04T15:02:08Z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0x0101005F0CCD84194CB24D8526459418388F85</vt:lpwstr>
  </property>
  <property fmtid="{D5CDD505-2E9C-101B-9397-08002B2CF9AE}" pid="3" name="MediaServiceImageTags">
    <vt:lpwstr/>
  </property>
</Properties>
</file>